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8830" windowHeight="6105"/>
  </bookViews>
  <sheets>
    <sheet name="Table A for SBC 2018" sheetId="9" r:id="rId1"/>
    <sheet name="Bill Comparison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 localSheetId="1">[1]Jan!#REF!</definedName>
    <definedName name="\0" localSheetId="0">[1]Jan!#REF!</definedName>
    <definedName name="\0">[1]Jan!#REF!</definedName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BACK1" localSheetId="1">#REF!</definedName>
    <definedName name="\BACK1" localSheetId="0">#REF!</definedName>
    <definedName name="\BACK1">#REF!</definedName>
    <definedName name="\BLOCK" localSheetId="1">#REF!</definedName>
    <definedName name="\BLOCK" localSheetId="0">#REF!</definedName>
    <definedName name="\BLOCK">#REF!</definedName>
    <definedName name="\BLOCKT" localSheetId="1">#REF!</definedName>
    <definedName name="\BLOCKT" localSheetId="0">#REF!</definedName>
    <definedName name="\BLOCKT">#REF!</definedName>
    <definedName name="\C" localSheetId="1">#REF!</definedName>
    <definedName name="\C" localSheetId="0">#REF!</definedName>
    <definedName name="\C">#REF!</definedName>
    <definedName name="\COMP" localSheetId="1">#REF!</definedName>
    <definedName name="\COMP" localSheetId="0">#REF!</definedName>
    <definedName name="\COMP">#REF!</definedName>
    <definedName name="\COMPT" localSheetId="1">#REF!</definedName>
    <definedName name="\COMPT" localSheetId="0">#REF!</definedName>
    <definedName name="\COMPT">#REF!</definedName>
    <definedName name="\G" localSheetId="1">#REF!</definedName>
    <definedName name="\G" localSheetId="0">#REF!</definedName>
    <definedName name="\G">#REF!</definedName>
    <definedName name="\I" localSheetId="1">#REF!</definedName>
    <definedName name="\I" localSheetId="0">#REF!</definedName>
    <definedName name="\I">#REF!</definedName>
    <definedName name="\K" localSheetId="1">#REF!</definedName>
    <definedName name="\K" localSheetId="0">#REF!</definedName>
    <definedName name="\K">#REF!</definedName>
    <definedName name="\L" localSheetId="1">#REF!</definedName>
    <definedName name="\L" localSheetId="0">#REF!</definedName>
    <definedName name="\L">#REF!</definedName>
    <definedName name="\M" localSheetId="1">#REF!</definedName>
    <definedName name="\M" localSheetId="0">#REF!</definedName>
    <definedName name="\M">#REF!</definedName>
    <definedName name="\P" localSheetId="1">#REF!</definedName>
    <definedName name="\P" localSheetId="0">#REF!</definedName>
    <definedName name="\P">#REF!</definedName>
    <definedName name="\Q" localSheetId="1">[2]Actual!#REF!</definedName>
    <definedName name="\Q" localSheetId="0">[2]Actual!#REF!</definedName>
    <definedName name="\Q">[2]Actual!#REF!</definedName>
    <definedName name="\R" localSheetId="1">#REF!</definedName>
    <definedName name="\R" localSheetId="0">#REF!</definedName>
    <definedName name="\R">#REF!</definedName>
    <definedName name="\S" localSheetId="1">#REF!</definedName>
    <definedName name="\S" localSheetId="0">#REF!</definedName>
    <definedName name="\S">#REF!</definedName>
    <definedName name="\TABLE1" localSheetId="1">#REF!</definedName>
    <definedName name="\TABLE1" localSheetId="0">#REF!</definedName>
    <definedName name="\TABLE1">#REF!</definedName>
    <definedName name="\TABLE2" localSheetId="1">#REF!</definedName>
    <definedName name="\TABLE2" localSheetId="0">#REF!</definedName>
    <definedName name="\TABLE2">#REF!</definedName>
    <definedName name="\TABLEA" localSheetId="1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1">#REF!</definedName>
    <definedName name="\TBL2" localSheetId="0">#REF!</definedName>
    <definedName name="\TBL2">#REF!</definedName>
    <definedName name="\TBL3" localSheetId="1">#REF!</definedName>
    <definedName name="\TBL3" localSheetId="0">#REF!</definedName>
    <definedName name="\TBL3">#REF!</definedName>
    <definedName name="\TBL4" localSheetId="1">#REF!</definedName>
    <definedName name="\TBL4" localSheetId="0">#REF!</definedName>
    <definedName name="\TBL4">#REF!</definedName>
    <definedName name="\TBL5" localSheetId="1">#REF!</definedName>
    <definedName name="\TBL5" localSheetId="0">#REF!</definedName>
    <definedName name="\TBL5">#REF!</definedName>
    <definedName name="\W" localSheetId="1">#REF!</definedName>
    <definedName name="\W" localSheetId="0">#REF!</definedName>
    <definedName name="\W">#REF!</definedName>
    <definedName name="\WORK1" localSheetId="1">#REF!</definedName>
    <definedName name="\WORK1" localSheetId="0">#REF!</definedName>
    <definedName name="\WORK1">#REF!</definedName>
    <definedName name="\X" localSheetId="1">#REF!</definedName>
    <definedName name="\X" localSheetId="0">#REF!</definedName>
    <definedName name="\X">#REF!</definedName>
    <definedName name="\Z" localSheetId="1">#REF!</definedName>
    <definedName name="\Z" localSheetId="0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[3]Inputs!#REF!</definedName>
    <definedName name="__123Graph_A" localSheetId="0" hidden="1">[4]Inputs!#REF!</definedName>
    <definedName name="__123Graph_A" hidden="1">[5]Inputs!#REF!</definedName>
    <definedName name="__123Graph_B" localSheetId="1" hidden="1">[3]Inputs!#REF!</definedName>
    <definedName name="__123Graph_B" localSheetId="0" hidden="1">[4]Inputs!#REF!</definedName>
    <definedName name="__123Graph_B" hidden="1">[5]Inputs!#REF!</definedName>
    <definedName name="__123Graph_D" localSheetId="1" hidden="1">[3]Inputs!#REF!</definedName>
    <definedName name="__123Graph_D" localSheetId="0" hidden="1">[4]Inputs!#REF!</definedName>
    <definedName name="__123Graph_D" hidden="1">[5]Inputs!#REF!</definedName>
    <definedName name="__123Graph_E" hidden="1">[6]Input!$E$22:$E$37</definedName>
    <definedName name="__123Graph_F" hidden="1">[6]Input!$D$22:$D$37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Price_Ta" localSheetId="1">#REF!</definedName>
    <definedName name="_1Price_Ta" localSheetId="0">#REF!</definedName>
    <definedName name="_1Price_Ta">#REF!</definedName>
    <definedName name="_2Price_Ta" localSheetId="1">#REF!</definedName>
    <definedName name="_2Price_Ta" localSheetId="0">#REF!</definedName>
    <definedName name="_2Price_Ta">#REF!</definedName>
    <definedName name="_B" localSheetId="1">'[7]Rate Design'!#REF!</definedName>
    <definedName name="_B" localSheetId="0">'[7]Rate Design'!#REF!</definedName>
    <definedName name="_B">'[7]Rate Design'!#REF!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EN2" localSheetId="1">[1]Jan!#REF!</definedName>
    <definedName name="_MEN2" localSheetId="0">[1]Jan!#REF!</definedName>
    <definedName name="_MEN2">[1]Jan!#REF!</definedName>
    <definedName name="_MEN3" localSheetId="1">[1]Jan!#REF!</definedName>
    <definedName name="_MEN3" localSheetId="0">[1]Jan!#REF!</definedName>
    <definedName name="_MEN3">[1]Jan!#REF!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 localSheetId="1">#REF!</definedName>
    <definedName name="_P" localSheetId="0">#REF!</definedName>
    <definedName name="_P">#REF!</definedName>
    <definedName name="_Sort" localSheetId="1" hidden="1">#REF!</definedName>
    <definedName name="_Sort" localSheetId="0" hidden="1">#REF!</definedName>
    <definedName name="_Sort" hidden="1">#REF!</definedName>
    <definedName name="_TOP1" localSheetId="1">[1]Jan!#REF!</definedName>
    <definedName name="_TOP1" localSheetId="0">[1]Jan!#REF!</definedName>
    <definedName name="_TOP1">[1]Jan!#REF!</definedName>
    <definedName name="a" localSheetId="1" hidden="1">#REF!</definedName>
    <definedName name="a" localSheetId="0" hidden="1">#REF!</definedName>
    <definedName name="a" hidden="1">'[5]DSM Output'!$J$21:$J$23</definedName>
    <definedName name="A_36" localSheetId="0">#REF!</definedName>
    <definedName name="A_36">#REF!</definedName>
    <definedName name="Access_Button1" hidden="1">"Headcount_Workbook_Schedules_List"</definedName>
    <definedName name="AccessDatabase" hidden="1">"P:\HR\SharonPlummer\Headcount Workbook.mdb"</definedName>
    <definedName name="Acct108364" localSheetId="1">'[8]Func Study'!#REF!</definedName>
    <definedName name="Acct108364" localSheetId="0">'[8]Func Study'!#REF!</definedName>
    <definedName name="Acct108364">'[8]Func Study'!#REF!</definedName>
    <definedName name="Acct108364S" localSheetId="1">'[8]Func Study'!#REF!</definedName>
    <definedName name="Acct108364S" localSheetId="0">'[8]Func Study'!#REF!</definedName>
    <definedName name="Acct108364S">'[8]Func Study'!#REF!</definedName>
    <definedName name="Acct154SNPP">'[9]Functional Study'!$H$2034</definedName>
    <definedName name="Acct200DGP" localSheetId="0">'[10]Functional Study'!#REF!</definedName>
    <definedName name="Acct200DGP">'[10]Functional Study'!#REF!</definedName>
    <definedName name="Acct228.42TROJD" localSheetId="1">'[11]Func Study'!#REF!</definedName>
    <definedName name="Acct228.42TROJD" localSheetId="0">'[11]Func Study'!#REF!</definedName>
    <definedName name="Acct228.42TROJD">'[11]Func Study'!#REF!</definedName>
    <definedName name="Acct2281SO">'[12]Func Study'!$H$2190</definedName>
    <definedName name="Acct2283SO">'[12]Func Study'!$H$2198</definedName>
    <definedName name="Acct22841SE">'[9]Functional Study'!$H$2155</definedName>
    <definedName name="Acct22842TROJD" localSheetId="1">'[11]Func Study'!#REF!</definedName>
    <definedName name="Acct22842TROJD" localSheetId="0">'[11]Func Study'!#REF!</definedName>
    <definedName name="Acct22842TROJD">'[11]Func Study'!#REF!</definedName>
    <definedName name="Acct228SO">'[12]Func Study'!$H$2194</definedName>
    <definedName name="ACCT254SO">'[9]Functional Study'!$H$2151</definedName>
    <definedName name="Acct282SGP" localSheetId="0">'[9]Functional Study'!#REF!</definedName>
    <definedName name="Acct282SGP">'[9]Functional Study'!#REF!</definedName>
    <definedName name="Acct350">'[12]Func Study'!$H$1628</definedName>
    <definedName name="Acct352">'[12]Func Study'!$H$1635</definedName>
    <definedName name="Acct353">'[12]Func Study'!$H$1641</definedName>
    <definedName name="Acct354">'[12]Func Study'!$H$1647</definedName>
    <definedName name="Acct355">'[12]Func Study'!$H$1654</definedName>
    <definedName name="Acct356">'[12]Func Study'!$H$1660</definedName>
    <definedName name="Acct357">'[12]Func Study'!$H$1666</definedName>
    <definedName name="Acct358">'[12]Func Study'!$H$1672</definedName>
    <definedName name="Acct359">'[12]Func Study'!$H$1678</definedName>
    <definedName name="Acct360">'[12]Func Study'!$H$1698</definedName>
    <definedName name="Acct361">'[12]Func Study'!$H$1704</definedName>
    <definedName name="Acct362">'[12]Func Study'!$H$1710</definedName>
    <definedName name="Acct364">'[12]Func Study'!$H$1717</definedName>
    <definedName name="Acct365">'[12]Func Study'!$H$1724</definedName>
    <definedName name="Acct366">'[12]Func Study'!$H$1731</definedName>
    <definedName name="Acct367">'[12]Func Study'!$H$1738</definedName>
    <definedName name="Acct368">'[12]Func Study'!$H$1744</definedName>
    <definedName name="Acct369">'[12]Func Study'!$H$1751</definedName>
    <definedName name="Acct370">'[12]Func Study'!$H$1762</definedName>
    <definedName name="Acct371">'[12]Func Study'!$H$1769</definedName>
    <definedName name="Acct371___Demand__Primary">'[10]Functional Study'!$I$1518</definedName>
    <definedName name="Acct372">'[12]Func Study'!$H$1776</definedName>
    <definedName name="Acct372A">'[12]Func Study'!$H$1775</definedName>
    <definedName name="Acct372DP">'[12]Func Study'!$H$1773</definedName>
    <definedName name="Acct372DS">'[12]Func Study'!$H$1774</definedName>
    <definedName name="Acct373">'[12]Func Study'!$H$1782</definedName>
    <definedName name="Acct41011" localSheetId="1">'[13]Functional Study'!#REF!</definedName>
    <definedName name="Acct41011" localSheetId="0">'[13]Functional Study'!#REF!</definedName>
    <definedName name="Acct41011">'[13]Functional Study'!#REF!</definedName>
    <definedName name="Acct41011BADDEBT" localSheetId="1">'[13]Functional Study'!#REF!</definedName>
    <definedName name="Acct41011BADDEBT" localSheetId="0">'[13]Functional Study'!#REF!</definedName>
    <definedName name="Acct41011BADDEBT">'[13]Functional Study'!#REF!</definedName>
    <definedName name="Acct41011DITEXP" localSheetId="1">'[13]Functional Study'!#REF!</definedName>
    <definedName name="Acct41011DITEXP" localSheetId="0">'[13]Functional Study'!#REF!</definedName>
    <definedName name="Acct41011DITEXP">'[13]Functional Study'!#REF!</definedName>
    <definedName name="Acct41011S" localSheetId="1">'[13]Functional Study'!#REF!</definedName>
    <definedName name="Acct41011S" localSheetId="0">'[13]Functional Study'!#REF!</definedName>
    <definedName name="Acct41011S">'[13]Functional Study'!#REF!</definedName>
    <definedName name="Acct41011SE" localSheetId="1">'[13]Functional Study'!#REF!</definedName>
    <definedName name="Acct41011SE" localSheetId="0">'[13]Functional Study'!#REF!</definedName>
    <definedName name="Acct41011SE">'[13]Functional Study'!#REF!</definedName>
    <definedName name="Acct41011SG1" localSheetId="1">'[13]Functional Study'!#REF!</definedName>
    <definedName name="Acct41011SG1" localSheetId="0">'[13]Functional Study'!#REF!</definedName>
    <definedName name="Acct41011SG1">'[13]Functional Study'!#REF!</definedName>
    <definedName name="Acct41011SG2" localSheetId="1">'[13]Functional Study'!#REF!</definedName>
    <definedName name="Acct41011SG2" localSheetId="0">'[13]Functional Study'!#REF!</definedName>
    <definedName name="Acct41011SG2">'[13]Functional Study'!#REF!</definedName>
    <definedName name="ACCT41011SGCT" localSheetId="1">'[13]Functional Study'!#REF!</definedName>
    <definedName name="ACCT41011SGCT" localSheetId="0">'[13]Functional Study'!#REF!</definedName>
    <definedName name="ACCT41011SGCT">'[13]Functional Study'!#REF!</definedName>
    <definedName name="Acct41011SGPP" localSheetId="1">'[13]Functional Study'!#REF!</definedName>
    <definedName name="Acct41011SGPP" localSheetId="0">'[13]Functional Study'!#REF!</definedName>
    <definedName name="Acct41011SGPP">'[13]Functional Study'!#REF!</definedName>
    <definedName name="Acct41011SNP" localSheetId="1">'[13]Functional Study'!#REF!</definedName>
    <definedName name="Acct41011SNP" localSheetId="0">'[13]Functional Study'!#REF!</definedName>
    <definedName name="Acct41011SNP">'[13]Functional Study'!#REF!</definedName>
    <definedName name="ACCT41011SNPD" localSheetId="1">'[13]Functional Study'!#REF!</definedName>
    <definedName name="ACCT41011SNPD" localSheetId="0">'[13]Functional Study'!#REF!</definedName>
    <definedName name="ACCT41011SNPD">'[13]Functional Study'!#REF!</definedName>
    <definedName name="Acct41011SO" localSheetId="1">'[13]Functional Study'!#REF!</definedName>
    <definedName name="Acct41011SO" localSheetId="0">'[13]Functional Study'!#REF!</definedName>
    <definedName name="Acct41011SO">'[13]Functional Study'!#REF!</definedName>
    <definedName name="Acct41011TROJP" localSheetId="1">'[13]Functional Study'!#REF!</definedName>
    <definedName name="Acct41011TROJP" localSheetId="0">'[13]Functional Study'!#REF!</definedName>
    <definedName name="Acct41011TROJP">'[13]Functional Study'!#REF!</definedName>
    <definedName name="Acct41111" localSheetId="1">'[13]Functional Study'!#REF!</definedName>
    <definedName name="Acct41111" localSheetId="0">'[13]Functional Study'!#REF!</definedName>
    <definedName name="Acct41111">'[13]Functional Study'!#REF!</definedName>
    <definedName name="Acct41111BADDEBT" localSheetId="1">'[13]Functional Study'!#REF!</definedName>
    <definedName name="Acct41111BADDEBT" localSheetId="0">'[13]Functional Study'!#REF!</definedName>
    <definedName name="Acct41111BADDEBT">'[13]Functional Study'!#REF!</definedName>
    <definedName name="Acct41111DITEXP" localSheetId="1">'[13]Functional Study'!#REF!</definedName>
    <definedName name="Acct41111DITEXP" localSheetId="0">'[13]Functional Study'!#REF!</definedName>
    <definedName name="Acct41111DITEXP">'[13]Functional Study'!#REF!</definedName>
    <definedName name="Acct41111S" localSheetId="1">'[13]Functional Study'!#REF!</definedName>
    <definedName name="Acct41111S" localSheetId="0">'[13]Functional Study'!#REF!</definedName>
    <definedName name="Acct41111S">'[13]Functional Study'!#REF!</definedName>
    <definedName name="Acct41111SE" localSheetId="1">'[13]Functional Study'!#REF!</definedName>
    <definedName name="Acct41111SE" localSheetId="0">'[13]Functional Study'!#REF!</definedName>
    <definedName name="Acct41111SE">'[13]Functional Study'!#REF!</definedName>
    <definedName name="Acct41111SG1" localSheetId="1">'[13]Functional Study'!#REF!</definedName>
    <definedName name="Acct41111SG1" localSheetId="0">'[13]Functional Study'!#REF!</definedName>
    <definedName name="Acct41111SG1">'[13]Functional Study'!#REF!</definedName>
    <definedName name="Acct41111SG2" localSheetId="1">'[13]Functional Study'!#REF!</definedName>
    <definedName name="Acct41111SG2" localSheetId="0">'[13]Functional Study'!#REF!</definedName>
    <definedName name="Acct41111SG2">'[13]Functional Study'!#REF!</definedName>
    <definedName name="Acct41111SG3" localSheetId="1">'[13]Functional Study'!#REF!</definedName>
    <definedName name="Acct41111SG3" localSheetId="0">'[13]Functional Study'!#REF!</definedName>
    <definedName name="Acct41111SG3">'[13]Functional Study'!#REF!</definedName>
    <definedName name="Acct41111SGPP" localSheetId="1">'[13]Functional Study'!#REF!</definedName>
    <definedName name="Acct41111SGPP" localSheetId="0">'[13]Functional Study'!#REF!</definedName>
    <definedName name="Acct41111SGPP">'[13]Functional Study'!#REF!</definedName>
    <definedName name="Acct41111SNP" localSheetId="1">'[13]Functional Study'!#REF!</definedName>
    <definedName name="Acct41111SNP" localSheetId="0">'[13]Functional Study'!#REF!</definedName>
    <definedName name="Acct41111SNP">'[13]Functional Study'!#REF!</definedName>
    <definedName name="Acct41111SNTP" localSheetId="1">'[13]Functional Study'!#REF!</definedName>
    <definedName name="Acct41111SNTP" localSheetId="0">'[13]Functional Study'!#REF!</definedName>
    <definedName name="Acct41111SNTP">'[13]Functional Study'!#REF!</definedName>
    <definedName name="Acct41111SO" localSheetId="1">'[13]Functional Study'!#REF!</definedName>
    <definedName name="Acct41111SO" localSheetId="0">'[13]Functional Study'!#REF!</definedName>
    <definedName name="Acct41111SO">'[13]Functional Study'!#REF!</definedName>
    <definedName name="Acct41111TROJP" localSheetId="1">'[13]Functional Study'!#REF!</definedName>
    <definedName name="Acct41111TROJP" localSheetId="0">'[13]Functional Study'!#REF!</definedName>
    <definedName name="Acct41111TROJP">'[13]Functional Study'!#REF!</definedName>
    <definedName name="Acct411BADDEBT" localSheetId="1">'[13]Functional Study'!#REF!</definedName>
    <definedName name="Acct411BADDEBT" localSheetId="0">'[13]Functional Study'!#REF!</definedName>
    <definedName name="Acct411BADDEBT">'[13]Functional Study'!#REF!</definedName>
    <definedName name="Acct411DGP" localSheetId="1">'[13]Functional Study'!#REF!</definedName>
    <definedName name="Acct411DGP" localSheetId="0">'[13]Functional Study'!#REF!</definedName>
    <definedName name="Acct411DGP">'[13]Functional Study'!#REF!</definedName>
    <definedName name="Acct411DGU" localSheetId="1">'[13]Functional Study'!#REF!</definedName>
    <definedName name="Acct411DGU" localSheetId="0">'[13]Functional Study'!#REF!</definedName>
    <definedName name="Acct411DGU">'[13]Functional Study'!#REF!</definedName>
    <definedName name="Acct411DITEXP" localSheetId="1">'[13]Functional Study'!#REF!</definedName>
    <definedName name="Acct411DITEXP" localSheetId="0">'[13]Functional Study'!#REF!</definedName>
    <definedName name="Acct411DITEXP">'[13]Functional Study'!#REF!</definedName>
    <definedName name="Acct411DNPP" localSheetId="1">'[13]Functional Study'!#REF!</definedName>
    <definedName name="Acct411DNPP" localSheetId="0">'[13]Functional Study'!#REF!</definedName>
    <definedName name="Acct411DNPP">'[13]Functional Study'!#REF!</definedName>
    <definedName name="Acct411DNPTP" localSheetId="1">'[13]Functional Study'!#REF!</definedName>
    <definedName name="Acct411DNPTP" localSheetId="0">'[13]Functional Study'!#REF!</definedName>
    <definedName name="Acct411DNPTP">'[13]Functional Study'!#REF!</definedName>
    <definedName name="Acct411S" localSheetId="1">'[13]Functional Study'!#REF!</definedName>
    <definedName name="Acct411S" localSheetId="0">'[13]Functional Study'!#REF!</definedName>
    <definedName name="Acct411S">'[13]Functional Study'!#REF!</definedName>
    <definedName name="Acct411SE" localSheetId="1">'[13]Functional Study'!#REF!</definedName>
    <definedName name="Acct411SE" localSheetId="0">'[13]Functional Study'!#REF!</definedName>
    <definedName name="Acct411SE">'[13]Functional Study'!#REF!</definedName>
    <definedName name="Acct411SG" localSheetId="1">'[13]Functional Study'!#REF!</definedName>
    <definedName name="Acct411SG" localSheetId="0">'[13]Functional Study'!#REF!</definedName>
    <definedName name="Acct411SG">'[13]Functional Study'!#REF!</definedName>
    <definedName name="Acct411SGPP" localSheetId="1">'[13]Functional Study'!#REF!</definedName>
    <definedName name="Acct411SGPP" localSheetId="0">'[13]Functional Study'!#REF!</definedName>
    <definedName name="Acct411SGPP">'[13]Functional Study'!#REF!</definedName>
    <definedName name="Acct411SO" localSheetId="1">'[13]Functional Study'!#REF!</definedName>
    <definedName name="Acct411SO" localSheetId="0">'[13]Functional Study'!#REF!</definedName>
    <definedName name="Acct411SO">'[13]Functional Study'!#REF!</definedName>
    <definedName name="Acct411TROJP" localSheetId="1">'[13]Functional Study'!#REF!</definedName>
    <definedName name="Acct411TROJP" localSheetId="0">'[13]Functional Study'!#REF!</definedName>
    <definedName name="Acct411TROJP">'[13]Functional Study'!#REF!</definedName>
    <definedName name="Acct447">'[9]Functional Study'!$H$288</definedName>
    <definedName name="Acct447DGU" localSheetId="1">'[11]Func Study'!#REF!</definedName>
    <definedName name="Acct447DGU" localSheetId="0">'[11]Func Study'!#REF!</definedName>
    <definedName name="Acct447DGU">'[11]Func Study'!#REF!</definedName>
    <definedName name="Acct448">'[9]Functional Study'!$H$276</definedName>
    <definedName name="Acct448S">'[12]Func Study'!$H$274</definedName>
    <definedName name="Acct448SO">'[9]Functional Study'!$H$275</definedName>
    <definedName name="Acct450S">'[12]Func Study'!$H$302</definedName>
    <definedName name="Acct451S">'[12]Func Study'!$H$307</definedName>
    <definedName name="Acct454S">'[12]Func Study'!$H$318</definedName>
    <definedName name="Acct456S">'[12]Func Study'!$H$325</definedName>
    <definedName name="Acct510" localSheetId="1">'[12]Func Study'!#REF!</definedName>
    <definedName name="Acct510" localSheetId="0">'[12]Func Study'!#REF!</definedName>
    <definedName name="Acct510">'[12]Func Study'!#REF!</definedName>
    <definedName name="Acct510DNPPSU" localSheetId="1">'[12]Func Study'!#REF!</definedName>
    <definedName name="Acct510DNPPSU" localSheetId="0">'[12]Func Study'!#REF!</definedName>
    <definedName name="Acct510DNPPSU">'[12]Func Study'!#REF!</definedName>
    <definedName name="ACCT510JBG" localSheetId="1">'[12]Func Study'!#REF!</definedName>
    <definedName name="ACCT510JBG" localSheetId="0">'[12]Func Study'!#REF!</definedName>
    <definedName name="ACCT510JBG">'[12]Func Study'!#REF!</definedName>
    <definedName name="ACCT510SSGCH" localSheetId="1">'[12]Func Study'!#REF!</definedName>
    <definedName name="ACCT510SSGCH" localSheetId="0">'[12]Func Study'!#REF!</definedName>
    <definedName name="ACCT510SSGCH">'[12]Func Study'!#REF!</definedName>
    <definedName name="ACCT547SSECT" localSheetId="0">'[10]Functional Study'!#REF!</definedName>
    <definedName name="ACCT547SSECT">'[10]Functional Study'!#REF!</definedName>
    <definedName name="ACCT548SSGCT" localSheetId="0">'[10]Functional Study'!#REF!</definedName>
    <definedName name="ACCT548SSGCT">'[10]Functional Study'!#REF!</definedName>
    <definedName name="ACCT557CAGE">'[12]Func Study'!$H$683</definedName>
    <definedName name="Acct557CT">'[12]Func Study'!$H$681</definedName>
    <definedName name="Acct565">'[9]Functional Study'!$H$732</definedName>
    <definedName name="Acct580">'[12]Func Study'!$H$791</definedName>
    <definedName name="Acct581">'[12]Func Study'!$H$796</definedName>
    <definedName name="Acct582">'[12]Func Study'!$H$801</definedName>
    <definedName name="Acct583">'[12]Func Study'!$H$806</definedName>
    <definedName name="Acct584">'[12]Func Study'!$H$811</definedName>
    <definedName name="Acct585">'[12]Func Study'!$H$816</definedName>
    <definedName name="Acct586">'[12]Func Study'!$H$821</definedName>
    <definedName name="Acct587">'[12]Func Study'!$H$826</definedName>
    <definedName name="Acct588">'[12]Func Study'!$H$831</definedName>
    <definedName name="Acct589">'[12]Func Study'!$H$836</definedName>
    <definedName name="Acct590">'[12]Func Study'!$H$841</definedName>
    <definedName name="Acct590DNPD">'[9]Functional Study'!$H$828</definedName>
    <definedName name="Acct590S">'[9]Functional Study'!$H$827</definedName>
    <definedName name="Acct591">'[12]Func Study'!$H$846</definedName>
    <definedName name="Acct592">'[12]Func Study'!$H$851</definedName>
    <definedName name="Acct593">'[12]Func Study'!$H$856</definedName>
    <definedName name="Acct594">'[12]Func Study'!$H$861</definedName>
    <definedName name="Acct595">'[12]Func Study'!$H$866</definedName>
    <definedName name="Acct596">'[12]Func Study'!$H$876</definedName>
    <definedName name="Acct597">'[12]Func Study'!$H$881</definedName>
    <definedName name="Acct598">'[12]Func Study'!$H$886</definedName>
    <definedName name="ACCT904SG" localSheetId="1">'[14]Functional Study'!#REF!</definedName>
    <definedName name="ACCT904SG" localSheetId="0">'[14]Functional Study'!#REF!</definedName>
    <definedName name="ACCT904SG">'[14]Functional Study'!#REF!</definedName>
    <definedName name="AcctAGA">'[12]Func Study'!$H$296</definedName>
    <definedName name="AcctDFAD" localSheetId="1">'[12]Func Study'!#REF!</definedName>
    <definedName name="AcctDFAD" localSheetId="0">'[12]Func Study'!#REF!</definedName>
    <definedName name="AcctDFAD">'[12]Func Study'!#REF!</definedName>
    <definedName name="AcctDFAP" localSheetId="1">'[12]Func Study'!#REF!</definedName>
    <definedName name="AcctDFAP" localSheetId="0">'[12]Func Study'!#REF!</definedName>
    <definedName name="AcctDFAP">'[12]Func Study'!#REF!</definedName>
    <definedName name="AcctDFAT" localSheetId="1">'[12]Func Study'!#REF!</definedName>
    <definedName name="AcctDFAT" localSheetId="0">'[12]Func Study'!#REF!</definedName>
    <definedName name="AcctDFAT">'[12]Func Study'!#REF!</definedName>
    <definedName name="AcctDGU" localSheetId="0">'[10]Functional Study'!#REF!</definedName>
    <definedName name="AcctDGU">'[10]Functional Study'!#REF!</definedName>
    <definedName name="AcctOWCDGP" localSheetId="0">'[10]Functional Study'!#REF!</definedName>
    <definedName name="AcctOWCDGP">'[10]Functional Study'!#REF!</definedName>
    <definedName name="AcctTable">[15]Variables!$AK$42:$AK$396</definedName>
    <definedName name="AcctTS0">'[12]Func Study'!$H$1686</definedName>
    <definedName name="ActualROR">'[11]G+T+D+R+M'!$H$61</definedName>
    <definedName name="Adjs2avg">[16]Inputs!$L$255:'[16]Inputs'!$T$505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1">[17]Backup!#REF!</definedName>
    <definedName name="APR" localSheetId="0">[17]Backup!#REF!</definedName>
    <definedName name="APR">[17]Backup!#REF!</definedName>
    <definedName name="APRT" localSheetId="1">#REF!</definedName>
    <definedName name="APRT" localSheetId="0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T_48" localSheetId="0">#REF!</definedName>
    <definedName name="AT_48">#REF!</definedName>
    <definedName name="AUG" localSheetId="1">[17]Backup!#REF!</definedName>
    <definedName name="AUG" localSheetId="0">[17]Backup!#REF!</definedName>
    <definedName name="AUG">[17]Backup!#REF!</definedName>
    <definedName name="AUGT" localSheetId="1">#REF!</definedName>
    <definedName name="AUGT" localSheetId="0">#REF!</definedName>
    <definedName name="AUGT">#REF!</definedName>
    <definedName name="AvgFactors">[15]Factors!$B$3:$P$99</definedName>
    <definedName name="BACK1" localSheetId="1">#REF!</definedName>
    <definedName name="BACK1" localSheetId="0">#REF!</definedName>
    <definedName name="BACK1">#REF!</definedName>
    <definedName name="BACK2" localSheetId="1">#REF!</definedName>
    <definedName name="BACK2" localSheetId="0">#REF!</definedName>
    <definedName name="BACK2">#REF!</definedName>
    <definedName name="BACK3" localSheetId="1">#REF!</definedName>
    <definedName name="BACK3" localSheetId="0">#REF!</definedName>
    <definedName name="BACK3">#REF!</definedName>
    <definedName name="BACKUP1" localSheetId="1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1">#REF!</definedName>
    <definedName name="BOOKADJ" localSheetId="0">#REF!</definedName>
    <definedName name="BOOKADJ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[18]Readings!$B$2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1">#REF!</definedName>
    <definedName name="Check" localSheetId="0">#REF!</definedName>
    <definedName name="Check">#REF!</definedName>
    <definedName name="Classification">'[12]Func Study'!$AB$251</definedName>
    <definedName name="COMADJ" localSheetId="1">#REF!</definedName>
    <definedName name="COMADJ" localSheetId="0">#REF!</definedName>
    <definedName name="COMADJ">#REF!</definedName>
    <definedName name="combined1" hidden="1">{"YTD-Total",#N/A,TRUE,"Provision";"YTD-Utility",#N/A,TRUE,"Prov Utility";"YTD-NonUtility",#N/A,TRUE,"Prov NonUtility"}</definedName>
    <definedName name="COMP" localSheetId="1">#REF!</definedName>
    <definedName name="COMP" localSheetId="0">#REF!</definedName>
    <definedName name="COMP">#REF!</definedName>
    <definedName name="COMPACTUAL" localSheetId="1">#REF!</definedName>
    <definedName name="COMPACTUAL" localSheetId="0">#REF!</definedName>
    <definedName name="COMPACTUAL">#REF!</definedName>
    <definedName name="COMPT" localSheetId="1">#REF!</definedName>
    <definedName name="COMPT" localSheetId="0">#REF!</definedName>
    <definedName name="COMPT">#REF!</definedName>
    <definedName name="COMPWEATHER" localSheetId="1">#REF!</definedName>
    <definedName name="COMPWEATHER" localSheetId="0">#REF!</definedName>
    <definedName name="COMPWEATHER">#REF!</definedName>
    <definedName name="COSFacVal">[12]Inputs!$R$5</definedName>
    <definedName name="_xlnm.Database" localSheetId="1">[19]Invoice!#REF!</definedName>
    <definedName name="_xlnm.Database" localSheetId="0">[19]Invoice!#REF!</definedName>
    <definedName name="_xlnm.Database">[19]Invoice!#REF!</definedName>
    <definedName name="DATE" localSheetId="1">[20]Jan!#REF!</definedName>
    <definedName name="DATE" localSheetId="0">[20]Jan!#REF!</definedName>
    <definedName name="DATE">[20]Jan!#REF!</definedName>
    <definedName name="DEC" localSheetId="1">[17]Backup!#REF!</definedName>
    <definedName name="DEC" localSheetId="0">[17]Backup!#REF!</definedName>
    <definedName name="DEC">[17]Backup!#REF!</definedName>
    <definedName name="DECT" localSheetId="1">#REF!</definedName>
    <definedName name="DECT" localSheetId="0">#REF!</definedName>
    <definedName name="DECT">#REF!</definedName>
    <definedName name="Demand">[11]Inputs!$D$8</definedName>
    <definedName name="Demand2">[21]Inputs!$D$11</definedName>
    <definedName name="Dis">'[12]Func Study'!$AB$250</definedName>
    <definedName name="DisFac">'[12]Func Dist Factor Table'!$A$11:$G$25</definedName>
    <definedName name="Dist_factor" localSheetId="1">#REF!</definedName>
    <definedName name="Dist_factor" localSheetId="0">#REF!</definedName>
    <definedName name="Dist_factor">#REF!</definedName>
    <definedName name="DistPeakMethod" localSheetId="1">[14]Inputs!#REF!</definedName>
    <definedName name="DistPeakMethod" localSheetId="0">[14]Inputs!#REF!</definedName>
    <definedName name="DistPeakMethod">[14]Inputs!#REF!</definedName>
    <definedName name="DUDE" localSheetId="1" hidden="1">#REF!</definedName>
    <definedName name="DUDE" localSheetId="0" hidden="1">#REF!</definedName>
    <definedName name="DUDE" hidden="1">#REF!</definedName>
    <definedName name="energy">[18]Readings!$B$3</definedName>
    <definedName name="Engy">[11]Inputs!$D$9</definedName>
    <definedName name="Engy2">[21]Inputs!$D$12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1">#REF!</definedName>
    <definedName name="f101top" localSheetId="0">#REF!</definedName>
    <definedName name="f101top">#REF!</definedName>
    <definedName name="f104top" localSheetId="1">#REF!</definedName>
    <definedName name="f104top" localSheetId="0">#REF!</definedName>
    <definedName name="f104top">#REF!</definedName>
    <definedName name="f138top" localSheetId="1">#REF!</definedName>
    <definedName name="f138top" localSheetId="0">#REF!</definedName>
    <definedName name="f138top">#REF!</definedName>
    <definedName name="f140top" localSheetId="1">#REF!</definedName>
    <definedName name="f140top" localSheetId="0">#REF!</definedName>
    <definedName name="f140top">#REF!</definedName>
    <definedName name="Factbl1" localSheetId="0">#REF!</definedName>
    <definedName name="Factbl1">#REF!</definedName>
    <definedName name="Factorck">'[12]COS Factor Table'!$O$15:$O$113</definedName>
    <definedName name="FactorType">[15]Variables!$AK$2:$AL$12</definedName>
    <definedName name="FACTP" localSheetId="1">#REF!</definedName>
    <definedName name="FACTP" localSheetId="0">#REF!</definedName>
    <definedName name="FACTP">#REF!</definedName>
    <definedName name="FactSum">'[12]COS Factor Table'!$A$14:$O$113</definedName>
    <definedName name="FEB" localSheetId="1">[17]Backup!#REF!</definedName>
    <definedName name="FEB" localSheetId="0">[17]Backup!#REF!</definedName>
    <definedName name="FEB">[17]Backup!#REF!</definedName>
    <definedName name="FEBT" localSheetId="1">#REF!</definedName>
    <definedName name="FEBT" localSheetId="0">#REF!</definedName>
    <definedName name="FEB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[16]Variables!$D$26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>#REF!</definedName>
    <definedName name="Func">'[12]Func Factor Table'!$A$10:$H$77</definedName>
    <definedName name="Func_Ftrs" localSheetId="1">#REF!</definedName>
    <definedName name="Func_Ftrs" localSheetId="0">#REF!</definedName>
    <definedName name="Func_Ftrs">#REF!</definedName>
    <definedName name="Func_GTD_Percents" localSheetId="1">#REF!</definedName>
    <definedName name="Func_GTD_Percents" localSheetId="0">#REF!</definedName>
    <definedName name="Func_GTD_Percents">#REF!</definedName>
    <definedName name="Func_MC" localSheetId="1">#REF!</definedName>
    <definedName name="Func_MC" localSheetId="0">#REF!</definedName>
    <definedName name="Func_MC">#REF!</definedName>
    <definedName name="Func_Percents" localSheetId="1">#REF!</definedName>
    <definedName name="Func_Percents" localSheetId="0">#REF!</definedName>
    <definedName name="Func_Percents">#REF!</definedName>
    <definedName name="Func_Rev_Req1" localSheetId="1">#REF!</definedName>
    <definedName name="Func_Rev_Req1" localSheetId="0">#REF!</definedName>
    <definedName name="Func_Rev_Req1">#REF!</definedName>
    <definedName name="Func_Rev_Req2" localSheetId="1">#REF!</definedName>
    <definedName name="Func_Rev_Req2" localSheetId="0">#REF!</definedName>
    <definedName name="Func_Rev_Req2">#REF!</definedName>
    <definedName name="Func_Revenue" localSheetId="1">#REF!</definedName>
    <definedName name="Func_Revenue" localSheetId="0">#REF!</definedName>
    <definedName name="Func_Revenue">#REF!</definedName>
    <definedName name="Function">'[12]Func Study'!$AB$250</definedName>
    <definedName name="GREATER10MW" localSheetId="1">#REF!</definedName>
    <definedName name="GREATER10MW" localSheetId="0">#REF!</definedName>
    <definedName name="GREATER10MW">#REF!</definedName>
    <definedName name="GTD_Percents" localSheetId="1">#REF!</definedName>
    <definedName name="GTD_Percents" localSheetId="0">#REF!</definedName>
    <definedName name="GTD_Percents">#REF!</definedName>
    <definedName name="HEIGHT" localSheetId="1">#REF!</definedName>
    <definedName name="HEIGHT" localSheetId="0">#REF!</definedName>
    <definedName name="HEIGHT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1">#REF!</definedName>
    <definedName name="ID_0303_RVN_data" localSheetId="0">#REF!</definedName>
    <definedName name="ID_0303_RVN_data">#REF!</definedName>
    <definedName name="IDcontractsRVN" localSheetId="1">#REF!</definedName>
    <definedName name="IDcontractsRVN" localSheetId="0">#REF!</definedName>
    <definedName name="IDcontractsRVN">#REF!</definedName>
    <definedName name="INDADJ" localSheetId="1">#REF!</definedName>
    <definedName name="INDADJ" localSheetId="0">#REF!</definedName>
    <definedName name="INDADJ">#REF!</definedName>
    <definedName name="INPUT" localSheetId="1">[22]Summary!#REF!</definedName>
    <definedName name="INPUT" localSheetId="0">[22]Summary!#REF!</definedName>
    <definedName name="INPUT">[22]Summary!#REF!</definedName>
    <definedName name="Instructions" localSheetId="1">#REF!</definedName>
    <definedName name="Instructions" localSheetId="0">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>#REF!</definedName>
    <definedName name="JAN" localSheetId="1">[17]Backup!#REF!</definedName>
    <definedName name="JAN" localSheetId="0">[17]Backup!#REF!</definedName>
    <definedName name="JAN">[17]Backup!#REF!</definedName>
    <definedName name="JANT" localSheetId="1">#REF!</definedName>
    <definedName name="JANT" localSheetId="0">#REF!</definedName>
    <definedName name="JANT">#REF!</definedName>
    <definedName name="jjj">[23]Inputs!$N$18</definedName>
    <definedName name="JUL" localSheetId="1">[17]Backup!#REF!</definedName>
    <definedName name="JUL" localSheetId="0">[17]Backup!#REF!</definedName>
    <definedName name="JUL">[17]Backup!#REF!</definedName>
    <definedName name="JULT" localSheetId="1">#REF!</definedName>
    <definedName name="JULT" localSheetId="0">#REF!</definedName>
    <definedName name="JULT">#REF!</definedName>
    <definedName name="JUN" localSheetId="1">[17]Backup!#REF!</definedName>
    <definedName name="JUN" localSheetId="0">[17]Backup!#REF!</definedName>
    <definedName name="JUN">[17]Backup!#REF!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1">#REF!</definedName>
    <definedName name="JUNT" localSheetId="0">#REF!</definedName>
    <definedName name="JUNT">#REF!</definedName>
    <definedName name="Jurisdiction">[15]Variables!$AK$15</definedName>
    <definedName name="JurisNumber">[15]Variables!$AL$15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1">#REF!</definedName>
    <definedName name="LABORMOD" localSheetId="0">#REF!</definedName>
    <definedName name="LABORMOD">#REF!</definedName>
    <definedName name="LABORROLL" localSheetId="1">#REF!</definedName>
    <definedName name="LABORROLL" localSheetId="0">#REF!</definedName>
    <definedName name="LABORROLL">#REF!</definedName>
    <definedName name="limcount" hidden="1">1</definedName>
    <definedName name="Line_Ext_Credit" localSheetId="1">#REF!</definedName>
    <definedName name="Line_Ext_Credit" localSheetId="0">#REF!</definedName>
    <definedName name="Line_Ext_Credit">#REF!</definedName>
    <definedName name="LinkCos">'[12]JAM Download'!$K$4</definedName>
    <definedName name="ListOffset" hidden="1">1</definedName>
    <definedName name="LOG" localSheetId="1">[17]Backup!#REF!</definedName>
    <definedName name="LOG" localSheetId="0">[17]Backup!#REF!</definedName>
    <definedName name="LOG">[17]Backup!#REF!</definedName>
    <definedName name="LOSS" localSheetId="1">[17]Backup!#REF!</definedName>
    <definedName name="LOSS" localSheetId="0">[17]Backup!#REF!</definedName>
    <definedName name="LOSS">[17]Backup!#REF!</definedName>
    <definedName name="MACTIT" localSheetId="1">#REF!</definedName>
    <definedName name="MACTIT" localSheetId="0">#REF!</definedName>
    <definedName name="MACTIT">#REF!</definedName>
    <definedName name="MAR" localSheetId="1">[17]Backup!#REF!</definedName>
    <definedName name="MAR" localSheetId="0">[17]Backup!#REF!</definedName>
    <definedName name="MAR">[17]Backup!#REF!</definedName>
    <definedName name="MART" localSheetId="1">#REF!</definedName>
    <definedName name="MART" localSheetId="0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1">[17]Backup!#REF!</definedName>
    <definedName name="MAY" localSheetId="0">[17]Backup!#REF!</definedName>
    <definedName name="MAY">[17]Backup!#REF!</definedName>
    <definedName name="MAYT" localSheetId="1">#REF!</definedName>
    <definedName name="MAYT" localSheetId="0">#REF!</definedName>
    <definedName name="MAYT">#REF!</definedName>
    <definedName name="MCtoREV" localSheetId="1">#REF!</definedName>
    <definedName name="MCtoREV" localSheetId="0">#REF!</definedName>
    <definedName name="MCtoREV">#REF!</definedName>
    <definedName name="MEN" localSheetId="1">[1]Jan!#REF!</definedName>
    <definedName name="MEN" localSheetId="0">[1]Jan!#REF!</definedName>
    <definedName name="MEN">[1]Jan!#REF!</definedName>
    <definedName name="Menu_Begin" localSheetId="1">#REF!</definedName>
    <definedName name="Menu_Begin" localSheetId="0">#REF!</definedName>
    <definedName name="Menu_Begin">#REF!</definedName>
    <definedName name="Menu_Caption" localSheetId="1">#REF!</definedName>
    <definedName name="Menu_Caption" localSheetId="0">#REF!</definedName>
    <definedName name="Menu_Caption">#REF!</definedName>
    <definedName name="Menu_Large" localSheetId="1">#REF!</definedName>
    <definedName name="Menu_Large" localSheetId="0">#REF!</definedName>
    <definedName name="Menu_Large">#REF!</definedName>
    <definedName name="Menu_Name" localSheetId="1">#REF!</definedName>
    <definedName name="Menu_Name" localSheetId="0">#REF!</definedName>
    <definedName name="Menu_Name">#REF!</definedName>
    <definedName name="Menu_OnAction" localSheetId="1">#REF!</definedName>
    <definedName name="Menu_OnAction" localSheetId="0">#REF!</definedName>
    <definedName name="Menu_OnAction">#REF!</definedName>
    <definedName name="Menu_Parent" localSheetId="1">#REF!</definedName>
    <definedName name="Menu_Parent" localSheetId="0">#REF!</definedName>
    <definedName name="Menu_Parent">#REF!</definedName>
    <definedName name="Menu_Small" localSheetId="1">#REF!</definedName>
    <definedName name="Menu_Small" localSheetId="0">#REF!</definedName>
    <definedName name="Menu_Small">#REF!</definedName>
    <definedName name="Method">[11]Inputs!$C$6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[17]Backup!#REF!</definedName>
    <definedName name="MONTH" localSheetId="0">[17]Backup!#REF!</definedName>
    <definedName name="MONTH">[17]Backup!#REF!</definedName>
    <definedName name="monthlist">[24]Table!$R$2:$S$13</definedName>
    <definedName name="monthtotals">'[24]WA SBC'!$D$40:$O$40</definedName>
    <definedName name="MTKWH" localSheetId="1">#REF!</definedName>
    <definedName name="MTKWH" localSheetId="0">#REF!</definedName>
    <definedName name="MTKWH">#REF!</definedName>
    <definedName name="MTR_YR3">[25]Variables!$E$14</definedName>
    <definedName name="MTREV" localSheetId="1">#REF!</definedName>
    <definedName name="MTREV" localSheetId="0">#REF!</definedName>
    <definedName name="MTREV">#REF!</definedName>
    <definedName name="MULT" localSheetId="1">#REF!</definedName>
    <definedName name="MULT" localSheetId="0">#REF!</definedName>
    <definedName name="MULT">#REF!</definedName>
    <definedName name="NameTable" localSheetId="0">#REF!</definedName>
    <definedName name="NameTable">#REF!</definedName>
    <definedName name="Net_to_Gross_Factor">[12]Inputs!$G$8</definedName>
    <definedName name="NetToGross">[16]Variables!$D$23</definedName>
    <definedName name="NewContract">[26]Inputs!$N$24</definedName>
    <definedName name="NEWMO1" localSheetId="1">[1]Jan!#REF!</definedName>
    <definedName name="NEWMO1" localSheetId="0">[1]Jan!#REF!</definedName>
    <definedName name="NEWMO1">[1]Jan!#REF!</definedName>
    <definedName name="NEWMO2" localSheetId="1">[1]Jan!#REF!</definedName>
    <definedName name="NEWMO2" localSheetId="0">[1]Jan!#REF!</definedName>
    <definedName name="NEWMO2">[1]Jan!#REF!</definedName>
    <definedName name="NEWMONTH" localSheetId="1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1">#REF!</definedName>
    <definedName name="NORMALIZE" localSheetId="0">#REF!</definedName>
    <definedName name="NORMALIZE">#REF!</definedName>
    <definedName name="NOV" localSheetId="1">[17]Backup!#REF!</definedName>
    <definedName name="NOV" localSheetId="0">[17]Backup!#REF!</definedName>
    <definedName name="NOV">[17]Backup!#REF!</definedName>
    <definedName name="NOVT" localSheetId="1">#REF!</definedName>
    <definedName name="NOVT" localSheetId="0">#REF!</definedName>
    <definedName name="NOVT">#REF!</definedName>
    <definedName name="NPC">[14]Inputs!$N$18</definedName>
    <definedName name="NUM" localSheetId="1">#REF!</definedName>
    <definedName name="NUM" localSheetId="0">#REF!</definedName>
    <definedName name="NUM">#REF!</definedName>
    <definedName name="OCT" localSheetId="1">[17]Backup!#REF!</definedName>
    <definedName name="OCT" localSheetId="0">[17]Backup!#REF!</definedName>
    <definedName name="OCT">[17]Backup!#REF!</definedName>
    <definedName name="OCTT" localSheetId="1">#REF!</definedName>
    <definedName name="OCTT" localSheetId="0">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 localSheetId="1">[1]Jan!#REF!</definedName>
    <definedName name="ONE" localSheetId="0">[1]Jan!#REF!</definedName>
    <definedName name="ONE">[1]Jan!#REF!</definedName>
    <definedName name="option">'[27]Dist Misc'!$F$120</definedName>
    <definedName name="OR_305_12mo_endg_200203" localSheetId="0">#REF!</definedName>
    <definedName name="OR_305_12mo_endg_200203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" localSheetId="1">#REF!</definedName>
    <definedName name="Page1" localSheetId="0">#REF!</definedName>
    <definedName name="Page1">#REF!</definedName>
    <definedName name="Page110" localSheetId="1">#REF!</definedName>
    <definedName name="Page110" localSheetId="0">#REF!</definedName>
    <definedName name="Page110">#REF!</definedName>
    <definedName name="Page120" localSheetId="1">#REF!</definedName>
    <definedName name="Page120" localSheetId="0">#REF!</definedName>
    <definedName name="Page120">#REF!</definedName>
    <definedName name="Page2" localSheetId="1">#REF!</definedName>
    <definedName name="Page2" localSheetId="0">#REF!</definedName>
    <definedName name="Page2">#REF!</definedName>
    <definedName name="PAGE3" localSheetId="1">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 localSheetId="1">#REF!</definedName>
    <definedName name="Page4" localSheetId="0">#REF!</definedName>
    <definedName name="Page4">#REF!</definedName>
    <definedName name="Page43" localSheetId="0">'[28]Demand Factors'!#REF!</definedName>
    <definedName name="Page43">'[28]Demand Factors'!#REF!</definedName>
    <definedName name="Page44" localSheetId="0">'[28]Demand Factors'!#REF!</definedName>
    <definedName name="Page44">'[28]Demand Factors'!#REF!</definedName>
    <definedName name="Page45" localSheetId="0">'[28]Demand Factors'!#REF!</definedName>
    <definedName name="Page45">'[28]Demand Factors'!#REF!</definedName>
    <definedName name="Page46" localSheetId="0">'[28]Energy Factor'!#REF!</definedName>
    <definedName name="Page46">'[28]Energy Factor'!#REF!</definedName>
    <definedName name="Page47" localSheetId="0">'[28]Energy Factor'!#REF!</definedName>
    <definedName name="Page47">'[28]Energy Factor'!#REF!</definedName>
    <definedName name="Page48" localSheetId="0">'[28]Energy Factor'!#REF!</definedName>
    <definedName name="Page48">'[28]Energy Factor'!#REF!</definedName>
    <definedName name="Page5" localSheetId="1">#REF!</definedName>
    <definedName name="Page5" localSheetId="0">#REF!</definedName>
    <definedName name="Page5">#REF!</definedName>
    <definedName name="Page6" localSheetId="1">#REF!</definedName>
    <definedName name="Page6" localSheetId="0">#REF!</definedName>
    <definedName name="Page6">#REF!</definedName>
    <definedName name="Page62" localSheetId="1">[29]TransInvest!#REF!</definedName>
    <definedName name="Page62" localSheetId="0">[29]TransInvest!#REF!</definedName>
    <definedName name="Page62">[29]TransInvest!#REF!</definedName>
    <definedName name="Page63" localSheetId="0">'[28]Energy Factor'!#REF!</definedName>
    <definedName name="Page63">'[28]Energy Factor'!#REF!</definedName>
    <definedName name="Page64" localSheetId="0">'[28]Energy Factor'!#REF!</definedName>
    <definedName name="Page64">'[28]Energy Factor'!#REF!</definedName>
    <definedName name="page65" localSheetId="1">#REF!</definedName>
    <definedName name="page65" localSheetId="0">#REF!</definedName>
    <definedName name="page65">#REF!</definedName>
    <definedName name="page66" localSheetId="1">#REF!</definedName>
    <definedName name="page66" localSheetId="0">#REF!</definedName>
    <definedName name="page66">#REF!</definedName>
    <definedName name="page67" localSheetId="1">#REF!</definedName>
    <definedName name="page67" localSheetId="0">#REF!</definedName>
    <definedName name="page67">#REF!</definedName>
    <definedName name="page68" localSheetId="1">#REF!</definedName>
    <definedName name="page68" localSheetId="0">#REF!</definedName>
    <definedName name="page68">#REF!</definedName>
    <definedName name="page69" localSheetId="1">#REF!</definedName>
    <definedName name="page69" localSheetId="0">#REF!</definedName>
    <definedName name="page69">#REF!</definedName>
    <definedName name="Page7" localSheetId="1">#REF!</definedName>
    <definedName name="Page7" localSheetId="0">#REF!</definedName>
    <definedName name="Page7">#REF!</definedName>
    <definedName name="page8" localSheetId="1">#REF!</definedName>
    <definedName name="page8" localSheetId="0">#REF!</definedName>
    <definedName name="page8">#REF!</definedName>
    <definedName name="PALL" localSheetId="1">#REF!</definedName>
    <definedName name="PALL" localSheetId="0">#REF!</definedName>
    <definedName name="PALL">#REF!</definedName>
    <definedName name="PBLOCK" localSheetId="1">#REF!</definedName>
    <definedName name="PBLOCK" localSheetId="0">#REF!</definedName>
    <definedName name="PBLOCK">#REF!</definedName>
    <definedName name="PBLOCKWZ" localSheetId="1">#REF!</definedName>
    <definedName name="PBLOCKWZ" localSheetId="0">#REF!</definedName>
    <definedName name="PBLOCKWZ">#REF!</definedName>
    <definedName name="PCOMP" localSheetId="1">#REF!</definedName>
    <definedName name="PCOMP" localSheetId="0">#REF!</definedName>
    <definedName name="PCOMP">#REF!</definedName>
    <definedName name="PCOMPOSITES" localSheetId="1">#REF!</definedName>
    <definedName name="PCOMPOSITES" localSheetId="0">#REF!</definedName>
    <definedName name="PCOMPOSITES">#REF!</definedName>
    <definedName name="PCOMPWZ" localSheetId="1">#REF!</definedName>
    <definedName name="PCOMPWZ" localSheetId="0">#REF!</definedName>
    <definedName name="PCOMPWZ">#REF!</definedName>
    <definedName name="PeakMethod">[11]Inputs!$T$5</definedName>
    <definedName name="Period2">[9]Inputs!$C$5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 localSheetId="1">[17]Backup!#REF!</definedName>
    <definedName name="PMAC" localSheetId="0">[17]Backup!#REF!</definedName>
    <definedName name="PMAC">[17]Backup!#REF!</definedName>
    <definedName name="PRESENT" localSheetId="1">#REF!</definedName>
    <definedName name="PRESENT" localSheetId="0">#REF!</definedName>
    <definedName name="PRESENT">#REF!</definedName>
    <definedName name="PRICCHNG" localSheetId="1">#REF!</definedName>
    <definedName name="PRICCHNG" localSheetId="0">#REF!</definedName>
    <definedName name="PRICCHNG">#REF!</definedName>
    <definedName name="PricingInfo" localSheetId="0" hidden="1">[30]Inputs!#REF!</definedName>
    <definedName name="PricingInfo" hidden="1">[30]Inputs!#REF!</definedName>
    <definedName name="_xlnm.Print_Area" localSheetId="1">'Bill Comparison'!$B$1:$J$38</definedName>
    <definedName name="_xlnm.Print_Area" localSheetId="0">'Table A for SBC 2018'!$B$1:$AR$49</definedName>
    <definedName name="_xlnm.Print_Area">#REF!</definedName>
    <definedName name="PROPOSED" localSheetId="0">#REF!</definedName>
    <definedName name="PROPOSED">#REF!</definedName>
    <definedName name="PTABLES" localSheetId="1">#REF!</definedName>
    <definedName name="PTABLES" localSheetId="0">#REF!</definedName>
    <definedName name="PTABLES">#REF!</definedName>
    <definedName name="PTDMOD" localSheetId="1">#REF!</definedName>
    <definedName name="PTDMOD" localSheetId="0">#REF!</definedName>
    <definedName name="PTDMOD">#REF!</definedName>
    <definedName name="PTDROLL" localSheetId="1">#REF!</definedName>
    <definedName name="PTDROLL" localSheetId="0">#REF!</definedName>
    <definedName name="PTDROLL">#REF!</definedName>
    <definedName name="PTMOD" localSheetId="1">#REF!</definedName>
    <definedName name="PTMOD" localSheetId="0">#REF!</definedName>
    <definedName name="PTMOD">#REF!</definedName>
    <definedName name="PTROLL" localSheetId="1">#REF!</definedName>
    <definedName name="PTROLL" localSheetId="0">#REF!</definedName>
    <definedName name="PTROLL">#REF!</definedName>
    <definedName name="PWORKBACK" localSheetId="1">#REF!</definedName>
    <definedName name="PWORKBACK" localSheetId="0">#REF!</definedName>
    <definedName name="PWORKBACK">#REF!</definedName>
    <definedName name="Query1" localSheetId="1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1">[31]Codes!$A$1:$C$500</definedName>
    <definedName name="Rates" localSheetId="0">#REF!</definedName>
    <definedName name="Rates">#REF!</definedName>
    <definedName name="RC_ADJ" localSheetId="1">#REF!</definedName>
    <definedName name="RC_ADJ" localSheetId="0">#REF!</definedName>
    <definedName name="RC_ADJ">#REF!</definedName>
    <definedName name="RESADJ" localSheetId="1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[16]Variables!$D$28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">#REF!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1">[31]Codes!$F$2:$G$10</definedName>
    <definedName name="RevClass" localSheetId="0">#REF!</definedName>
    <definedName name="RevClass">#REF!</definedName>
    <definedName name="Revenue_by_month_take_2" localSheetId="1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1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1">#REF!</definedName>
    <definedName name="RevReqSettle" localSheetId="0">#REF!</definedName>
    <definedName name="RevReqSettle">#REF!</definedName>
    <definedName name="REVVSTRS" localSheetId="1">#REF!</definedName>
    <definedName name="REVVSTRS" localSheetId="0">#REF!</definedName>
    <definedName name="REVVSTRS">#REF!</definedName>
    <definedName name="RISFORM" localSheetId="1">#REF!</definedName>
    <definedName name="RISFORM" localSheetId="0">#REF!</definedName>
    <definedName name="RISFORM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ch25Split">[32]Inputs!$N$29</definedName>
    <definedName name="SCH33CUSTS" localSheetId="1">#REF!</definedName>
    <definedName name="SCH33CUSTS" localSheetId="0">#REF!</definedName>
    <definedName name="SCH33CUSTS">#REF!</definedName>
    <definedName name="SCH48ADJ" localSheetId="1">#REF!</definedName>
    <definedName name="SCH48ADJ" localSheetId="0">#REF!</definedName>
    <definedName name="SCH48ADJ">#REF!</definedName>
    <definedName name="SCH98NOR" localSheetId="1">#REF!</definedName>
    <definedName name="SCH98NOR" localSheetId="0">#REF!</definedName>
    <definedName name="SCH98NOR">#REF!</definedName>
    <definedName name="SCHED47" localSheetId="1">#REF!</definedName>
    <definedName name="SCHED47" localSheetId="0">#REF!</definedName>
    <definedName name="SCHED47">#REF!</definedName>
    <definedName name="Schedule">[14]Inputs!$N$14</definedName>
    <definedName name="se" localSheetId="1">#REF!</definedName>
    <definedName name="se" localSheetId="0">#REF!</definedName>
    <definedName name="se">#REF!</definedName>
    <definedName name="SECOND" localSheetId="1">[1]Jan!#REF!</definedName>
    <definedName name="SECOND" localSheetId="0">[1]Jan!#REF!</definedName>
    <definedName name="SECOND">[1]Jan!#REF!</definedName>
    <definedName name="SEP" localSheetId="1">[17]Backup!#REF!</definedName>
    <definedName name="SEP" localSheetId="0">[17]Backup!#REF!</definedName>
    <definedName name="SEP">[17]Backup!#REF!</definedName>
    <definedName name="SEPT" localSheetId="1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1">#REF!</definedName>
    <definedName name="SERVICES_3" localSheetId="0">#REF!</definedName>
    <definedName name="SERVICES_3">#REF!</definedName>
    <definedName name="sg" localSheetId="1">#REF!</definedName>
    <definedName name="sg" localSheetId="0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" localSheetId="1">[1]Jan!#REF!</definedName>
    <definedName name="START" localSheetId="0">[1]Jan!#REF!</definedName>
    <definedName name="START">[1]Jan!#REF!</definedName>
    <definedName name="State">[9]Inputs!$C$4</definedName>
    <definedName name="SUM_TAB1" localSheetId="1">#REF!</definedName>
    <definedName name="SUM_TAB1" localSheetId="0">#REF!</definedName>
    <definedName name="SUM_TAB1">#REF!</definedName>
    <definedName name="SUM_TAB2" localSheetId="1">#REF!</definedName>
    <definedName name="SUM_TAB2" localSheetId="0">#REF!</definedName>
    <definedName name="SUM_TAB2">#REF!</definedName>
    <definedName name="SUM_TAB3" localSheetId="1">#REF!</definedName>
    <definedName name="SUM_TAB3" localSheetId="0">#REF!</definedName>
    <definedName name="SUM_TAB3">#REF!</definedName>
    <definedName name="TABLE_1" localSheetId="1">#REF!</definedName>
    <definedName name="TABLE_1" localSheetId="0">#REF!</definedName>
    <definedName name="TABLE_1">#REF!</definedName>
    <definedName name="TABLE_2" localSheetId="1">#REF!</definedName>
    <definedName name="TABLE_2" localSheetId="0">#REF!</definedName>
    <definedName name="TABLE_2">#REF!</definedName>
    <definedName name="TABLE_3" localSheetId="1">#REF!</definedName>
    <definedName name="TABLE_3" localSheetId="0">#REF!</definedName>
    <definedName name="TABLE_3">#REF!</definedName>
    <definedName name="TABLE_4" localSheetId="1">#REF!</definedName>
    <definedName name="TABLE_4" localSheetId="0">#REF!</definedName>
    <definedName name="TABLE_4">#REF!</definedName>
    <definedName name="TABLE_4_A" localSheetId="1">#REF!</definedName>
    <definedName name="TABLE_4_A" localSheetId="0">#REF!</definedName>
    <definedName name="TABLE_4_A">#REF!</definedName>
    <definedName name="TABLE_5" localSheetId="1">#REF!</definedName>
    <definedName name="TABLE_5" localSheetId="0">#REF!</definedName>
    <definedName name="TABLE_5">#REF!</definedName>
    <definedName name="TABLE_6" localSheetId="1">#REF!</definedName>
    <definedName name="TABLE_6" localSheetId="0">#REF!</definedName>
    <definedName name="TABLE_6">#REF!</definedName>
    <definedName name="TABLE_7" localSheetId="1">#REF!</definedName>
    <definedName name="TABLE_7" localSheetId="0">#REF!</definedName>
    <definedName name="TABLE_7">#REF!</definedName>
    <definedName name="TABLE1" localSheetId="1">#REF!</definedName>
    <definedName name="TABLE1" localSheetId="0">#REF!</definedName>
    <definedName name="TABLE1">#REF!</definedName>
    <definedName name="TABLE2" localSheetId="1">#REF!</definedName>
    <definedName name="TABLE2" localSheetId="0">#REF!</definedName>
    <definedName name="TABLE2">#REF!</definedName>
    <definedName name="TABLEA" localSheetId="1">#REF!</definedName>
    <definedName name="TABLEA" localSheetId="0">'Table A for SBC 2018'!$B$3:$AP$46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1">#REF!</definedName>
    <definedName name="TABLEONE" localSheetId="0">#REF!</definedName>
    <definedName name="TABLEONE">#REF!</definedName>
    <definedName name="TargetInc">[10]Inputs!$K$19</definedName>
    <definedName name="TargetROR">[11]Inputs!$G$29</definedName>
    <definedName name="TargetROR1">[33]Inputs!$G$30</definedName>
    <definedName name="TDMOD" localSheetId="1">#REF!</definedName>
    <definedName name="TDMOD" localSheetId="0">#REF!</definedName>
    <definedName name="TDMOD">#REF!</definedName>
    <definedName name="TDROLL" localSheetId="1">#REF!</definedName>
    <definedName name="TDROLL" localSheetId="0">#REF!</definedName>
    <definedName name="TDROLL">#REF!</definedName>
    <definedName name="TEMPADJ" localSheetId="1">#REF!</definedName>
    <definedName name="TEMPADJ" localSheetId="0">#REF!</definedName>
    <definedName name="TEMPADJ">#REF!</definedName>
    <definedName name="Test" localSheetId="1">#REF!</definedName>
    <definedName name="Test" localSheetId="0">#REF!</definedName>
    <definedName name="Test">#REF!</definedName>
    <definedName name="Test1" localSheetId="1">#REF!</definedName>
    <definedName name="Test1" localSheetId="0">#REF!</definedName>
    <definedName name="Test1">#REF!</definedName>
    <definedName name="Test2" localSheetId="1">#REF!</definedName>
    <definedName name="Test2" localSheetId="0">#REF!</definedName>
    <definedName name="Test2">#REF!</definedName>
    <definedName name="Test3" localSheetId="1">#REF!</definedName>
    <definedName name="Test3" localSheetId="0">#REF!</definedName>
    <definedName name="Test3">#REF!</definedName>
    <definedName name="Test4" localSheetId="1">#REF!</definedName>
    <definedName name="Test4" localSheetId="0">#REF!</definedName>
    <definedName name="Test4">#REF!</definedName>
    <definedName name="Test5" localSheetId="1">#REF!</definedName>
    <definedName name="Test5" localSheetId="0">#REF!</definedName>
    <definedName name="Test5">#REF!</definedName>
    <definedName name="TestPeriod">[12]Inputs!$C$5</definedName>
    <definedName name="TotalRateBase">'[12]G+T+D+R+M'!$H$58</definedName>
    <definedName name="TRANSM_2">[34]Transm2!$A$1:$M$461:'[34]10 Yr FC'!$M$47</definedName>
    <definedName name="UAACT115S" localSheetId="1">'[14]Functional Study'!#REF!</definedName>
    <definedName name="UAACT115S" localSheetId="0">'[14]Functional Study'!#REF!</definedName>
    <definedName name="UAACT115S">'[14]Functional Study'!#REF!</definedName>
    <definedName name="UAcct103">'[12]Func Study'!$AB$1613</definedName>
    <definedName name="UAcct105Dnpg">'[12]Func Study'!$AB$2010</definedName>
    <definedName name="UAcct105S">'[12]Func Study'!$AB$2005</definedName>
    <definedName name="UAcct105Seu">'[12]Func Study'!$AB$2009</definedName>
    <definedName name="UAcct105Snppo">'[12]Func Study'!$AB$2008</definedName>
    <definedName name="UAcct105Snpps">'[12]Func Study'!$AB$2006</definedName>
    <definedName name="UAcct105Snpt">'[12]Func Study'!$AB$2007</definedName>
    <definedName name="UAcct1081390">'[12]Func Study'!$AB$2451</definedName>
    <definedName name="UAcct1081390Rcl">'[12]Func Study'!$AB$2450</definedName>
    <definedName name="UAcct1081390Sou">'[9]Functional Study'!$AG$2403</definedName>
    <definedName name="UAcct1081399">'[12]Func Study'!$AB$2459</definedName>
    <definedName name="UAcct1081399Rcl">'[12]Func Study'!$AB$2458</definedName>
    <definedName name="UAcct1081399S">'[9]Functional Study'!$AG$2410</definedName>
    <definedName name="UAcct1081399Sep">'[9]Functional Study'!$AG$2411</definedName>
    <definedName name="UAcct108360">'[12]Func Study'!$AB$2355</definedName>
    <definedName name="UAcct108361">'[12]Func Study'!$AB$2359</definedName>
    <definedName name="UAcct108362">'[12]Func Study'!$AB$2363</definedName>
    <definedName name="UAcct108364">'[12]Func Study'!$AB$2367</definedName>
    <definedName name="UAcct108365">'[12]Func Study'!$AB$2371</definedName>
    <definedName name="UAcct108366">'[12]Func Study'!$AB$2375</definedName>
    <definedName name="UAcct108367">'[12]Func Study'!$AB$2379</definedName>
    <definedName name="UAcct108368">'[12]Func Study'!$AB$2383</definedName>
    <definedName name="UAcct108369">'[12]Func Study'!$AB$2387</definedName>
    <definedName name="UAcct108370">'[12]Func Study'!$AB$2391</definedName>
    <definedName name="UAcct108371">'[12]Func Study'!$AB$2395</definedName>
    <definedName name="UAcct108372">'[12]Func Study'!$AB$2399</definedName>
    <definedName name="UAcct108373">'[12]Func Study'!$AB$2403</definedName>
    <definedName name="UAcct108D">'[12]Func Study'!$AB$2415</definedName>
    <definedName name="UAcct108D00">'[12]Func Study'!$AB$2407</definedName>
    <definedName name="UAcct108Ds">'[12]Func Study'!$AB$2411</definedName>
    <definedName name="UAcct108Ep">'[12]Func Study'!$AB$2327</definedName>
    <definedName name="UAcct108Epsgp" localSheetId="0">'[10]Functional Study'!#REF!</definedName>
    <definedName name="UAcct108Epsgp">'[10]Functional Study'!#REF!</definedName>
    <definedName name="UAcct108Gpcn">'[12]Func Study'!$AB$2429</definedName>
    <definedName name="UAcct108Gps">'[12]Func Study'!$AB$2425</definedName>
    <definedName name="UAcct108Gpse">'[12]Func Study'!$AB$2431</definedName>
    <definedName name="UAcct108Gpsg">'[12]Func Study'!$AB$2428</definedName>
    <definedName name="UAcct108Gpsgp">'[12]Func Study'!$AB$2426</definedName>
    <definedName name="UAcct108Gpsgu">'[12]Func Study'!$AB$2427</definedName>
    <definedName name="UAcct108Gpso">'[12]Func Study'!$AB$2430</definedName>
    <definedName name="UACCT108GPSSGCH">'[12]Func Study'!$AB$2434</definedName>
    <definedName name="UACCT108GPSSGCT">'[12]Func Study'!$AB$2433</definedName>
    <definedName name="UAcct108Hp">'[12]Func Study'!$AB$2313</definedName>
    <definedName name="UAcct108Hpdgu" localSheetId="0">'[10]Functional Study'!#REF!</definedName>
    <definedName name="UAcct108Hpdgu">'[10]Functional Study'!#REF!</definedName>
    <definedName name="UAcct108Mp">'[12]Func Study'!$AB$2444</definedName>
    <definedName name="UAcct108Np">'[12]Func Study'!$AB$2305</definedName>
    <definedName name="UAcct108Npdgu" localSheetId="0">'[10]Functional Study'!#REF!</definedName>
    <definedName name="UAcct108Npdgu">'[10]Functional Study'!#REF!</definedName>
    <definedName name="UAcct108Npsgu" localSheetId="0">'[10]Functional Study'!#REF!</definedName>
    <definedName name="UAcct108Npsgu">'[10]Functional Study'!#REF!</definedName>
    <definedName name="UACCT108NPSSCCT">'[9]Functional Study'!$AG$2276</definedName>
    <definedName name="UAcct108Op">'[12]Func Study'!$AB$2322</definedName>
    <definedName name="UAcct108OpSGW">'[28]Functional Study'!$AG$2274</definedName>
    <definedName name="UACCT108OPSSCCT">'[12]Func Study'!$AB$2321</definedName>
    <definedName name="UAcct108Sp">'[12]Func Study'!$AB$2299</definedName>
    <definedName name="UAcct108Spdgp">'[10]Functional Study'!$AG$2002</definedName>
    <definedName name="UAcct108Spdgu" localSheetId="0">'[10]Functional Study'!#REF!</definedName>
    <definedName name="UAcct108Spdgu">'[10]Functional Study'!#REF!</definedName>
    <definedName name="UAcct108Spsgp" localSheetId="0">'[10]Functional Study'!#REF!</definedName>
    <definedName name="UAcct108Spsgp">'[10]Functional Study'!#REF!</definedName>
    <definedName name="UACCT108SPSSGCH">'[12]Func Study'!$AB$2298</definedName>
    <definedName name="UACCT108SSGCH">'[9]Functional Study'!$AG$2390</definedName>
    <definedName name="UACCT108SSGCT">'[9]Functional Study'!$AG$2389</definedName>
    <definedName name="UAcct108Tp">'[12]Func Study'!$AB$2346</definedName>
    <definedName name="UACCT111390">'[9]Functional Study'!$AG$2471</definedName>
    <definedName name="UAcct111Clg">'[12]Func Study'!$AB$2487</definedName>
    <definedName name="UAcct111Clgsou">'[12]Func Study'!$AB$2485</definedName>
    <definedName name="UAcct111Clh">'[12]Func Study'!$AB$2493</definedName>
    <definedName name="UAcct111Clhdgu" localSheetId="0">'[10]Functional Study'!#REF!</definedName>
    <definedName name="UAcct111Clhdgu">'[10]Functional Study'!#REF!</definedName>
    <definedName name="UAcct111Cls">'[12]Func Study'!$AB$2478</definedName>
    <definedName name="UAcct111Ipcn">'[12]Func Study'!$AB$2502</definedName>
    <definedName name="UAcct111Ips">'[12]Func Study'!$AB$2497</definedName>
    <definedName name="UAcct111Ipse">'[12]Func Study'!$AB$2500</definedName>
    <definedName name="UAcct111Ipsg">'[12]Func Study'!$AB$2501</definedName>
    <definedName name="UAcct111Ipsgp">'[12]Func Study'!$AB$2498</definedName>
    <definedName name="UAcct111Ipsgu">'[12]Func Study'!$AB$2499</definedName>
    <definedName name="UAcct111Ipso">'[12]Func Study'!$AB$2506</definedName>
    <definedName name="UACCT111IPSSGCH">'[12]Func Study'!$AB$2505</definedName>
    <definedName name="UACCT111IPSSGCT">'[12]Func Study'!$AB$2504</definedName>
    <definedName name="UAcct114">'[12]Func Study'!$AB$2017</definedName>
    <definedName name="UAcct114Dgp" localSheetId="0">'[10]Functional Study'!#REF!</definedName>
    <definedName name="UAcct114Dgp">'[10]Functional Study'!#REF!</definedName>
    <definedName name="UACCT115" localSheetId="1">'[14]Functional Study'!#REF!</definedName>
    <definedName name="UACCT115" localSheetId="0">'[14]Functional Study'!#REF!</definedName>
    <definedName name="UACCT115">'[14]Functional Study'!#REF!</definedName>
    <definedName name="UACCT115DGP" localSheetId="1">'[14]Functional Study'!#REF!</definedName>
    <definedName name="UACCT115DGP" localSheetId="0">'[14]Functional Study'!#REF!</definedName>
    <definedName name="UACCT115DGP">'[14]Functional Study'!#REF!</definedName>
    <definedName name="UACCT115SG" localSheetId="1">'[14]Functional Study'!#REF!</definedName>
    <definedName name="UACCT115SG" localSheetId="0">'[14]Functional Study'!#REF!</definedName>
    <definedName name="UACCT115SG">'[14]Functional Study'!#REF!</definedName>
    <definedName name="UAcct120">'[12]Func Study'!$AB$2021</definedName>
    <definedName name="UAcct124">'[12]Func Study'!$AB$2026</definedName>
    <definedName name="UAcct141">'[12]Func Study'!$AB$2173</definedName>
    <definedName name="UAcct151">'[12]Func Study'!$AB$2049</definedName>
    <definedName name="UAcct151Se">'[9]Functional Study'!$AG$2000</definedName>
    <definedName name="UACCT151SSECH">'[9]Functional Study'!$AG$2002</definedName>
    <definedName name="Uacct151SSECT">'[12]Func Study'!$AB$2047</definedName>
    <definedName name="UAcct154">'[12]Func Study'!$AB$2083</definedName>
    <definedName name="UAcct154Sg">'[10]Functional Study'!$AG$1795</definedName>
    <definedName name="UAcct154Sg2" localSheetId="0">'[10]Functional Study'!#REF!</definedName>
    <definedName name="UAcct154Sg2">'[10]Functional Study'!#REF!</definedName>
    <definedName name="UACCT154SSGCH">'[9]Functional Study'!$AG$2035</definedName>
    <definedName name="Uacct154SSGCT">'[12]Func Study'!$AB$2080</definedName>
    <definedName name="UAcct163">'[12]Func Study'!$AB$2093</definedName>
    <definedName name="UAcct165">'[12]Func Study'!$AB$2108</definedName>
    <definedName name="UAcct165Gps">'[12]Func Study'!$AB$2104</definedName>
    <definedName name="UAcct182">'[12]Func Study'!$AB$2033</definedName>
    <definedName name="UAcct18222">'[12]Func Study'!$AB$2163</definedName>
    <definedName name="UAcct182M">'[12]Func Study'!$AB$2118</definedName>
    <definedName name="UACCT182MSGCT">'[9]Functional Study'!$AG$2067</definedName>
    <definedName name="UAcct182MSSGCH">'[12]Func Study'!$AB$2113</definedName>
    <definedName name="UAcct186">'[12]Func Study'!$AB$2041</definedName>
    <definedName name="UAcct1869">'[12]Func Study'!$AB$2168</definedName>
    <definedName name="UAcct186M">'[12]Func Study'!$AB$2129</definedName>
    <definedName name="UAcct186Msg" localSheetId="0">'[10]Functional Study'!#REF!</definedName>
    <definedName name="UAcct186Msg">'[10]Functional Study'!#REF!</definedName>
    <definedName name="UAcct190">'[12]Func Study'!$AB$2243</definedName>
    <definedName name="UAcct190Baddebt">'[12]Func Study'!$AB$2237</definedName>
    <definedName name="Uacct190CN">'[9]Functional Study'!$AG$2183</definedName>
    <definedName name="UAcct190Dop">'[12]Func Study'!$AB$2235</definedName>
    <definedName name="UAcct2281">'[12]Func Study'!$AB$2191</definedName>
    <definedName name="UAcct2282">'[12]Func Study'!$AB$2195</definedName>
    <definedName name="UAcct2283">'[12]Func Study'!$AB$2200</definedName>
    <definedName name="UAcct22841">'[9]Functional Study'!$AG$2156</definedName>
    <definedName name="UACCT22841SG">'[12]Func Study'!$AB$2205</definedName>
    <definedName name="UAcct22842">'[12]Func Study'!$AB$2211</definedName>
    <definedName name="UAcct22842Trojd" localSheetId="1">'[11]Func Study'!#REF!</definedName>
    <definedName name="UAcct22842Trojd" localSheetId="0">'[11]Func Study'!#REF!</definedName>
    <definedName name="UAcct22842Trojd">'[11]Func Study'!#REF!</definedName>
    <definedName name="UAcct235">'[12]Func Study'!$AB$2187</definedName>
    <definedName name="UACCT235CN">'[12]Func Study'!$AB$2186</definedName>
    <definedName name="UAcct252">'[12]Func Study'!$AB$2219</definedName>
    <definedName name="UAcct25316">'[12]Func Study'!$AB$2057</definedName>
    <definedName name="UAcct25317">'[12]Func Study'!$AB$2061</definedName>
    <definedName name="UAcct25318">'[12]Func Study'!$AB$2098</definedName>
    <definedName name="UAcct25319">'[12]Func Study'!$AB$2065</definedName>
    <definedName name="uacct25398">'[12]Func Study'!$AB$2222</definedName>
    <definedName name="UACCT25398SE">'[9]Functional Study'!$AG$2171</definedName>
    <definedName name="UAcct25399">'[12]Func Study'!$AB$2230</definedName>
    <definedName name="UACCT254">'[9]Functional Study'!$AG$2152</definedName>
    <definedName name="UACCT254SO">'[12]Func Study'!$AB$2202</definedName>
    <definedName name="UAcct255">'[12]Func Study'!$AB$2284</definedName>
    <definedName name="UAcct281">'[12]Func Study'!$AB$2249</definedName>
    <definedName name="UAcct282">'[12]Func Study'!$AB$2259</definedName>
    <definedName name="UAcct282Cn">'[12]Func Study'!$AB$2256</definedName>
    <definedName name="UAcct282Sgp" localSheetId="0">'[9]Functional Study'!#REF!</definedName>
    <definedName name="UAcct282Sgp">'[9]Functional Study'!#REF!</definedName>
    <definedName name="UAcct282So">'[12]Func Study'!$AB$2255</definedName>
    <definedName name="UAcct283">'[12]Func Study'!$AB$2271</definedName>
    <definedName name="UAcct283S">'[9]Functional Study'!$AG$2219</definedName>
    <definedName name="UAcct283So">'[12]Func Study'!$AB$2265</definedName>
    <definedName name="UAcct301S">'[12]Func Study'!$AB$1964</definedName>
    <definedName name="UAcct301Sg">'[12]Func Study'!$AB$1966</definedName>
    <definedName name="UAcct301So">'[12]Func Study'!$AB$1965</definedName>
    <definedName name="UAcct302S">'[12]Func Study'!$AB$1969</definedName>
    <definedName name="UAcct302Sg">'[12]Func Study'!$AB$1970</definedName>
    <definedName name="UAcct302Sgp">'[12]Func Study'!$AB$1971</definedName>
    <definedName name="UAcct302Sgu">'[12]Func Study'!$AB$1972</definedName>
    <definedName name="UAcct303Cn">'[12]Func Study'!$AB$1980</definedName>
    <definedName name="UAcct303S">'[12]Func Study'!$AB$1976</definedName>
    <definedName name="UAcct303Se">'[12]Func Study'!$AB$1979</definedName>
    <definedName name="UAcct303Sg">'[12]Func Study'!$AB$1977</definedName>
    <definedName name="UAcct303Sgp">'[9]Functional Study'!$AG$1937</definedName>
    <definedName name="UAcct303Sgu">'[12]Func Study'!$AB$1981</definedName>
    <definedName name="UAcct303So">'[12]Func Study'!$AB$1978</definedName>
    <definedName name="UACCT303SSGCH">'[12]Func Study'!$AB$1983</definedName>
    <definedName name="UAcct310">'[12]Func Study'!$AB$1414</definedName>
    <definedName name="UAcct310Dgu" localSheetId="0">'[10]Functional Study'!#REF!</definedName>
    <definedName name="UAcct310Dgu">'[10]Functional Study'!#REF!</definedName>
    <definedName name="UAcct310JBG">'[12]Func Study'!$AB$1413</definedName>
    <definedName name="UAcct310sg">'[10]Functional Study'!$AG$1208</definedName>
    <definedName name="UAcct310Sgp" localSheetId="0">'[10]Functional Study'!#REF!</definedName>
    <definedName name="UAcct310Sgp">'[10]Functional Study'!#REF!</definedName>
    <definedName name="UACCT310SSCH">'[9]Functional Study'!$AG$1367</definedName>
    <definedName name="UAcct311">'[12]Func Study'!$AB$1421</definedName>
    <definedName name="UAcct311Dgu" localSheetId="0">'[10]Functional Study'!#REF!</definedName>
    <definedName name="UAcct311Dgu">'[10]Functional Study'!#REF!</definedName>
    <definedName name="UAcct311JBG">'[12]Func Study'!$AB$1420</definedName>
    <definedName name="UAcct311sg">'[10]Functional Study'!$AG$1213</definedName>
    <definedName name="UACCT311SGCH">'[9]Functional Study'!$AG$1374</definedName>
    <definedName name="UAcct311Sgu" localSheetId="0">'[10]Functional Study'!#REF!</definedName>
    <definedName name="UAcct311Sgu">'[10]Functional Study'!#REF!</definedName>
    <definedName name="UAcct312">'[12]Func Study'!$AB$1428</definedName>
    <definedName name="UAcct312JBG">'[12]Func Study'!$AB$1427</definedName>
    <definedName name="UAcct312S" localSheetId="0">'[10]Functional Study'!#REF!</definedName>
    <definedName name="UAcct312S">'[10]Functional Study'!#REF!</definedName>
    <definedName name="UAcct312Sg">'[10]Functional Study'!$AG$1217</definedName>
    <definedName name="UACCT312SGCH">'[9]Functional Study'!$AG$1381</definedName>
    <definedName name="UAcct312Sgu" localSheetId="0">'[10]Functional Study'!#REF!</definedName>
    <definedName name="UAcct312Sgu">'[10]Functional Study'!#REF!</definedName>
    <definedName name="UAcct314">'[12]Func Study'!$AB$1435</definedName>
    <definedName name="UAcct314JBG">'[12]Func Study'!$AB$1434</definedName>
    <definedName name="UAcct314Sgp">'[10]Functional Study'!$AG$1221</definedName>
    <definedName name="UAcct314Sgu" localSheetId="0">'[10]Functional Study'!#REF!</definedName>
    <definedName name="UAcct314Sgu">'[10]Functional Study'!#REF!</definedName>
    <definedName name="UACCT314SSGCH">'[9]Functional Study'!$AG$1388</definedName>
    <definedName name="UAcct315">'[12]Func Study'!$AB$1442</definedName>
    <definedName name="UAcct315JBG">'[12]Func Study'!$AB$1441</definedName>
    <definedName name="UAcct315Sgp">'[10]Functional Study'!$AG$1225</definedName>
    <definedName name="UAcct315Sgu" localSheetId="0">'[10]Functional Study'!#REF!</definedName>
    <definedName name="UAcct315Sgu">'[10]Functional Study'!#REF!</definedName>
    <definedName name="UACCT315SSGCH">'[9]Functional Study'!$AG$1395</definedName>
    <definedName name="UAcct316">'[12]Func Study'!$AB$1450</definedName>
    <definedName name="UAcct316JBG">'[12]Func Study'!$AB$1449</definedName>
    <definedName name="UAcct316Sgp">'[10]Functional Study'!$AG$1229</definedName>
    <definedName name="UAcct316Sgu" localSheetId="0">'[10]Functional Study'!#REF!</definedName>
    <definedName name="UAcct316Sgu">'[10]Functional Study'!#REF!</definedName>
    <definedName name="UACCT316SSGCH">'[9]Functional Study'!$AG$1402</definedName>
    <definedName name="UAcct320">'[12]Func Study'!$AB$1466</definedName>
    <definedName name="UAcct320Sgp" localSheetId="0">'[10]Functional Study'!#REF!</definedName>
    <definedName name="UAcct320Sgp">'[10]Functional Study'!#REF!</definedName>
    <definedName name="UAcct321">'[12]Func Study'!$AB$1471</definedName>
    <definedName name="UAcct321Sgp" localSheetId="0">'[10]Functional Study'!#REF!</definedName>
    <definedName name="UAcct321Sgp">'[10]Functional Study'!#REF!</definedName>
    <definedName name="UAcct322">'[12]Func Study'!$AB$1476</definedName>
    <definedName name="UAcct322Sgp" localSheetId="0">'[10]Functional Study'!#REF!</definedName>
    <definedName name="UAcct322Sgp">'[10]Functional Study'!#REF!</definedName>
    <definedName name="UAcct323">'[12]Func Study'!$AB$1481</definedName>
    <definedName name="UAcct323Sgp" localSheetId="0">'[10]Functional Study'!#REF!</definedName>
    <definedName name="UAcct323Sgp">'[10]Functional Study'!#REF!</definedName>
    <definedName name="UAcct324">'[12]Func Study'!$AB$1486</definedName>
    <definedName name="UAcct324Sgp" localSheetId="0">'[10]Functional Study'!#REF!</definedName>
    <definedName name="UAcct324Sgp">'[10]Functional Study'!#REF!</definedName>
    <definedName name="UAcct325">'[12]Func Study'!$AB$1491</definedName>
    <definedName name="UAcct325Sgp" localSheetId="0">'[10]Functional Study'!#REF!</definedName>
    <definedName name="UAcct325Sgp">'[10]Functional Study'!#REF!</definedName>
    <definedName name="UAcct33">'[12]Func Study'!$AB$295</definedName>
    <definedName name="UAcct330">'[12]Func Study'!$AB$1508</definedName>
    <definedName name="UAcct331">'[12]Func Study'!$AB$1513</definedName>
    <definedName name="UAcct332">'[12]Func Study'!$AB$1518</definedName>
    <definedName name="UAcct333">'[12]Func Study'!$AB$1523</definedName>
    <definedName name="UAcct334">'[12]Func Study'!$AB$1528</definedName>
    <definedName name="UAcct335">'[12]Func Study'!$AB$1533</definedName>
    <definedName name="UAcct336">'[12]Func Study'!$AB$1539</definedName>
    <definedName name="UAcct340Dgu">'[12]Func Study'!$AB$1564</definedName>
    <definedName name="UAcct340Sgu">'[12]Func Study'!$AB$1565</definedName>
    <definedName name="UACCT340SGW">'[28]Functional Study'!$AG$1517</definedName>
    <definedName name="UACCT340SSGCT">'[9]Functional Study'!$AG$1518</definedName>
    <definedName name="UAcct341Dgu">'[12]Func Study'!$AB$1569</definedName>
    <definedName name="UAcct341Sgu">'[12]Func Study'!$AB$1570</definedName>
    <definedName name="UACCT341SGW">'[28]Functional Study'!$AG$1524</definedName>
    <definedName name="UACCT341SSGCT">'[9]Functional Study'!$AG$1524</definedName>
    <definedName name="UAcct342Dgu">'[12]Func Study'!$AB$1574</definedName>
    <definedName name="UAcct342Sgu">'[12]Func Study'!$AB$1575</definedName>
    <definedName name="UACCT342SSGCT">'[9]Functional Study'!$AG$1530</definedName>
    <definedName name="UAcct343">'[12]Func Study'!$AB$1584</definedName>
    <definedName name="UAcct343SGW">'[28]Functional Study'!$AG$1536</definedName>
    <definedName name="UACCT343SSCCT">'[9]Functional Study'!$AG$1537</definedName>
    <definedName name="UAcct344">'[10]Functional Study'!$AG$1354</definedName>
    <definedName name="UAcct344S">'[12]Func Study'!$AB$1587</definedName>
    <definedName name="UAcct344Sgp">'[12]Func Study'!$AB$1588</definedName>
    <definedName name="UAcct344Sgu">'[9]Functional Study'!$AG$1543</definedName>
    <definedName name="UAcct344SGW">'[28]Functional Study'!$AG$1542</definedName>
    <definedName name="UACCT344SSGCT">'[9]Functional Study'!$AG$1544</definedName>
    <definedName name="UAcct345">'[10]Functional Study'!$AG$1359</definedName>
    <definedName name="UAcct345Dgu">'[12]Func Study'!$AB$1594</definedName>
    <definedName name="UAcct345SG">'[10]Functional Study'!$AG$1357</definedName>
    <definedName name="UAcct345Sgu">'[12]Func Study'!$AB$1595</definedName>
    <definedName name="UAcct345SGW">'[28]Functional Study'!$AG$1549</definedName>
    <definedName name="UACCT345SSGCT">'[9]Functional Study'!$AG$1550</definedName>
    <definedName name="UAcct346">'[12]Func Study'!$AB$1601</definedName>
    <definedName name="UACCT346SGW">'[28]Functional Study'!$AG$1555</definedName>
    <definedName name="UAcct350">'[12]Func Study'!$AB$1628</definedName>
    <definedName name="UAcct352">'[12]Func Study'!$AB$1635</definedName>
    <definedName name="UAcct353">'[12]Func Study'!$AB$1641</definedName>
    <definedName name="UAcct354">'[12]Func Study'!$AB$1647</definedName>
    <definedName name="UAcct355">'[12]Func Study'!$AB$1654</definedName>
    <definedName name="UAcct356">'[12]Func Study'!$AB$1660</definedName>
    <definedName name="UAcct357">'[12]Func Study'!$AB$1666</definedName>
    <definedName name="UAcct358">'[12]Func Study'!$AB$1672</definedName>
    <definedName name="UAcct359">'[12]Func Study'!$AB$1678</definedName>
    <definedName name="UAcct360">'[12]Func Study'!$AB$1698</definedName>
    <definedName name="UAcct361">'[12]Func Study'!$AB$1704</definedName>
    <definedName name="UAcct362">'[12]Func Study'!$AB$1710</definedName>
    <definedName name="UAcct368">'[12]Func Study'!$AB$1744</definedName>
    <definedName name="UAcct369">'[12]Func Study'!$AB$1751</definedName>
    <definedName name="UAcct369Cug" localSheetId="0">'[28]Functional Study'!#REF!</definedName>
    <definedName name="UAcct369Cug">'[28]Functional Study'!#REF!</definedName>
    <definedName name="UAcct370">'[12]Func Study'!$AB$1762</definedName>
    <definedName name="UAcct372A">'[12]Func Study'!$AB$1775</definedName>
    <definedName name="UAcct372Dp">'[12]Func Study'!$AB$1773</definedName>
    <definedName name="UAcct372Ds">'[12]Func Study'!$AB$1774</definedName>
    <definedName name="UAcct373">'[12]Func Study'!$AB$1782</definedName>
    <definedName name="UAcct389Cn">'[12]Func Study'!$AB$1800</definedName>
    <definedName name="UAcct389S">'[12]Func Study'!$AB$1799</definedName>
    <definedName name="UAcct389Sg">'[12]Func Study'!$AB$1802</definedName>
    <definedName name="UAcct389Sgu">'[12]Func Study'!$AB$1801</definedName>
    <definedName name="UAcct389So">'[12]Func Study'!$AB$1803</definedName>
    <definedName name="UAcct390Cn">'[12]Func Study'!$AB$1810</definedName>
    <definedName name="UAcct390JBG">'[12]Func Study'!$AB$1812</definedName>
    <definedName name="UAcct390L">'[12]Func Study'!$AB$1927</definedName>
    <definedName name="UACCT390LRCL">'[12]Func Study'!$AB$1929</definedName>
    <definedName name="UAcct390S">'[12]Func Study'!$AB$1807</definedName>
    <definedName name="UAcct390Sgp">'[12]Func Study'!$AB$1808</definedName>
    <definedName name="UAcct390Sgu">'[12]Func Study'!$AB$1809</definedName>
    <definedName name="UAcct390Sop">'[12]Func Study'!$AB$1811</definedName>
    <definedName name="UAcct390Sou">'[12]Func Study'!$AB$1813</definedName>
    <definedName name="UAcct391Cn">'[12]Func Study'!$AB$1820</definedName>
    <definedName name="UACCT391JBE">'[12]Func Study'!$AB$1825</definedName>
    <definedName name="UAcct391S">'[12]Func Study'!$AB$1817</definedName>
    <definedName name="UAcct391Se">'[9]Functional Study'!$AG$1779</definedName>
    <definedName name="UAcct391Sg">'[12]Func Study'!$AB$1821</definedName>
    <definedName name="UAcct391Sgp">'[12]Func Study'!$AB$1818</definedName>
    <definedName name="UAcct391Sgu">'[12]Func Study'!$AB$1819</definedName>
    <definedName name="UAcct391So">'[12]Func Study'!$AB$1823</definedName>
    <definedName name="UACCT391SSGCH">'[12]Func Study'!$AB$1824</definedName>
    <definedName name="UACCT391SSGCT">'[9]Functional Study'!$AG$1782</definedName>
    <definedName name="UAcct392Cn">'[12]Func Study'!$AB$1832</definedName>
    <definedName name="UAcct392L">'[12]Func Study'!$AB$1935</definedName>
    <definedName name="UAcct392Lrcl">'[12]Func Study'!$AB$1937</definedName>
    <definedName name="UAcct392S">'[12]Func Study'!$AB$1829</definedName>
    <definedName name="UAcct392Se">'[12]Func Study'!$AB$1834</definedName>
    <definedName name="UAcct392Sg">'[12]Func Study'!$AB$1831</definedName>
    <definedName name="UAcct392Sgp">'[12]Func Study'!$AB$1835</definedName>
    <definedName name="UAcct392Sgu">'[12]Func Study'!$AB$1833</definedName>
    <definedName name="UAcct392So">'[12]Func Study'!$AB$1830</definedName>
    <definedName name="UACCT392SSGCH">'[12]Func Study'!$AB$1836</definedName>
    <definedName name="UACCT392SSGCT">'[9]Functional Study'!$AG$1794</definedName>
    <definedName name="UAcct393S">'[12]Func Study'!$AB$1841</definedName>
    <definedName name="UAcct393Sg">'[12]Func Study'!$AB$1845</definedName>
    <definedName name="UAcct393Sgp">'[12]Func Study'!$AB$1842</definedName>
    <definedName name="UAcct393Sgu">'[12]Func Study'!$AB$1843</definedName>
    <definedName name="UAcct393So">'[12]Func Study'!$AB$1844</definedName>
    <definedName name="UACCT393SSGCT">'[12]Func Study'!$AB$1846</definedName>
    <definedName name="UAcct394S">'[12]Func Study'!$AB$1850</definedName>
    <definedName name="UAcct394Se">'[12]Func Study'!$AB$1854</definedName>
    <definedName name="UAcct394Sg">'[12]Func Study'!$AB$1855</definedName>
    <definedName name="UAcct394Sgp">'[12]Func Study'!$AB$1851</definedName>
    <definedName name="UAcct394Sgu">'[12]Func Study'!$AB$1852</definedName>
    <definedName name="UAcct394So">'[12]Func Study'!$AB$1853</definedName>
    <definedName name="UACCT394SSGCH">'[12]Func Study'!$AB$1856</definedName>
    <definedName name="UACCT394SSGCT">'[9]Functional Study'!$AG$1814</definedName>
    <definedName name="UAcct395S">'[12]Func Study'!$AB$1861</definedName>
    <definedName name="UAcct395Se">'[12]Func Study'!$AB$1865</definedName>
    <definedName name="UAcct395Sg">'[12]Func Study'!$AB$1866</definedName>
    <definedName name="UAcct395Sgp">'[12]Func Study'!$AB$1862</definedName>
    <definedName name="UAcct395Sgu">'[12]Func Study'!$AB$1863</definedName>
    <definedName name="UAcct395So">'[12]Func Study'!$AB$1864</definedName>
    <definedName name="UACCT395SSGCH">'[12]Func Study'!$AB$1867</definedName>
    <definedName name="UACCT395SSGCT">'[9]Functional Study'!$AG$1825</definedName>
    <definedName name="UAcct396S">'[12]Func Study'!$AB$1872</definedName>
    <definedName name="UAcct396Se">'[12]Func Study'!$AB$1877</definedName>
    <definedName name="UAcct396Sg">'[12]Func Study'!$AB$1874</definedName>
    <definedName name="UAcct396Sgp">'[12]Func Study'!$AB$1873</definedName>
    <definedName name="UAcct396Sgu">'[12]Func Study'!$AB$1876</definedName>
    <definedName name="UAcct396So">'[12]Func Study'!$AB$1875</definedName>
    <definedName name="UACCT396SSGCH">'[12]Func Study'!$AB$1879</definedName>
    <definedName name="UACCT396SSGCT">'[12]Func Study'!$AB$1878</definedName>
    <definedName name="UAcct397Cn">'[12]Func Study'!$AB$1890</definedName>
    <definedName name="UAcct397JBG">'[12]Func Study'!$AB$1893</definedName>
    <definedName name="UAcct397S">'[12]Func Study'!$AB$1886</definedName>
    <definedName name="UAcct397Se">'[12]Func Study'!$AB$1892</definedName>
    <definedName name="UAcct397Sg">'[12]Func Study'!$AB$1891</definedName>
    <definedName name="UAcct397Sgp">'[12]Func Study'!$AB$1887</definedName>
    <definedName name="UAcct397Sgu">'[12]Func Study'!$AB$1888</definedName>
    <definedName name="UAcct397So">'[12]Func Study'!$AB$1889</definedName>
    <definedName name="UACCT397SSGCH">'[9]Functional Study'!$AG$1850</definedName>
    <definedName name="UACCT397SSGCT">'[9]Functional Study'!$AG$1851</definedName>
    <definedName name="UAcct398Cn">'[12]Func Study'!$AB$1902</definedName>
    <definedName name="UAcct398S">'[12]Func Study'!$AB$1899</definedName>
    <definedName name="UAcct398Se">'[12]Func Study'!$AB$1904</definedName>
    <definedName name="UAcct398Sg">'[12]Func Study'!$AB$1905</definedName>
    <definedName name="UAcct398Sgp">'[12]Func Study'!$AB$1900</definedName>
    <definedName name="UAcct398Sgu">'[12]Func Study'!$AB$1901</definedName>
    <definedName name="UAcct398So">'[12]Func Study'!$AB$1903</definedName>
    <definedName name="UACCT398SSGCT">'[12]Func Study'!$AB$1906</definedName>
    <definedName name="UAcct399">'[12]Func Study'!$AB$1913</definedName>
    <definedName name="UAcct399G">'[12]Func Study'!$AB$1955</definedName>
    <definedName name="UAcct399L">'[12]Func Study'!$AB$1917</definedName>
    <definedName name="UAcct399Lrcl">'[12]Func Study'!$AB$1919</definedName>
    <definedName name="UAcct403360">'[12]Func Study'!$AB$1090</definedName>
    <definedName name="UAcct403361">'[12]Func Study'!$AB$1091</definedName>
    <definedName name="UAcct403362">'[12]Func Study'!$AB$1092</definedName>
    <definedName name="UAcct403363">'[9]Functional Study'!$AG$1076</definedName>
    <definedName name="UAcct403364">'[12]Func Study'!$AB$1094</definedName>
    <definedName name="UAcct403365">'[12]Func Study'!$AB$1095</definedName>
    <definedName name="UAcct403366">'[12]Func Study'!$AB$1096</definedName>
    <definedName name="UAcct403367">'[12]Func Study'!$AB$1097</definedName>
    <definedName name="UAcct403368">'[12]Func Study'!$AB$1098</definedName>
    <definedName name="UAcct403369">'[12]Func Study'!$AB$1099</definedName>
    <definedName name="UAcct403370">'[12]Func Study'!$AB$1100</definedName>
    <definedName name="UAcct403371">'[12]Func Study'!$AB$1101</definedName>
    <definedName name="UAcct403372">'[12]Func Study'!$AB$1102</definedName>
    <definedName name="UAcct403373">'[12]Func Study'!$AB$1103</definedName>
    <definedName name="UAcct403Ep">'[12]Func Study'!$AB$1130</definedName>
    <definedName name="UAcct403Epsg" localSheetId="0">'[10]Functional Study'!#REF!</definedName>
    <definedName name="UAcct403Epsg">'[10]Functional Study'!#REF!</definedName>
    <definedName name="UAcct403Gpcn">'[12]Func Study'!$AB$1111</definedName>
    <definedName name="UAcct403GPDGP">'[12]Func Study'!$AB$1108</definedName>
    <definedName name="UAcct403GPDGU">'[12]Func Study'!$AB$1109</definedName>
    <definedName name="UAcct403GPJBG">'[12]Func Study'!$AB$1115</definedName>
    <definedName name="UAcct403Gps">'[12]Func Study'!$AB$1107</definedName>
    <definedName name="UAcct403Gpse">'[9]Functional Study'!$AG$1093</definedName>
    <definedName name="UAcct403Gpsg">'[12]Func Study'!$AB$1112</definedName>
    <definedName name="UACCT403gpsg1">'[10]Functional Study'!$AG$991</definedName>
    <definedName name="UAcct403Gpsgp">'[9]Functional Study'!$AG$1091</definedName>
    <definedName name="UAcct403Gpsgu">'[9]Functional Study'!$AG$1092</definedName>
    <definedName name="UAcct403Gpso">'[12]Func Study'!$AB$1113</definedName>
    <definedName name="UACCT403GPSSGCT">'[9]Functional Study'!$AG$1097</definedName>
    <definedName name="UAcct403Gv0">'[12]Func Study'!$AB$1121</definedName>
    <definedName name="UAcct403Hp">'[12]Func Study'!$AB$1072</definedName>
    <definedName name="UAcct403Hpdgu" localSheetId="0">'[10]Functional Study'!#REF!</definedName>
    <definedName name="UAcct403Hpdgu">'[10]Functional Study'!#REF!</definedName>
    <definedName name="UACCT403JBE">'[12]Func Study'!$AB$1116</definedName>
    <definedName name="UAcct403Mp">'[12]Func Study'!$AB$1125</definedName>
    <definedName name="UAcct403Np">'[12]Func Study'!$AB$1065</definedName>
    <definedName name="UAcct403Op">'[12]Func Study'!$AB$1080</definedName>
    <definedName name="UAcct403OPCAGE">'[12]Func Study'!$AB$1078</definedName>
    <definedName name="UAcct403Opsgp">'[9]Functional Study'!$AG$1060</definedName>
    <definedName name="UAcct403Opsgu">'[9]Functional Study'!$AG$1061</definedName>
    <definedName name="uacct403opsgw">'[28]Functional Study'!$AG$1063</definedName>
    <definedName name="uacct403opssgch">'[9]Functional Study'!$AG$1063</definedName>
    <definedName name="uacct403opssgct">'[9]Functional Study'!$AG$1062</definedName>
    <definedName name="UAcct403Sp">'[12]Func Study'!$AB$1061</definedName>
    <definedName name="uacct403spdg">'[9]Functional Study'!$AG$1046</definedName>
    <definedName name="UAcct403SPJBG">'[12]Func Study'!$AB$1058</definedName>
    <definedName name="UAcct403Spsgp">'[9]Functional Study'!$AG$1043</definedName>
    <definedName name="UAcct403Spsgu">'[9]Functional Study'!$AG$1044</definedName>
    <definedName name="UACCT403SPSSGCH">'[9]Functional Study'!$AG$1045</definedName>
    <definedName name="uacct403ssgch">'[9]Functional Study'!$AG$1098</definedName>
    <definedName name="UAcct403Tp">'[12]Func Study'!$AB$1087</definedName>
    <definedName name="UAcct403Tpsgu" localSheetId="0">'[10]Functional Study'!#REF!</definedName>
    <definedName name="UAcct403Tpsgu">'[10]Functional Study'!#REF!</definedName>
    <definedName name="UAcct404330">'[12]Func Study'!$AB$1177</definedName>
    <definedName name="UAcct404330Dgu" localSheetId="0">'[10]Functional Study'!#REF!</definedName>
    <definedName name="UAcct404330Dgu">'[10]Functional Study'!#REF!</definedName>
    <definedName name="UAcct404Clg">'[9]Functional Study'!$AG$1127</definedName>
    <definedName name="UAcct404Clgsop">'[9]Functional Study'!$AG$1125</definedName>
    <definedName name="UAcct404Clgsou">'[9]Functional Study'!$AG$1123</definedName>
    <definedName name="UAcct404Cls">'[9]Functional Study'!$AG$1132</definedName>
    <definedName name="UACCT404GP">'[12]Func Study'!$AB$1146</definedName>
    <definedName name="UACCT404GPCN">'[12]Func Study'!$AB$1143</definedName>
    <definedName name="UACCT404GPSO">'[12]Func Study'!$AB$1141</definedName>
    <definedName name="UAcct404Ipcn">'[12]Func Study'!$AB$1158</definedName>
    <definedName name="UACCT404IPIDGU">'[9]Functional Study'!$AG$1143</definedName>
    <definedName name="UAcct404IPJBG">'[12]Func Study'!$AB$1163</definedName>
    <definedName name="UAcct404Ips">'[12]Func Study'!$AB$1154</definedName>
    <definedName name="UAcct404Ipse">'[12]Func Study'!$AB$1155</definedName>
    <definedName name="UAcct404Ipsg">'[12]Func Study'!$AB$1156</definedName>
    <definedName name="UAcct404Ipsg1">'[12]Func Study'!$AB$1159</definedName>
    <definedName name="UAcct404Ipsg2">'[12]Func Study'!$AB$1160</definedName>
    <definedName name="UAcct404Ipso">'[12]Func Study'!$AB$1157</definedName>
    <definedName name="UACCT404IPSSGCH">'[9]Functional Study'!$AG$1142</definedName>
    <definedName name="UACCT404IPSSGCT">'[9]Functional Study'!$AG$1141</definedName>
    <definedName name="UAcct404M">'[12]Func Study'!$AB$1168</definedName>
    <definedName name="UACCT404OP">'[12]Func Study'!$AB$1172</definedName>
    <definedName name="UACCT404SP">'[12]Func Study'!$AB$1151</definedName>
    <definedName name="UAcct405">'[12]Func Study'!$AB$1185</definedName>
    <definedName name="UAcct406">'[12]Func Study'!$AB$1193</definedName>
    <definedName name="UAcct406Dgp" localSheetId="0">'[10]Functional Study'!#REF!</definedName>
    <definedName name="UAcct406Dgp">'[10]Functional Study'!#REF!</definedName>
    <definedName name="UAcct406Dgu" localSheetId="0">'[10]Functional Study'!#REF!</definedName>
    <definedName name="UAcct406Dgu">'[10]Functional Study'!#REF!</definedName>
    <definedName name="UAcct407">'[12]Func Study'!$AB$1202</definedName>
    <definedName name="UAcct407Sgp" localSheetId="0">'[10]Functional Study'!#REF!</definedName>
    <definedName name="UAcct407Sgp">'[10]Functional Study'!#REF!</definedName>
    <definedName name="UAcct408">'[12]Func Study'!$AB$1221</definedName>
    <definedName name="UAcct408S">'[12]Func Study'!$AB$1213</definedName>
    <definedName name="UAcct41010">'[12]Func Study'!$AB$1294</definedName>
    <definedName name="UAcct41011">'[12]Func Study'!$AB$1309</definedName>
    <definedName name="UACCT41020" localSheetId="1">'[13]Functional Study'!#REF!</definedName>
    <definedName name="UACCT41020" localSheetId="0">'[13]Functional Study'!#REF!</definedName>
    <definedName name="UACCT41020">'[13]Functional Study'!#REF!</definedName>
    <definedName name="UACCT41020BADDEBT" localSheetId="1">'[13]Functional Study'!#REF!</definedName>
    <definedName name="UACCT41020BADDEBT" localSheetId="0">'[13]Functional Study'!#REF!</definedName>
    <definedName name="UACCT41020BADDEBT">'[13]Functional Study'!#REF!</definedName>
    <definedName name="UACCT41020DITEXP" localSheetId="1">'[13]Functional Study'!#REF!</definedName>
    <definedName name="UACCT41020DITEXP" localSheetId="0">'[13]Functional Study'!#REF!</definedName>
    <definedName name="UACCT41020DITEXP">'[13]Functional Study'!#REF!</definedName>
    <definedName name="UACCT41020DNPU" localSheetId="1">'[13]Functional Study'!#REF!</definedName>
    <definedName name="UACCT41020DNPU" localSheetId="0">'[13]Functional Study'!#REF!</definedName>
    <definedName name="UACCT41020DNPU">'[13]Functional Study'!#REF!</definedName>
    <definedName name="UACCT41020S" localSheetId="1">'[13]Functional Study'!#REF!</definedName>
    <definedName name="UACCT41020S" localSheetId="0">'[13]Functional Study'!#REF!</definedName>
    <definedName name="UACCT41020S">'[13]Functional Study'!#REF!</definedName>
    <definedName name="UACCT41020SE" localSheetId="1">'[13]Functional Study'!#REF!</definedName>
    <definedName name="UACCT41020SE" localSheetId="0">'[13]Functional Study'!#REF!</definedName>
    <definedName name="UACCT41020SE">'[13]Functional Study'!#REF!</definedName>
    <definedName name="UACCT41020SG" localSheetId="1">'[13]Functional Study'!#REF!</definedName>
    <definedName name="UACCT41020SG" localSheetId="0">'[13]Functional Study'!#REF!</definedName>
    <definedName name="UACCT41020SG">'[13]Functional Study'!#REF!</definedName>
    <definedName name="UACCT41020SGCT" localSheetId="1">'[13]Functional Study'!#REF!</definedName>
    <definedName name="UACCT41020SGCT" localSheetId="0">'[13]Functional Study'!#REF!</definedName>
    <definedName name="UACCT41020SGCT">'[13]Functional Study'!#REF!</definedName>
    <definedName name="UACCT41020SGPP" localSheetId="1">'[13]Functional Study'!#REF!</definedName>
    <definedName name="UACCT41020SGPP" localSheetId="0">'[13]Functional Study'!#REF!</definedName>
    <definedName name="UACCT41020SGPP">'[13]Functional Study'!#REF!</definedName>
    <definedName name="UACCT41020SO" localSheetId="1">'[13]Functional Study'!#REF!</definedName>
    <definedName name="UACCT41020SO" localSheetId="0">'[13]Functional Study'!#REF!</definedName>
    <definedName name="UACCT41020SO">'[13]Functional Study'!#REF!</definedName>
    <definedName name="UACCT41020TROJP" localSheetId="1">'[13]Functional Study'!#REF!</definedName>
    <definedName name="UACCT41020TROJP" localSheetId="0">'[13]Functional Study'!#REF!</definedName>
    <definedName name="UACCT41020TROJP">'[13]Functional Study'!#REF!</definedName>
    <definedName name="UACCT4102SNPD" localSheetId="1">'[13]Functional Study'!#REF!</definedName>
    <definedName name="UACCT4102SNPD" localSheetId="0">'[13]Functional Study'!#REF!</definedName>
    <definedName name="UACCT4102SNPD">'[13]Functional Study'!#REF!</definedName>
    <definedName name="UAcct41110">'[12]Func Study'!$AB$1325</definedName>
    <definedName name="uacct41110sgct" localSheetId="0">'[10]Functional Study'!#REF!</definedName>
    <definedName name="uacct41110sgct">'[10]Functional Study'!#REF!</definedName>
    <definedName name="UAcct41111" localSheetId="1">'[13]Functional Study'!#REF!</definedName>
    <definedName name="UAcct41111" localSheetId="0">'[13]Functional Study'!#REF!</definedName>
    <definedName name="UAcct41111">'[13]Functional Study'!#REF!</definedName>
    <definedName name="UAcct41111Baddebt" localSheetId="1">'[13]Functional Study'!#REF!</definedName>
    <definedName name="UAcct41111Baddebt" localSheetId="0">'[13]Functional Study'!#REF!</definedName>
    <definedName name="UAcct41111Baddebt">'[13]Functional Study'!#REF!</definedName>
    <definedName name="UAcct41111Dgp" localSheetId="1">'[13]Functional Study'!#REF!</definedName>
    <definedName name="UAcct41111Dgp" localSheetId="0">'[13]Functional Study'!#REF!</definedName>
    <definedName name="UAcct41111Dgp">'[13]Functional Study'!#REF!</definedName>
    <definedName name="UAcct41111Dgu" localSheetId="1">'[13]Functional Study'!#REF!</definedName>
    <definedName name="UAcct41111Dgu" localSheetId="0">'[13]Functional Study'!#REF!</definedName>
    <definedName name="UAcct41111Dgu">'[13]Functional Study'!#REF!</definedName>
    <definedName name="UAcct41111Ditexp" localSheetId="1">'[13]Functional Study'!#REF!</definedName>
    <definedName name="UAcct41111Ditexp" localSheetId="0">'[13]Functional Study'!#REF!</definedName>
    <definedName name="UAcct41111Ditexp">'[13]Functional Study'!#REF!</definedName>
    <definedName name="UAcct41111Dnpp" localSheetId="1">'[13]Functional Study'!#REF!</definedName>
    <definedName name="UAcct41111Dnpp" localSheetId="0">'[13]Functional Study'!#REF!</definedName>
    <definedName name="UAcct41111Dnpp">'[13]Functional Study'!#REF!</definedName>
    <definedName name="UAcct41111Dnptp" localSheetId="1">'[13]Functional Study'!#REF!</definedName>
    <definedName name="UAcct41111Dnptp" localSheetId="0">'[13]Functional Study'!#REF!</definedName>
    <definedName name="UAcct41111Dnptp">'[13]Functional Study'!#REF!</definedName>
    <definedName name="UAcct41111S" localSheetId="1">'[13]Functional Study'!#REF!</definedName>
    <definedName name="UAcct41111S" localSheetId="0">'[13]Functional Study'!#REF!</definedName>
    <definedName name="UAcct41111S">'[13]Functional Study'!#REF!</definedName>
    <definedName name="UAcct41111Se" localSheetId="1">'[13]Functional Study'!#REF!</definedName>
    <definedName name="UAcct41111Se" localSheetId="0">'[13]Functional Study'!#REF!</definedName>
    <definedName name="UAcct41111Se">'[13]Functional Study'!#REF!</definedName>
    <definedName name="UAcct41111Sg" localSheetId="1">'[13]Functional Study'!#REF!</definedName>
    <definedName name="UAcct41111Sg" localSheetId="0">'[13]Functional Study'!#REF!</definedName>
    <definedName name="UAcct41111Sg">'[13]Functional Study'!#REF!</definedName>
    <definedName name="UAcct41111Sgpp" localSheetId="1">'[13]Functional Study'!#REF!</definedName>
    <definedName name="UAcct41111Sgpp" localSheetId="0">'[13]Functional Study'!#REF!</definedName>
    <definedName name="UAcct41111Sgpp">'[13]Functional Study'!#REF!</definedName>
    <definedName name="UAcct41111So" localSheetId="1">'[13]Functional Study'!#REF!</definedName>
    <definedName name="UAcct41111So" localSheetId="0">'[13]Functional Study'!#REF!</definedName>
    <definedName name="UAcct41111So">'[13]Functional Study'!#REF!</definedName>
    <definedName name="UAcct41111Trojp" localSheetId="1">'[13]Functional Study'!#REF!</definedName>
    <definedName name="UAcct41111Trojp" localSheetId="0">'[13]Functional Study'!#REF!</definedName>
    <definedName name="UAcct41111Trojp">'[13]Functional Study'!#REF!</definedName>
    <definedName name="UAcct41140">'[12]Func Study'!$AB$1232</definedName>
    <definedName name="UAcct41141">'[12]Func Study'!$AB$1237</definedName>
    <definedName name="UAcct41160">'[12]Func Study'!$AB$369</definedName>
    <definedName name="UAcct41170">'[12]Func Study'!$AB$374</definedName>
    <definedName name="UAcct4118">'[12]Func Study'!$AB$378</definedName>
    <definedName name="UAcct41181">'[12]Func Study'!$AB$381</definedName>
    <definedName name="UAcct4194">'[12]Func Study'!$AB$385</definedName>
    <definedName name="UAcct421">'[12]Func Study'!$AB$394</definedName>
    <definedName name="UAcct4311">'[12]Func Study'!$AB$401</definedName>
    <definedName name="UAcct442Se">'[12]Func Study'!$AB$259</definedName>
    <definedName name="UAcct442Sg">'[12]Func Study'!$AB$260</definedName>
    <definedName name="UAcct447">'[12]Func Study'!$AB$281</definedName>
    <definedName name="UAcct447CAEE" localSheetId="1">'[8]Func Study'!#REF!</definedName>
    <definedName name="UAcct447CAEE" localSheetId="0">'[8]Func Study'!#REF!</definedName>
    <definedName name="UAcct447CAEE">'[8]Func Study'!#REF!</definedName>
    <definedName name="UAcct447CAGE" localSheetId="1">'[8]Func Study'!#REF!</definedName>
    <definedName name="UAcct447CAGE" localSheetId="0">'[8]Func Study'!#REF!</definedName>
    <definedName name="UAcct447CAGE">'[8]Func Study'!#REF!</definedName>
    <definedName name="UAcct447Dgu" localSheetId="1">'[11]Func Study'!#REF!</definedName>
    <definedName name="UAcct447Dgu" localSheetId="0">'[11]Func Study'!#REF!</definedName>
    <definedName name="UAcct447Dgu">'[11]Func Study'!#REF!</definedName>
    <definedName name="UACCT447NPC">'[12]Func Study'!$AB$289</definedName>
    <definedName name="UACCT447NPCCAEW">'[12]Func Study'!$AB$286</definedName>
    <definedName name="UACCT447NPCCAGW">'[12]Func Study'!$AB$287</definedName>
    <definedName name="UACCT447NPCDGP">'[12]Func Study'!$AB$288</definedName>
    <definedName name="UAcct447S">'[12]Func Study'!$AB$280</definedName>
    <definedName name="UAcct447Se">'[9]Functional Study'!$AG$287</definedName>
    <definedName name="UAcct448">'[9]Functional Study'!$AG$276</definedName>
    <definedName name="UAcct448S">'[12]Func Study'!$AB$274</definedName>
    <definedName name="UAcct448So">'[12]Func Study'!$AB$275</definedName>
    <definedName name="UAcct449">'[12]Func Study'!$AB$294</definedName>
    <definedName name="UAcct450">'[12]Func Study'!$AB$304</definedName>
    <definedName name="UAcct450S">'[12]Func Study'!$AB$302</definedName>
    <definedName name="UAcct450So">'[12]Func Study'!$AB$303</definedName>
    <definedName name="UAcct451S">'[12]Func Study'!$AB$307</definedName>
    <definedName name="UAcct451Sg">'[12]Func Study'!$AB$308</definedName>
    <definedName name="UAcct451So">'[12]Func Study'!$AB$309</definedName>
    <definedName name="UAcct453">'[12]Func Study'!$AB$315</definedName>
    <definedName name="UAcct453CAGE" localSheetId="1">'[8]Func Study'!#REF!</definedName>
    <definedName name="UAcct453CAGE" localSheetId="0">'[8]Func Study'!#REF!</definedName>
    <definedName name="UAcct453CAGE">'[8]Func Study'!#REF!</definedName>
    <definedName name="UAcct453CAGW" localSheetId="1">'[8]Func Study'!#REF!</definedName>
    <definedName name="UAcct453CAGW" localSheetId="0">'[8]Func Study'!#REF!</definedName>
    <definedName name="UAcct453CAGW">'[8]Func Study'!#REF!</definedName>
    <definedName name="UAcct454">'[12]Func Study'!$AB$322</definedName>
    <definedName name="UAcct454JBG">'[12]Func Study'!$AB$319</definedName>
    <definedName name="UAcct454S">'[12]Func Study'!$AB$318</definedName>
    <definedName name="UAcct454Sg">'[12]Func Study'!$AB$320</definedName>
    <definedName name="UAcct454So">'[12]Func Study'!$AB$321</definedName>
    <definedName name="UAcct456">'[12]Func Study'!$AB$332</definedName>
    <definedName name="UAcct456CAEW">'[12]Func Study'!$AB$331</definedName>
    <definedName name="UAcct456Cn">'[9]Functional Study'!$AG$325</definedName>
    <definedName name="UAcct456S">'[12]Func Study'!$AB$325</definedName>
    <definedName name="UAcct456Se">'[9]Functional Study'!$AG$326</definedName>
    <definedName name="UAcct456Sg">'[10]Functional Study'!$AG$328</definedName>
    <definedName name="UAcct456So">'[12]Func Study'!$AB$329</definedName>
    <definedName name="UAcct500">'[12]Func Study'!$AB$416</definedName>
    <definedName name="UAcct500Dnppsu">'[9]Functional Study'!$AG$410</definedName>
    <definedName name="UAcct500DSG">'[10]Functional Study'!$AG$400</definedName>
    <definedName name="UAcct500JBG">'[12]Func Study'!$AB$414</definedName>
    <definedName name="UACCT500SSGCH">'[9]Functional Study'!$AG$411</definedName>
    <definedName name="UAcct501">'[12]Func Study'!$AB$423</definedName>
    <definedName name="UAcct501CAEW">'[12]Func Study'!$AB$420</definedName>
    <definedName name="UAcct501JBE">'[12]Func Study'!$AB$421</definedName>
    <definedName name="UACCT501NPC">'[10]Functional Study'!$AG$409</definedName>
    <definedName name="UACCT501NPCCAEW">'[12]Func Study'!$AB$426</definedName>
    <definedName name="UACCT501nPCSE">'[10]Functional Study'!$AG$408</definedName>
    <definedName name="UACCT501NPCSE1" localSheetId="0">'[10]Functional Study'!#REF!</definedName>
    <definedName name="UACCT501NPCSE1">'[10]Functional Study'!#REF!</definedName>
    <definedName name="UAcct501Se">'[9]Functional Study'!$AG$422</definedName>
    <definedName name="UACCT501SE1" localSheetId="0">'[10]Functional Study'!#REF!</definedName>
    <definedName name="UACCT501SE1">'[10]Functional Study'!#REF!</definedName>
    <definedName name="UACCT501SE2" localSheetId="0">'[10]Functional Study'!#REF!</definedName>
    <definedName name="UACCT501SE2">'[10]Functional Study'!#REF!</definedName>
    <definedName name="UACCT501SE3" localSheetId="0">'[10]Functional Study'!#REF!</definedName>
    <definedName name="UACCT501SE3">'[10]Functional Study'!#REF!</definedName>
    <definedName name="UACCT501SSECH">'[9]Functional Study'!$AG$425</definedName>
    <definedName name="UACCT501SSECT">'[9]Functional Study'!$AG$424</definedName>
    <definedName name="UAcct502">'[12]Func Study'!$AB$433</definedName>
    <definedName name="UAcct502CAGE">'[12]Func Study'!$AB$431</definedName>
    <definedName name="UAcct502Dnppsu">'[9]Functional Study'!$AG$429</definedName>
    <definedName name="UAcct502JBG" localSheetId="1">'[8]Func Study'!#REF!</definedName>
    <definedName name="UAcct502JBG" localSheetId="0">'[8]Func Study'!#REF!</definedName>
    <definedName name="UAcct502JBG">'[8]Func Study'!#REF!</definedName>
    <definedName name="UAcct502SG">'[10]Functional Study'!$AG$412</definedName>
    <definedName name="UACCT502SSGCH">'[9]Functional Study'!$AG$430</definedName>
    <definedName name="UAcct503">'[12]Func Study'!$AB$437</definedName>
    <definedName name="UACCT503NPC">'[12]Func Study'!$AB$443</definedName>
    <definedName name="UAcct505">'[12]Func Study'!$AB$449</definedName>
    <definedName name="UAcct505CAGE">'[12]Func Study'!$AB$447</definedName>
    <definedName name="UAcct505Dnppsu">'[9]Functional Study'!$AG$441</definedName>
    <definedName name="UAcct505JBG" localSheetId="1">'[8]Func Study'!#REF!</definedName>
    <definedName name="UAcct505JBG" localSheetId="0">'[8]Func Study'!#REF!</definedName>
    <definedName name="UAcct505JBG">'[8]Func Study'!#REF!</definedName>
    <definedName name="UAcct505sg">'[10]Functional Study'!$AG$423</definedName>
    <definedName name="UACCT505SSGCH">'[9]Functional Study'!$AG$442</definedName>
    <definedName name="UAcct506">'[12]Func Study'!$AB$455</definedName>
    <definedName name="UAcct506CAGE">'[12]Func Study'!$AB$452</definedName>
    <definedName name="UAcct506JBG" localSheetId="1">'[8]Func Study'!#REF!</definedName>
    <definedName name="UAcct506JBG" localSheetId="0">'[8]Func Study'!#REF!</definedName>
    <definedName name="UAcct506JBG">'[8]Func Study'!#REF!</definedName>
    <definedName name="UAcct506Se">'[9]Functional Study'!$AG$447</definedName>
    <definedName name="UACCT506SSGCH">'[9]Functional Study'!$AG$448</definedName>
    <definedName name="UAcct507">'[12]Func Study'!$AB$464</definedName>
    <definedName name="UAcct507CAGE">'[12]Func Study'!$AB$462</definedName>
    <definedName name="UAcct507JBG" localSheetId="1">'[8]Func Study'!#REF!</definedName>
    <definedName name="UAcct507JBG" localSheetId="0">'[8]Func Study'!#REF!</definedName>
    <definedName name="UAcct507JBG">'[8]Func Study'!#REF!</definedName>
    <definedName name="UAcct507SG">'[10]Functional Study'!$AG$432</definedName>
    <definedName name="uacct507ssgch">'[9]Functional Study'!$AG$457</definedName>
    <definedName name="UAcct510">'[12]Func Study'!$AB$469</definedName>
    <definedName name="UAcct510CAGE">'[12]Func Study'!$AB$467</definedName>
    <definedName name="UAcct510JBG" localSheetId="1">'[8]Func Study'!#REF!</definedName>
    <definedName name="UAcct510JBG" localSheetId="0">'[8]Func Study'!#REF!</definedName>
    <definedName name="UAcct510JBG">'[8]Func Study'!#REF!</definedName>
    <definedName name="UAcct510sg">'[10]Functional Study'!$AG$436</definedName>
    <definedName name="uacct510ssgch">'[9]Functional Study'!$AG$462</definedName>
    <definedName name="UAcct511">'[12]Func Study'!$AB$474</definedName>
    <definedName name="UAcct511CAGE">'[12]Func Study'!$AB$472</definedName>
    <definedName name="UAcct511JBG" localSheetId="1">'[8]Func Study'!#REF!</definedName>
    <definedName name="UAcct511JBG" localSheetId="0">'[8]Func Study'!#REF!</definedName>
    <definedName name="UAcct511JBG">'[8]Func Study'!#REF!</definedName>
    <definedName name="UAcct511sg">'[10]Functional Study'!$AG$440</definedName>
    <definedName name="UACCT511SSGCH">'[9]Functional Study'!$AG$467</definedName>
    <definedName name="UAcct512">'[12]Func Study'!$AB$479</definedName>
    <definedName name="UAcct512CAGE">'[12]Func Study'!$AB$477</definedName>
    <definedName name="UAcct512JBG" localSheetId="1">'[8]Func Study'!#REF!</definedName>
    <definedName name="UAcct512JBG" localSheetId="0">'[8]Func Study'!#REF!</definedName>
    <definedName name="UAcct512JBG">'[8]Func Study'!#REF!</definedName>
    <definedName name="UAcct512sg">'[10]Functional Study'!$AG$444</definedName>
    <definedName name="UACCT512SSGCH">'[9]Functional Study'!$AG$472</definedName>
    <definedName name="UAcct513">'[12]Func Study'!$AB$484</definedName>
    <definedName name="UAcct513CAGE">'[12]Func Study'!$AB$482</definedName>
    <definedName name="UAcct513JBG" localSheetId="1">'[8]Func Study'!#REF!</definedName>
    <definedName name="UAcct513JBG" localSheetId="0">'[8]Func Study'!#REF!</definedName>
    <definedName name="UAcct513JBG">'[8]Func Study'!#REF!</definedName>
    <definedName name="UAcct513sg">'[10]Functional Study'!$AG$448</definedName>
    <definedName name="UACCT513SSGCH">'[9]Functional Study'!$AG$477</definedName>
    <definedName name="UAcct514">'[12]Func Study'!$AB$489</definedName>
    <definedName name="UAcct514CAGE">'[12]Func Study'!$AB$487</definedName>
    <definedName name="UAcct514JBG" localSheetId="1">'[8]Func Study'!#REF!</definedName>
    <definedName name="UAcct514JBG" localSheetId="0">'[8]Func Study'!#REF!</definedName>
    <definedName name="UAcct514JBG">'[8]Func Study'!#REF!</definedName>
    <definedName name="UAcct514sg">'[10]Functional Study'!$AG$452</definedName>
    <definedName name="UACCT514SSGCH">'[9]Functional Study'!$AG$482</definedName>
    <definedName name="UAcct517">'[12]Func Study'!$AB$498</definedName>
    <definedName name="UAcct518">'[12]Func Study'!$AB$502</definedName>
    <definedName name="UAcct519">'[12]Func Study'!$AB$507</definedName>
    <definedName name="UAcct520">'[12]Func Study'!$AB$511</definedName>
    <definedName name="UAcct523">'[12]Func Study'!$AB$515</definedName>
    <definedName name="UAcct524">'[12]Func Study'!$AB$519</definedName>
    <definedName name="UAcct528">'[12]Func Study'!$AB$523</definedName>
    <definedName name="UAcct529">'[12]Func Study'!$AB$527</definedName>
    <definedName name="UAcct530">'[12]Func Study'!$AB$531</definedName>
    <definedName name="UAcct531">'[12]Func Study'!$AB$535</definedName>
    <definedName name="UAcct532">'[12]Func Study'!$AB$539</definedName>
    <definedName name="UAcct535">'[12]Func Study'!$AB$551</definedName>
    <definedName name="UAcct536">'[12]Func Study'!$AB$555</definedName>
    <definedName name="UAcct537">'[12]Func Study'!$AB$559</definedName>
    <definedName name="UAcct538">'[12]Func Study'!$AB$563</definedName>
    <definedName name="UAcct539">'[12]Func Study'!$AB$568</definedName>
    <definedName name="UAcct540">'[12]Func Study'!$AB$572</definedName>
    <definedName name="UAcct541">'[12]Func Study'!$AB$576</definedName>
    <definedName name="UAcct542">'[12]Func Study'!$AB$580</definedName>
    <definedName name="UAcct543">'[12]Func Study'!$AB$584</definedName>
    <definedName name="UAcct544">'[12]Func Study'!$AB$588</definedName>
    <definedName name="UAcct545">'[12]Func Study'!$AB$592</definedName>
    <definedName name="UAcct546">'[12]Func Study'!$AB$606</definedName>
    <definedName name="UAcct546CAGE">'[12]Func Study'!$AB$605</definedName>
    <definedName name="UACCT546sg">'[10]Functional Study'!$AG$554</definedName>
    <definedName name="UAcct547">'[9]Functional Study'!$AG$608</definedName>
    <definedName name="UAcct547CAEW">'[12]Func Study'!$AB$610</definedName>
    <definedName name="UACCT547n">'[10]Functional Study'!$AG$559</definedName>
    <definedName name="UACCT547NPCCAEW">'[12]Func Study'!$AB$613</definedName>
    <definedName name="UACCT547nse">'[10]Functional Study'!$AG$558</definedName>
    <definedName name="UAcct547Se">'[12]Func Study'!$AB$609</definedName>
    <definedName name="UACCT547SSECT">'[9]Functional Study'!$AG$607</definedName>
    <definedName name="UAcct548">'[12]Func Study'!$AB$621</definedName>
    <definedName name="UACCT548CAGE">'[12]Func Study'!$AB$620</definedName>
    <definedName name="UACCT548sg">'[10]Functional Study'!$AG$565</definedName>
    <definedName name="UACCT548SSCCT">'[9]Functional Study'!$AG$612</definedName>
    <definedName name="UAcct549">'[12]Func Study'!$AB$626</definedName>
    <definedName name="Uacct549CAGE">'[12]Func Study'!$AB$625</definedName>
    <definedName name="UAcct549Dnppou">'[9]Functional Study'!$AG$616</definedName>
    <definedName name="UACCT549SGW">'[28]Functional Study'!$AG$617</definedName>
    <definedName name="UACCT549SSGCT">'[9]Functional Study'!$AG$617</definedName>
    <definedName name="UAcct5506SE" localSheetId="1">'[8]Func Study'!#REF!</definedName>
    <definedName name="UAcct5506SE" localSheetId="0">'[8]Func Study'!#REF!</definedName>
    <definedName name="UAcct5506SE">'[8]Func Study'!#REF!</definedName>
    <definedName name="uacct550sgw">'[28]Functional Study'!$AG$627</definedName>
    <definedName name="uacct550snppo">'[9]Functional Study'!$AG$626</definedName>
    <definedName name="uacct550ssgct">'[9]Functional Study'!$AG$627</definedName>
    <definedName name="UAcct551">'[9]Functional Study'!$AG$631</definedName>
    <definedName name="UAcct551CAGE">'[12]Func Study'!$AB$634</definedName>
    <definedName name="UACCT551SG">'[12]Func Study'!$AB$635</definedName>
    <definedName name="UAcct552">'[10]Functional Study'!$AG$583</definedName>
    <definedName name="UACCT552CAGE">'[12]Func Study'!$AB$640</definedName>
    <definedName name="UAcct552Dnppou">'[9]Functional Study'!$AG$634</definedName>
    <definedName name="UAcct552SG">'[12]Func Study'!$AB$639</definedName>
    <definedName name="UACCT552SSGCT">'[9]Functional Study'!$AG$635</definedName>
    <definedName name="UACCT553CAGE">'[12]Func Study'!$AB$646</definedName>
    <definedName name="UAcct553Dnppou">'[9]Functional Study'!$AG$640</definedName>
    <definedName name="UAcct553SG">'[12]Func Study'!$AB$645</definedName>
    <definedName name="UACCT553SGW">'[28]Functional Study'!$AG$641</definedName>
    <definedName name="UACCT553SSGCT">'[9]Functional Study'!$AG$641</definedName>
    <definedName name="UACCT554CAGE">'[12]Func Study'!$AB$651</definedName>
    <definedName name="UAcct554Dnppou">'[9]Functional Study'!$AG$645</definedName>
    <definedName name="UAcct554SG">'[12]Func Study'!$AB$650</definedName>
    <definedName name="UACCT554SGW">'[28]Functional Study'!$AG$646</definedName>
    <definedName name="UACCT554SSGCT">'[9]Functional Study'!$AG$646</definedName>
    <definedName name="UAcct555CAEE" localSheetId="1">'[8]Func Study'!#REF!</definedName>
    <definedName name="UAcct555CAEE" localSheetId="0">'[8]Func Study'!#REF!</definedName>
    <definedName name="UAcct555CAEE">'[8]Func Study'!#REF!</definedName>
    <definedName name="UAcct555CAEW">'[12]Func Study'!$AB$665</definedName>
    <definedName name="UAcct555CAGE" localSheetId="1">'[8]Func Study'!#REF!</definedName>
    <definedName name="UAcct555CAGE" localSheetId="0">'[8]Func Study'!#REF!</definedName>
    <definedName name="UAcct555CAGE">'[8]Func Study'!#REF!</definedName>
    <definedName name="UAcct555CAGW">'[12]Func Study'!$AB$664</definedName>
    <definedName name="UACCT555DGP">'[12]Func Study'!$AB$670</definedName>
    <definedName name="UACCT555NPCCAEW">'[12]Func Study'!$AB$669</definedName>
    <definedName name="UACCT555NPCCAGW">'[12]Func Study'!$AB$668</definedName>
    <definedName name="UAcct555S">'[12]Func Study'!$AB$663</definedName>
    <definedName name="UAcct555Se">'[12]Func Study'!$AB$665</definedName>
    <definedName name="UACCT555SG">'[12]Func Study'!$AB$664</definedName>
    <definedName name="uacct555ssgc">'[9]Functional Study'!$AG$664</definedName>
    <definedName name="UAcct556">'[12]Func Study'!$AB$676</definedName>
    <definedName name="UAcct557">'[12]Func Study'!$AB$685</definedName>
    <definedName name="UAcct557S">'[9]Functional Study'!$AG$676</definedName>
    <definedName name="uacct557se">'[9]Functional Study'!$AG$679</definedName>
    <definedName name="UAcct557Sg">'[9]Functional Study'!$AG$677</definedName>
    <definedName name="Uacct557SSGCT">'[9]Functional Study'!$AG$678</definedName>
    <definedName name="uacct557trojp">'[9]Functional Study'!$AG$680</definedName>
    <definedName name="UAcct560">'[12]Func Study'!$AB$715</definedName>
    <definedName name="UAcct561">'[12]Func Study'!$AB$720</definedName>
    <definedName name="UAcct562">'[12]Func Study'!$AB$726</definedName>
    <definedName name="UAcct563">'[12]Func Study'!$AB$731</definedName>
    <definedName name="UAcct564">'[12]Func Study'!$AB$735</definedName>
    <definedName name="UAcct565">'[12]Func Study'!$AB$739</definedName>
    <definedName name="UACCT565NPC">'[12]Func Study'!$AB$744</definedName>
    <definedName name="UACCT565NPCCAGW">'[12]Func Study'!$AB$742</definedName>
    <definedName name="UAcct565Se">'[9]Functional Study'!$AG$731</definedName>
    <definedName name="UAcct566">'[12]Func Study'!$AB$748</definedName>
    <definedName name="UAcct567">'[12]Func Study'!$AB$752</definedName>
    <definedName name="UAcct568">'[12]Func Study'!$AB$756</definedName>
    <definedName name="UAcct569">'[12]Func Study'!$AB$760</definedName>
    <definedName name="UAcct570">'[12]Func Study'!$AB$765</definedName>
    <definedName name="UAcct571">'[12]Func Study'!$AB$770</definedName>
    <definedName name="UAcct572">'[12]Func Study'!$AB$774</definedName>
    <definedName name="UAcct573">'[12]Func Study'!$AB$778</definedName>
    <definedName name="UAcct580">'[12]Func Study'!$AB$791</definedName>
    <definedName name="UAcct581">'[12]Func Study'!$AB$796</definedName>
    <definedName name="UAcct582">'[12]Func Study'!$AB$801</definedName>
    <definedName name="UAcct583">'[12]Func Study'!$AB$806</definedName>
    <definedName name="UAcct584">'[12]Func Study'!$AB$811</definedName>
    <definedName name="UAcct585">'[12]Func Study'!$AB$816</definedName>
    <definedName name="UAcct586">'[12]Func Study'!$AB$821</definedName>
    <definedName name="UAcct587">'[12]Func Study'!$AB$826</definedName>
    <definedName name="UAcct588">'[12]Func Study'!$AB$831</definedName>
    <definedName name="UAcct589">'[12]Func Study'!$AB$836</definedName>
    <definedName name="UAcct590">'[12]Func Study'!$AB$841</definedName>
    <definedName name="UAcct591">'[12]Func Study'!$AB$846</definedName>
    <definedName name="UAcct592">'[12]Func Study'!$AB$851</definedName>
    <definedName name="UAcct593">'[12]Func Study'!$AB$856</definedName>
    <definedName name="UAcct594">'[12]Func Study'!$AB$861</definedName>
    <definedName name="UAcct595">'[12]Func Study'!$AB$866</definedName>
    <definedName name="UAcct596">'[12]Func Study'!$AB$876</definedName>
    <definedName name="UAcct597">'[12]Func Study'!$AB$881</definedName>
    <definedName name="UAcct598">'[12]Func Study'!$AB$886</definedName>
    <definedName name="UAcct901">'[12]Func Study'!$AB$898</definedName>
    <definedName name="UAcct902">'[12]Func Study'!$AB$903</definedName>
    <definedName name="UAcct903">'[12]Func Study'!$AB$908</definedName>
    <definedName name="UAcct904">'[12]Func Study'!$AB$914</definedName>
    <definedName name="Uacct904SG" localSheetId="1">'[14]Functional Study'!#REF!</definedName>
    <definedName name="Uacct904SG" localSheetId="0">'[14]Functional Study'!#REF!</definedName>
    <definedName name="Uacct904SG">'[14]Functional Study'!#REF!</definedName>
    <definedName name="UAcct905">'[12]Func Study'!$AB$919</definedName>
    <definedName name="UAcct907">'[12]Func Study'!$AB$933</definedName>
    <definedName name="UAcct908">'[12]Func Study'!$AB$938</definedName>
    <definedName name="UAcct909">'[12]Func Study'!$AB$943</definedName>
    <definedName name="UAcct910">'[12]Func Study'!$AB$948</definedName>
    <definedName name="UAcct911">'[12]Func Study'!$AB$959</definedName>
    <definedName name="UAcct912">'[12]Func Study'!$AB$964</definedName>
    <definedName name="UAcct913">'[12]Func Study'!$AB$969</definedName>
    <definedName name="UAcct916">'[12]Func Study'!$AB$974</definedName>
    <definedName name="UAcct920">'[12]Func Study'!$AB$985</definedName>
    <definedName name="UAcct920Cn">'[12]Func Study'!$AB$983</definedName>
    <definedName name="UAcct921">'[12]Func Study'!$AB$991</definedName>
    <definedName name="UAcct921Cn">'[12]Func Study'!$AB$989</definedName>
    <definedName name="UAcct923">'[12]Func Study'!$AB$997</definedName>
    <definedName name="UAcct923CAGW">'[12]Func Study'!$AB$995</definedName>
    <definedName name="UAcct923Cn">'[9]Functional Study'!$AG$982</definedName>
    <definedName name="UAcct924">'[12]Func Study'!$AB$1001</definedName>
    <definedName name="UAcct925">'[12]Func Study'!$AB$1005</definedName>
    <definedName name="UAcct926">'[12]Func Study'!$AB$1011</definedName>
    <definedName name="UAcct927">'[12]Func Study'!$AB$1016</definedName>
    <definedName name="UAcct928">'[12]Func Study'!$AB$1023</definedName>
    <definedName name="UAcct929">'[12]Func Study'!$AB$1028</definedName>
    <definedName name="UAcct930">'[12]Func Study'!$AB$1034</definedName>
    <definedName name="UAcct931">'[12]Func Study'!$AB$1039</definedName>
    <definedName name="UAcct935">'[12]Func Study'!$AB$1045</definedName>
    <definedName name="UAcctAGA">'[12]Func Study'!$AB$296</definedName>
    <definedName name="UACCTCOHDGP">'[9]Functional Study'!$AG$683</definedName>
    <definedName name="UACCTCOWSG">'[9]Functional Study'!$AG$684</definedName>
    <definedName name="UAcctcwc">'[12]Func Study'!$AB$2136</definedName>
    <definedName name="UAcctd00">'[12]Func Study'!$AB$1786</definedName>
    <definedName name="UAcctdfa" localSheetId="1">'[12]Func Study'!#REF!</definedName>
    <definedName name="UAcctdfa" localSheetId="0">'[12]Func Study'!#REF!</definedName>
    <definedName name="UAcctdfa">'[12]Func Study'!#REF!</definedName>
    <definedName name="UAcctdfad" localSheetId="1">'[12]Func Study'!#REF!</definedName>
    <definedName name="UAcctdfad" localSheetId="0">'[12]Func Study'!#REF!</definedName>
    <definedName name="UAcctdfad">'[12]Func Study'!#REF!</definedName>
    <definedName name="UAcctdfap" localSheetId="1">'[12]Func Study'!#REF!</definedName>
    <definedName name="UAcctdfap" localSheetId="0">'[12]Func Study'!#REF!</definedName>
    <definedName name="UAcctdfap">'[12]Func Study'!#REF!</definedName>
    <definedName name="UAcctdfat" localSheetId="1">'[12]Func Study'!#REF!</definedName>
    <definedName name="UAcctdfat" localSheetId="0">'[12]Func Study'!#REF!</definedName>
    <definedName name="UAcctdfat">'[12]Func Study'!#REF!</definedName>
    <definedName name="UAcctds0">'[12]Func Study'!$AB$1790</definedName>
    <definedName name="UACCTECD">'[28]Functional Study'!$AG$689</definedName>
    <definedName name="UACCTECDDGP">'[12]Func Study'!$AB$687</definedName>
    <definedName name="UACCTECDMC">'[12]Func Study'!$AB$689</definedName>
    <definedName name="UACCTECDS">'[12]Func Study'!$AB$691</definedName>
    <definedName name="UACCTECDSG1">'[12]Func Study'!$AB$688</definedName>
    <definedName name="UACCTECDSG2">'[12]Func Study'!$AB$690</definedName>
    <definedName name="UACCTECDSG3">'[12]Func Study'!$AB$692</definedName>
    <definedName name="UACCTEQFCS">'[9]Functional Study'!$AG$687</definedName>
    <definedName name="UACCTEQFCSG">'[9]Functional Study'!$AG$688</definedName>
    <definedName name="UAcctfit">'[12]Func Study'!$AB$1395</definedName>
    <definedName name="UAcctg00">'[12]Func Study'!$AB$1947</definedName>
    <definedName name="UAccth00">'[12]Func Study'!$AB$1545</definedName>
    <definedName name="UAccti00">'[12]Func Study'!$AB$1993</definedName>
    <definedName name="UACCTMCCMC">'[9]Functional Study'!$AG$685</definedName>
    <definedName name="UACCTMCSG">'[9]Functional Study'!$AG$686</definedName>
    <definedName name="UAcctn00">'[12]Func Study'!$AB$1496</definedName>
    <definedName name="UAccto00">'[12]Func Study'!$AB$1606</definedName>
    <definedName name="UAcctowc">'[12]Func Study'!$AB$2149</definedName>
    <definedName name="UAcctowcdgp" localSheetId="0">'[10]Functional Study'!#REF!</definedName>
    <definedName name="UAcctowcdgp">'[10]Functional Study'!#REF!</definedName>
    <definedName name="UAcctowcse">'[10]Functional Study'!$AG$1855</definedName>
    <definedName name="UACCTOWCSSECH">'[12]Func Study'!$AB$2148</definedName>
    <definedName name="UAccts00">'[12]Func Study'!$AB$1455</definedName>
    <definedName name="UAcctsttax">'[12]Func Study'!$AB$1377</definedName>
    <definedName name="UAcctt00">'[12]Func Study'!$AB$1682</definedName>
    <definedName name="UNBILREV" localSheetId="1">#REF!</definedName>
    <definedName name="UNBILREV" localSheetId="0">#REF!</definedName>
    <definedName name="UNBILREV">#REF!</definedName>
    <definedName name="UncollectibleAccounts">[16]Variables!$D$25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[16]Variables!$D$29</definedName>
    <definedName name="ValidAccount">[15]Variables!$AK$43:$AK$369</definedName>
    <definedName name="VAR" localSheetId="1">[17]Backup!#REF!</definedName>
    <definedName name="VAR" localSheetId="0">[17]Backup!#REF!</definedName>
    <definedName name="VAR">[17]Backup!#REF!</definedName>
    <definedName name="VARIABLE" localSheetId="1">[22]Summary!#REF!</definedName>
    <definedName name="VARIABLE" localSheetId="0">[22]Summary!#REF!</definedName>
    <definedName name="VARIABLE">[22]Summary!#REF!</definedName>
    <definedName name="VOUCHER" localSheetId="1">#REF!</definedName>
    <definedName name="VOUCHER" localSheetId="0">#REF!</definedName>
    <definedName name="VOUCHER">#REF!</definedName>
    <definedName name="w" localSheetId="0" hidden="1">[35]Inputs!#REF!</definedName>
    <definedName name="w" hidden="1">[35]Inputs!#REF!</definedName>
    <definedName name="WaRevenueTax">[16]Variables!$D$27</definedName>
    <definedName name="WEATHER" localSheetId="1">#REF!</definedName>
    <definedName name="WEATHER" localSheetId="0">#REF!</definedName>
    <definedName name="WEATHER">#REF!</definedName>
    <definedName name="WEATHRNORM" localSheetId="1">#REF!</definedName>
    <definedName name="WEATHRNORM" localSheetId="0">#REF!</definedName>
    <definedName name="WEATHRNORM">#REF!</definedName>
    <definedName name="WIDTH" localSheetId="1">#REF!</definedName>
    <definedName name="WIDTH" localSheetId="0">#REF!</definedName>
    <definedName name="WIDTH">#REF!</definedName>
    <definedName name="WinterPeak">'[36]Load Data'!$D$9:$H$12,'[36]Load Data'!$D$20:$H$22</definedName>
    <definedName name="WORK1" localSheetId="1">#REF!</definedName>
    <definedName name="WORK1" localSheetId="0">#REF!</definedName>
    <definedName name="WORK1">#REF!</definedName>
    <definedName name="WORK2" localSheetId="1">#REF!</definedName>
    <definedName name="WORK2" localSheetId="0">#REF!</definedName>
    <definedName name="WORK2">#REF!</definedName>
    <definedName name="WORK3" localSheetId="1">#REF!</definedName>
    <definedName name="WORK3" localSheetId="0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'[37]Weather Present'!$K$7</definedName>
    <definedName name="y" localSheetId="1" hidden="1">#REF!</definedName>
    <definedName name="y" localSheetId="0" hidden="1">#REF!</definedName>
    <definedName name="y" hidden="1">'[5]DSM Output'!$B$21:$B$23</definedName>
    <definedName name="Year" localSheetId="1">#REF!</definedName>
    <definedName name="Year" localSheetId="0">#REF!</definedName>
    <definedName name="Year">#REF!</definedName>
    <definedName name="YEFactors">[15]Factors!$S$3:$AG$99</definedName>
    <definedName name="z" localSheetId="1" hidden="1">#REF!</definedName>
    <definedName name="z" localSheetId="0" hidden="1">#REF!</definedName>
    <definedName name="z" hidden="1">'[5]DSM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1">'[38] annual balance '!#REF!</definedName>
    <definedName name="ZA" localSheetId="0">'[38] annual balance '!#REF!</definedName>
    <definedName name="ZA">'[38] annual balance '!#REF!</definedName>
  </definedNames>
  <calcPr calcId="152511"/>
</workbook>
</file>

<file path=xl/calcChain.xml><?xml version="1.0" encoding="utf-8"?>
<calcChain xmlns="http://schemas.openxmlformats.org/spreadsheetml/2006/main">
  <c r="Y50" i="9" l="1"/>
  <c r="Q48" i="9" l="1"/>
  <c r="Q44" i="9"/>
  <c r="Q42" i="9"/>
  <c r="Q32" i="9"/>
  <c r="Q19" i="9"/>
  <c r="D26" i="11" l="1"/>
  <c r="Y52" i="9" l="1"/>
  <c r="AR35" i="9" s="1"/>
  <c r="Y35" i="9" s="1"/>
  <c r="P11" i="11" l="1"/>
  <c r="S28" i="9" l="1"/>
  <c r="O28" i="9"/>
  <c r="P17" i="11" l="1"/>
  <c r="D33" i="11" l="1"/>
  <c r="D32" i="11"/>
  <c r="D31" i="11"/>
  <c r="D29" i="11"/>
  <c r="D28" i="11"/>
  <c r="D27" i="11"/>
  <c r="D25" i="11"/>
  <c r="D23" i="11"/>
  <c r="D22" i="11"/>
  <c r="D21" i="11"/>
  <c r="D20" i="11"/>
  <c r="D19" i="11"/>
  <c r="D17" i="11"/>
  <c r="D16" i="11"/>
  <c r="D15" i="11"/>
  <c r="D14" i="11"/>
  <c r="D12" i="11"/>
  <c r="D11" i="11"/>
  <c r="D10" i="11"/>
  <c r="L42" i="9"/>
  <c r="L32" i="9"/>
  <c r="L19" i="9"/>
  <c r="I42" i="9"/>
  <c r="I19" i="9"/>
  <c r="I32" i="9"/>
  <c r="L44" i="9" l="1"/>
  <c r="L48" i="9" s="1"/>
  <c r="I44" i="9"/>
  <c r="I48" i="9" s="1"/>
  <c r="S37" i="9" l="1"/>
  <c r="U37" i="9" s="1"/>
  <c r="U28" i="9"/>
  <c r="S27" i="9"/>
  <c r="U27" i="9" s="1"/>
  <c r="AA46" i="9"/>
  <c r="W46" i="9"/>
  <c r="U46" i="9"/>
  <c r="AC46" i="9" s="1"/>
  <c r="N42" i="9"/>
  <c r="K42" i="9"/>
  <c r="O42" i="9"/>
  <c r="H42" i="9"/>
  <c r="W39" i="9"/>
  <c r="S39" i="9"/>
  <c r="U39" i="9" s="1"/>
  <c r="O39" i="9"/>
  <c r="W38" i="9"/>
  <c r="S38" i="9"/>
  <c r="U38" i="9" s="1"/>
  <c r="O38" i="9"/>
  <c r="W37" i="9"/>
  <c r="O37" i="9"/>
  <c r="W36" i="9"/>
  <c r="S36" i="9"/>
  <c r="U36" i="9" s="1"/>
  <c r="O36" i="9"/>
  <c r="W35" i="9"/>
  <c r="S35" i="9"/>
  <c r="U35" i="9" s="1"/>
  <c r="O35" i="9"/>
  <c r="N32" i="9"/>
  <c r="K32" i="9"/>
  <c r="H32" i="9"/>
  <c r="W29" i="9"/>
  <c r="S29" i="9"/>
  <c r="U29" i="9" s="1"/>
  <c r="O29" i="9"/>
  <c r="W28" i="9"/>
  <c r="W27" i="9"/>
  <c r="O27" i="9"/>
  <c r="W26" i="9"/>
  <c r="S26" i="9"/>
  <c r="U26" i="9" s="1"/>
  <c r="O26" i="9"/>
  <c r="W25" i="9"/>
  <c r="S25" i="9"/>
  <c r="U25" i="9" s="1"/>
  <c r="O25" i="9"/>
  <c r="W24" i="9"/>
  <c r="S24" i="9"/>
  <c r="U24" i="9" s="1"/>
  <c r="O24" i="9"/>
  <c r="AK23" i="9"/>
  <c r="AH23" i="9"/>
  <c r="W23" i="9"/>
  <c r="S23" i="9"/>
  <c r="U23" i="9" s="1"/>
  <c r="W22" i="9"/>
  <c r="S22" i="9"/>
  <c r="O22" i="9"/>
  <c r="W19" i="9"/>
  <c r="N19" i="9"/>
  <c r="K19" i="9"/>
  <c r="O19" i="9"/>
  <c r="H19" i="9"/>
  <c r="B19" i="9"/>
  <c r="B22" i="9" s="1"/>
  <c r="W16" i="9"/>
  <c r="S16" i="9"/>
  <c r="S19" i="9" s="1"/>
  <c r="O16" i="9"/>
  <c r="W42" i="9" l="1"/>
  <c r="O32" i="9"/>
  <c r="W32" i="9"/>
  <c r="U42" i="9"/>
  <c r="U16" i="9"/>
  <c r="U19" i="9" s="1"/>
  <c r="B23" i="9"/>
  <c r="B24" i="9" s="1"/>
  <c r="H44" i="9"/>
  <c r="H48" i="9" s="1"/>
  <c r="N44" i="9"/>
  <c r="N48" i="9" s="1"/>
  <c r="S32" i="9"/>
  <c r="U22" i="9"/>
  <c r="U32" i="9" s="1"/>
  <c r="S42" i="9"/>
  <c r="K44" i="9"/>
  <c r="K48" i="9" s="1"/>
  <c r="W44" i="9" l="1"/>
  <c r="W48" i="9" s="1"/>
  <c r="U44" i="9"/>
  <c r="U48" i="9" s="1"/>
  <c r="O44" i="9"/>
  <c r="AM44" i="9"/>
  <c r="AM38" i="9"/>
  <c r="AH38" i="9" s="1"/>
  <c r="AI38" i="9" s="1"/>
  <c r="AM27" i="9"/>
  <c r="AH27" i="9" s="1"/>
  <c r="AI27" i="9" s="1"/>
  <c r="AM35" i="9"/>
  <c r="AH35" i="9" s="1"/>
  <c r="AM24" i="9"/>
  <c r="AH24" i="9" s="1"/>
  <c r="AI24" i="9" s="1"/>
  <c r="AM22" i="9"/>
  <c r="AH22" i="9" s="1"/>
  <c r="AM28" i="9"/>
  <c r="AH28" i="9" s="1"/>
  <c r="AI28" i="9" s="1"/>
  <c r="AM39" i="9"/>
  <c r="AH39" i="9" s="1"/>
  <c r="AI39" i="9" s="1"/>
  <c r="AM37" i="9"/>
  <c r="AH37" i="9" s="1"/>
  <c r="AI37" i="9" s="1"/>
  <c r="AM29" i="9"/>
  <c r="AH29" i="9" s="1"/>
  <c r="AI29" i="9" s="1"/>
  <c r="AM26" i="9"/>
  <c r="AH26" i="9" s="1"/>
  <c r="AI26" i="9" s="1"/>
  <c r="AM36" i="9"/>
  <c r="AH36" i="9" s="1"/>
  <c r="AI36" i="9" s="1"/>
  <c r="AM25" i="9"/>
  <c r="AH25" i="9" s="1"/>
  <c r="AI25" i="9" s="1"/>
  <c r="AM16" i="9"/>
  <c r="AH16" i="9" s="1"/>
  <c r="B25" i="9"/>
  <c r="S44" i="9"/>
  <c r="S48" i="9" s="1"/>
  <c r="B26" i="9" l="1"/>
  <c r="AH42" i="9"/>
  <c r="AI35" i="9"/>
  <c r="AI16" i="9"/>
  <c r="AH19" i="9"/>
  <c r="AI19" i="9" s="1"/>
  <c r="AH32" i="9"/>
  <c r="AI32" i="9" s="1"/>
  <c r="AI22" i="9"/>
  <c r="B28" i="9"/>
  <c r="O48" i="9"/>
  <c r="AH44" i="9" l="1"/>
  <c r="AI42" i="9"/>
  <c r="B27" i="9"/>
  <c r="B29" i="9" l="1"/>
  <c r="AH48" i="9"/>
  <c r="AI48" i="9" s="1"/>
  <c r="AI44" i="9"/>
  <c r="B32" i="9" l="1"/>
  <c r="B35" i="9" s="1"/>
  <c r="B36" i="9" s="1"/>
  <c r="B37" i="9" s="1"/>
  <c r="B38" i="9" s="1"/>
  <c r="B39" i="9" s="1"/>
  <c r="B42" i="9" s="1"/>
  <c r="B44" i="9" s="1"/>
  <c r="AR36" i="9" l="1"/>
  <c r="AT36" i="9" l="1"/>
  <c r="Y36" i="9"/>
  <c r="AR39" i="9"/>
  <c r="Y39" i="9" s="1"/>
  <c r="AR37" i="9"/>
  <c r="Y37" i="9" s="1"/>
  <c r="AT35" i="9"/>
  <c r="AR38" i="9"/>
  <c r="Y38" i="9" s="1"/>
  <c r="AA36" i="9" l="1"/>
  <c r="AE36" i="9"/>
  <c r="AC36" i="9"/>
  <c r="AA35" i="9"/>
  <c r="AC35" i="9"/>
  <c r="AE35" i="9"/>
  <c r="AT37" i="9"/>
  <c r="AT38" i="9"/>
  <c r="AT39" i="9"/>
  <c r="AG35" i="9" l="1"/>
  <c r="AJ35" i="9"/>
  <c r="AK35" i="9" s="1"/>
  <c r="AC38" i="9"/>
  <c r="AE38" i="9"/>
  <c r="AA38" i="9"/>
  <c r="Y42" i="9"/>
  <c r="Y51" i="9" s="1"/>
  <c r="AJ36" i="9"/>
  <c r="AK36" i="9" s="1"/>
  <c r="AG36" i="9"/>
  <c r="AC39" i="9"/>
  <c r="AA39" i="9"/>
  <c r="AE39" i="9"/>
  <c r="AE37" i="9"/>
  <c r="AC37" i="9"/>
  <c r="AA37" i="9"/>
  <c r="AA42" i="9" l="1"/>
  <c r="AE42" i="9"/>
  <c r="AG42" i="9" s="1"/>
  <c r="Y26" i="9"/>
  <c r="Y16" i="9"/>
  <c r="Y29" i="9"/>
  <c r="Y25" i="9"/>
  <c r="Y28" i="9"/>
  <c r="Y24" i="9"/>
  <c r="Y27" i="9"/>
  <c r="Y22" i="9"/>
  <c r="AC42" i="9"/>
  <c r="AG37" i="9"/>
  <c r="AJ37" i="9"/>
  <c r="AK37" i="9" s="1"/>
  <c r="AG38" i="9"/>
  <c r="AJ38" i="9"/>
  <c r="AK38" i="9" s="1"/>
  <c r="AG39" i="9"/>
  <c r="AJ39" i="9"/>
  <c r="AK39" i="9" s="1"/>
  <c r="AJ42" i="9" l="1"/>
  <c r="AK42" i="9" s="1"/>
  <c r="AE27" i="9"/>
  <c r="AC27" i="9"/>
  <c r="AA27" i="9"/>
  <c r="AR29" i="9"/>
  <c r="AT29" i="9" s="1"/>
  <c r="AA29" i="9"/>
  <c r="AE29" i="9"/>
  <c r="AC29" i="9"/>
  <c r="Y19" i="9"/>
  <c r="AA16" i="9"/>
  <c r="AA19" i="9" s="1"/>
  <c r="AC16" i="9"/>
  <c r="AC19" i="9" s="1"/>
  <c r="AE16" i="9"/>
  <c r="AR16" i="9"/>
  <c r="AA28" i="9"/>
  <c r="AC28" i="9"/>
  <c r="AE28" i="9"/>
  <c r="AA26" i="9"/>
  <c r="AE26" i="9"/>
  <c r="AC26" i="9"/>
  <c r="AR27" i="9"/>
  <c r="AC24" i="9"/>
  <c r="AE24" i="9"/>
  <c r="AA24" i="9"/>
  <c r="AR24" i="9"/>
  <c r="AA22" i="9"/>
  <c r="AC22" i="9"/>
  <c r="AE22" i="9"/>
  <c r="AR22" i="9"/>
  <c r="AT22" i="9" s="1"/>
  <c r="AR25" i="9"/>
  <c r="AT25" i="9" s="1"/>
  <c r="AC25" i="9"/>
  <c r="AA25" i="9"/>
  <c r="AE25" i="9"/>
  <c r="AG25" i="9" l="1"/>
  <c r="AJ25" i="9"/>
  <c r="AK25" i="9" s="1"/>
  <c r="AT16" i="9"/>
  <c r="P12" i="11"/>
  <c r="AG22" i="9"/>
  <c r="AJ22" i="9"/>
  <c r="AK22" i="9" s="1"/>
  <c r="AR23" i="9"/>
  <c r="Y23" i="9" s="1"/>
  <c r="Y32" i="9" s="1"/>
  <c r="AT24" i="9"/>
  <c r="AR26" i="9"/>
  <c r="AT26" i="9" s="1"/>
  <c r="AT27" i="9"/>
  <c r="AR28" i="9"/>
  <c r="AT28" i="9" s="1"/>
  <c r="AJ28" i="9"/>
  <c r="AK28" i="9" s="1"/>
  <c r="AG28" i="9"/>
  <c r="AE19" i="9"/>
  <c r="AJ16" i="9"/>
  <c r="AK16" i="9" s="1"/>
  <c r="AG16" i="9"/>
  <c r="N22" i="11" s="1"/>
  <c r="AG29" i="9"/>
  <c r="AJ29" i="9"/>
  <c r="AK29" i="9" s="1"/>
  <c r="AJ24" i="9"/>
  <c r="AK24" i="9" s="1"/>
  <c r="AG24" i="9"/>
  <c r="AG26" i="9"/>
  <c r="AJ26" i="9"/>
  <c r="AK26" i="9" s="1"/>
  <c r="AG27" i="9"/>
  <c r="AJ27" i="9"/>
  <c r="AK27" i="9" s="1"/>
  <c r="P9" i="11" l="1"/>
  <c r="P10" i="11"/>
  <c r="R10" i="11" s="1"/>
  <c r="AT23" i="9"/>
  <c r="AT48" i="9" s="1"/>
  <c r="AJ19" i="9"/>
  <c r="AK19" i="9" s="1"/>
  <c r="AG19" i="9"/>
  <c r="F22" i="11" l="1"/>
  <c r="F17" i="11"/>
  <c r="F12" i="11"/>
  <c r="F26" i="11"/>
  <c r="F21" i="11"/>
  <c r="F16" i="11"/>
  <c r="F11" i="11"/>
  <c r="F20" i="11"/>
  <c r="F15" i="11"/>
  <c r="F10" i="11"/>
  <c r="F19" i="11"/>
  <c r="H19" i="11" s="1"/>
  <c r="F14" i="11"/>
  <c r="F23" i="11"/>
  <c r="F27" i="11"/>
  <c r="F32" i="11"/>
  <c r="F25" i="11"/>
  <c r="F29" i="11"/>
  <c r="F31" i="11"/>
  <c r="R9" i="11"/>
  <c r="F33" i="11"/>
  <c r="F28" i="11"/>
  <c r="AC23" i="9"/>
  <c r="AC32" i="9" s="1"/>
  <c r="AC44" i="9" s="1"/>
  <c r="AC48" i="9" s="1"/>
  <c r="AE23" i="9"/>
  <c r="AA23" i="9"/>
  <c r="AA32" i="9" s="1"/>
  <c r="AA44" i="9" s="1"/>
  <c r="AA48" i="9" s="1"/>
  <c r="Y44" i="9"/>
  <c r="Y48" i="9" s="1"/>
  <c r="J19" i="11" l="1"/>
  <c r="J33" i="11"/>
  <c r="H33" i="11"/>
  <c r="H31" i="11"/>
  <c r="J31" i="11"/>
  <c r="J17" i="11"/>
  <c r="H17" i="11"/>
  <c r="J26" i="11"/>
  <c r="H26" i="11"/>
  <c r="AJ23" i="9"/>
  <c r="AE32" i="9"/>
  <c r="J28" i="11"/>
  <c r="H28" i="11"/>
  <c r="H14" i="11"/>
  <c r="J14" i="11"/>
  <c r="J29" i="11"/>
  <c r="H29" i="11"/>
  <c r="J16" i="11"/>
  <c r="H16" i="11"/>
  <c r="H27" i="11"/>
  <c r="J27" i="11"/>
  <c r="J10" i="11"/>
  <c r="H10" i="11"/>
  <c r="J25" i="11"/>
  <c r="H25" i="11"/>
  <c r="H11" i="11"/>
  <c r="J11" i="11"/>
  <c r="J22" i="11"/>
  <c r="H22" i="11"/>
  <c r="J21" i="11"/>
  <c r="H21" i="11"/>
  <c r="J20" i="11"/>
  <c r="H20" i="11"/>
  <c r="J15" i="11"/>
  <c r="H15" i="11"/>
  <c r="J32" i="11"/>
  <c r="H32" i="11"/>
  <c r="H12" i="11"/>
  <c r="J12" i="11"/>
  <c r="J23" i="11"/>
  <c r="H23" i="11"/>
  <c r="AJ32" i="9" l="1"/>
  <c r="AG32" i="9"/>
  <c r="AE44" i="9"/>
  <c r="AG44" i="9" l="1"/>
  <c r="AE48" i="9"/>
  <c r="AG48" i="9" s="1"/>
  <c r="AJ44" i="9"/>
  <c r="AK44" i="9" s="1"/>
</calcChain>
</file>

<file path=xl/sharedStrings.xml><?xml version="1.0" encoding="utf-8"?>
<sst xmlns="http://schemas.openxmlformats.org/spreadsheetml/2006/main" count="173" uniqueCount="100">
  <si>
    <t xml:space="preserve"> </t>
  </si>
  <si>
    <t>TABLE A. PRESENT AND PROPOSED RATES</t>
  </si>
  <si>
    <t>PACIFIC POWER &amp; LIGHT COMPANY</t>
  </si>
  <si>
    <t>ON REVENUES FROM ELECTRIC SALES TO ULTIMATE CONSUMERS</t>
  </si>
  <si>
    <t>IN WASHINGTON</t>
  </si>
  <si>
    <t>Hydro Deferral</t>
  </si>
  <si>
    <t>Actual</t>
  </si>
  <si>
    <t>Present</t>
  </si>
  <si>
    <t>Proposed</t>
  </si>
  <si>
    <t>Surcharge</t>
  </si>
  <si>
    <t>Curr.</t>
  </si>
  <si>
    <t>Avg.</t>
  </si>
  <si>
    <t>Base</t>
  </si>
  <si>
    <t>SBC</t>
  </si>
  <si>
    <t>Net</t>
  </si>
  <si>
    <t>Net Change</t>
  </si>
  <si>
    <t>Line</t>
  </si>
  <si>
    <t>Sch.</t>
  </si>
  <si>
    <t>Cust.</t>
  </si>
  <si>
    <t>MWH</t>
  </si>
  <si>
    <t>Revenues</t>
  </si>
  <si>
    <t xml:space="preserve">Current </t>
  </si>
  <si>
    <t>No.</t>
  </si>
  <si>
    <t>Description</t>
  </si>
  <si>
    <t>($000)</t>
  </si>
  <si>
    <t>%</t>
  </si>
  <si>
    <t>(cents/kWh)</t>
  </si>
  <si>
    <t>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</si>
  <si>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</si>
  <si>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</si>
  <si>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</si>
  <si>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</si>
  <si>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</si>
  <si>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</si>
  <si>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</si>
  <si>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</si>
  <si>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</si>
  <si>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</si>
  <si>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</si>
  <si>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</si>
  <si>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(7)/(5)</t>
  </si>
  <si>
    <t>Residential</t>
  </si>
  <si>
    <t>Residential Service</t>
  </si>
  <si>
    <t>16/18</t>
  </si>
  <si>
    <t>Unbilled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</si>
  <si>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</si>
  <si>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</si>
  <si>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</si>
  <si>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</si>
  <si>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</si>
  <si>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</si>
  <si>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</si>
  <si>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</si>
  <si>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</si>
  <si>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</si>
  <si>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</si>
  <si>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</si>
  <si>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</si>
  <si>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</si>
  <si>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</si>
  <si>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</si>
  <si>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</si>
  <si>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</si>
  <si>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</si>
  <si>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</si>
  <si>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</si>
  <si>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</si>
  <si>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</si>
  <si>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</si>
  <si>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</si>
  <si>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</si>
  <si>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t>Energy</t>
  </si>
  <si>
    <t>Present Price</t>
  </si>
  <si>
    <t>Proposed Price</t>
  </si>
  <si>
    <t>kWh</t>
  </si>
  <si>
    <t>Basic</t>
  </si>
  <si>
    <t>Energy - 1st 600</t>
  </si>
  <si>
    <t>BPA Credit</t>
  </si>
  <si>
    <t>Low Income-Current</t>
  </si>
  <si>
    <t>Low Income-Proposed</t>
  </si>
  <si>
    <t>*</t>
  </si>
  <si>
    <t>Notes:</t>
  </si>
  <si>
    <t>* Average Washington Customer</t>
  </si>
  <si>
    <t>per Customer</t>
  </si>
  <si>
    <t>per Month</t>
  </si>
  <si>
    <t>(13)</t>
  </si>
  <si>
    <t>(10)-(7)</t>
  </si>
  <si>
    <t>(12)/(8)</t>
  </si>
  <si>
    <t>(kWh)</t>
  </si>
  <si>
    <t>Use</t>
  </si>
  <si>
    <t>Change</t>
  </si>
  <si>
    <t>$</t>
  </si>
  <si>
    <t>(14)</t>
  </si>
  <si>
    <t>(15)</t>
  </si>
  <si>
    <t>ESTIMATED EFFECT OF PROPOSED BASE RATE INCREASE</t>
  </si>
  <si>
    <t>Residential Overall: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</si>
  <si>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 and BPA Credit.</t>
    </r>
  </si>
  <si>
    <r>
      <t xml:space="preserve">Monthly Charge </t>
    </r>
    <r>
      <rPr>
        <vertAlign val="superscript"/>
        <sz val="11"/>
        <rFont val="Times New Roman"/>
        <family val="1"/>
      </rPr>
      <t>1</t>
    </r>
  </si>
  <si>
    <t>12 MONTHS ENDED JUNE 2015</t>
  </si>
  <si>
    <t>(10)/(4)*100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</si>
</sst>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000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0000000000%"/>
    <numFmt numFmtId="170" formatCode="########\-###\-###"/>
    <numFmt numFmtId="171" formatCode="General_)"/>
    <numFmt numFmtId="172" formatCode="0.00_)"/>
    <numFmt numFmtId="173" formatCode="_-* #,##0\ &quot;F&quot;_-;\-* #,##0\ &quot;F&quot;_-;_-* &quot;-&quot;\ &quot;F&quot;_-;_-@_-"/>
    <numFmt numFmtId="174" formatCode="_(* #,##0.00_);[Red]_(* \(#,##0.00\);_(* &quot;-&quot;??_);_(@_)"/>
    <numFmt numFmtId="175" formatCode="&quot;$&quot;###0;[Red]\(&quot;$&quot;###0\)"/>
    <numFmt numFmtId="176" formatCode="&quot;$&quot;#,##0\ ;\(&quot;$&quot;#,##0\)"/>
    <numFmt numFmtId="177" formatCode="mmmm\ d\,\ yyyy"/>
    <numFmt numFmtId="178" formatCode="0.000%"/>
    <numFmt numFmtId="179" formatCode="0.0"/>
    <numFmt numFmtId="180" formatCode="#,##0.000;[Red]\-#,##0.000"/>
    <numFmt numFmtId="181" formatCode="_(* #,##0_);[Red]_(* \(#,##0\);_(* &quot;-&quot;_);_(@_)"/>
    <numFmt numFmtId="182" formatCode="#,##0.0_);\(#,##0.0\);\-\ ;"/>
    <numFmt numFmtId="183" formatCode="#,##0.0000"/>
    <numFmt numFmtId="184" formatCode="mmm\ dd\,\ yyyy"/>
    <numFmt numFmtId="185" formatCode="&quot;$&quot;#,##0.000_);\(&quot;$&quot;#,##0.000\)"/>
  </numFmts>
  <fonts count="7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WISS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0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70" fontId="9" fillId="0" borderId="0"/>
    <xf numFmtId="167" fontId="16" fillId="0" borderId="0" applyFont="0" applyAlignment="0" applyProtection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1" fontId="18" fillId="0" borderId="0">
      <alignment horizontal="left"/>
    </xf>
    <xf numFmtId="0" fontId="12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9" fillId="0" borderId="0"/>
    <xf numFmtId="0" fontId="9" fillId="0" borderId="0">
      <alignment wrapText="1"/>
    </xf>
    <xf numFmtId="0" fontId="4" fillId="0" borderId="0"/>
    <xf numFmtId="0" fontId="9" fillId="0" borderId="0">
      <alignment wrapText="1"/>
    </xf>
    <xf numFmtId="0" fontId="3" fillId="0" borderId="0"/>
    <xf numFmtId="9" fontId="3" fillId="0" borderId="0" applyFont="0" applyFill="0" applyBorder="0" applyAlignment="0" applyProtection="0"/>
    <xf numFmtId="0" fontId="9" fillId="0" borderId="0">
      <alignment wrapText="1"/>
    </xf>
    <xf numFmtId="0" fontId="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3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14" applyNumberFormat="0" applyAlignment="0" applyProtection="0"/>
    <xf numFmtId="0" fontId="33" fillId="22" borderId="14" applyNumberFormat="0" applyAlignment="0" applyProtection="0"/>
    <xf numFmtId="0" fontId="33" fillId="22" borderId="14" applyNumberFormat="0" applyAlignment="0" applyProtection="0"/>
    <xf numFmtId="0" fontId="33" fillId="22" borderId="14" applyNumberFormat="0" applyAlignment="0" applyProtection="0"/>
    <xf numFmtId="0" fontId="33" fillId="22" borderId="14" applyNumberFormat="0" applyAlignment="0" applyProtection="0"/>
    <xf numFmtId="0" fontId="34" fillId="23" borderId="15" applyNumberFormat="0" applyAlignment="0" applyProtection="0"/>
    <xf numFmtId="0" fontId="34" fillId="23" borderId="15" applyNumberFormat="0" applyAlignment="0" applyProtection="0"/>
    <xf numFmtId="0" fontId="34" fillId="23" borderId="15" applyNumberFormat="0" applyAlignment="0" applyProtection="0"/>
    <xf numFmtId="0" fontId="34" fillId="23" borderId="15" applyNumberFormat="0" applyAlignment="0" applyProtection="0"/>
    <xf numFmtId="0" fontId="34" fillId="23" borderId="15" applyNumberFormat="0" applyAlignment="0" applyProtection="0"/>
    <xf numFmtId="0" fontId="35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" fontId="36" fillId="0" borderId="0"/>
    <xf numFmtId="41" fontId="9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7" fontId="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41" fillId="0" borderId="0" applyFont="0" applyFill="0" applyBorder="0" applyProtection="0">
      <alignment horizontal="right"/>
    </xf>
    <xf numFmtId="5" fontId="40" fillId="0" borderId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  <xf numFmtId="0" fontId="40" fillId="0" borderId="0"/>
    <xf numFmtId="177" fontId="9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24" borderId="0" applyNumberFormat="0" applyBorder="0" applyAlignment="0" applyProtection="0"/>
    <xf numFmtId="38" fontId="44" fillId="24" borderId="0" applyNumberFormat="0" applyBorder="0" applyAlignment="0" applyProtection="0"/>
    <xf numFmtId="38" fontId="44" fillId="24" borderId="0" applyNumberFormat="0" applyBorder="0" applyAlignment="0" applyProtection="0"/>
    <xf numFmtId="0" fontId="45" fillId="0" borderId="0"/>
    <xf numFmtId="0" fontId="46" fillId="0" borderId="16" applyNumberFormat="0" applyAlignment="0" applyProtection="0">
      <alignment horizontal="left" vertical="center"/>
    </xf>
    <xf numFmtId="0" fontId="46" fillId="0" borderId="17">
      <alignment horizontal="left" vertical="center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9" fillId="0" borderId="0">
      <protection locked="0"/>
    </xf>
    <xf numFmtId="178" fontId="9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44" fillId="25" borderId="13" applyNumberFormat="0" applyBorder="0" applyAlignment="0" applyProtection="0"/>
    <xf numFmtId="10" fontId="44" fillId="25" borderId="13" applyNumberFormat="0" applyBorder="0" applyAlignment="0" applyProtection="0"/>
    <xf numFmtId="10" fontId="44" fillId="25" borderId="13" applyNumberFormat="0" applyBorder="0" applyAlignment="0" applyProtection="0"/>
    <xf numFmtId="38" fontId="49" fillId="0" borderId="0">
      <alignment horizontal="left" wrapText="1"/>
    </xf>
    <xf numFmtId="38" fontId="50" fillId="0" borderId="0">
      <alignment horizontal="left" wrapText="1"/>
    </xf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2" fillId="26" borderId="0"/>
    <xf numFmtId="0" fontId="52" fillId="27" borderId="0"/>
    <xf numFmtId="0" fontId="27" fillId="28" borderId="11" applyBorder="0"/>
    <xf numFmtId="0" fontId="9" fillId="29" borderId="20" applyNumberFormat="0" applyFont="0" applyBorder="0" applyAlignment="0" applyProtection="0"/>
    <xf numFmtId="179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44" fillId="0" borderId="21" applyNumberFormat="0" applyBorder="0" applyAlignment="0"/>
    <xf numFmtId="0" fontId="44" fillId="0" borderId="21" applyNumberFormat="0" applyBorder="0" applyAlignment="0"/>
    <xf numFmtId="0" fontId="44" fillId="0" borderId="21" applyNumberFormat="0" applyBorder="0" applyAlignment="0"/>
    <xf numFmtId="180" fontId="9" fillId="0" borderId="0"/>
    <xf numFmtId="180" fontId="9" fillId="0" borderId="0"/>
    <xf numFmtId="18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12" fillId="0" borderId="0"/>
    <xf numFmtId="0" fontId="9" fillId="0" borderId="0">
      <alignment wrapText="1"/>
    </xf>
    <xf numFmtId="0" fontId="9" fillId="0" borderId="0">
      <alignment wrapText="1"/>
    </xf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0" fontId="9" fillId="0" borderId="0"/>
    <xf numFmtId="41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181" fontId="9" fillId="0" borderId="0"/>
    <xf numFmtId="0" fontId="2" fillId="0" borderId="0"/>
    <xf numFmtId="41" fontId="9" fillId="0" borderId="0"/>
    <xf numFmtId="0" fontId="9" fillId="0" borderId="0"/>
    <xf numFmtId="37" fontId="40" fillId="0" borderId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182" fontId="4" fillId="0" borderId="0" applyFont="0" applyFill="0" applyBorder="0" applyProtection="0"/>
    <xf numFmtId="0" fontId="55" fillId="22" borderId="23" applyNumberFormat="0" applyAlignment="0" applyProtection="0"/>
    <xf numFmtId="0" fontId="55" fillId="22" borderId="23" applyNumberFormat="0" applyAlignment="0" applyProtection="0"/>
    <xf numFmtId="0" fontId="55" fillId="22" borderId="23" applyNumberFormat="0" applyAlignment="0" applyProtection="0"/>
    <xf numFmtId="0" fontId="55" fillId="22" borderId="23" applyNumberFormat="0" applyAlignment="0" applyProtection="0"/>
    <xf numFmtId="0" fontId="55" fillId="22" borderId="23" applyNumberFormat="0" applyAlignment="0" applyProtection="0"/>
    <xf numFmtId="12" fontId="46" fillId="32" borderId="24">
      <alignment horizontal="left"/>
    </xf>
    <xf numFmtId="0" fontId="40" fillId="0" borderId="0"/>
    <xf numFmtId="0" fontId="40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/>
    <xf numFmtId="4" fontId="57" fillId="30" borderId="25" applyNumberFormat="0" applyProtection="0">
      <alignment vertical="center"/>
    </xf>
    <xf numFmtId="4" fontId="58" fillId="33" borderId="25" applyNumberFormat="0" applyProtection="0">
      <alignment vertical="center"/>
    </xf>
    <xf numFmtId="4" fontId="57" fillId="33" borderId="25" applyNumberFormat="0" applyProtection="0">
      <alignment horizontal="left" vertical="center" indent="1"/>
    </xf>
    <xf numFmtId="0" fontId="57" fillId="33" borderId="25" applyNumberFormat="0" applyProtection="0">
      <alignment horizontal="left" vertical="top" indent="1"/>
    </xf>
    <xf numFmtId="4" fontId="57" fillId="34" borderId="25" applyNumberFormat="0" applyProtection="0"/>
    <xf numFmtId="4" fontId="59" fillId="3" borderId="25" applyNumberFormat="0" applyProtection="0">
      <alignment horizontal="right" vertical="center"/>
    </xf>
    <xf numFmtId="4" fontId="59" fillId="9" borderId="25" applyNumberFormat="0" applyProtection="0">
      <alignment horizontal="right" vertical="center"/>
    </xf>
    <xf numFmtId="4" fontId="59" fillId="17" borderId="25" applyNumberFormat="0" applyProtection="0">
      <alignment horizontal="right" vertical="center"/>
    </xf>
    <xf numFmtId="4" fontId="59" fillId="11" borderId="25" applyNumberFormat="0" applyProtection="0">
      <alignment horizontal="right" vertical="center"/>
    </xf>
    <xf numFmtId="4" fontId="59" fillId="15" borderId="25" applyNumberFormat="0" applyProtection="0">
      <alignment horizontal="right" vertical="center"/>
    </xf>
    <xf numFmtId="4" fontId="59" fillId="19" borderId="25" applyNumberFormat="0" applyProtection="0">
      <alignment horizontal="right" vertical="center"/>
    </xf>
    <xf numFmtId="4" fontId="59" fillId="18" borderId="25" applyNumberFormat="0" applyProtection="0">
      <alignment horizontal="right" vertical="center"/>
    </xf>
    <xf numFmtId="4" fontId="59" fillId="35" borderId="25" applyNumberFormat="0" applyProtection="0">
      <alignment horizontal="right" vertical="center"/>
    </xf>
    <xf numFmtId="4" fontId="59" fillId="10" borderId="25" applyNumberFormat="0" applyProtection="0">
      <alignment horizontal="right" vertical="center"/>
    </xf>
    <xf numFmtId="4" fontId="57" fillId="36" borderId="26" applyNumberFormat="0" applyProtection="0">
      <alignment horizontal="left" vertical="center" indent="1"/>
    </xf>
    <xf numFmtId="4" fontId="59" fillId="37" borderId="0" applyNumberFormat="0" applyProtection="0">
      <alignment horizontal="left" indent="1"/>
    </xf>
    <xf numFmtId="4" fontId="60" fillId="38" borderId="0" applyNumberFormat="0" applyProtection="0">
      <alignment horizontal="left" vertical="center" indent="1"/>
    </xf>
    <xf numFmtId="4" fontId="60" fillId="38" borderId="0" applyNumberFormat="0" applyProtection="0">
      <alignment horizontal="left" vertical="center" indent="1"/>
    </xf>
    <xf numFmtId="4" fontId="60" fillId="38" borderId="0" applyNumberFormat="0" applyProtection="0">
      <alignment horizontal="left" vertical="center" indent="1"/>
    </xf>
    <xf numFmtId="4" fontId="59" fillId="39" borderId="25" applyNumberFormat="0" applyProtection="0">
      <alignment horizontal="right" vertical="center"/>
    </xf>
    <xf numFmtId="4" fontId="61" fillId="40" borderId="0" applyNumberFormat="0" applyProtection="0">
      <alignment horizontal="left" indent="1"/>
    </xf>
    <xf numFmtId="4" fontId="61" fillId="40" borderId="0" applyNumberFormat="0" applyProtection="0">
      <alignment horizontal="left" indent="1"/>
    </xf>
    <xf numFmtId="4" fontId="61" fillId="40" borderId="0" applyNumberFormat="0" applyProtection="0">
      <alignment horizontal="left" indent="1"/>
    </xf>
    <xf numFmtId="4" fontId="61" fillId="40" borderId="0" applyNumberFormat="0" applyProtection="0">
      <alignment horizontal="left" indent="1"/>
    </xf>
    <xf numFmtId="4" fontId="62" fillId="41" borderId="0" applyNumberFormat="0" applyProtection="0"/>
    <xf numFmtId="4" fontId="62" fillId="41" borderId="0" applyNumberFormat="0" applyProtection="0"/>
    <xf numFmtId="4" fontId="62" fillId="41" borderId="0" applyNumberFormat="0" applyProtection="0"/>
    <xf numFmtId="4" fontId="62" fillId="41" borderId="0" applyNumberFormat="0" applyProtection="0"/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center" indent="1"/>
    </xf>
    <xf numFmtId="0" fontId="9" fillId="38" borderId="25" applyNumberFormat="0" applyProtection="0">
      <alignment horizontal="left" vertical="top" indent="1"/>
    </xf>
    <xf numFmtId="0" fontId="9" fillId="38" borderId="25" applyNumberFormat="0" applyProtection="0">
      <alignment horizontal="left" vertical="top" indent="1"/>
    </xf>
    <xf numFmtId="0" fontId="9" fillId="38" borderId="25" applyNumberFormat="0" applyProtection="0">
      <alignment horizontal="left" vertical="top" indent="1"/>
    </xf>
    <xf numFmtId="0" fontId="9" fillId="38" borderId="25" applyNumberFormat="0" applyProtection="0">
      <alignment horizontal="left" vertical="top" indent="1"/>
    </xf>
    <xf numFmtId="0" fontId="9" fillId="38" borderId="25" applyNumberFormat="0" applyProtection="0">
      <alignment horizontal="left" vertical="top" indent="1"/>
    </xf>
    <xf numFmtId="0" fontId="9" fillId="38" borderId="25" applyNumberFormat="0" applyProtection="0">
      <alignment horizontal="left" vertical="top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center" indent="1"/>
    </xf>
    <xf numFmtId="0" fontId="9" fillId="34" borderId="25" applyNumberFormat="0" applyProtection="0">
      <alignment horizontal="left" vertical="top" indent="1"/>
    </xf>
    <xf numFmtId="0" fontId="9" fillId="34" borderId="25" applyNumberFormat="0" applyProtection="0">
      <alignment horizontal="left" vertical="top" indent="1"/>
    </xf>
    <xf numFmtId="0" fontId="9" fillId="34" borderId="25" applyNumberFormat="0" applyProtection="0">
      <alignment horizontal="left" vertical="top" indent="1"/>
    </xf>
    <xf numFmtId="0" fontId="9" fillId="34" borderId="25" applyNumberFormat="0" applyProtection="0">
      <alignment horizontal="left" vertical="top" indent="1"/>
    </xf>
    <xf numFmtId="0" fontId="9" fillId="34" borderId="25" applyNumberFormat="0" applyProtection="0">
      <alignment horizontal="left" vertical="top" indent="1"/>
    </xf>
    <xf numFmtId="0" fontId="9" fillId="34" borderId="25" applyNumberFormat="0" applyProtection="0">
      <alignment horizontal="left" vertical="top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center" indent="1"/>
    </xf>
    <xf numFmtId="0" fontId="9" fillId="42" borderId="25" applyNumberFormat="0" applyProtection="0">
      <alignment horizontal="left" vertical="top" indent="1"/>
    </xf>
    <xf numFmtId="0" fontId="9" fillId="42" borderId="25" applyNumberFormat="0" applyProtection="0">
      <alignment horizontal="left" vertical="top" indent="1"/>
    </xf>
    <xf numFmtId="0" fontId="9" fillId="42" borderId="25" applyNumberFormat="0" applyProtection="0">
      <alignment horizontal="left" vertical="top" indent="1"/>
    </xf>
    <xf numFmtId="0" fontId="9" fillId="42" borderId="25" applyNumberFormat="0" applyProtection="0">
      <alignment horizontal="left" vertical="top" indent="1"/>
    </xf>
    <xf numFmtId="0" fontId="9" fillId="42" borderId="25" applyNumberFormat="0" applyProtection="0">
      <alignment horizontal="left" vertical="top" indent="1"/>
    </xf>
    <xf numFmtId="0" fontId="9" fillId="42" borderId="25" applyNumberFormat="0" applyProtection="0">
      <alignment horizontal="left" vertical="top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center" indent="1"/>
    </xf>
    <xf numFmtId="0" fontId="9" fillId="43" borderId="25" applyNumberFormat="0" applyProtection="0">
      <alignment horizontal="left" vertical="top" indent="1"/>
    </xf>
    <xf numFmtId="0" fontId="9" fillId="43" borderId="25" applyNumberFormat="0" applyProtection="0">
      <alignment horizontal="left" vertical="top" indent="1"/>
    </xf>
    <xf numFmtId="0" fontId="9" fillId="43" borderId="25" applyNumberFormat="0" applyProtection="0">
      <alignment horizontal="left" vertical="top" indent="1"/>
    </xf>
    <xf numFmtId="0" fontId="9" fillId="43" borderId="25" applyNumberFormat="0" applyProtection="0">
      <alignment horizontal="left" vertical="top" indent="1"/>
    </xf>
    <xf numFmtId="0" fontId="9" fillId="43" borderId="25" applyNumberFormat="0" applyProtection="0">
      <alignment horizontal="left" vertical="top" indent="1"/>
    </xf>
    <xf numFmtId="0" fontId="9" fillId="43" borderId="25" applyNumberFormat="0" applyProtection="0">
      <alignment horizontal="left" vertical="top" indent="1"/>
    </xf>
    <xf numFmtId="4" fontId="59" fillId="25" borderId="25" applyNumberFormat="0" applyProtection="0">
      <alignment vertical="center"/>
    </xf>
    <xf numFmtId="4" fontId="63" fillId="25" borderId="25" applyNumberFormat="0" applyProtection="0">
      <alignment vertical="center"/>
    </xf>
    <xf numFmtId="4" fontId="59" fillId="25" borderId="25" applyNumberFormat="0" applyProtection="0">
      <alignment horizontal="left" vertical="center" indent="1"/>
    </xf>
    <xf numFmtId="0" fontId="59" fillId="25" borderId="25" applyNumberFormat="0" applyProtection="0">
      <alignment horizontal="left" vertical="top" indent="1"/>
    </xf>
    <xf numFmtId="4" fontId="59" fillId="0" borderId="25" applyNumberFormat="0" applyProtection="0">
      <alignment horizontal="right" vertical="center"/>
    </xf>
    <xf numFmtId="4" fontId="63" fillId="37" borderId="25" applyNumberFormat="0" applyProtection="0">
      <alignment horizontal="right" vertical="center"/>
    </xf>
    <xf numFmtId="4" fontId="59" fillId="0" borderId="25" applyNumberFormat="0" applyProtection="0">
      <alignment horizontal="left" vertical="center" indent="1"/>
    </xf>
    <xf numFmtId="0" fontId="59" fillId="34" borderId="25" applyNumberFormat="0" applyProtection="0">
      <alignment horizontal="left" vertical="top"/>
    </xf>
    <xf numFmtId="4" fontId="64" fillId="44" borderId="0" applyNumberFormat="0" applyProtection="0">
      <alignment horizontal="left"/>
    </xf>
    <xf numFmtId="4" fontId="64" fillId="44" borderId="0" applyNumberFormat="0" applyProtection="0">
      <alignment horizontal="left"/>
    </xf>
    <xf numFmtId="4" fontId="64" fillId="44" borderId="0" applyNumberFormat="0" applyProtection="0">
      <alignment horizontal="left"/>
    </xf>
    <xf numFmtId="4" fontId="64" fillId="44" borderId="0" applyNumberFormat="0" applyProtection="0">
      <alignment horizontal="left"/>
    </xf>
    <xf numFmtId="4" fontId="65" fillId="37" borderId="25" applyNumberFormat="0" applyProtection="0">
      <alignment horizontal="right" vertical="center"/>
    </xf>
    <xf numFmtId="37" fontId="66" fillId="45" borderId="0" applyNumberFormat="0" applyFont="0" applyBorder="0" applyAlignment="0" applyProtection="0"/>
    <xf numFmtId="183" fontId="9" fillId="0" borderId="10">
      <alignment horizontal="justify" vertical="top" wrapText="1"/>
    </xf>
    <xf numFmtId="183" fontId="9" fillId="0" borderId="10">
      <alignment horizontal="justify" vertical="top" wrapText="1"/>
    </xf>
    <xf numFmtId="183" fontId="9" fillId="0" borderId="10">
      <alignment horizontal="justify" vertical="top" wrapText="1"/>
    </xf>
    <xf numFmtId="0" fontId="9" fillId="0" borderId="0">
      <alignment horizontal="left" wrapText="1"/>
    </xf>
    <xf numFmtId="184" fontId="9" fillId="0" borderId="0" applyFill="0" applyBorder="0" applyAlignment="0" applyProtection="0">
      <alignment wrapText="1"/>
    </xf>
    <xf numFmtId="0" fontId="27" fillId="0" borderId="0" applyNumberFormat="0" applyFill="0" applyBorder="0">
      <alignment horizontal="center" wrapText="1"/>
    </xf>
    <xf numFmtId="0" fontId="27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13">
      <alignment horizontal="center" vertical="center" wrapText="1"/>
    </xf>
    <xf numFmtId="0" fontId="40" fillId="0" borderId="27"/>
    <xf numFmtId="0" fontId="40" fillId="0" borderId="2"/>
    <xf numFmtId="38" fontId="59" fillId="0" borderId="12" applyFill="0" applyBorder="0" applyAlignment="0" applyProtection="0">
      <protection locked="0"/>
    </xf>
    <xf numFmtId="37" fontId="44" fillId="33" borderId="0" applyNumberFormat="0" applyBorder="0" applyAlignment="0" applyProtection="0"/>
    <xf numFmtId="37" fontId="44" fillId="33" borderId="0" applyNumberFormat="0" applyBorder="0" applyAlignment="0" applyProtection="0"/>
    <xf numFmtId="37" fontId="44" fillId="33" borderId="0" applyNumberFormat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33" borderId="0" applyNumberFormat="0" applyBorder="0" applyAlignment="0" applyProtection="0"/>
    <xf numFmtId="3" fontId="68" fillId="46" borderId="28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>
      <alignment wrapText="1"/>
    </xf>
    <xf numFmtId="0" fontId="1" fillId="0" borderId="0"/>
  </cellStyleXfs>
  <cellXfs count="155">
    <xf numFmtId="0" fontId="0" fillId="0" borderId="0" xfId="0"/>
    <xf numFmtId="0" fontId="4" fillId="0" borderId="0" xfId="4" applyFill="1"/>
    <xf numFmtId="0" fontId="5" fillId="0" borderId="0" xfId="4" applyFont="1" applyFill="1"/>
    <xf numFmtId="0" fontId="4" fillId="0" borderId="0" xfId="4" applyFont="1" applyFill="1"/>
    <xf numFmtId="0" fontId="4" fillId="0" borderId="0" xfId="4" applyFill="1" applyBorder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left"/>
    </xf>
    <xf numFmtId="0" fontId="5" fillId="0" borderId="0" xfId="4" applyFont="1" applyFill="1" applyAlignment="1">
      <alignment horizontal="center"/>
    </xf>
    <xf numFmtId="0" fontId="4" fillId="0" borderId="0" xfId="4" quotePrefix="1" applyFont="1" applyFill="1" applyBorder="1" applyAlignment="1">
      <alignment horizontal="center"/>
    </xf>
    <xf numFmtId="0" fontId="4" fillId="0" borderId="0" xfId="4" applyFill="1" applyAlignment="1">
      <alignment horizontal="center"/>
    </xf>
    <xf numFmtId="0" fontId="4" fillId="0" borderId="0" xfId="4" applyFill="1" applyBorder="1" applyAlignment="1">
      <alignment horizontal="center"/>
    </xf>
    <xf numFmtId="0" fontId="4" fillId="0" borderId="2" xfId="4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6" fontId="4" fillId="0" borderId="2" xfId="4" quotePrefix="1" applyNumberFormat="1" applyFont="1" applyFill="1" applyBorder="1" applyAlignment="1">
      <alignment horizontal="center"/>
    </xf>
    <xf numFmtId="6" fontId="4" fillId="0" borderId="0" xfId="4" quotePrefix="1" applyNumberFormat="1" applyFont="1" applyFill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6" fontId="4" fillId="0" borderId="1" xfId="4" quotePrefix="1" applyNumberFormat="1" applyFont="1" applyFill="1" applyBorder="1" applyAlignment="1">
      <alignment horizontal="center"/>
    </xf>
    <xf numFmtId="0" fontId="4" fillId="0" borderId="0" xfId="4" quotePrefix="1" applyFont="1" applyFill="1"/>
    <xf numFmtId="0" fontId="4" fillId="0" borderId="0" xfId="4" quotePrefix="1" applyFont="1" applyFill="1" applyAlignment="1">
      <alignment horizontal="center"/>
    </xf>
    <xf numFmtId="0" fontId="4" fillId="0" borderId="0" xfId="4" quotePrefix="1" applyFill="1"/>
    <xf numFmtId="0" fontId="8" fillId="0" borderId="0" xfId="4" applyFont="1" applyFill="1"/>
    <xf numFmtId="0" fontId="5" fillId="0" borderId="0" xfId="4" quotePrefix="1" applyFont="1" applyFill="1" applyAlignment="1">
      <alignment horizontal="center"/>
    </xf>
    <xf numFmtId="37" fontId="4" fillId="0" borderId="0" xfId="4" applyNumberFormat="1" applyFont="1" applyFill="1" applyProtection="1"/>
    <xf numFmtId="5" fontId="5" fillId="0" borderId="0" xfId="4" applyNumberFormat="1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5" fontId="5" fillId="0" borderId="0" xfId="3" applyNumberFormat="1" applyFont="1" applyFill="1" applyProtection="1">
      <protection locked="0"/>
    </xf>
    <xf numFmtId="5" fontId="10" fillId="0" borderId="0" xfId="4" applyNumberFormat="1" applyFont="1" applyProtection="1">
      <protection locked="0"/>
    </xf>
    <xf numFmtId="164" fontId="5" fillId="0" borderId="0" xfId="3" applyNumberFormat="1" applyFont="1" applyFill="1" applyProtection="1"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4" applyFont="1" applyFill="1" applyBorder="1"/>
    <xf numFmtId="10" fontId="5" fillId="0" borderId="0" xfId="3" applyNumberFormat="1" applyFont="1" applyFill="1" applyBorder="1" applyProtection="1">
      <protection locked="0"/>
    </xf>
    <xf numFmtId="2" fontId="4" fillId="0" borderId="0" xfId="4" applyNumberFormat="1" applyFont="1" applyFill="1"/>
    <xf numFmtId="166" fontId="11" fillId="0" borderId="0" xfId="4" applyNumberFormat="1" applyFont="1"/>
    <xf numFmtId="0" fontId="4" fillId="0" borderId="2" xfId="4" applyFill="1" applyBorder="1"/>
    <xf numFmtId="5" fontId="5" fillId="0" borderId="1" xfId="4" applyNumberFormat="1" applyFont="1" applyFill="1" applyBorder="1" applyProtection="1">
      <protection locked="0"/>
    </xf>
    <xf numFmtId="0" fontId="4" fillId="0" borderId="1" xfId="4" applyFill="1" applyBorder="1"/>
    <xf numFmtId="164" fontId="4" fillId="0" borderId="1" xfId="3" applyNumberFormat="1" applyFont="1" applyFill="1" applyBorder="1"/>
    <xf numFmtId="164" fontId="4" fillId="0" borderId="1" xfId="4" applyNumberFormat="1" applyFill="1" applyBorder="1"/>
    <xf numFmtId="165" fontId="4" fillId="0" borderId="1" xfId="4" applyNumberFormat="1" applyFill="1" applyBorder="1"/>
    <xf numFmtId="0" fontId="0" fillId="0" borderId="0" xfId="0" applyFill="1" applyBorder="1"/>
    <xf numFmtId="0" fontId="11" fillId="0" borderId="0" xfId="4" applyFont="1"/>
    <xf numFmtId="164" fontId="4" fillId="0" borderId="0" xfId="4" applyNumberFormat="1" applyFill="1"/>
    <xf numFmtId="165" fontId="4" fillId="0" borderId="0" xfId="4" applyNumberFormat="1" applyFill="1"/>
    <xf numFmtId="0" fontId="12" fillId="0" borderId="0" xfId="5" applyFont="1" applyFill="1" applyAlignment="1">
      <alignment horizontal="center"/>
    </xf>
    <xf numFmtId="37" fontId="4" fillId="0" borderId="0" xfId="4" applyNumberFormat="1" applyFill="1" applyProtection="1"/>
    <xf numFmtId="5" fontId="4" fillId="0" borderId="0" xfId="4" applyNumberFormat="1" applyFill="1" applyProtection="1"/>
    <xf numFmtId="165" fontId="5" fillId="0" borderId="0" xfId="3" applyNumberFormat="1" applyFont="1" applyFill="1" applyProtection="1">
      <protection locked="0"/>
    </xf>
    <xf numFmtId="37" fontId="4" fillId="0" borderId="0" xfId="4" applyNumberFormat="1" applyFill="1"/>
    <xf numFmtId="164" fontId="4" fillId="0" borderId="0" xfId="3" applyNumberFormat="1" applyFont="1" applyFill="1"/>
    <xf numFmtId="0" fontId="12" fillId="0" borderId="0" xfId="5" applyFont="1" applyFill="1"/>
    <xf numFmtId="166" fontId="4" fillId="0" borderId="0" xfId="4" applyNumberFormat="1" applyFont="1" applyFill="1" applyBorder="1"/>
    <xf numFmtId="166" fontId="0" fillId="0" borderId="0" xfId="4" applyNumberFormat="1" applyFont="1"/>
    <xf numFmtId="37" fontId="4" fillId="0" borderId="2" xfId="4" applyNumberFormat="1" applyFill="1" applyBorder="1" applyProtection="1"/>
    <xf numFmtId="5" fontId="4" fillId="0" borderId="2" xfId="4" applyNumberFormat="1" applyFill="1" applyBorder="1" applyProtection="1"/>
    <xf numFmtId="5" fontId="4" fillId="0" borderId="0" xfId="4" applyNumberFormat="1" applyFill="1" applyBorder="1" applyProtection="1"/>
    <xf numFmtId="164" fontId="5" fillId="0" borderId="1" xfId="3" applyNumberFormat="1" applyFont="1" applyFill="1" applyBorder="1" applyProtection="1">
      <protection locked="0"/>
    </xf>
    <xf numFmtId="37" fontId="4" fillId="0" borderId="0" xfId="4" applyNumberFormat="1" applyFill="1" applyBorder="1" applyProtection="1"/>
    <xf numFmtId="164" fontId="4" fillId="0" borderId="0" xfId="4" applyNumberFormat="1" applyFill="1" applyBorder="1" applyProtection="1"/>
    <xf numFmtId="10" fontId="4" fillId="0" borderId="0" xfId="4" applyNumberFormat="1" applyFill="1" applyBorder="1" applyProtection="1"/>
    <xf numFmtId="165" fontId="4" fillId="0" borderId="0" xfId="4" applyNumberFormat="1" applyFill="1" applyBorder="1" applyProtection="1"/>
    <xf numFmtId="0" fontId="13" fillId="0" borderId="0" xfId="4" applyFont="1" applyFill="1"/>
    <xf numFmtId="37" fontId="4" fillId="0" borderId="3" xfId="4" applyNumberFormat="1" applyFill="1" applyBorder="1"/>
    <xf numFmtId="5" fontId="4" fillId="0" borderId="3" xfId="4" applyNumberFormat="1" applyFill="1" applyBorder="1"/>
    <xf numFmtId="5" fontId="4" fillId="0" borderId="0" xfId="4" applyNumberFormat="1" applyFill="1" applyBorder="1"/>
    <xf numFmtId="164" fontId="5" fillId="0" borderId="3" xfId="3" applyNumberFormat="1" applyFont="1" applyFill="1" applyBorder="1" applyProtection="1">
      <protection locked="0"/>
    </xf>
    <xf numFmtId="165" fontId="5" fillId="0" borderId="3" xfId="1" applyNumberFormat="1" applyFont="1" applyFill="1" applyBorder="1" applyProtection="1">
      <protection locked="0"/>
    </xf>
    <xf numFmtId="37" fontId="4" fillId="0" borderId="0" xfId="4" applyNumberFormat="1" applyFill="1" applyBorder="1"/>
    <xf numFmtId="10" fontId="5" fillId="0" borderId="0" xfId="3" quotePrefix="1" applyNumberFormat="1" applyFont="1" applyFill="1" applyBorder="1" applyProtection="1">
      <protection locked="0"/>
    </xf>
    <xf numFmtId="5" fontId="5" fillId="0" borderId="0" xfId="3" quotePrefix="1" applyNumberFormat="1" applyFont="1" applyFill="1" applyBorder="1" applyProtection="1">
      <protection locked="0"/>
    </xf>
    <xf numFmtId="5" fontId="4" fillId="0" borderId="0" xfId="4" applyNumberFormat="1" applyFill="1"/>
    <xf numFmtId="0" fontId="14" fillId="0" borderId="0" xfId="5" applyFont="1" applyFill="1"/>
    <xf numFmtId="37" fontId="4" fillId="0" borderId="3" xfId="4" applyNumberFormat="1" applyFont="1" applyFill="1" applyBorder="1" applyProtection="1"/>
    <xf numFmtId="5" fontId="5" fillId="0" borderId="3" xfId="3" applyNumberFormat="1" applyFont="1" applyFill="1" applyBorder="1" applyProtection="1">
      <protection locked="0"/>
    </xf>
    <xf numFmtId="5" fontId="5" fillId="0" borderId="0" xfId="3" applyNumberFormat="1" applyFont="1" applyFill="1" applyBorder="1" applyProtection="1">
      <protection locked="0"/>
    </xf>
    <xf numFmtId="5" fontId="4" fillId="0" borderId="0" xfId="4" applyNumberFormat="1" applyFont="1" applyFill="1"/>
    <xf numFmtId="167" fontId="4" fillId="0" borderId="0" xfId="1" applyNumberFormat="1" applyFont="1" applyFill="1"/>
    <xf numFmtId="0" fontId="4" fillId="0" borderId="0" xfId="4" applyFont="1" applyFill="1" applyAlignment="1">
      <alignment horizontal="right"/>
    </xf>
    <xf numFmtId="43" fontId="4" fillId="0" borderId="0" xfId="1" applyFont="1" applyFill="1"/>
    <xf numFmtId="10" fontId="4" fillId="0" borderId="0" xfId="3" applyNumberFormat="1" applyFont="1" applyFill="1"/>
    <xf numFmtId="168" fontId="15" fillId="0" borderId="0" xfId="2" applyNumberFormat="1" applyFont="1" applyFill="1"/>
    <xf numFmtId="164" fontId="15" fillId="0" borderId="0" xfId="3" applyNumberFormat="1" applyFont="1" applyFill="1" applyBorder="1" applyProtection="1">
      <protection locked="0"/>
    </xf>
    <xf numFmtId="1" fontId="4" fillId="0" borderId="0" xfId="4" applyNumberFormat="1" applyFill="1"/>
    <xf numFmtId="164" fontId="4" fillId="0" borderId="0" xfId="3" applyNumberFormat="1" applyFont="1" applyFill="1" applyBorder="1"/>
    <xf numFmtId="1" fontId="15" fillId="0" borderId="0" xfId="4" applyNumberFormat="1" applyFont="1" applyFill="1"/>
    <xf numFmtId="164" fontId="15" fillId="0" borderId="0" xfId="3" applyNumberFormat="1" applyFont="1" applyFill="1"/>
    <xf numFmtId="169" fontId="4" fillId="0" borderId="0" xfId="4" applyNumberFormat="1" applyFill="1"/>
    <xf numFmtId="164" fontId="16" fillId="0" borderId="0" xfId="3" applyNumberFormat="1" applyFont="1" applyFill="1"/>
    <xf numFmtId="0" fontId="12" fillId="0" borderId="0" xfId="18" applyFont="1" applyFill="1"/>
    <xf numFmtId="0" fontId="19" fillId="0" borderId="0" xfId="18" applyFont="1" applyFill="1" applyAlignment="1">
      <alignment horizontal="centerContinuous"/>
    </xf>
    <xf numFmtId="0" fontId="12" fillId="0" borderId="0" xfId="18" applyFont="1" applyFill="1" applyAlignment="1">
      <alignment horizontal="centerContinuous"/>
    </xf>
    <xf numFmtId="0" fontId="12" fillId="0" borderId="0" xfId="18" applyFill="1"/>
    <xf numFmtId="0" fontId="12" fillId="0" borderId="0" xfId="18" applyFont="1" applyFill="1" applyBorder="1" applyAlignment="1">
      <alignment horizontal="center"/>
    </xf>
    <xf numFmtId="0" fontId="12" fillId="0" borderId="0" xfId="18" applyFont="1" applyFill="1" applyBorder="1" applyAlignment="1">
      <alignment horizontal="centerContinuous"/>
    </xf>
    <xf numFmtId="0" fontId="21" fillId="0" borderId="4" xfId="18" applyFont="1" applyFill="1" applyBorder="1"/>
    <xf numFmtId="0" fontId="21" fillId="0" borderId="5" xfId="18" applyFont="1" applyFill="1" applyBorder="1"/>
    <xf numFmtId="0" fontId="12" fillId="0" borderId="2" xfId="18" applyFont="1" applyFill="1" applyBorder="1" applyAlignment="1">
      <alignment horizontal="centerContinuous"/>
    </xf>
    <xf numFmtId="0" fontId="20" fillId="0" borderId="0" xfId="18" applyFont="1" applyFill="1"/>
    <xf numFmtId="0" fontId="21" fillId="0" borderId="6" xfId="18" applyFont="1" applyFill="1" applyBorder="1"/>
    <xf numFmtId="7" fontId="22" fillId="0" borderId="7" xfId="18" applyNumberFormat="1" applyFont="1" applyFill="1" applyBorder="1"/>
    <xf numFmtId="0" fontId="23" fillId="0" borderId="0" xfId="18" applyFont="1" applyFill="1"/>
    <xf numFmtId="166" fontId="22" fillId="0" borderId="7" xfId="18" applyNumberFormat="1" applyFont="1" applyFill="1" applyBorder="1"/>
    <xf numFmtId="165" fontId="22" fillId="0" borderId="7" xfId="1" applyNumberFormat="1" applyFont="1" applyFill="1" applyBorder="1" applyAlignment="1">
      <alignment horizontal="right"/>
    </xf>
    <xf numFmtId="43" fontId="12" fillId="0" borderId="0" xfId="18" applyNumberFormat="1" applyFont="1" applyFill="1"/>
    <xf numFmtId="37" fontId="12" fillId="0" borderId="0" xfId="18" applyNumberFormat="1" applyFont="1" applyFill="1" applyProtection="1"/>
    <xf numFmtId="7" fontId="12" fillId="0" borderId="0" xfId="18" applyNumberFormat="1" applyFill="1"/>
    <xf numFmtId="7" fontId="12" fillId="0" borderId="0" xfId="18" applyNumberFormat="1" applyFont="1" applyFill="1"/>
    <xf numFmtId="10" fontId="12" fillId="0" borderId="0" xfId="18" applyNumberFormat="1" applyFont="1" applyFill="1" applyProtection="1"/>
    <xf numFmtId="0" fontId="21" fillId="0" borderId="8" xfId="18" applyFont="1" applyFill="1" applyBorder="1"/>
    <xf numFmtId="166" fontId="22" fillId="0" borderId="9" xfId="18" applyNumberFormat="1" applyFont="1" applyFill="1" applyBorder="1"/>
    <xf numFmtId="0" fontId="21" fillId="0" borderId="0" xfId="18" applyFont="1" applyFill="1"/>
    <xf numFmtId="166" fontId="21" fillId="0" borderId="0" xfId="18" applyNumberFormat="1" applyFont="1" applyFill="1"/>
    <xf numFmtId="0" fontId="12" fillId="0" borderId="0" xfId="18" applyFont="1" applyFill="1" applyBorder="1"/>
    <xf numFmtId="7" fontId="12" fillId="0" borderId="0" xfId="18" applyNumberFormat="1" applyFont="1" applyFill="1" applyProtection="1"/>
    <xf numFmtId="164" fontId="21" fillId="0" borderId="0" xfId="18" applyNumberFormat="1" applyFont="1" applyFill="1"/>
    <xf numFmtId="0" fontId="12" fillId="0" borderId="0" xfId="18" applyFont="1" applyFill="1" applyAlignment="1">
      <alignment horizontal="right"/>
    </xf>
    <xf numFmtId="172" fontId="12" fillId="0" borderId="0" xfId="18" applyNumberFormat="1" applyFont="1" applyFill="1" applyProtection="1"/>
    <xf numFmtId="37" fontId="12" fillId="0" borderId="1" xfId="18" applyNumberFormat="1" applyFont="1" applyFill="1" applyBorder="1" applyProtection="1"/>
    <xf numFmtId="0" fontId="12" fillId="0" borderId="1" xfId="18" applyFont="1" applyFill="1" applyBorder="1"/>
    <xf numFmtId="7" fontId="12" fillId="0" borderId="1" xfId="18" applyNumberFormat="1" applyFont="1" applyFill="1" applyBorder="1" applyProtection="1"/>
    <xf numFmtId="172" fontId="12" fillId="0" borderId="1" xfId="18" applyNumberFormat="1" applyFont="1" applyFill="1" applyBorder="1" applyProtection="1"/>
    <xf numFmtId="0" fontId="24" fillId="0" borderId="0" xfId="18" applyFont="1" applyFill="1"/>
    <xf numFmtId="0" fontId="24" fillId="0" borderId="0" xfId="18" quotePrefix="1" applyFont="1" applyFill="1" applyBorder="1" applyAlignment="1">
      <alignment horizontal="left"/>
    </xf>
    <xf numFmtId="5" fontId="12" fillId="0" borderId="0" xfId="18" applyNumberFormat="1" applyFont="1" applyFill="1"/>
    <xf numFmtId="37" fontId="4" fillId="0" borderId="1" xfId="4" applyNumberFormat="1" applyFont="1" applyFill="1" applyBorder="1" applyProtection="1"/>
    <xf numFmtId="6" fontId="4" fillId="0" borderId="0" xfId="4" applyNumberFormat="1" applyFont="1" applyFill="1" applyBorder="1" applyAlignment="1">
      <alignment horizontal="center"/>
    </xf>
    <xf numFmtId="0" fontId="4" fillId="0" borderId="1" xfId="4" quotePrefix="1" applyFill="1" applyBorder="1" applyAlignment="1">
      <alignment horizontal="center"/>
    </xf>
    <xf numFmtId="164" fontId="12" fillId="0" borderId="0" xfId="3" applyNumberFormat="1" applyFont="1" applyFill="1"/>
    <xf numFmtId="0" fontId="0" fillId="0" borderId="0" xfId="0" applyFill="1" applyBorder="1" applyProtection="1"/>
    <xf numFmtId="0" fontId="4" fillId="0" borderId="0" xfId="4" quotePrefix="1" applyFill="1" applyAlignment="1">
      <alignment horizontal="center"/>
    </xf>
    <xf numFmtId="0" fontId="4" fillId="0" borderId="1" xfId="4" applyFill="1" applyBorder="1" applyAlignment="1">
      <alignment horizontal="center"/>
    </xf>
    <xf numFmtId="0" fontId="0" fillId="0" borderId="1" xfId="0" applyFill="1" applyBorder="1"/>
    <xf numFmtId="0" fontId="11" fillId="0" borderId="1" xfId="4" applyFont="1" applyBorder="1"/>
    <xf numFmtId="0" fontId="4" fillId="0" borderId="1" xfId="4" applyFont="1" applyFill="1" applyBorder="1"/>
    <xf numFmtId="0" fontId="4" fillId="0" borderId="3" xfId="4" applyFont="1" applyFill="1" applyBorder="1"/>
    <xf numFmtId="0" fontId="4" fillId="0" borderId="3" xfId="4" applyFill="1" applyBorder="1"/>
    <xf numFmtId="0" fontId="4" fillId="0" borderId="1" xfId="4" applyFont="1" applyFill="1" applyBorder="1" applyAlignment="1">
      <alignment horizontal="center"/>
    </xf>
    <xf numFmtId="0" fontId="12" fillId="0" borderId="1" xfId="18" applyFont="1" applyFill="1" applyBorder="1" applyAlignment="1">
      <alignment horizontal="center"/>
    </xf>
    <xf numFmtId="0" fontId="12" fillId="0" borderId="2" xfId="18" applyFont="1" applyFill="1" applyBorder="1" applyAlignment="1">
      <alignment horizontal="center"/>
    </xf>
    <xf numFmtId="166" fontId="12" fillId="0" borderId="0" xfId="18" applyNumberFormat="1" applyFont="1" applyFill="1"/>
    <xf numFmtId="10" fontId="12" fillId="0" borderId="0" xfId="3" applyNumberFormat="1" applyFont="1" applyFill="1" applyAlignment="1">
      <alignment horizontal="right"/>
    </xf>
    <xf numFmtId="0" fontId="19" fillId="0" borderId="0" xfId="18" applyFont="1" applyFill="1" applyAlignment="1"/>
    <xf numFmtId="185" fontId="5" fillId="0" borderId="0" xfId="3" applyNumberFormat="1" applyFont="1" applyFill="1" applyProtection="1">
      <protection locked="0"/>
    </xf>
    <xf numFmtId="0" fontId="4" fillId="0" borderId="1" xfId="4" applyFont="1" applyFill="1" applyBorder="1" applyAlignment="1">
      <alignment horizontal="center"/>
    </xf>
    <xf numFmtId="0" fontId="4" fillId="0" borderId="0" xfId="4" applyFont="1" applyFill="1" applyAlignment="1">
      <alignment horizontal="left"/>
    </xf>
    <xf numFmtId="0" fontId="4" fillId="0" borderId="0" xfId="4" quotePrefix="1" applyFont="1" applyFill="1" applyAlignment="1">
      <alignment horizontal="left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1" xfId="18" applyFont="1" applyFill="1" applyBorder="1" applyAlignment="1">
      <alignment horizontal="center"/>
    </xf>
    <xf numFmtId="0" fontId="19" fillId="0" borderId="0" xfId="18" applyFont="1" applyFill="1" applyAlignment="1">
      <alignment horizontal="center"/>
    </xf>
  </cellXfs>
  <cellStyles count="506">
    <cellStyle name="20% - Accent1 2" xfId="31"/>
    <cellStyle name="20% - Accent1 3" xfId="32"/>
    <cellStyle name="20% - Accent1 4" xfId="33"/>
    <cellStyle name="20% - Accent1 5" xfId="34"/>
    <cellStyle name="20% - Accent1 6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4 2" xfId="46"/>
    <cellStyle name="20% - Accent4 3" xfId="47"/>
    <cellStyle name="20% - Accent4 4" xfId="48"/>
    <cellStyle name="20% - Accent4 5" xfId="49"/>
    <cellStyle name="20% - Accent4 6" xfId="50"/>
    <cellStyle name="20% - Accent5 2" xfId="51"/>
    <cellStyle name="20% - Accent5 3" xfId="52"/>
    <cellStyle name="20% - Accent5 4" xfId="53"/>
    <cellStyle name="20% - Accent5 5" xfId="54"/>
    <cellStyle name="20% - Accent5 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40% - Accent1 2" xfId="61"/>
    <cellStyle name="40% - Accent1 3" xfId="62"/>
    <cellStyle name="40% - Accent1 4" xfId="63"/>
    <cellStyle name="40% - Accent1 5" xfId="64"/>
    <cellStyle name="40% - Accent1 6" xfId="65"/>
    <cellStyle name="40% - Accent2 2" xfId="66"/>
    <cellStyle name="40% - Accent2 3" xfId="67"/>
    <cellStyle name="40% - Accent2 4" xfId="68"/>
    <cellStyle name="40% - Accent2 5" xfId="69"/>
    <cellStyle name="40% - Accent2 6" xfId="70"/>
    <cellStyle name="40% - Accent3 2" xfId="71"/>
    <cellStyle name="40% - Accent3 3" xfId="72"/>
    <cellStyle name="40% - Accent3 4" xfId="73"/>
    <cellStyle name="40% - Accent3 5" xfId="74"/>
    <cellStyle name="40% - Accent3 6" xfId="75"/>
    <cellStyle name="40% - Accent4 2" xfId="76"/>
    <cellStyle name="40% - Accent4 3" xfId="77"/>
    <cellStyle name="40% - Accent4 4" xfId="78"/>
    <cellStyle name="40% - Accent4 5" xfId="79"/>
    <cellStyle name="40% - Accent4 6" xfId="80"/>
    <cellStyle name="40% - Accent5 2" xfId="81"/>
    <cellStyle name="40% - Accent5 3" xfId="82"/>
    <cellStyle name="40% - Accent5 4" xfId="83"/>
    <cellStyle name="40% - Accent5 5" xfId="84"/>
    <cellStyle name="40% - Accent5 6" xfId="85"/>
    <cellStyle name="40% - Accent6 2" xfId="86"/>
    <cellStyle name="40% - Accent6 3" xfId="87"/>
    <cellStyle name="40% - Accent6 4" xfId="88"/>
    <cellStyle name="40% - Accent6 5" xfId="89"/>
    <cellStyle name="40% - Accent6 6" xfId="90"/>
    <cellStyle name="60% - Accent1 2" xfId="91"/>
    <cellStyle name="60% - Accent1 3" xfId="92"/>
    <cellStyle name="60% - Accent1 4" xfId="93"/>
    <cellStyle name="60% - Accent1 5" xfId="94"/>
    <cellStyle name="60% - Accent1 6" xfId="95"/>
    <cellStyle name="60% - Accent2 2" xfId="96"/>
    <cellStyle name="60% - Accent2 3" xfId="97"/>
    <cellStyle name="60% - Accent2 4" xfId="98"/>
    <cellStyle name="60% - Accent2 5" xfId="99"/>
    <cellStyle name="60% - Accent2 6" xfId="100"/>
    <cellStyle name="60% - Accent3 2" xfId="101"/>
    <cellStyle name="60% - Accent3 3" xfId="102"/>
    <cellStyle name="60% - Accent3 4" xfId="103"/>
    <cellStyle name="60% - Accent3 5" xfId="104"/>
    <cellStyle name="60% - Accent3 6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5 2" xfId="111"/>
    <cellStyle name="60% - Accent5 3" xfId="112"/>
    <cellStyle name="60% - Accent5 4" xfId="113"/>
    <cellStyle name="60% - Accent5 5" xfId="114"/>
    <cellStyle name="60% - Accent5 6" xfId="115"/>
    <cellStyle name="60% - Accent6 2" xfId="116"/>
    <cellStyle name="60% - Accent6 3" xfId="117"/>
    <cellStyle name="60% - Accent6 4" xfId="118"/>
    <cellStyle name="60% - Accent6 5" xfId="119"/>
    <cellStyle name="60% - Accent6 6" xfId="120"/>
    <cellStyle name="Accent1 2" xfId="121"/>
    <cellStyle name="Accent1 3" xfId="122"/>
    <cellStyle name="Accent1 4" xfId="123"/>
    <cellStyle name="Accent1 5" xfId="124"/>
    <cellStyle name="Accent1 6" xfId="125"/>
    <cellStyle name="Accent2 2" xfId="126"/>
    <cellStyle name="Accent2 3" xfId="127"/>
    <cellStyle name="Accent2 4" xfId="128"/>
    <cellStyle name="Accent2 5" xfId="129"/>
    <cellStyle name="Accent2 6" xfId="130"/>
    <cellStyle name="Accent3 2" xfId="131"/>
    <cellStyle name="Accent3 3" xfId="132"/>
    <cellStyle name="Accent3 4" xfId="133"/>
    <cellStyle name="Accent3 5" xfId="134"/>
    <cellStyle name="Accent3 6" xfId="135"/>
    <cellStyle name="Accent4 2" xfId="136"/>
    <cellStyle name="Accent4 3" xfId="137"/>
    <cellStyle name="Accent4 4" xfId="138"/>
    <cellStyle name="Accent4 5" xfId="139"/>
    <cellStyle name="Accent4 6" xfId="140"/>
    <cellStyle name="Accent5 2" xfId="141"/>
    <cellStyle name="Accent5 3" xfId="142"/>
    <cellStyle name="Accent5 4" xfId="143"/>
    <cellStyle name="Accent5 5" xfId="144"/>
    <cellStyle name="Accent5 6" xfId="145"/>
    <cellStyle name="Accent6 2" xfId="146"/>
    <cellStyle name="Accent6 3" xfId="147"/>
    <cellStyle name="Accent6 4" xfId="148"/>
    <cellStyle name="Accent6 5" xfId="149"/>
    <cellStyle name="Accent6 6" xfId="150"/>
    <cellStyle name="ArrayHeading" xfId="151"/>
    <cellStyle name="Bad 2" xfId="152"/>
    <cellStyle name="Bad 3" xfId="153"/>
    <cellStyle name="Bad 4" xfId="154"/>
    <cellStyle name="Bad 5" xfId="155"/>
    <cellStyle name="Bad 6" xfId="156"/>
    <cellStyle name="BetweenMacros" xfId="157"/>
    <cellStyle name="Calculation 2" xfId="158"/>
    <cellStyle name="Calculation 3" xfId="159"/>
    <cellStyle name="Calculation 4" xfId="160"/>
    <cellStyle name="Calculation 5" xfId="161"/>
    <cellStyle name="Calculation 6" xfId="162"/>
    <cellStyle name="Check Cell 2" xfId="163"/>
    <cellStyle name="Check Cell 3" xfId="164"/>
    <cellStyle name="Check Cell 4" xfId="165"/>
    <cellStyle name="Check Cell 5" xfId="166"/>
    <cellStyle name="Check Cell 6" xfId="167"/>
    <cellStyle name="Column total in dollars" xfId="168"/>
    <cellStyle name="Comma" xfId="1" builtinId="3"/>
    <cellStyle name="Comma  - Style1" xfId="169"/>
    <cellStyle name="Comma  - Style1 2" xfId="170"/>
    <cellStyle name="Comma  - Style1 3" xfId="171"/>
    <cellStyle name="Comma  - Style2" xfId="172"/>
    <cellStyle name="Comma  - Style2 2" xfId="173"/>
    <cellStyle name="Comma  - Style2 3" xfId="174"/>
    <cellStyle name="Comma  - Style3" xfId="175"/>
    <cellStyle name="Comma  - Style3 2" xfId="176"/>
    <cellStyle name="Comma  - Style3 3" xfId="177"/>
    <cellStyle name="Comma  - Style4" xfId="178"/>
    <cellStyle name="Comma  - Style4 2" xfId="179"/>
    <cellStyle name="Comma  - Style4 3" xfId="180"/>
    <cellStyle name="Comma  - Style5" xfId="181"/>
    <cellStyle name="Comma  - Style5 2" xfId="182"/>
    <cellStyle name="Comma  - Style5 3" xfId="183"/>
    <cellStyle name="Comma  - Style6" xfId="184"/>
    <cellStyle name="Comma  - Style6 2" xfId="185"/>
    <cellStyle name="Comma  - Style6 3" xfId="186"/>
    <cellStyle name="Comma  - Style7" xfId="187"/>
    <cellStyle name="Comma  - Style7 2" xfId="188"/>
    <cellStyle name="Comma  - Style7 3" xfId="189"/>
    <cellStyle name="Comma  - Style8" xfId="190"/>
    <cellStyle name="Comma  - Style8 2" xfId="191"/>
    <cellStyle name="Comma  - Style8 3" xfId="192"/>
    <cellStyle name="Comma (0)" xfId="193"/>
    <cellStyle name="Comma [0] 2" xfId="194"/>
    <cellStyle name="Comma 10" xfId="195"/>
    <cellStyle name="Comma 2" xfId="6"/>
    <cellStyle name="Comma 2 2" xfId="7"/>
    <cellStyle name="Comma 2 2 2" xfId="196"/>
    <cellStyle name="Comma 2 3" xfId="197"/>
    <cellStyle name="Comma 2 4" xfId="198"/>
    <cellStyle name="Comma 2 5" xfId="199"/>
    <cellStyle name="Comma 2 6" xfId="200"/>
    <cellStyle name="Comma 3" xfId="19"/>
    <cellStyle name="Comma 3 2" xfId="201"/>
    <cellStyle name="Comma 4" xfId="20"/>
    <cellStyle name="Comma 4 2" xfId="202"/>
    <cellStyle name="Comma 5" xfId="203"/>
    <cellStyle name="Comma 6" xfId="204"/>
    <cellStyle name="Comma 6 2" xfId="205"/>
    <cellStyle name="Comma 7" xfId="206"/>
    <cellStyle name="Comma 8" xfId="207"/>
    <cellStyle name="Comma 9" xfId="208"/>
    <cellStyle name="Comma0" xfId="209"/>
    <cellStyle name="Comma0 - Style1" xfId="210"/>
    <cellStyle name="Comma0 - Style2" xfId="211"/>
    <cellStyle name="Comma0 - Style3" xfId="212"/>
    <cellStyle name="Comma0 - Style4" xfId="213"/>
    <cellStyle name="Comma0_1st Qtr 2009 Global Insight Factors" xfId="214"/>
    <cellStyle name="Comma1 - Style1" xfId="215"/>
    <cellStyle name="Curren - Style2" xfId="216"/>
    <cellStyle name="Curren - Style3" xfId="217"/>
    <cellStyle name="Currency" xfId="2" builtinId="4"/>
    <cellStyle name="Currency 2" xfId="21"/>
    <cellStyle name="Currency 2 2" xfId="218"/>
    <cellStyle name="Currency 2 2 2" xfId="219"/>
    <cellStyle name="Currency 3" xfId="220"/>
    <cellStyle name="Currency 3 2" xfId="221"/>
    <cellStyle name="Currency 4" xfId="222"/>
    <cellStyle name="Currency 5" xfId="223"/>
    <cellStyle name="Currency 6" xfId="224"/>
    <cellStyle name="Currency 7" xfId="225"/>
    <cellStyle name="Currency 8" xfId="226"/>
    <cellStyle name="Currency No Comma" xfId="227"/>
    <cellStyle name="Currency(0)" xfId="228"/>
    <cellStyle name="Currency0" xfId="229"/>
    <cellStyle name="Date" xfId="230"/>
    <cellStyle name="Date - Style1" xfId="231"/>
    <cellStyle name="Date - Style3" xfId="232"/>
    <cellStyle name="Date_1st Qtr 2009 Global Insight Factors" xfId="233"/>
    <cellStyle name="Explanatory Text 2" xfId="234"/>
    <cellStyle name="Explanatory Text 3" xfId="235"/>
    <cellStyle name="Explanatory Text 4" xfId="236"/>
    <cellStyle name="Explanatory Text 5" xfId="237"/>
    <cellStyle name="Explanatory Text 6" xfId="238"/>
    <cellStyle name="Fixed" xfId="239"/>
    <cellStyle name="Fixed2 - Style2" xfId="240"/>
    <cellStyle name="General" xfId="8"/>
    <cellStyle name="Good 2" xfId="241"/>
    <cellStyle name="Good 3" xfId="242"/>
    <cellStyle name="Good 4" xfId="243"/>
    <cellStyle name="Good 5" xfId="244"/>
    <cellStyle name="Good 6" xfId="245"/>
    <cellStyle name="Grey" xfId="246"/>
    <cellStyle name="Grey 2" xfId="247"/>
    <cellStyle name="Grey 3" xfId="248"/>
    <cellStyle name="header" xfId="249"/>
    <cellStyle name="Header1" xfId="250"/>
    <cellStyle name="Header2" xfId="251"/>
    <cellStyle name="Heading 3 2" xfId="252"/>
    <cellStyle name="Heading 3 3" xfId="253"/>
    <cellStyle name="Heading 3 4" xfId="254"/>
    <cellStyle name="Heading 3 5" xfId="255"/>
    <cellStyle name="Heading 3 6" xfId="256"/>
    <cellStyle name="Heading 4 2" xfId="257"/>
    <cellStyle name="Heading 4 3" xfId="258"/>
    <cellStyle name="Heading 4 4" xfId="259"/>
    <cellStyle name="Heading 4 5" xfId="260"/>
    <cellStyle name="Heading 4 6" xfId="261"/>
    <cellStyle name="Heading1" xfId="262"/>
    <cellStyle name="Heading2" xfId="263"/>
    <cellStyle name="Hyperlink 2" xfId="264"/>
    <cellStyle name="Hyperlink 2 2" xfId="265"/>
    <cellStyle name="Hyperlink 2 3" xfId="266"/>
    <cellStyle name="Hyperlink 3" xfId="267"/>
    <cellStyle name="Hyperlink 4" xfId="268"/>
    <cellStyle name="Input [yellow]" xfId="269"/>
    <cellStyle name="Input [yellow] 2" xfId="270"/>
    <cellStyle name="Input [yellow] 3" xfId="271"/>
    <cellStyle name="Inst. Sections" xfId="272"/>
    <cellStyle name="Inst. Subheading" xfId="273"/>
    <cellStyle name="Linked Cell 2" xfId="274"/>
    <cellStyle name="Linked Cell 3" xfId="275"/>
    <cellStyle name="Linked Cell 4" xfId="276"/>
    <cellStyle name="Linked Cell 5" xfId="277"/>
    <cellStyle name="Linked Cell 6" xfId="278"/>
    <cellStyle name="Macro" xfId="279"/>
    <cellStyle name="macro descr" xfId="280"/>
    <cellStyle name="Macro_Comments" xfId="281"/>
    <cellStyle name="MacroText" xfId="282"/>
    <cellStyle name="Marathon" xfId="9"/>
    <cellStyle name="MCP" xfId="283"/>
    <cellStyle name="Neutral 2" xfId="284"/>
    <cellStyle name="Neutral 3" xfId="285"/>
    <cellStyle name="Neutral 4" xfId="286"/>
    <cellStyle name="Neutral 5" xfId="287"/>
    <cellStyle name="Neutral 6" xfId="288"/>
    <cellStyle name="nONE" xfId="10"/>
    <cellStyle name="noninput" xfId="289"/>
    <cellStyle name="noninput 2" xfId="290"/>
    <cellStyle name="noninput 3" xfId="291"/>
    <cellStyle name="Normal" xfId="0" builtinId="0"/>
    <cellStyle name="Normal - Style1" xfId="292"/>
    <cellStyle name="Normal - Style1 2" xfId="293"/>
    <cellStyle name="Normal - Style1 3" xfId="294"/>
    <cellStyle name="Normal 10" xfId="295"/>
    <cellStyle name="Normal 11" xfId="296"/>
    <cellStyle name="Normal 117" xfId="297"/>
    <cellStyle name="Normal 12" xfId="298"/>
    <cellStyle name="Normal 122" xfId="299"/>
    <cellStyle name="Normal 13" xfId="300"/>
    <cellStyle name="Normal 14" xfId="301"/>
    <cellStyle name="Normal 15" xfId="302"/>
    <cellStyle name="Normal 16" xfId="303"/>
    <cellStyle name="Normal 17" xfId="505"/>
    <cellStyle name="Normal 2" xfId="11"/>
    <cellStyle name="Normal 2 2" xfId="22"/>
    <cellStyle name="Normal 2 2 2" xfId="30"/>
    <cellStyle name="Normal 2 2 2 10" xfId="503"/>
    <cellStyle name="Normal 2 3" xfId="304"/>
    <cellStyle name="Normal 2 3 2" xfId="305"/>
    <cellStyle name="Normal 2 3 2 2" xfId="306"/>
    <cellStyle name="Normal 2 3 3" xfId="307"/>
    <cellStyle name="Normal 2 3 4" xfId="308"/>
    <cellStyle name="Normal 2 3 5" xfId="309"/>
    <cellStyle name="Normal 2 3 6" xfId="310"/>
    <cellStyle name="Normal 2 4" xfId="311"/>
    <cellStyle name="Normal 2 5" xfId="312"/>
    <cellStyle name="Normal 2 5 2" xfId="313"/>
    <cellStyle name="Normal 2 6" xfId="314"/>
    <cellStyle name="Normal 2 7" xfId="315"/>
    <cellStyle name="Normal 2 8" xfId="316"/>
    <cellStyle name="Normal 3" xfId="12"/>
    <cellStyle name="Normal 3 2" xfId="23"/>
    <cellStyle name="Normal 3 2 2" xfId="317"/>
    <cellStyle name="Normal 3 2 2 2" xfId="318"/>
    <cellStyle name="Normal 3 2 3" xfId="319"/>
    <cellStyle name="Normal 3 2 4" xfId="320"/>
    <cellStyle name="Normal 3 2 5" xfId="321"/>
    <cellStyle name="Normal 3 2 6" xfId="322"/>
    <cellStyle name="Normal 3 3" xfId="323"/>
    <cellStyle name="Normal 3 4" xfId="324"/>
    <cellStyle name="Normal 3 5" xfId="325"/>
    <cellStyle name="Normal 3 5 2" xfId="326"/>
    <cellStyle name="Normal 3 6" xfId="327"/>
    <cellStyle name="Normal 3 7" xfId="328"/>
    <cellStyle name="Normal 3 8" xfId="329"/>
    <cellStyle name="Normal 4" xfId="13"/>
    <cellStyle name="Normal 4 2" xfId="24"/>
    <cellStyle name="Normal 4 3" xfId="330"/>
    <cellStyle name="Normal 4 4" xfId="331"/>
    <cellStyle name="Normal 4 5" xfId="332"/>
    <cellStyle name="Normal 4 6" xfId="333"/>
    <cellStyle name="Normal 4 7" xfId="334"/>
    <cellStyle name="Normal 5" xfId="14"/>
    <cellStyle name="Normal 5 2" xfId="335"/>
    <cellStyle name="Normal 6" xfId="15"/>
    <cellStyle name="Normal 6 2" xfId="336"/>
    <cellStyle name="Normal 6 3" xfId="337"/>
    <cellStyle name="Normal 7" xfId="25"/>
    <cellStyle name="Normal 7 2" xfId="29"/>
    <cellStyle name="Normal 7 2 2" xfId="504"/>
    <cellStyle name="Normal 8" xfId="26"/>
    <cellStyle name="Normal 8 2" xfId="338"/>
    <cellStyle name="Normal 8 3" xfId="339"/>
    <cellStyle name="Normal 9" xfId="27"/>
    <cellStyle name="Normal(0)" xfId="340"/>
    <cellStyle name="Normal_OR Blocking 04" xfId="5"/>
    <cellStyle name="Normal_OR Blocking 98 No Forecast" xfId="18"/>
    <cellStyle name="Normal_WA98" xfId="4"/>
    <cellStyle name="Note 2" xfId="341"/>
    <cellStyle name="Note 3" xfId="342"/>
    <cellStyle name="Note 4" xfId="343"/>
    <cellStyle name="Note 5" xfId="344"/>
    <cellStyle name="Note 6" xfId="345"/>
    <cellStyle name="Number" xfId="346"/>
    <cellStyle name="Number 10" xfId="347"/>
    <cellStyle name="Number 11" xfId="348"/>
    <cellStyle name="Number 12" xfId="349"/>
    <cellStyle name="Number 13" xfId="350"/>
    <cellStyle name="Number 14" xfId="351"/>
    <cellStyle name="Number 2" xfId="352"/>
    <cellStyle name="Number 3" xfId="353"/>
    <cellStyle name="Number 4" xfId="354"/>
    <cellStyle name="Number 5" xfId="355"/>
    <cellStyle name="Number 6" xfId="356"/>
    <cellStyle name="Number 7" xfId="357"/>
    <cellStyle name="Number 8" xfId="358"/>
    <cellStyle name="Number 9" xfId="359"/>
    <cellStyle name="Output 2" xfId="360"/>
    <cellStyle name="Output 3" xfId="361"/>
    <cellStyle name="Output 4" xfId="362"/>
    <cellStyle name="Output 5" xfId="363"/>
    <cellStyle name="Output 6" xfId="364"/>
    <cellStyle name="Password" xfId="365"/>
    <cellStyle name="Percen - Style1" xfId="366"/>
    <cellStyle name="Percen - Style2" xfId="367"/>
    <cellStyle name="Percent" xfId="3" builtinId="5"/>
    <cellStyle name="Percent [2]" xfId="368"/>
    <cellStyle name="Percent [2] 2" xfId="369"/>
    <cellStyle name="Percent [2] 3" xfId="370"/>
    <cellStyle name="Percent 2" xfId="16"/>
    <cellStyle name="Percent 2 2" xfId="371"/>
    <cellStyle name="Percent 2 2 2" xfId="372"/>
    <cellStyle name="Percent 2 3" xfId="373"/>
    <cellStyle name="Percent 3" xfId="28"/>
    <cellStyle name="Percent 3 2" xfId="374"/>
    <cellStyle name="Percent 4" xfId="375"/>
    <cellStyle name="Percent 4 2" xfId="376"/>
    <cellStyle name="Percent 5" xfId="377"/>
    <cellStyle name="Percent 6" xfId="378"/>
    <cellStyle name="Percent 7" xfId="379"/>
    <cellStyle name="Percent 8" xfId="380"/>
    <cellStyle name="Percent(0)" xfId="381"/>
    <cellStyle name="SAPBEXaggData" xfId="382"/>
    <cellStyle name="SAPBEXaggDataEmph" xfId="383"/>
    <cellStyle name="SAPBEXaggItem" xfId="384"/>
    <cellStyle name="SAPBEXaggItemX" xfId="385"/>
    <cellStyle name="SAPBEXchaText" xfId="386"/>
    <cellStyle name="SAPBEXexcBad7" xfId="387"/>
    <cellStyle name="SAPBEXexcBad8" xfId="388"/>
    <cellStyle name="SAPBEXexcBad9" xfId="389"/>
    <cellStyle name="SAPBEXexcCritical4" xfId="390"/>
    <cellStyle name="SAPBEXexcCritical5" xfId="391"/>
    <cellStyle name="SAPBEXexcCritical6" xfId="392"/>
    <cellStyle name="SAPBEXexcGood1" xfId="393"/>
    <cellStyle name="SAPBEXexcGood2" xfId="394"/>
    <cellStyle name="SAPBEXexcGood3" xfId="395"/>
    <cellStyle name="SAPBEXfilterDrill" xfId="396"/>
    <cellStyle name="SAPBEXfilterItem" xfId="397"/>
    <cellStyle name="SAPBEXfilterText" xfId="398"/>
    <cellStyle name="SAPBEXfilterText 2" xfId="399"/>
    <cellStyle name="SAPBEXfilterText 3" xfId="400"/>
    <cellStyle name="SAPBEXformats" xfId="401"/>
    <cellStyle name="SAPBEXheaderItem" xfId="402"/>
    <cellStyle name="SAPBEXheaderItem 2" xfId="403"/>
    <cellStyle name="SAPBEXheaderItem 3" xfId="404"/>
    <cellStyle name="SAPBEXheaderItem 4" xfId="405"/>
    <cellStyle name="SAPBEXheaderText" xfId="406"/>
    <cellStyle name="SAPBEXheaderText 2" xfId="407"/>
    <cellStyle name="SAPBEXheaderText 3" xfId="408"/>
    <cellStyle name="SAPBEXheaderText 4" xfId="409"/>
    <cellStyle name="SAPBEXHLevel0" xfId="410"/>
    <cellStyle name="SAPBEXHLevel0 2" xfId="411"/>
    <cellStyle name="SAPBEXHLevel0 3" xfId="412"/>
    <cellStyle name="SAPBEXHLevel0 4" xfId="413"/>
    <cellStyle name="SAPBEXHLevel0 5" xfId="414"/>
    <cellStyle name="SAPBEXHLevel0 6" xfId="415"/>
    <cellStyle name="SAPBEXHLevel0X" xfId="416"/>
    <cellStyle name="SAPBEXHLevel0X 2" xfId="417"/>
    <cellStyle name="SAPBEXHLevel0X 3" xfId="418"/>
    <cellStyle name="SAPBEXHLevel0X 4" xfId="419"/>
    <cellStyle name="SAPBEXHLevel0X 5" xfId="420"/>
    <cellStyle name="SAPBEXHLevel0X 6" xfId="421"/>
    <cellStyle name="SAPBEXHLevel1" xfId="422"/>
    <cellStyle name="SAPBEXHLevel1 2" xfId="423"/>
    <cellStyle name="SAPBEXHLevel1 3" xfId="424"/>
    <cellStyle name="SAPBEXHLevel1 4" xfId="425"/>
    <cellStyle name="SAPBEXHLevel1 5" xfId="426"/>
    <cellStyle name="SAPBEXHLevel1 6" xfId="427"/>
    <cellStyle name="SAPBEXHLevel1X" xfId="428"/>
    <cellStyle name="SAPBEXHLevel1X 2" xfId="429"/>
    <cellStyle name="SAPBEXHLevel1X 3" xfId="430"/>
    <cellStyle name="SAPBEXHLevel1X 4" xfId="431"/>
    <cellStyle name="SAPBEXHLevel1X 5" xfId="432"/>
    <cellStyle name="SAPBEXHLevel1X 6" xfId="433"/>
    <cellStyle name="SAPBEXHLevel2" xfId="434"/>
    <cellStyle name="SAPBEXHLevel2 2" xfId="435"/>
    <cellStyle name="SAPBEXHLevel2 3" xfId="436"/>
    <cellStyle name="SAPBEXHLevel2 4" xfId="437"/>
    <cellStyle name="SAPBEXHLevel2 5" xfId="438"/>
    <cellStyle name="SAPBEXHLevel2 6" xfId="439"/>
    <cellStyle name="SAPBEXHLevel2X" xfId="440"/>
    <cellStyle name="SAPBEXHLevel2X 2" xfId="441"/>
    <cellStyle name="SAPBEXHLevel2X 3" xfId="442"/>
    <cellStyle name="SAPBEXHLevel2X 4" xfId="443"/>
    <cellStyle name="SAPBEXHLevel2X 5" xfId="444"/>
    <cellStyle name="SAPBEXHLevel2X 6" xfId="445"/>
    <cellStyle name="SAPBEXHLevel3" xfId="446"/>
    <cellStyle name="SAPBEXHLevel3 2" xfId="447"/>
    <cellStyle name="SAPBEXHLevel3 3" xfId="448"/>
    <cellStyle name="SAPBEXHLevel3 4" xfId="449"/>
    <cellStyle name="SAPBEXHLevel3 5" xfId="450"/>
    <cellStyle name="SAPBEXHLevel3 6" xfId="451"/>
    <cellStyle name="SAPBEXHLevel3X" xfId="452"/>
    <cellStyle name="SAPBEXHLevel3X 2" xfId="453"/>
    <cellStyle name="SAPBEXHLevel3X 3" xfId="454"/>
    <cellStyle name="SAPBEXHLevel3X 4" xfId="455"/>
    <cellStyle name="SAPBEXHLevel3X 5" xfId="456"/>
    <cellStyle name="SAPBEXHLevel3X 6" xfId="457"/>
    <cellStyle name="SAPBEXresData" xfId="458"/>
    <cellStyle name="SAPBEXresDataEmph" xfId="459"/>
    <cellStyle name="SAPBEXresItem" xfId="460"/>
    <cellStyle name="SAPBEXresItemX" xfId="461"/>
    <cellStyle name="SAPBEXstdData" xfId="462"/>
    <cellStyle name="SAPBEXstdDataEmph" xfId="463"/>
    <cellStyle name="SAPBEXstdItem" xfId="464"/>
    <cellStyle name="SAPBEXstdItemX" xfId="465"/>
    <cellStyle name="SAPBEXtitle" xfId="466"/>
    <cellStyle name="SAPBEXtitle 2" xfId="467"/>
    <cellStyle name="SAPBEXtitle 3" xfId="468"/>
    <cellStyle name="SAPBEXtitle 4" xfId="469"/>
    <cellStyle name="SAPBEXundefined" xfId="470"/>
    <cellStyle name="Shade" xfId="471"/>
    <cellStyle name="Special" xfId="472"/>
    <cellStyle name="Special 2" xfId="473"/>
    <cellStyle name="Special 3" xfId="474"/>
    <cellStyle name="Style 1" xfId="475"/>
    <cellStyle name="Style 27" xfId="476"/>
    <cellStyle name="Style 35" xfId="477"/>
    <cellStyle name="Style 36" xfId="478"/>
    <cellStyle name="Text" xfId="479"/>
    <cellStyle name="Title 2" xfId="480"/>
    <cellStyle name="Title 3" xfId="481"/>
    <cellStyle name="Title 4" xfId="482"/>
    <cellStyle name="Title 5" xfId="483"/>
    <cellStyle name="Title 6" xfId="484"/>
    <cellStyle name="Titles" xfId="485"/>
    <cellStyle name="Total2 - Style2" xfId="486"/>
    <cellStyle name="TRANSMISSION RELIABILITY PORTION OF PROJECT" xfId="17"/>
    <cellStyle name="Underl - Style4" xfId="487"/>
    <cellStyle name="UNLocked" xfId="488"/>
    <cellStyle name="Unprot" xfId="489"/>
    <cellStyle name="Unprot 2" xfId="490"/>
    <cellStyle name="Unprot 3" xfId="491"/>
    <cellStyle name="Unprot$" xfId="492"/>
    <cellStyle name="Unprot$ 2" xfId="493"/>
    <cellStyle name="Unprot$ 3" xfId="494"/>
    <cellStyle name="Unprot$ 4" xfId="495"/>
    <cellStyle name="Unprot_CA PTAM New Wind Sept-09 - Estimated Preview" xfId="496"/>
    <cellStyle name="Unprotect" xfId="497"/>
    <cellStyle name="Warning Text 2" xfId="498"/>
    <cellStyle name="Warning Text 3" xfId="499"/>
    <cellStyle name="Warning Text 4" xfId="500"/>
    <cellStyle name="Warning Text 5" xfId="501"/>
    <cellStyle name="Warning Text 6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8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T59"/>
  <sheetViews>
    <sheetView tabSelected="1" view="pageBreakPreview" topLeftCell="B1" zoomScale="80" zoomScaleNormal="55" zoomScaleSheetLayoutView="80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9.25" style="1" hidden="1" customWidth="1"/>
    <col min="9" max="9" width="9.75" style="1" bestFit="1" customWidth="1"/>
    <col min="10" max="10" width="2" style="1" customWidth="1"/>
    <col min="11" max="11" width="11" style="1" hidden="1" customWidth="1"/>
    <col min="12" max="12" width="12" style="1" bestFit="1" customWidth="1"/>
    <col min="13" max="13" width="2.125" style="1" customWidth="1"/>
    <col min="14" max="14" width="10.25" style="1" hidden="1" customWidth="1"/>
    <col min="15" max="15" width="12.5" style="1" customWidth="1"/>
    <col min="16" max="16" width="3" style="1" customWidth="1"/>
    <col min="17" max="17" width="11.375" style="1" bestFit="1" customWidth="1"/>
    <col min="18" max="18" width="2.75" style="1" customWidth="1"/>
    <col min="19" max="19" width="11.5" style="1" bestFit="1" customWidth="1"/>
    <col min="20" max="20" width="2.75" style="1" customWidth="1"/>
    <col min="21" max="21" width="11.125" style="1" bestFit="1" customWidth="1"/>
    <col min="22" max="22" width="2.375" style="1" customWidth="1"/>
    <col min="23" max="23" width="11.375" style="1" customWidth="1"/>
    <col min="24" max="24" width="2.75" style="1" customWidth="1"/>
    <col min="25" max="25" width="11.875" style="1" bestFit="1" customWidth="1"/>
    <col min="26" max="26" width="2" style="1" hidden="1" customWidth="1"/>
    <col min="27" max="27" width="20.25" style="1" hidden="1" customWidth="1"/>
    <col min="28" max="28" width="3" style="1" customWidth="1"/>
    <col min="29" max="29" width="11.125" style="1" bestFit="1" customWidth="1"/>
    <col min="30" max="30" width="3.625" style="1" customWidth="1"/>
    <col min="31" max="31" width="8.625" style="1" bestFit="1" customWidth="1"/>
    <col min="32" max="32" width="2" style="1" customWidth="1"/>
    <col min="33" max="33" width="8.5" style="1" bestFit="1" customWidth="1"/>
    <col min="34" max="34" width="14.125" style="1" hidden="1" customWidth="1"/>
    <col min="35" max="35" width="12.25" style="1" hidden="1" customWidth="1"/>
    <col min="36" max="36" width="14.5" style="1" hidden="1" customWidth="1"/>
    <col min="37" max="37" width="15.25" style="1" hidden="1" customWidth="1"/>
    <col min="38" max="38" width="6.75" style="1" hidden="1" customWidth="1"/>
    <col min="39" max="39" width="20.75" style="1" hidden="1" customWidth="1"/>
    <col min="40" max="40" width="3.125" style="1" customWidth="1"/>
    <col min="41" max="41" width="8.25" style="1" customWidth="1"/>
    <col min="42" max="42" width="0.125" style="1" customWidth="1"/>
    <col min="43" max="43" width="2.375" style="1" customWidth="1"/>
    <col min="44" max="44" width="10.875" style="1" bestFit="1" customWidth="1"/>
    <col min="45" max="16384" width="10.25" style="1"/>
  </cols>
  <sheetData>
    <row r="1" spans="2:46">
      <c r="Y1" s="3" t="s">
        <v>0</v>
      </c>
    </row>
    <row r="2" spans="2:46">
      <c r="B2" s="151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2:46">
      <c r="B3" s="152" t="s">
        <v>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2:46">
      <c r="B4" s="152" t="s">
        <v>94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2:46">
      <c r="B5" s="152" t="s">
        <v>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</row>
    <row r="6" spans="2:46">
      <c r="B6" s="152" t="s">
        <v>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2:46">
      <c r="B7" s="151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</row>
    <row r="8" spans="2:46">
      <c r="M8" s="4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  <c r="AL8" s="6"/>
      <c r="AM8" s="7" t="s">
        <v>5</v>
      </c>
      <c r="AN8" s="6"/>
      <c r="AO8" s="6"/>
      <c r="AP8" s="6"/>
      <c r="AQ8" s="4"/>
      <c r="AR8" s="4"/>
      <c r="AS8" s="4"/>
    </row>
    <row r="9" spans="2:46">
      <c r="N9" s="8" t="s">
        <v>6</v>
      </c>
      <c r="O9" s="7" t="s">
        <v>89</v>
      </c>
      <c r="P9" s="8"/>
      <c r="Q9" s="148" t="s">
        <v>7</v>
      </c>
      <c r="R9" s="148"/>
      <c r="S9" s="148"/>
      <c r="T9" s="148"/>
      <c r="U9" s="148"/>
      <c r="V9" s="8"/>
      <c r="W9" s="148" t="s">
        <v>8</v>
      </c>
      <c r="X9" s="148"/>
      <c r="Y9" s="148"/>
      <c r="Z9" s="148"/>
      <c r="AA9" s="148"/>
      <c r="AB9" s="148"/>
      <c r="AC9" s="148"/>
      <c r="AD9" s="9"/>
      <c r="AE9" s="4"/>
      <c r="AF9" s="4"/>
      <c r="AG9" s="4"/>
      <c r="AL9" s="10"/>
      <c r="AM9" s="141" t="s">
        <v>9</v>
      </c>
      <c r="AN9" s="10"/>
      <c r="AO9" s="10"/>
      <c r="AP9" s="10"/>
    </row>
    <row r="10" spans="2:46">
      <c r="F10" s="11" t="s">
        <v>10</v>
      </c>
      <c r="G10" s="11"/>
      <c r="H10" s="8" t="s">
        <v>11</v>
      </c>
      <c r="N10" s="7" t="s">
        <v>12</v>
      </c>
      <c r="O10" s="8" t="s">
        <v>83</v>
      </c>
      <c r="P10" s="7"/>
      <c r="Q10" s="7" t="s">
        <v>12</v>
      </c>
      <c r="R10" s="12"/>
      <c r="S10" s="7" t="s">
        <v>13</v>
      </c>
      <c r="T10" s="12"/>
      <c r="U10" s="7" t="s">
        <v>14</v>
      </c>
      <c r="V10" s="7"/>
      <c r="W10" s="7" t="s">
        <v>12</v>
      </c>
      <c r="X10" s="12"/>
      <c r="Y10" s="7" t="s">
        <v>13</v>
      </c>
      <c r="Z10" s="7"/>
      <c r="AA10" s="7" t="s">
        <v>14</v>
      </c>
      <c r="AB10" s="7"/>
      <c r="AC10" s="7" t="s">
        <v>14</v>
      </c>
      <c r="AD10" s="7"/>
      <c r="AE10" s="148" t="s">
        <v>15</v>
      </c>
      <c r="AF10" s="148"/>
      <c r="AG10" s="148"/>
      <c r="AH10" s="148"/>
      <c r="AI10" s="148"/>
      <c r="AJ10" s="148"/>
      <c r="AK10" s="148"/>
      <c r="AL10" s="9"/>
      <c r="AM10" s="9"/>
      <c r="AN10" s="13"/>
      <c r="AO10" s="9"/>
      <c r="AP10" s="13"/>
    </row>
    <row r="11" spans="2:46">
      <c r="B11" s="13" t="s">
        <v>16</v>
      </c>
      <c r="F11" s="11" t="s">
        <v>17</v>
      </c>
      <c r="G11" s="11"/>
      <c r="H11" s="8" t="s">
        <v>18</v>
      </c>
      <c r="I11" s="8" t="s">
        <v>11</v>
      </c>
      <c r="K11" s="8" t="s">
        <v>19</v>
      </c>
      <c r="N11" s="8" t="s">
        <v>20</v>
      </c>
      <c r="O11" s="130" t="s">
        <v>84</v>
      </c>
      <c r="P11" s="8"/>
      <c r="Q11" s="8" t="s">
        <v>20</v>
      </c>
      <c r="R11" s="13"/>
      <c r="S11" s="13" t="s">
        <v>20</v>
      </c>
      <c r="T11" s="13"/>
      <c r="U11" s="8" t="s">
        <v>20</v>
      </c>
      <c r="V11" s="8"/>
      <c r="W11" s="8" t="s">
        <v>20</v>
      </c>
      <c r="X11" s="13"/>
      <c r="Y11" s="8" t="s">
        <v>20</v>
      </c>
      <c r="Z11" s="8"/>
      <c r="AA11" s="8" t="s">
        <v>20</v>
      </c>
      <c r="AB11" s="8"/>
      <c r="AC11" s="8" t="s">
        <v>20</v>
      </c>
      <c r="AD11" s="8"/>
      <c r="AL11" s="13"/>
      <c r="AM11" s="13"/>
      <c r="AN11" s="13"/>
      <c r="AO11" s="7" t="s">
        <v>21</v>
      </c>
      <c r="AP11" s="14"/>
      <c r="AQ11" s="4"/>
      <c r="AR11" s="13" t="s">
        <v>8</v>
      </c>
    </row>
    <row r="12" spans="2:46">
      <c r="B12" s="15" t="s">
        <v>22</v>
      </c>
      <c r="D12" s="16" t="s">
        <v>23</v>
      </c>
      <c r="F12" s="16" t="s">
        <v>22</v>
      </c>
      <c r="G12" s="17"/>
      <c r="H12" s="18" t="s">
        <v>6</v>
      </c>
      <c r="I12" s="141" t="s">
        <v>18</v>
      </c>
      <c r="K12" s="18" t="s">
        <v>6</v>
      </c>
      <c r="L12" s="141" t="s">
        <v>19</v>
      </c>
      <c r="N12" s="19" t="s">
        <v>24</v>
      </c>
      <c r="O12" s="131" t="s">
        <v>88</v>
      </c>
      <c r="P12" s="20"/>
      <c r="Q12" s="19" t="s">
        <v>24</v>
      </c>
      <c r="R12" s="7"/>
      <c r="S12" s="19" t="s">
        <v>24</v>
      </c>
      <c r="T12" s="7"/>
      <c r="U12" s="19" t="s">
        <v>24</v>
      </c>
      <c r="V12" s="20"/>
      <c r="W12" s="19" t="s">
        <v>24</v>
      </c>
      <c r="X12" s="7"/>
      <c r="Y12" s="19" t="s">
        <v>24</v>
      </c>
      <c r="Z12" s="20"/>
      <c r="AA12" s="19" t="s">
        <v>24</v>
      </c>
      <c r="AB12" s="20"/>
      <c r="AC12" s="19" t="s">
        <v>24</v>
      </c>
      <c r="AD12" s="20"/>
      <c r="AE12" s="21" t="s">
        <v>24</v>
      </c>
      <c r="AF12" s="21"/>
      <c r="AG12" s="141" t="s">
        <v>25</v>
      </c>
      <c r="AH12" s="21" t="s">
        <v>24</v>
      </c>
      <c r="AI12" s="141" t="s">
        <v>25</v>
      </c>
      <c r="AJ12" s="21" t="s">
        <v>24</v>
      </c>
      <c r="AK12" s="141" t="s">
        <v>25</v>
      </c>
      <c r="AL12" s="14"/>
      <c r="AM12" s="22" t="s">
        <v>26</v>
      </c>
      <c r="AN12" s="14"/>
      <c r="AO12" s="141" t="s">
        <v>27</v>
      </c>
      <c r="AP12" s="135"/>
      <c r="AQ12" s="41"/>
      <c r="AR12" s="135" t="s">
        <v>27</v>
      </c>
    </row>
    <row r="13" spans="2:46">
      <c r="B13" s="23"/>
      <c r="D13" s="24" t="s">
        <v>28</v>
      </c>
      <c r="F13" s="24" t="s">
        <v>29</v>
      </c>
      <c r="G13" s="11"/>
      <c r="H13" s="24"/>
      <c r="I13" s="24" t="s">
        <v>30</v>
      </c>
      <c r="K13" s="24"/>
      <c r="L13" s="24" t="s">
        <v>31</v>
      </c>
      <c r="N13" s="24"/>
      <c r="O13" s="24" t="s">
        <v>32</v>
      </c>
      <c r="P13" s="24"/>
      <c r="Q13" s="24" t="s">
        <v>33</v>
      </c>
      <c r="R13" s="24"/>
      <c r="S13" s="24" t="s">
        <v>34</v>
      </c>
      <c r="T13" s="24"/>
      <c r="U13" s="24" t="s">
        <v>35</v>
      </c>
      <c r="V13" s="24"/>
      <c r="W13" s="24" t="s">
        <v>36</v>
      </c>
      <c r="X13" s="24"/>
      <c r="Y13" s="24" t="s">
        <v>37</v>
      </c>
      <c r="Z13" s="24"/>
      <c r="AA13" s="24"/>
      <c r="AB13" s="24"/>
      <c r="AC13" s="24" t="s">
        <v>38</v>
      </c>
      <c r="AD13" s="24"/>
      <c r="AE13" s="24" t="s">
        <v>39</v>
      </c>
      <c r="AF13" s="24"/>
      <c r="AG13" s="24" t="s">
        <v>85</v>
      </c>
      <c r="AH13" s="24" t="s">
        <v>35</v>
      </c>
      <c r="AI13" s="24" t="s">
        <v>35</v>
      </c>
      <c r="AJ13" s="24"/>
      <c r="AK13" s="24"/>
      <c r="AL13" s="24"/>
      <c r="AM13" s="24"/>
      <c r="AN13" s="24"/>
      <c r="AO13" s="12" t="s">
        <v>92</v>
      </c>
      <c r="AP13" s="12"/>
      <c r="AQ13" s="4"/>
      <c r="AR13" s="134" t="s">
        <v>93</v>
      </c>
    </row>
    <row r="14" spans="2:46">
      <c r="R14" s="24"/>
      <c r="S14" s="24"/>
      <c r="T14" s="24"/>
      <c r="U14" s="24"/>
      <c r="V14" s="24"/>
      <c r="W14" s="24"/>
      <c r="X14" s="24"/>
      <c r="Y14" s="8" t="s">
        <v>0</v>
      </c>
      <c r="AE14" s="25" t="s">
        <v>86</v>
      </c>
      <c r="AF14" s="25"/>
      <c r="AG14" s="24" t="s">
        <v>87</v>
      </c>
      <c r="AI14" s="24" t="s">
        <v>40</v>
      </c>
      <c r="AK14" s="24"/>
      <c r="AO14" s="4"/>
      <c r="AP14" s="4"/>
      <c r="AQ14" s="4"/>
      <c r="AR14" s="25" t="s">
        <v>99</v>
      </c>
    </row>
    <row r="15" spans="2:46">
      <c r="D15" s="26" t="s">
        <v>41</v>
      </c>
      <c r="AO15" s="4"/>
      <c r="AP15" s="4"/>
      <c r="AQ15" s="4"/>
    </row>
    <row r="16" spans="2:46">
      <c r="B16" s="13">
        <v>1</v>
      </c>
      <c r="D16" s="2" t="s">
        <v>42</v>
      </c>
      <c r="F16" s="27" t="s">
        <v>43</v>
      </c>
      <c r="G16" s="27"/>
      <c r="H16" s="28">
        <v>101336.91666666667</v>
      </c>
      <c r="I16" s="28">
        <v>105258.64978493931</v>
      </c>
      <c r="J16" s="3"/>
      <c r="K16" s="28">
        <v>1569938.6044392167</v>
      </c>
      <c r="L16" s="28">
        <v>1569786.6374891768</v>
      </c>
      <c r="N16" s="29">
        <v>102672.94442530281</v>
      </c>
      <c r="O16" s="28">
        <f>L16*1000/I16/12</f>
        <v>1242.800980170045</v>
      </c>
      <c r="P16" s="29"/>
      <c r="Q16" s="29">
        <v>148768.01803273332</v>
      </c>
      <c r="R16" s="30"/>
      <c r="S16" s="29">
        <f>L16*AO16/100</f>
        <v>5933.7934897090881</v>
      </c>
      <c r="T16" s="30"/>
      <c r="U16" s="31">
        <f>Q16+S16</f>
        <v>154701.81152244241</v>
      </c>
      <c r="V16" s="31"/>
      <c r="W16" s="31">
        <f>Q16</f>
        <v>148768.01803273332</v>
      </c>
      <c r="X16" s="30"/>
      <c r="Y16" s="32">
        <f>Q16/($Q$44-$Q$42)*$Y$51</f>
        <v>5184.6770420024068</v>
      </c>
      <c r="Z16" s="29"/>
      <c r="AA16" s="31">
        <f>Y16+AH16</f>
        <v>6037.0711861590298</v>
      </c>
      <c r="AB16" s="31"/>
      <c r="AC16" s="31">
        <f>Y16+W16</f>
        <v>153952.69507473573</v>
      </c>
      <c r="AD16" s="29"/>
      <c r="AE16" s="29">
        <f>Y16-S16</f>
        <v>-749.11644770668136</v>
      </c>
      <c r="AF16" s="29"/>
      <c r="AG16" s="33">
        <f>AE16/U16</f>
        <v>-4.8423249885345262E-3</v>
      </c>
      <c r="AH16" s="29">
        <f>(AM16/100)*L16</f>
        <v>852.39414415662293</v>
      </c>
      <c r="AI16" s="33">
        <f>AH16/Q16</f>
        <v>5.7296867662044891E-3</v>
      </c>
      <c r="AJ16" s="29">
        <f>AE16+AH16</f>
        <v>103.27769644994157</v>
      </c>
      <c r="AK16" s="33">
        <f>AJ16/Q16</f>
        <v>6.9421975109742638E-4</v>
      </c>
      <c r="AL16" s="30"/>
      <c r="AM16" s="34">
        <f>ROUND((((Q16/$Q$44)*$AH$51)/L16)*100,4)</f>
        <v>5.4300000000000001E-2</v>
      </c>
      <c r="AN16" s="30"/>
      <c r="AO16" s="56">
        <v>0.378</v>
      </c>
      <c r="AP16" s="36"/>
      <c r="AQ16" s="37" t="s">
        <v>0</v>
      </c>
      <c r="AR16" s="38">
        <f>ROUND(Y16/L16*100,3)</f>
        <v>0.33</v>
      </c>
      <c r="AT16" s="32">
        <f>AR16*L16/100</f>
        <v>5180.2959037142837</v>
      </c>
    </row>
    <row r="17" spans="2:46">
      <c r="D17" s="2" t="s">
        <v>44</v>
      </c>
      <c r="H17" s="39"/>
      <c r="I17" s="39"/>
      <c r="K17" s="39"/>
      <c r="L17" s="39"/>
      <c r="N17" s="39"/>
      <c r="O17" s="39"/>
      <c r="P17" s="20"/>
      <c r="Q17" s="39"/>
      <c r="R17" s="4"/>
      <c r="S17" s="40"/>
      <c r="T17" s="4"/>
      <c r="U17" s="41"/>
      <c r="V17" s="4"/>
      <c r="W17" s="41"/>
      <c r="X17" s="4"/>
      <c r="Y17" s="41"/>
      <c r="Z17" s="4"/>
      <c r="AA17" s="41"/>
      <c r="AB17" s="4"/>
      <c r="AC17" s="41"/>
      <c r="AD17" s="4"/>
      <c r="AE17" s="39"/>
      <c r="AF17" s="4"/>
      <c r="AG17" s="42"/>
      <c r="AH17" s="39"/>
      <c r="AI17" s="43"/>
      <c r="AJ17" s="39"/>
      <c r="AK17" s="43"/>
      <c r="AL17" s="4"/>
      <c r="AM17" s="44"/>
      <c r="AN17" s="4"/>
      <c r="AO17" s="136"/>
      <c r="AP17" s="4"/>
      <c r="AQ17" s="4"/>
      <c r="AR17" s="137"/>
    </row>
    <row r="18" spans="2:46">
      <c r="S18" s="29"/>
      <c r="AG18" s="47"/>
      <c r="AI18" s="47"/>
      <c r="AK18" s="47"/>
      <c r="AM18" s="48"/>
      <c r="AO18" s="45"/>
      <c r="AP18" s="4"/>
      <c r="AQ18" s="4"/>
      <c r="AR18" s="46"/>
    </row>
    <row r="19" spans="2:46">
      <c r="B19" s="49">
        <f>MAX(B$13:B18)+1</f>
        <v>2</v>
      </c>
      <c r="D19" s="26" t="s">
        <v>45</v>
      </c>
      <c r="H19" s="50">
        <f>SUM(H16:H16)</f>
        <v>101336.91666666667</v>
      </c>
      <c r="I19" s="50">
        <f>SUM(I16:I18)</f>
        <v>105258.64978493931</v>
      </c>
      <c r="K19" s="50">
        <f>SUM(K16:K16)</f>
        <v>1569938.6044392167</v>
      </c>
      <c r="L19" s="50">
        <f>SUM(L16:L18)</f>
        <v>1569786.6374891768</v>
      </c>
      <c r="M19" s="50"/>
      <c r="N19" s="51">
        <f>SUM(N16:N16)</f>
        <v>102672.94442530281</v>
      </c>
      <c r="O19" s="28">
        <f>L19*1000/I19/12</f>
        <v>1242.800980170045</v>
      </c>
      <c r="P19" s="51"/>
      <c r="Q19" s="51">
        <f>SUM(Q16:Q18)</f>
        <v>148768.01803273332</v>
      </c>
      <c r="R19" s="30"/>
      <c r="S19" s="51">
        <f>SUM(S16:S16)</f>
        <v>5933.7934897090881</v>
      </c>
      <c r="T19" s="30"/>
      <c r="U19" s="51">
        <f>SUM(U16:U16)</f>
        <v>154701.81152244241</v>
      </c>
      <c r="V19" s="51"/>
      <c r="W19" s="51">
        <f>SUM(W16:W16)</f>
        <v>148768.01803273332</v>
      </c>
      <c r="X19" s="30"/>
      <c r="Y19" s="51">
        <f>SUM(Y16:Y16)</f>
        <v>5184.6770420024068</v>
      </c>
      <c r="Z19" s="51"/>
      <c r="AA19" s="51">
        <f>SUM(AA16:AA16)</f>
        <v>6037.0711861590298</v>
      </c>
      <c r="AB19" s="51"/>
      <c r="AC19" s="51">
        <f>SUM(AC16:AC16)</f>
        <v>153952.69507473573</v>
      </c>
      <c r="AD19" s="51"/>
      <c r="AE19" s="29">
        <f>SUM(AE16)</f>
        <v>-749.11644770668136</v>
      </c>
      <c r="AF19" s="29"/>
      <c r="AG19" s="33">
        <f>AE19/U19</f>
        <v>-4.8423249885345262E-3</v>
      </c>
      <c r="AH19" s="29">
        <f>SUM(AH16)</f>
        <v>852.39414415662293</v>
      </c>
      <c r="AI19" s="33">
        <f>AH19/Q19</f>
        <v>5.7296867662044891E-3</v>
      </c>
      <c r="AJ19" s="29">
        <f>AE19+AH19</f>
        <v>103.27769644994157</v>
      </c>
      <c r="AK19" s="33">
        <f>AJ19/Q19</f>
        <v>6.9421975109742638E-4</v>
      </c>
      <c r="AL19" s="30"/>
      <c r="AM19" s="52"/>
      <c r="AN19" s="30"/>
      <c r="AO19" s="133"/>
      <c r="AP19" s="36"/>
      <c r="AQ19" s="4"/>
      <c r="AR19" s="46"/>
    </row>
    <row r="20" spans="2:46">
      <c r="L20" s="3" t="s">
        <v>0</v>
      </c>
      <c r="S20" s="29"/>
      <c r="AG20" s="47"/>
      <c r="AI20" s="47"/>
      <c r="AK20" s="47"/>
      <c r="AM20" s="48"/>
      <c r="AO20" s="45"/>
      <c r="AP20" s="4"/>
      <c r="AQ20" s="4"/>
      <c r="AR20" s="46"/>
    </row>
    <row r="21" spans="2:46">
      <c r="D21" s="26" t="s">
        <v>46</v>
      </c>
      <c r="H21" s="53"/>
      <c r="I21" s="53"/>
      <c r="S21" s="29"/>
      <c r="AG21" s="47"/>
      <c r="AI21" s="47"/>
      <c r="AK21" s="47"/>
      <c r="AM21" s="48"/>
      <c r="AO21" s="45"/>
      <c r="AP21" s="4"/>
      <c r="AQ21" s="4"/>
      <c r="AR21" s="46"/>
    </row>
    <row r="22" spans="2:46">
      <c r="B22" s="49">
        <f>MAX(B$13:B21)+1</f>
        <v>3</v>
      </c>
      <c r="D22" s="2" t="s">
        <v>47</v>
      </c>
      <c r="F22" s="11">
        <v>24</v>
      </c>
      <c r="G22" s="11"/>
      <c r="H22" s="28">
        <v>17306.416666666664</v>
      </c>
      <c r="I22" s="28">
        <v>19046.041792326934</v>
      </c>
      <c r="K22" s="28">
        <v>513041.74113523914</v>
      </c>
      <c r="L22" s="28">
        <v>536266.600352215</v>
      </c>
      <c r="N22" s="51">
        <v>33647.646251191611</v>
      </c>
      <c r="O22" s="28">
        <f t="shared" ref="O22:O29" si="0">L22*1000/I22/12</f>
        <v>2346.3606690545207</v>
      </c>
      <c r="P22" s="51"/>
      <c r="Q22" s="29">
        <v>50590.494891159164</v>
      </c>
      <c r="R22" s="30"/>
      <c r="S22" s="29">
        <f t="shared" ref="S22:S29" si="1">L22*AO22/100</f>
        <v>2016.3624173243284</v>
      </c>
      <c r="T22" s="30"/>
      <c r="U22" s="31">
        <f t="shared" ref="U22:U29" si="2">Q22+S22</f>
        <v>52606.857308483493</v>
      </c>
      <c r="V22" s="31"/>
      <c r="W22" s="31">
        <f t="shared" ref="W22:W29" si="3">Q22</f>
        <v>50590.494891159164</v>
      </c>
      <c r="X22" s="30"/>
      <c r="Y22" s="32">
        <f>Q22/($Q$44-$Q$42)*$Y$51</f>
        <v>1763.1167025967925</v>
      </c>
      <c r="Z22" s="29"/>
      <c r="AA22" s="31">
        <f t="shared" ref="AA22:AA29" si="4">Y22+AH22</f>
        <v>2053.2369333873407</v>
      </c>
      <c r="AB22" s="31"/>
      <c r="AC22" s="31">
        <f t="shared" ref="AC22:AC29" si="5">Y22+W22</f>
        <v>52353.611593755959</v>
      </c>
      <c r="AD22" s="29"/>
      <c r="AE22" s="29">
        <f t="shared" ref="AE22:AE29" si="6">Y22-S22</f>
        <v>-253.24571472753587</v>
      </c>
      <c r="AF22" s="29"/>
      <c r="AG22" s="33">
        <f>AE22/U22</f>
        <v>-4.81392973624176E-3</v>
      </c>
      <c r="AH22" s="29">
        <f t="shared" ref="AH22:AH29" si="7">(AM22/100)*L22</f>
        <v>290.12023079054831</v>
      </c>
      <c r="AI22" s="33">
        <f>AH22/Q22</f>
        <v>5.7346786469417927E-3</v>
      </c>
      <c r="AJ22" s="29">
        <f t="shared" ref="AJ22:AJ29" si="8">AE22+AH22</f>
        <v>36.874516063012436</v>
      </c>
      <c r="AK22" s="33">
        <f>AJ22/Q22</f>
        <v>7.2888229582146989E-4</v>
      </c>
      <c r="AL22" s="30"/>
      <c r="AM22" s="34">
        <f>ROUND((((Q22/$Q$44)*$AH$51)/L22)*100,4)</f>
        <v>5.4100000000000002E-2</v>
      </c>
      <c r="AN22" s="30"/>
      <c r="AO22" s="56">
        <v>0.376</v>
      </c>
      <c r="AP22" s="36"/>
      <c r="AQ22" s="4"/>
      <c r="AR22" s="38">
        <f>ROUND(Y22/L22*100,3)</f>
        <v>0.32900000000000001</v>
      </c>
      <c r="AS22" s="54"/>
      <c r="AT22" s="32">
        <f t="shared" ref="AT22:AT26" si="9">AR22*L22/100</f>
        <v>1764.3171151587874</v>
      </c>
    </row>
    <row r="23" spans="2:46">
      <c r="B23" s="49">
        <f>MAX(B$13:B22)+1</f>
        <v>4</v>
      </c>
      <c r="D23" s="55" t="s">
        <v>48</v>
      </c>
      <c r="E23" s="55"/>
      <c r="F23" s="49">
        <v>33</v>
      </c>
      <c r="G23" s="11"/>
      <c r="H23" s="28">
        <v>0</v>
      </c>
      <c r="I23" s="28">
        <v>0</v>
      </c>
      <c r="K23" s="28">
        <v>0</v>
      </c>
      <c r="L23" s="28">
        <v>0</v>
      </c>
      <c r="N23" s="29">
        <v>0</v>
      </c>
      <c r="O23" s="28">
        <v>0</v>
      </c>
      <c r="P23" s="29"/>
      <c r="Q23" s="29">
        <v>0</v>
      </c>
      <c r="R23" s="30"/>
      <c r="S23" s="29">
        <f t="shared" si="1"/>
        <v>0</v>
      </c>
      <c r="T23" s="30"/>
      <c r="U23" s="31">
        <f t="shared" si="2"/>
        <v>0</v>
      </c>
      <c r="V23" s="31"/>
      <c r="W23" s="31">
        <f t="shared" si="3"/>
        <v>0</v>
      </c>
      <c r="X23" s="30"/>
      <c r="Y23" s="32">
        <f>AR23*L23</f>
        <v>0</v>
      </c>
      <c r="Z23" s="29"/>
      <c r="AA23" s="31">
        <f t="shared" si="4"/>
        <v>0</v>
      </c>
      <c r="AB23" s="31"/>
      <c r="AC23" s="31">
        <f t="shared" si="5"/>
        <v>0</v>
      </c>
      <c r="AD23" s="29"/>
      <c r="AE23" s="29">
        <f t="shared" si="6"/>
        <v>0</v>
      </c>
      <c r="AF23" s="29"/>
      <c r="AG23" s="33">
        <v>0</v>
      </c>
      <c r="AH23" s="29">
        <f t="shared" si="7"/>
        <v>0</v>
      </c>
      <c r="AI23" s="33">
        <v>0</v>
      </c>
      <c r="AJ23" s="29">
        <f t="shared" si="8"/>
        <v>0</v>
      </c>
      <c r="AK23" s="33">
        <f>AG23+AI23</f>
        <v>0</v>
      </c>
      <c r="AL23" s="30"/>
      <c r="AM23" s="34">
        <v>0</v>
      </c>
      <c r="AN23" s="30"/>
      <c r="AO23" s="56">
        <v>0.32200000000000001</v>
      </c>
      <c r="AP23" s="36"/>
      <c r="AQ23" s="4"/>
      <c r="AR23" s="38">
        <f>AR24</f>
        <v>0.28199999999999997</v>
      </c>
      <c r="AS23" s="54"/>
      <c r="AT23" s="32">
        <f t="shared" si="9"/>
        <v>0</v>
      </c>
    </row>
    <row r="24" spans="2:46">
      <c r="B24" s="49">
        <f>MAX(B$13:B23)+1</f>
        <v>5</v>
      </c>
      <c r="D24" s="2" t="s">
        <v>49</v>
      </c>
      <c r="F24" s="11">
        <v>36</v>
      </c>
      <c r="G24" s="11"/>
      <c r="H24" s="28">
        <v>1058.6666666666667</v>
      </c>
      <c r="I24" s="28">
        <v>1085.852777777774</v>
      </c>
      <c r="K24" s="28">
        <v>901191.51506367233</v>
      </c>
      <c r="L24" s="28">
        <v>928614.07790582778</v>
      </c>
      <c r="N24" s="51">
        <v>49005.26783999426</v>
      </c>
      <c r="O24" s="28">
        <f t="shared" si="0"/>
        <v>71266.112751050576</v>
      </c>
      <c r="P24" s="51"/>
      <c r="Q24" s="29">
        <v>75033.954390272833</v>
      </c>
      <c r="R24" s="30"/>
      <c r="S24" s="29">
        <f t="shared" si="1"/>
        <v>2990.1373308567654</v>
      </c>
      <c r="T24" s="30"/>
      <c r="U24" s="31">
        <f t="shared" si="2"/>
        <v>78024.091721129604</v>
      </c>
      <c r="V24" s="31"/>
      <c r="W24" s="31">
        <f t="shared" si="3"/>
        <v>75033.954390272833</v>
      </c>
      <c r="X24" s="30"/>
      <c r="Y24" s="32">
        <f>Q24/($Q$44-$Q$42)*$Y$51</f>
        <v>2614.9896049049057</v>
      </c>
      <c r="Z24" s="29"/>
      <c r="AA24" s="31">
        <f t="shared" si="4"/>
        <v>3044.937922975304</v>
      </c>
      <c r="AB24" s="31"/>
      <c r="AC24" s="31">
        <f t="shared" si="5"/>
        <v>77648.943995177746</v>
      </c>
      <c r="AD24" s="29"/>
      <c r="AE24" s="29">
        <f t="shared" si="6"/>
        <v>-375.14772595185968</v>
      </c>
      <c r="AF24" s="29"/>
      <c r="AG24" s="33">
        <f t="shared" ref="AG24:AG29" si="10">AE24/U24</f>
        <v>-4.8081011605068955E-3</v>
      </c>
      <c r="AH24" s="29">
        <f t="shared" si="7"/>
        <v>429.94831807039827</v>
      </c>
      <c r="AI24" s="33">
        <f t="shared" ref="AI24:AI29" si="11">AH24/Q24</f>
        <v>5.7300501028389808E-3</v>
      </c>
      <c r="AJ24" s="29">
        <f t="shared" si="8"/>
        <v>54.800592118538589</v>
      </c>
      <c r="AK24" s="33">
        <f t="shared" ref="AK24:AK29" si="12">AJ24/Q24</f>
        <v>7.3034391648219954E-4</v>
      </c>
      <c r="AL24" s="30"/>
      <c r="AM24" s="34">
        <f t="shared" ref="AM24:AM29" si="13">ROUND((((Q24/$Q$44)*$AH$51)/L24)*100,4)</f>
        <v>4.6300000000000001E-2</v>
      </c>
      <c r="AN24" s="30"/>
      <c r="AO24" s="56">
        <v>0.32200000000000001</v>
      </c>
      <c r="AP24" s="36"/>
      <c r="AQ24" s="4"/>
      <c r="AR24" s="38">
        <f>ROUND(Y24/L24*100,3)</f>
        <v>0.28199999999999997</v>
      </c>
      <c r="AS24" s="54"/>
      <c r="AT24" s="32">
        <f t="shared" si="9"/>
        <v>2618.6916996944342</v>
      </c>
    </row>
    <row r="25" spans="2:46">
      <c r="B25" s="49">
        <f>MAX(B$13:B24)+1</f>
        <v>6</v>
      </c>
      <c r="D25" s="2" t="s">
        <v>50</v>
      </c>
      <c r="F25" s="11" t="s">
        <v>51</v>
      </c>
      <c r="G25" s="11"/>
      <c r="H25" s="28">
        <v>5259</v>
      </c>
      <c r="I25" s="28">
        <v>5224.9278642093977</v>
      </c>
      <c r="K25" s="28">
        <v>168033.04399999999</v>
      </c>
      <c r="L25" s="28">
        <v>160874.871894949</v>
      </c>
      <c r="N25" s="51">
        <v>10140.337</v>
      </c>
      <c r="O25" s="28">
        <f t="shared" si="0"/>
        <v>2565.8228540170721</v>
      </c>
      <c r="P25" s="51"/>
      <c r="Q25" s="29">
        <v>14342.200999999999</v>
      </c>
      <c r="R25" s="30"/>
      <c r="S25" s="29">
        <f t="shared" si="1"/>
        <v>571.10579522706894</v>
      </c>
      <c r="T25" s="30"/>
      <c r="U25" s="31">
        <f t="shared" si="2"/>
        <v>14913.306795227069</v>
      </c>
      <c r="V25" s="31"/>
      <c r="W25" s="31">
        <f t="shared" si="3"/>
        <v>14342.200999999999</v>
      </c>
      <c r="X25" s="30"/>
      <c r="Y25" s="32">
        <f>Q25/($Q$44-$Q$42)*$Y$51</f>
        <v>499.83646512063262</v>
      </c>
      <c r="Z25" s="29"/>
      <c r="AA25" s="31">
        <f t="shared" si="4"/>
        <v>582.04352465895158</v>
      </c>
      <c r="AB25" s="31"/>
      <c r="AC25" s="31">
        <f t="shared" si="5"/>
        <v>14842.037465120631</v>
      </c>
      <c r="AD25" s="29"/>
      <c r="AE25" s="29">
        <f t="shared" si="6"/>
        <v>-71.269330106436314</v>
      </c>
      <c r="AF25" s="29"/>
      <c r="AG25" s="33">
        <f t="shared" si="10"/>
        <v>-4.7789086005556938E-3</v>
      </c>
      <c r="AH25" s="29">
        <f t="shared" si="7"/>
        <v>82.20705953831893</v>
      </c>
      <c r="AI25" s="33">
        <f t="shared" si="11"/>
        <v>5.731830110198493E-3</v>
      </c>
      <c r="AJ25" s="29">
        <f t="shared" si="8"/>
        <v>10.937729431882616</v>
      </c>
      <c r="AK25" s="33">
        <f t="shared" si="12"/>
        <v>7.6262558528378017E-4</v>
      </c>
      <c r="AL25" s="30"/>
      <c r="AM25" s="34">
        <f t="shared" si="13"/>
        <v>5.11E-2</v>
      </c>
      <c r="AN25" s="30"/>
      <c r="AO25" s="56">
        <v>0.35499999999999998</v>
      </c>
      <c r="AP25" s="36"/>
      <c r="AQ25" s="4"/>
      <c r="AR25" s="38">
        <f>ROUND(Y25/L25*100,3)</f>
        <v>0.311</v>
      </c>
      <c r="AT25" s="32">
        <f t="shared" si="9"/>
        <v>500.32085159329137</v>
      </c>
    </row>
    <row r="26" spans="2:46">
      <c r="B26" s="49">
        <f>MAX(B$13:B25)+1</f>
        <v>7</v>
      </c>
      <c r="D26" s="2" t="s">
        <v>52</v>
      </c>
      <c r="F26" s="11">
        <v>47</v>
      </c>
      <c r="G26" s="11"/>
      <c r="H26" s="28">
        <v>1.0833333333333333</v>
      </c>
      <c r="I26" s="28">
        <v>1</v>
      </c>
      <c r="K26" s="28">
        <v>1616.6904507017675</v>
      </c>
      <c r="L26" s="28">
        <v>2252.8077291342674</v>
      </c>
      <c r="N26" s="51">
        <v>165.62561725051643</v>
      </c>
      <c r="O26" s="28">
        <f t="shared" si="0"/>
        <v>187733.97742785563</v>
      </c>
      <c r="P26" s="51"/>
      <c r="Q26" s="29">
        <v>333.5599054190115</v>
      </c>
      <c r="R26" s="30"/>
      <c r="S26" s="29">
        <f t="shared" si="1"/>
        <v>5.9699404822058089</v>
      </c>
      <c r="T26" s="30"/>
      <c r="U26" s="31">
        <f t="shared" si="2"/>
        <v>339.5298459012173</v>
      </c>
      <c r="V26" s="31"/>
      <c r="W26" s="31">
        <f t="shared" si="3"/>
        <v>333.5599054190115</v>
      </c>
      <c r="X26" s="30"/>
      <c r="Y26" s="32">
        <f>(Q27+Q28+Q26)/($Q$44-$Q$42)*$Y$51*L26/(L26+L27+L28)</f>
        <v>5.2104418834187527</v>
      </c>
      <c r="Z26" s="29"/>
      <c r="AA26" s="31">
        <f t="shared" si="4"/>
        <v>7.1230756454537456</v>
      </c>
      <c r="AB26" s="31"/>
      <c r="AC26" s="31">
        <f t="shared" si="5"/>
        <v>338.77034730243025</v>
      </c>
      <c r="AD26" s="29"/>
      <c r="AE26" s="29">
        <f t="shared" si="6"/>
        <v>-0.75949859878705617</v>
      </c>
      <c r="AF26" s="29"/>
      <c r="AG26" s="33">
        <f t="shared" si="10"/>
        <v>-2.2369126247829903E-3</v>
      </c>
      <c r="AH26" s="29">
        <f t="shared" si="7"/>
        <v>1.9126337620349931</v>
      </c>
      <c r="AI26" s="33">
        <f t="shared" si="11"/>
        <v>5.7340037905106722E-3</v>
      </c>
      <c r="AJ26" s="29">
        <f t="shared" si="8"/>
        <v>1.153135163247937</v>
      </c>
      <c r="AK26" s="33">
        <f t="shared" si="12"/>
        <v>3.4570556728015342E-3</v>
      </c>
      <c r="AL26" s="30"/>
      <c r="AM26" s="34">
        <f t="shared" si="13"/>
        <v>8.4900000000000003E-2</v>
      </c>
      <c r="AN26" s="30"/>
      <c r="AO26" s="56">
        <v>0.26500000000000001</v>
      </c>
      <c r="AP26" s="36"/>
      <c r="AQ26" s="4"/>
      <c r="AR26" s="38">
        <f>AR27</f>
        <v>0.23100000000000001</v>
      </c>
      <c r="AT26" s="32">
        <f t="shared" si="9"/>
        <v>5.203985854300158</v>
      </c>
    </row>
    <row r="27" spans="2:46">
      <c r="B27" s="49">
        <f>MAX(B$13:B26)+1</f>
        <v>8</v>
      </c>
      <c r="D27" s="2" t="s">
        <v>53</v>
      </c>
      <c r="F27" s="11">
        <v>48</v>
      </c>
      <c r="G27" s="11"/>
      <c r="H27" s="28">
        <v>63.666666666666671</v>
      </c>
      <c r="I27" s="28">
        <v>65.154040404040458</v>
      </c>
      <c r="K27" s="28">
        <v>856497.09877425549</v>
      </c>
      <c r="L27" s="28">
        <v>413290.81798306474</v>
      </c>
      <c r="N27" s="51">
        <v>38996.209349631463</v>
      </c>
      <c r="O27" s="28">
        <f t="shared" si="0"/>
        <v>528607.30178834649</v>
      </c>
      <c r="P27" s="51"/>
      <c r="Q27" s="29">
        <v>30127.245579258906</v>
      </c>
      <c r="R27" s="30"/>
      <c r="S27" s="29">
        <f t="shared" si="1"/>
        <v>1095.2206676551216</v>
      </c>
      <c r="T27" s="30"/>
      <c r="U27" s="31">
        <f t="shared" si="2"/>
        <v>31222.466246914028</v>
      </c>
      <c r="V27" s="31"/>
      <c r="W27" s="31">
        <f t="shared" si="3"/>
        <v>30127.245579258906</v>
      </c>
      <c r="X27" s="30"/>
      <c r="Y27" s="32">
        <f>(Q27+Q28+Q26)/($Q$44-$Q$42)*$Y$51*L27/(L26+L27+L28)</f>
        <v>955.88618602569284</v>
      </c>
      <c r="Z27" s="29"/>
      <c r="AA27" s="31">
        <f t="shared" si="4"/>
        <v>1128.6417479426138</v>
      </c>
      <c r="AB27" s="31"/>
      <c r="AC27" s="31">
        <f t="shared" si="5"/>
        <v>31083.131765284597</v>
      </c>
      <c r="AD27" s="29"/>
      <c r="AE27" s="29">
        <f t="shared" si="6"/>
        <v>-139.33448162942875</v>
      </c>
      <c r="AF27" s="29"/>
      <c r="AG27" s="33">
        <f t="shared" si="10"/>
        <v>-4.4626353513377666E-3</v>
      </c>
      <c r="AH27" s="29">
        <f t="shared" si="7"/>
        <v>172.75556191692104</v>
      </c>
      <c r="AI27" s="33">
        <f t="shared" si="11"/>
        <v>5.7341970231707656E-3</v>
      </c>
      <c r="AJ27" s="29">
        <f t="shared" si="8"/>
        <v>33.421080287492288</v>
      </c>
      <c r="AK27" s="33">
        <f t="shared" si="12"/>
        <v>1.1093307617375092E-3</v>
      </c>
      <c r="AL27" s="30"/>
      <c r="AM27" s="34">
        <f t="shared" si="13"/>
        <v>4.1799999999999997E-2</v>
      </c>
      <c r="AN27" s="30"/>
      <c r="AO27" s="56">
        <v>0.26500000000000001</v>
      </c>
      <c r="AP27" s="36"/>
      <c r="AQ27" s="4"/>
      <c r="AR27" s="38">
        <f>ROUND((Y26+Y27+Y28)/(L26+L27+L28)*100,3)</f>
        <v>0.23100000000000001</v>
      </c>
      <c r="AT27" s="32">
        <f>AR27*L27/100</f>
        <v>954.70178954087953</v>
      </c>
    </row>
    <row r="28" spans="2:46">
      <c r="B28" s="49">
        <f>MAX(B$13:B26)+1</f>
        <v>8</v>
      </c>
      <c r="D28" s="2" t="s">
        <v>54</v>
      </c>
      <c r="F28" s="27" t="s">
        <v>55</v>
      </c>
      <c r="G28" s="11"/>
      <c r="H28" s="28">
        <v>63.666666666666671</v>
      </c>
      <c r="I28" s="28">
        <v>1.0027777777777749</v>
      </c>
      <c r="K28" s="28">
        <v>856497.09877425549</v>
      </c>
      <c r="L28" s="28">
        <v>459903.50184810511</v>
      </c>
      <c r="N28" s="51">
        <v>38996.209349631463</v>
      </c>
      <c r="O28" s="28">
        <f t="shared" si="0"/>
        <v>38219127.577404968</v>
      </c>
      <c r="P28" s="51"/>
      <c r="Q28" s="29">
        <v>27638.135864840948</v>
      </c>
      <c r="R28" s="30"/>
      <c r="S28" s="29">
        <f t="shared" si="1"/>
        <v>1218.7442798974785</v>
      </c>
      <c r="T28" s="30"/>
      <c r="U28" s="31">
        <f t="shared" si="2"/>
        <v>28856.880144738425</v>
      </c>
      <c r="V28" s="31"/>
      <c r="W28" s="31">
        <f t="shared" si="3"/>
        <v>27638.135864840948</v>
      </c>
      <c r="X28" s="30"/>
      <c r="Y28" s="32">
        <f>(Q26+Q27+Q28)/($Q$44-$Q$42)*$Y$51*L28/(L26+L27+L28)</f>
        <v>1063.6950669914454</v>
      </c>
      <c r="Z28" s="29"/>
      <c r="AA28" s="31">
        <f t="shared" si="4"/>
        <v>1222.3617751290417</v>
      </c>
      <c r="AB28" s="31"/>
      <c r="AC28" s="31">
        <f t="shared" si="5"/>
        <v>28701.830931832392</v>
      </c>
      <c r="AD28" s="29"/>
      <c r="AE28" s="29">
        <f>Y28-S28</f>
        <v>-155.04921290603306</v>
      </c>
      <c r="AF28" s="29"/>
      <c r="AG28" s="33">
        <f t="shared" si="10"/>
        <v>-5.3730414420529006E-3</v>
      </c>
      <c r="AH28" s="29">
        <f t="shared" si="7"/>
        <v>158.66670813759629</v>
      </c>
      <c r="AI28" s="33">
        <f t="shared" si="11"/>
        <v>5.7408614283367618E-3</v>
      </c>
      <c r="AJ28" s="29">
        <f t="shared" si="8"/>
        <v>3.6174952315632254</v>
      </c>
      <c r="AK28" s="33">
        <f t="shared" si="12"/>
        <v>1.3088781563466866E-4</v>
      </c>
      <c r="AL28" s="30"/>
      <c r="AM28" s="34">
        <f t="shared" si="13"/>
        <v>3.4500000000000003E-2</v>
      </c>
      <c r="AN28" s="30" t="s">
        <v>0</v>
      </c>
      <c r="AO28" s="56">
        <v>0.26500000000000001</v>
      </c>
      <c r="AP28" s="36"/>
      <c r="AQ28" s="4"/>
      <c r="AR28" s="38">
        <f>AR27</f>
        <v>0.23100000000000001</v>
      </c>
      <c r="AT28" s="32">
        <f>AR28*L28/100</f>
        <v>1062.3770892691227</v>
      </c>
    </row>
    <row r="29" spans="2:46">
      <c r="B29" s="49">
        <f>MAX(B$13:B28)+1</f>
        <v>9</v>
      </c>
      <c r="D29" s="2" t="s">
        <v>56</v>
      </c>
      <c r="F29" s="11" t="s">
        <v>57</v>
      </c>
      <c r="G29" s="11"/>
      <c r="H29" s="28">
        <v>28</v>
      </c>
      <c r="I29" s="28">
        <v>29.122222222222252</v>
      </c>
      <c r="K29" s="28">
        <v>233.86177246899351</v>
      </c>
      <c r="L29" s="28">
        <v>269.62791580171842</v>
      </c>
      <c r="N29" s="51">
        <v>18.659249899021408</v>
      </c>
      <c r="O29" s="28">
        <f t="shared" si="0"/>
        <v>771.54115547992603</v>
      </c>
      <c r="P29" s="51"/>
      <c r="Q29" s="29">
        <v>25.091272947769362</v>
      </c>
      <c r="R29" s="30"/>
      <c r="S29" s="29">
        <f t="shared" si="1"/>
        <v>1.0003195676243752</v>
      </c>
      <c r="T29" s="30"/>
      <c r="U29" s="147">
        <f t="shared" si="2"/>
        <v>26.091592515393735</v>
      </c>
      <c r="V29" s="31"/>
      <c r="W29" s="31">
        <f t="shared" si="3"/>
        <v>25.091272947769362</v>
      </c>
      <c r="X29" s="30"/>
      <c r="Y29" s="32">
        <f>Q29/($Q$44-$Q$42)*$Y$51</f>
        <v>0.87444968701735482</v>
      </c>
      <c r="Z29" s="29"/>
      <c r="AA29" s="31">
        <f t="shared" si="4"/>
        <v>1.0184309940554725</v>
      </c>
      <c r="AB29" s="31"/>
      <c r="AC29" s="31">
        <f t="shared" si="5"/>
        <v>25.965722634786715</v>
      </c>
      <c r="AD29" s="29"/>
      <c r="AE29" s="29">
        <f t="shared" si="6"/>
        <v>-0.12586988060702042</v>
      </c>
      <c r="AF29" s="29"/>
      <c r="AG29" s="33">
        <f t="shared" si="10"/>
        <v>-4.8241547744837217E-3</v>
      </c>
      <c r="AH29" s="29">
        <f t="shared" si="7"/>
        <v>0.14398130703811765</v>
      </c>
      <c r="AI29" s="33">
        <f t="shared" si="11"/>
        <v>5.7383022112043828E-3</v>
      </c>
      <c r="AJ29" s="29">
        <f t="shared" si="8"/>
        <v>1.8111426431097227E-2</v>
      </c>
      <c r="AK29" s="33">
        <f t="shared" si="12"/>
        <v>7.2182174530556649E-4</v>
      </c>
      <c r="AL29" s="30"/>
      <c r="AM29" s="34">
        <f t="shared" si="13"/>
        <v>5.3400000000000003E-2</v>
      </c>
      <c r="AN29" s="30"/>
      <c r="AO29" s="56">
        <v>0.371</v>
      </c>
      <c r="AP29" s="36"/>
      <c r="AQ29" s="4"/>
      <c r="AR29" s="38">
        <f>ROUND(Y29/L29*100,3)</f>
        <v>0.32400000000000001</v>
      </c>
      <c r="AT29" s="32">
        <f>AR29*L29/100</f>
        <v>0.87359444719756763</v>
      </c>
    </row>
    <row r="30" spans="2:46">
      <c r="B30" s="13"/>
      <c r="D30" s="2" t="s">
        <v>44</v>
      </c>
      <c r="F30" s="11"/>
      <c r="G30" s="11"/>
      <c r="H30" s="39"/>
      <c r="I30" s="39"/>
      <c r="K30" s="39"/>
      <c r="L30" s="39"/>
      <c r="M30" s="1" t="s">
        <v>0</v>
      </c>
      <c r="N30" s="39"/>
      <c r="O30" s="39"/>
      <c r="P30" s="20"/>
      <c r="Q30" s="39"/>
      <c r="R30" s="4"/>
      <c r="S30" s="40"/>
      <c r="T30" s="4"/>
      <c r="U30" s="41"/>
      <c r="V30" s="4"/>
      <c r="W30" s="41"/>
      <c r="X30" s="4"/>
      <c r="Y30" s="41"/>
      <c r="Z30" s="4"/>
      <c r="AA30" s="41"/>
      <c r="AB30" s="4"/>
      <c r="AC30" s="41"/>
      <c r="AD30" s="4"/>
      <c r="AE30" s="39"/>
      <c r="AF30" s="4"/>
      <c r="AG30" s="43"/>
      <c r="AH30" s="39"/>
      <c r="AI30" s="43"/>
      <c r="AJ30" s="39"/>
      <c r="AK30" s="43"/>
      <c r="AL30" s="4"/>
      <c r="AM30" s="44"/>
      <c r="AN30" s="4"/>
      <c r="AO30" s="138"/>
      <c r="AP30" s="4"/>
      <c r="AQ30" s="4"/>
      <c r="AR30" s="137"/>
    </row>
    <row r="31" spans="2:46">
      <c r="B31" s="13"/>
      <c r="S31" s="29"/>
      <c r="AG31" s="47"/>
      <c r="AI31" s="47"/>
      <c r="AK31" s="47"/>
      <c r="AM31" s="48"/>
      <c r="AO31" s="35"/>
      <c r="AP31" s="4"/>
      <c r="AQ31" s="4"/>
      <c r="AR31" s="46"/>
    </row>
    <row r="32" spans="2:46">
      <c r="B32" s="49">
        <f>MAX(B$13:B31)+1</f>
        <v>10</v>
      </c>
      <c r="D32" s="26" t="s">
        <v>58</v>
      </c>
      <c r="H32" s="50">
        <f>SUM(H22:H29)</f>
        <v>23780.5</v>
      </c>
      <c r="I32" s="50">
        <f>SUM(I22:I31)</f>
        <v>25453.101474718143</v>
      </c>
      <c r="K32" s="50">
        <f>SUM(K22:K29)</f>
        <v>3297111.0499705928</v>
      </c>
      <c r="L32" s="50">
        <f>SUM(L22:L31)</f>
        <v>2501472.3056290983</v>
      </c>
      <c r="M32" s="50"/>
      <c r="N32" s="29">
        <f>SUM(N22:N29)</f>
        <v>170969.95465759834</v>
      </c>
      <c r="O32" s="28">
        <f t="shared" ref="O32" si="14">L32*1000/I32/12</f>
        <v>8189.8084473573917</v>
      </c>
      <c r="P32" s="29"/>
      <c r="Q32" s="29">
        <f>SUM(Q22:Q31)</f>
        <v>198090.68290389862</v>
      </c>
      <c r="R32" s="30"/>
      <c r="S32" s="29">
        <f>SUM(S22:S29)</f>
        <v>7898.5407510105933</v>
      </c>
      <c r="T32" s="30"/>
      <c r="U32" s="29">
        <f>SUM(U22:U29)</f>
        <v>205989.2236549092</v>
      </c>
      <c r="V32" s="29"/>
      <c r="W32" s="29">
        <f>SUM(W22:W29)</f>
        <v>198090.68290389862</v>
      </c>
      <c r="X32" s="30"/>
      <c r="Y32" s="31">
        <f>SUM(Y22:Y29)</f>
        <v>6903.6089172099064</v>
      </c>
      <c r="Z32" s="51"/>
      <c r="AA32" s="31">
        <f>SUM(AA22:AA29)</f>
        <v>8039.3634107327589</v>
      </c>
      <c r="AB32" s="31"/>
      <c r="AC32" s="31">
        <f>SUM(AC22:AC29)</f>
        <v>204994.29182110855</v>
      </c>
      <c r="AD32" s="51"/>
      <c r="AE32" s="29">
        <f>SUM(AE22:AE29)</f>
        <v>-994.93183380068785</v>
      </c>
      <c r="AF32" s="29"/>
      <c r="AG32" s="33">
        <f>AE32/Q32</f>
        <v>-5.0226079248935065E-3</v>
      </c>
      <c r="AH32" s="29">
        <f>SUM(AH22:AH29)</f>
        <v>1135.7544935228559</v>
      </c>
      <c r="AI32" s="33">
        <f>AH32/Q32</f>
        <v>5.7335078907969333E-3</v>
      </c>
      <c r="AJ32" s="29">
        <f>AE32+AH32</f>
        <v>140.82265972216805</v>
      </c>
      <c r="AK32" s="33"/>
      <c r="AL32" s="30"/>
      <c r="AM32" s="34"/>
      <c r="AN32" s="30"/>
      <c r="AO32" s="35"/>
      <c r="AP32" s="36"/>
      <c r="AQ32" s="4"/>
      <c r="AR32" s="46"/>
    </row>
    <row r="33" spans="2:46">
      <c r="B33" s="13"/>
      <c r="S33" s="29"/>
      <c r="AG33" s="47"/>
      <c r="AI33" s="47"/>
      <c r="AK33" s="47"/>
      <c r="AM33" s="48"/>
      <c r="AO33" s="35"/>
      <c r="AP33" s="4"/>
      <c r="AQ33" s="4"/>
      <c r="AR33" s="46"/>
    </row>
    <row r="34" spans="2:46">
      <c r="B34" s="13"/>
      <c r="D34" s="26" t="s">
        <v>59</v>
      </c>
      <c r="S34" s="29"/>
      <c r="AG34" s="47"/>
      <c r="AI34" s="47"/>
      <c r="AK34" s="47"/>
      <c r="AM34" s="48"/>
      <c r="AO34" s="56" t="s">
        <v>0</v>
      </c>
      <c r="AP34" s="4"/>
      <c r="AQ34" s="4"/>
      <c r="AR34" s="57" t="s">
        <v>0</v>
      </c>
    </row>
    <row r="35" spans="2:46">
      <c r="B35" s="49">
        <f>MAX(B$13:B34)+1</f>
        <v>11</v>
      </c>
      <c r="D35" s="2" t="s">
        <v>60</v>
      </c>
      <c r="F35" s="11" t="s">
        <v>61</v>
      </c>
      <c r="G35" s="11"/>
      <c r="H35" s="28">
        <v>2828</v>
      </c>
      <c r="I35" s="28">
        <v>2460.6166666666663</v>
      </c>
      <c r="K35" s="28">
        <v>3735.0893644456642</v>
      </c>
      <c r="L35" s="28">
        <v>3285.7464134232382</v>
      </c>
      <c r="N35" s="51">
        <v>473.92026673033644</v>
      </c>
      <c r="O35" s="28">
        <f t="shared" ref="O35:O39" si="15">L35*1000/I35/12</f>
        <v>111.27787795143625</v>
      </c>
      <c r="P35" s="51"/>
      <c r="Q35" s="29">
        <v>488.55641257909394</v>
      </c>
      <c r="R35" s="30"/>
      <c r="S35" s="29">
        <f>L35*AO35/100</f>
        <v>11.171537805639012</v>
      </c>
      <c r="T35" s="30"/>
      <c r="U35" s="31">
        <f t="shared" ref="U35:U39" si="16">Q35+S35</f>
        <v>499.72795038473294</v>
      </c>
      <c r="V35" s="31"/>
      <c r="W35" s="31">
        <f t="shared" ref="W35:W39" si="17">Q35</f>
        <v>488.55641257909394</v>
      </c>
      <c r="X35" s="30"/>
      <c r="Y35" s="32">
        <f>AR35*L35/100</f>
        <v>9.7586668478670173</v>
      </c>
      <c r="Z35" s="29"/>
      <c r="AA35" s="31">
        <f>Y35+AH35</f>
        <v>12.561408538517039</v>
      </c>
      <c r="AB35" s="31"/>
      <c r="AC35" s="31">
        <f t="shared" ref="AC35:AC39" si="18">Y35+W35</f>
        <v>498.31507942696095</v>
      </c>
      <c r="AD35" s="29"/>
      <c r="AE35" s="29">
        <f>Y35-S35</f>
        <v>-1.4128709577719949</v>
      </c>
      <c r="AF35" s="29"/>
      <c r="AG35" s="33">
        <f t="shared" ref="AG35:AG39" si="19">AE35/U35</f>
        <v>-2.8272802365451985E-3</v>
      </c>
      <c r="AH35" s="29">
        <f>(AM35/100)*L35</f>
        <v>2.8027416906500222</v>
      </c>
      <c r="AI35" s="33">
        <f>AH35/Q35</f>
        <v>5.7367821166327999E-3</v>
      </c>
      <c r="AJ35" s="29">
        <f>AE35+AH35</f>
        <v>1.3898707328780273</v>
      </c>
      <c r="AK35" s="33">
        <f>AJ35/Q35</f>
        <v>2.8448520930078199E-3</v>
      </c>
      <c r="AL35" s="30"/>
      <c r="AM35" s="34">
        <f>ROUND((((Q35/$Q$44)*$AH$51)/L35)*100,4)</f>
        <v>8.5300000000000001E-2</v>
      </c>
      <c r="AN35" s="30"/>
      <c r="AO35" s="56">
        <v>0.34</v>
      </c>
      <c r="AP35" s="36"/>
      <c r="AQ35" s="4"/>
      <c r="AR35" s="38">
        <f>ROUND(Y52,3)</f>
        <v>0.29699999999999999</v>
      </c>
      <c r="AT35" s="32">
        <f>AR35*L35/100</f>
        <v>9.7586668478670173</v>
      </c>
    </row>
    <row r="36" spans="2:46">
      <c r="B36" s="49">
        <f>MAX(B$13:B35)+1</f>
        <v>12</v>
      </c>
      <c r="D36" s="2" t="s">
        <v>62</v>
      </c>
      <c r="F36" s="11" t="s">
        <v>63</v>
      </c>
      <c r="G36" s="11"/>
      <c r="H36" s="28">
        <v>178</v>
      </c>
      <c r="I36" s="28">
        <v>177</v>
      </c>
      <c r="K36" s="28">
        <v>2902.2385934150548</v>
      </c>
      <c r="L36" s="28">
        <v>3932.5577854698172</v>
      </c>
      <c r="N36" s="51">
        <v>522.31224201957195</v>
      </c>
      <c r="O36" s="28">
        <f t="shared" si="15"/>
        <v>1851.4867163228894</v>
      </c>
      <c r="P36" s="51"/>
      <c r="Q36" s="29">
        <v>800.33920538016253</v>
      </c>
      <c r="R36" s="30"/>
      <c r="S36" s="29">
        <f>L36*AO36/100</f>
        <v>13.370696470597379</v>
      </c>
      <c r="T36" s="30"/>
      <c r="U36" s="31">
        <f t="shared" si="16"/>
        <v>813.70990185075993</v>
      </c>
      <c r="V36" s="31"/>
      <c r="W36" s="31">
        <f t="shared" si="17"/>
        <v>800.33920538016253</v>
      </c>
      <c r="X36" s="30"/>
      <c r="Y36" s="32">
        <f>AR36*L36/100</f>
        <v>11.679696622845356</v>
      </c>
      <c r="Z36" s="29"/>
      <c r="AA36" s="31">
        <f>Y36+AH36</f>
        <v>16.268991558488633</v>
      </c>
      <c r="AB36" s="31"/>
      <c r="AC36" s="31">
        <f t="shared" si="18"/>
        <v>812.01890200300784</v>
      </c>
      <c r="AD36" s="29"/>
      <c r="AE36" s="29">
        <f>Y36-S36</f>
        <v>-1.6909998477520229</v>
      </c>
      <c r="AF36" s="29"/>
      <c r="AG36" s="33">
        <f t="shared" si="19"/>
        <v>-2.0781360087985803E-3</v>
      </c>
      <c r="AH36" s="29">
        <f>(AM36/100)*L36</f>
        <v>4.5892949356432773</v>
      </c>
      <c r="AI36" s="33">
        <f>AH36/Q36</f>
        <v>5.7341873355602445E-3</v>
      </c>
      <c r="AJ36" s="29">
        <f>AE36+AH36</f>
        <v>2.8982950878912543</v>
      </c>
      <c r="AK36" s="33">
        <f>AJ36/Q36</f>
        <v>3.6213333901524408E-3</v>
      </c>
      <c r="AL36" s="30"/>
      <c r="AM36" s="34">
        <f>ROUND((((Q36/$Q$44)*$AH$51)/L36)*100,4)</f>
        <v>0.1167</v>
      </c>
      <c r="AN36" s="30"/>
      <c r="AO36" s="56">
        <v>0.34</v>
      </c>
      <c r="AP36" s="36"/>
      <c r="AQ36" s="35" t="s">
        <v>0</v>
      </c>
      <c r="AR36" s="38">
        <f>AR35</f>
        <v>0.29699999999999999</v>
      </c>
      <c r="AT36" s="32">
        <f>AR36*L36/100</f>
        <v>11.679696622845356</v>
      </c>
    </row>
    <row r="37" spans="2:46">
      <c r="B37" s="49">
        <f>MAX(B$13:B36)+1</f>
        <v>13</v>
      </c>
      <c r="D37" s="2" t="s">
        <v>62</v>
      </c>
      <c r="F37" s="11">
        <v>52</v>
      </c>
      <c r="G37" s="11"/>
      <c r="H37" s="28">
        <v>30</v>
      </c>
      <c r="I37" s="28">
        <v>1.1666666666666667</v>
      </c>
      <c r="K37" s="28">
        <v>466.2387672357238</v>
      </c>
      <c r="L37" s="28">
        <v>212.19525038227087</v>
      </c>
      <c r="N37" s="51">
        <v>60.670270195709442</v>
      </c>
      <c r="O37" s="28">
        <f t="shared" si="15"/>
        <v>15156.803598733633</v>
      </c>
      <c r="P37" s="51"/>
      <c r="Q37" s="29">
        <v>37.99214195369148</v>
      </c>
      <c r="R37" s="30"/>
      <c r="S37" s="29">
        <f>L37*AO37/100</f>
        <v>0.72146385129972102</v>
      </c>
      <c r="T37" s="30"/>
      <c r="U37" s="31">
        <f t="shared" si="16"/>
        <v>38.713605804991204</v>
      </c>
      <c r="V37" s="31"/>
      <c r="W37" s="31">
        <f t="shared" si="17"/>
        <v>37.99214195369148</v>
      </c>
      <c r="X37" s="30"/>
      <c r="Y37" s="32">
        <f>AR37*L37/100</f>
        <v>0.63021989363534447</v>
      </c>
      <c r="Z37" s="29"/>
      <c r="AA37" s="31">
        <f>Y37+AH37</f>
        <v>0.84814441577793664</v>
      </c>
      <c r="AB37" s="31"/>
      <c r="AC37" s="31">
        <f t="shared" si="18"/>
        <v>38.622361847326822</v>
      </c>
      <c r="AD37" s="29"/>
      <c r="AE37" s="29">
        <f>Y37-S37</f>
        <v>-9.124395766437654E-2</v>
      </c>
      <c r="AF37" s="29"/>
      <c r="AG37" s="33">
        <f t="shared" si="19"/>
        <v>-2.3568963873836003E-3</v>
      </c>
      <c r="AH37" s="29">
        <f>(AM37/100)*L37</f>
        <v>0.21792452214259217</v>
      </c>
      <c r="AI37" s="33">
        <f>AH37/Q37</f>
        <v>5.7360420059553311E-3</v>
      </c>
      <c r="AJ37" s="29">
        <f>AE37+AH37</f>
        <v>0.12668056447821563</v>
      </c>
      <c r="AK37" s="33">
        <f>AJ37/Q37</f>
        <v>3.3343885857403414E-3</v>
      </c>
      <c r="AL37" s="30"/>
      <c r="AM37" s="34">
        <f>ROUND((((Q37/$Q$44)*$AH$51)/L37)*100,4)</f>
        <v>0.1027</v>
      </c>
      <c r="AN37" s="30"/>
      <c r="AO37" s="56">
        <v>0.34</v>
      </c>
      <c r="AP37" s="36"/>
      <c r="AQ37" s="4"/>
      <c r="AR37" s="38">
        <f>AR35</f>
        <v>0.29699999999999999</v>
      </c>
      <c r="AT37" s="32">
        <f>AR37*L37/100</f>
        <v>0.63021989363534447</v>
      </c>
    </row>
    <row r="38" spans="2:46">
      <c r="B38" s="49">
        <f>MAX(B$13:B37)+1</f>
        <v>14</v>
      </c>
      <c r="D38" s="2" t="s">
        <v>62</v>
      </c>
      <c r="F38" s="11">
        <v>53</v>
      </c>
      <c r="G38" s="11"/>
      <c r="H38" s="28">
        <v>272.33333333333337</v>
      </c>
      <c r="I38" s="28">
        <v>6.7847222222222223</v>
      </c>
      <c r="K38" s="28">
        <v>4499.9316487570059</v>
      </c>
      <c r="L38" s="28">
        <v>4656.9131691638522</v>
      </c>
      <c r="N38" s="28">
        <v>278.83306975907675</v>
      </c>
      <c r="O38" s="28">
        <f t="shared" si="15"/>
        <v>57198.524083895834</v>
      </c>
      <c r="P38" s="28"/>
      <c r="Q38" s="29">
        <v>339.07660882721854</v>
      </c>
      <c r="R38" s="30"/>
      <c r="S38" s="29">
        <f>L38*AO38/100</f>
        <v>15.833504775157099</v>
      </c>
      <c r="T38" s="30"/>
      <c r="U38" s="31">
        <f t="shared" si="16"/>
        <v>354.91011360237565</v>
      </c>
      <c r="V38" s="31"/>
      <c r="W38" s="31">
        <f t="shared" si="17"/>
        <v>339.07660882721854</v>
      </c>
      <c r="X38" s="30"/>
      <c r="Y38" s="32">
        <f>AR38*L38/100</f>
        <v>13.83103211241664</v>
      </c>
      <c r="Z38" s="29"/>
      <c r="AA38" s="31">
        <f>Y38+AH38</f>
        <v>15.77762181712713</v>
      </c>
      <c r="AB38" s="31"/>
      <c r="AC38" s="31">
        <f t="shared" si="18"/>
        <v>352.9076409396352</v>
      </c>
      <c r="AD38" s="29"/>
      <c r="AE38" s="29">
        <f>Y38-S38</f>
        <v>-2.002472662740459</v>
      </c>
      <c r="AF38" s="29"/>
      <c r="AG38" s="33">
        <f t="shared" si="19"/>
        <v>-5.6421966745752805E-3</v>
      </c>
      <c r="AH38" s="29">
        <f>(AM38/100)*L38</f>
        <v>1.9465897047104901</v>
      </c>
      <c r="AI38" s="33">
        <f>AH38/Q38</f>
        <v>5.7408551755995752E-3</v>
      </c>
      <c r="AJ38" s="29">
        <f>AE38+AH38</f>
        <v>-5.5882958029968899E-2</v>
      </c>
      <c r="AK38" s="33">
        <f>AJ38/Q38</f>
        <v>-1.6480923949090478E-4</v>
      </c>
      <c r="AL38" s="30"/>
      <c r="AM38" s="34">
        <f>ROUND((((Q38/$Q$44)*$AH$51)/L38)*100,4)</f>
        <v>4.1799999999999997E-2</v>
      </c>
      <c r="AN38" s="30"/>
      <c r="AO38" s="56">
        <v>0.34</v>
      </c>
      <c r="AP38" s="36"/>
      <c r="AQ38" s="4"/>
      <c r="AR38" s="38">
        <f>AR35</f>
        <v>0.29699999999999999</v>
      </c>
      <c r="AT38" s="32">
        <f>AR38*L38/100</f>
        <v>13.83103211241664</v>
      </c>
    </row>
    <row r="39" spans="2:46">
      <c r="B39" s="49">
        <f>MAX(B$13:B38)+1</f>
        <v>15</v>
      </c>
      <c r="D39" s="2" t="s">
        <v>62</v>
      </c>
      <c r="F39" s="11">
        <v>57</v>
      </c>
      <c r="G39" s="11"/>
      <c r="H39" s="28">
        <v>50.666666666666664</v>
      </c>
      <c r="I39" s="28">
        <v>34.833333333333336</v>
      </c>
      <c r="K39" s="28">
        <v>2174.0459905922153</v>
      </c>
      <c r="L39" s="28">
        <v>1753.793178375513</v>
      </c>
      <c r="N39" s="28">
        <v>235.8029580256418</v>
      </c>
      <c r="O39" s="28">
        <f t="shared" si="15"/>
        <v>4195.6774602284995</v>
      </c>
      <c r="P39" s="28"/>
      <c r="Q39" s="29">
        <v>228.62746192102367</v>
      </c>
      <c r="R39" s="30"/>
      <c r="S39" s="29">
        <f>L39*AO39/100</f>
        <v>5.9628968064767447</v>
      </c>
      <c r="T39" s="30"/>
      <c r="U39" s="31">
        <f t="shared" si="16"/>
        <v>234.59035872750042</v>
      </c>
      <c r="V39" s="31"/>
      <c r="W39" s="31">
        <f t="shared" si="17"/>
        <v>228.62746192102367</v>
      </c>
      <c r="X39" s="30"/>
      <c r="Y39" s="32">
        <f>AR39*L39/100</f>
        <v>5.2087657397752727</v>
      </c>
      <c r="Z39" s="29"/>
      <c r="AA39" s="31">
        <f>Y39+AH39</f>
        <v>6.5206030372001562</v>
      </c>
      <c r="AB39" s="31"/>
      <c r="AC39" s="31">
        <f t="shared" si="18"/>
        <v>233.83622766079893</v>
      </c>
      <c r="AD39" s="29"/>
      <c r="AE39" s="29">
        <f>Y39-S39</f>
        <v>-0.75413106670147201</v>
      </c>
      <c r="AF39" s="29"/>
      <c r="AG39" s="33">
        <f t="shared" si="19"/>
        <v>-3.2146720384935716E-3</v>
      </c>
      <c r="AH39" s="29">
        <f>(AM39/100)*L39</f>
        <v>1.3118372974248838</v>
      </c>
      <c r="AI39" s="33">
        <f>AH39/Q39</f>
        <v>5.7378815580695231E-3</v>
      </c>
      <c r="AJ39" s="29">
        <f>AE39+AH39</f>
        <v>0.55770623072341174</v>
      </c>
      <c r="AK39" s="33">
        <f>AJ39/Q39</f>
        <v>2.4393667586445236E-3</v>
      </c>
      <c r="AL39" s="30"/>
      <c r="AM39" s="34">
        <f>ROUND((((Q39/$Q$44)*$AH$51)/L39)*100,4)</f>
        <v>7.4800000000000005E-2</v>
      </c>
      <c r="AN39" s="30"/>
      <c r="AO39" s="56">
        <v>0.34</v>
      </c>
      <c r="AP39" s="36"/>
      <c r="AQ39" s="4"/>
      <c r="AR39" s="38">
        <f>AR35</f>
        <v>0.29699999999999999</v>
      </c>
      <c r="AT39" s="32">
        <f>AR39*L39/100</f>
        <v>5.2087657397752727</v>
      </c>
    </row>
    <row r="40" spans="2:46">
      <c r="B40" s="13"/>
      <c r="D40" s="2" t="s">
        <v>44</v>
      </c>
      <c r="H40" s="39"/>
      <c r="I40" s="39"/>
      <c r="K40" s="39"/>
      <c r="L40" s="39"/>
      <c r="N40" s="39"/>
      <c r="O40" s="39"/>
      <c r="P40" s="20"/>
      <c r="Q40" s="39"/>
      <c r="R40" s="4"/>
      <c r="S40" s="40"/>
      <c r="T40" s="4"/>
      <c r="U40" s="41"/>
      <c r="V40" s="4"/>
      <c r="W40" s="41"/>
      <c r="X40" s="4"/>
      <c r="Y40" s="41"/>
      <c r="Z40" s="4"/>
      <c r="AA40" s="41"/>
      <c r="AB40" s="4"/>
      <c r="AC40" s="41"/>
      <c r="AD40" s="4"/>
      <c r="AE40" s="39"/>
      <c r="AF40" s="4"/>
      <c r="AG40" s="43"/>
      <c r="AH40" s="39"/>
      <c r="AI40" s="43"/>
      <c r="AJ40" s="39"/>
      <c r="AK40" s="43"/>
      <c r="AL40" s="4"/>
      <c r="AM40" s="44"/>
      <c r="AN40" s="4"/>
      <c r="AO40" s="138"/>
      <c r="AP40" s="4"/>
      <c r="AQ40" s="4"/>
      <c r="AR40" s="41"/>
    </row>
    <row r="41" spans="2:46">
      <c r="B41" s="13"/>
      <c r="S41" s="29"/>
      <c r="AG41" s="47"/>
      <c r="AI41" s="47"/>
      <c r="AK41" s="47"/>
      <c r="AM41" s="48"/>
      <c r="AO41" s="35"/>
      <c r="AP41" s="4"/>
      <c r="AQ41" s="4"/>
    </row>
    <row r="42" spans="2:46">
      <c r="B42" s="49">
        <f>MAX(B$13:B41)+1</f>
        <v>16</v>
      </c>
      <c r="D42" s="26" t="s">
        <v>64</v>
      </c>
      <c r="H42" s="58">
        <f>SUM(H35:H39)</f>
        <v>3359</v>
      </c>
      <c r="I42" s="58">
        <f>SUM(I35:I41)</f>
        <v>2680.4013888888885</v>
      </c>
      <c r="K42" s="58">
        <f>SUM(K35:K39)</f>
        <v>13777.544364445665</v>
      </c>
      <c r="L42" s="58">
        <f>SUM(L35:L41)</f>
        <v>13841.205796814691</v>
      </c>
      <c r="M42" s="50"/>
      <c r="N42" s="59">
        <f>SUM(N35:N39)</f>
        <v>1571.5388067303365</v>
      </c>
      <c r="O42" s="129">
        <f t="shared" ref="O42" si="20">L42*1000/I42/12</f>
        <v>430.32130231784396</v>
      </c>
      <c r="P42" s="20"/>
      <c r="Q42" s="59">
        <f>SUM(Q35:Q41)</f>
        <v>1894.5918306611902</v>
      </c>
      <c r="R42" s="36"/>
      <c r="S42" s="59">
        <f>SUM(S35:S39)</f>
        <v>47.060099709169954</v>
      </c>
      <c r="T42" s="36"/>
      <c r="U42" s="59">
        <f>SUM(U35:U39)</f>
        <v>1941.6519303703601</v>
      </c>
      <c r="V42" s="60"/>
      <c r="W42" s="59">
        <f>SUM(W35:W39)</f>
        <v>1894.5918306611902</v>
      </c>
      <c r="X42" s="36"/>
      <c r="Y42" s="59">
        <f>SUM(Y35:Y39)</f>
        <v>41.108381216539634</v>
      </c>
      <c r="Z42" s="60"/>
      <c r="AA42" s="59">
        <f>SUM(AA35:AA39)</f>
        <v>51.976769367110897</v>
      </c>
      <c r="AB42" s="60"/>
      <c r="AC42" s="59">
        <f>SUM(AC35:AC39)</f>
        <v>1935.7002118777298</v>
      </c>
      <c r="AD42" s="60"/>
      <c r="AE42" s="59">
        <f>SUM(AE35:AE39)</f>
        <v>-5.9517184926303255</v>
      </c>
      <c r="AF42" s="60"/>
      <c r="AG42" s="61">
        <f>AE42/U42</f>
        <v>-3.065286007000784E-3</v>
      </c>
      <c r="AH42" s="59">
        <f>SUM(AH35:AH39)</f>
        <v>10.868388150571265</v>
      </c>
      <c r="AI42" s="61">
        <f>AH42/Q42</f>
        <v>5.7365327848892525E-3</v>
      </c>
      <c r="AJ42" s="59">
        <f>AE42+AH42</f>
        <v>4.9166696579409397</v>
      </c>
      <c r="AK42" s="61">
        <f>AJ42/Q42</f>
        <v>2.5951075996274511E-3</v>
      </c>
      <c r="AL42" s="36"/>
      <c r="AM42" s="34"/>
      <c r="AN42" s="36"/>
      <c r="AO42" s="138"/>
      <c r="AP42" s="36"/>
      <c r="AQ42" s="4"/>
      <c r="AR42" s="41"/>
    </row>
    <row r="43" spans="2:46">
      <c r="B43" s="13"/>
      <c r="D43" s="26"/>
      <c r="H43" s="62"/>
      <c r="I43" s="62"/>
      <c r="K43" s="62"/>
      <c r="L43" s="62"/>
      <c r="M43" s="50"/>
      <c r="N43" s="60"/>
      <c r="O43" s="60"/>
      <c r="P43" s="60"/>
      <c r="Q43" s="60"/>
      <c r="R43" s="60"/>
      <c r="S43" s="2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3"/>
      <c r="AH43" s="60"/>
      <c r="AI43" s="63"/>
      <c r="AJ43" s="60"/>
      <c r="AK43" s="64"/>
      <c r="AL43" s="60"/>
      <c r="AM43" s="65"/>
      <c r="AN43" s="60"/>
      <c r="AO43" s="35"/>
      <c r="AP43" s="60"/>
      <c r="AQ43" s="4"/>
    </row>
    <row r="44" spans="2:46" ht="16.5" thickBot="1">
      <c r="B44" s="49">
        <f>MAX(B$13:B43)+1</f>
        <v>17</v>
      </c>
      <c r="D44" s="66" t="s">
        <v>65</v>
      </c>
      <c r="H44" s="67">
        <f>H42+H32+H19</f>
        <v>128476.41666666667</v>
      </c>
      <c r="I44" s="67">
        <f>I42+I32+I19</f>
        <v>133392.15264854633</v>
      </c>
      <c r="K44" s="67">
        <f>K42+K32+K19</f>
        <v>4880827.1987742558</v>
      </c>
      <c r="L44" s="67">
        <f>L42+L32+L19</f>
        <v>4085100.1489150897</v>
      </c>
      <c r="N44" s="68">
        <f>N42+N32+N19</f>
        <v>275214.43788963149</v>
      </c>
      <c r="O44" s="77">
        <f t="shared" ref="O44" si="21">L44*1000/I44/12</f>
        <v>2552.0617641318249</v>
      </c>
      <c r="P44" s="20"/>
      <c r="Q44" s="68">
        <f>Q19+Q32+Q42</f>
        <v>348753.29276729311</v>
      </c>
      <c r="R44" s="36"/>
      <c r="S44" s="68">
        <f>S42+S32+S19</f>
        <v>13879.394340428851</v>
      </c>
      <c r="T44" s="36"/>
      <c r="U44" s="68">
        <f>U42+U32+U19</f>
        <v>362632.68710772198</v>
      </c>
      <c r="V44" s="69"/>
      <c r="W44" s="68">
        <f>W42+W32+W19</f>
        <v>348753.29276729317</v>
      </c>
      <c r="X44" s="36"/>
      <c r="Y44" s="68">
        <f>Y42+Y32+Y19</f>
        <v>12129.394340428853</v>
      </c>
      <c r="Z44" s="69"/>
      <c r="AA44" s="68">
        <f>AA42+AA32+AA19</f>
        <v>14128.411366258901</v>
      </c>
      <c r="AB44" s="69"/>
      <c r="AC44" s="68">
        <f>AC42+AC32+AC19</f>
        <v>360882.68710772204</v>
      </c>
      <c r="AD44" s="69"/>
      <c r="AE44" s="68">
        <f>AE42+AE32+AE19</f>
        <v>-1749.9999999999995</v>
      </c>
      <c r="AF44" s="69"/>
      <c r="AG44" s="70">
        <f>AE44/U44</f>
        <v>-4.8258197956660004E-3</v>
      </c>
      <c r="AH44" s="68">
        <f>AH42+AH32+AH19</f>
        <v>1999.01702583005</v>
      </c>
      <c r="AI44" s="70">
        <f>AH44/Q44</f>
        <v>5.7318943427550695E-3</v>
      </c>
      <c r="AJ44" s="68">
        <f>AE44+AH44</f>
        <v>249.01702583005044</v>
      </c>
      <c r="AK44" s="70">
        <f>AJ44/Q44</f>
        <v>7.1402057269236434E-4</v>
      </c>
      <c r="AL44" s="36"/>
      <c r="AM44" s="71">
        <f>ROUND((((Q44/$Q$44)*$AH$51)/L44)*100,4)</f>
        <v>4.9000000000000002E-2</v>
      </c>
      <c r="AN44" s="36"/>
      <c r="AO44" s="139" t="s">
        <v>0</v>
      </c>
      <c r="AP44" s="36"/>
      <c r="AQ44" s="37" t="s">
        <v>0</v>
      </c>
      <c r="AR44" s="140"/>
      <c r="AT44" s="1" t="s">
        <v>0</v>
      </c>
    </row>
    <row r="45" spans="2:46" ht="16.5" thickTop="1">
      <c r="B45" s="149" t="s">
        <v>0</v>
      </c>
      <c r="C45" s="150"/>
      <c r="D45" s="150"/>
      <c r="H45" s="72"/>
      <c r="I45" s="72"/>
      <c r="K45" s="72"/>
      <c r="L45" s="72"/>
      <c r="N45" s="69"/>
      <c r="O45" s="69"/>
      <c r="P45" s="69"/>
      <c r="Q45" s="69"/>
      <c r="R45" s="36"/>
      <c r="S45" s="29"/>
      <c r="T45" s="36"/>
      <c r="U45" s="36"/>
      <c r="V45" s="36"/>
      <c r="W45" s="36"/>
      <c r="X45" s="36"/>
      <c r="Y45" s="69"/>
      <c r="Z45" s="69"/>
      <c r="AA45" s="69"/>
      <c r="AB45" s="69"/>
      <c r="AC45" s="69"/>
      <c r="AD45" s="69"/>
      <c r="AE45" s="69"/>
      <c r="AF45" s="69"/>
      <c r="AG45" s="47"/>
      <c r="AH45" s="69"/>
      <c r="AI45" s="47"/>
      <c r="AJ45" s="36"/>
      <c r="AL45" s="36"/>
      <c r="AM45" s="36"/>
      <c r="AN45" s="36"/>
      <c r="AO45" s="35"/>
      <c r="AP45" s="36"/>
      <c r="AQ45" s="4"/>
    </row>
    <row r="46" spans="2:46">
      <c r="B46" s="49">
        <v>18</v>
      </c>
      <c r="D46" s="2" t="s">
        <v>66</v>
      </c>
      <c r="H46" s="72"/>
      <c r="I46" s="72"/>
      <c r="K46" s="72"/>
      <c r="L46" s="72"/>
      <c r="N46" s="69">
        <v>311.00673999999998</v>
      </c>
      <c r="O46" s="69"/>
      <c r="P46" s="69"/>
      <c r="Q46" s="31">
        <v>594.93922999999995</v>
      </c>
      <c r="R46" s="73"/>
      <c r="S46" s="29"/>
      <c r="T46" s="73"/>
      <c r="U46" s="74">
        <f>Q46</f>
        <v>594.93922999999995</v>
      </c>
      <c r="V46" s="74"/>
      <c r="W46" s="74">
        <f>Q46</f>
        <v>594.93922999999995</v>
      </c>
      <c r="X46" s="73"/>
      <c r="Y46" s="31" t="s">
        <v>0</v>
      </c>
      <c r="Z46" s="69"/>
      <c r="AA46" s="31" t="str">
        <f>Y46</f>
        <v xml:space="preserve"> </v>
      </c>
      <c r="AB46" s="31"/>
      <c r="AC46" s="31">
        <f>U46</f>
        <v>594.93922999999995</v>
      </c>
      <c r="AD46" s="69"/>
      <c r="AE46" s="75"/>
      <c r="AF46" s="75"/>
      <c r="AG46" s="33"/>
      <c r="AH46" s="75"/>
      <c r="AI46" s="33"/>
      <c r="AJ46" s="36"/>
      <c r="AL46" s="36"/>
      <c r="AM46" s="36"/>
      <c r="AN46" s="36"/>
      <c r="AO46" s="35"/>
      <c r="AP46" s="36"/>
      <c r="AQ46" s="4"/>
    </row>
    <row r="47" spans="2:46">
      <c r="B47" s="49"/>
      <c r="H47" s="72"/>
      <c r="I47" s="72"/>
      <c r="K47" s="72"/>
      <c r="L47" s="72"/>
      <c r="N47" s="69"/>
      <c r="O47" s="69"/>
      <c r="P47" s="69"/>
      <c r="Q47" s="69"/>
      <c r="R47" s="73"/>
      <c r="S47" s="29"/>
      <c r="T47" s="73"/>
      <c r="U47" s="73"/>
      <c r="V47" s="73"/>
      <c r="W47" s="73"/>
      <c r="X47" s="73"/>
      <c r="Y47" s="31"/>
      <c r="Z47" s="69"/>
      <c r="AA47" s="31"/>
      <c r="AB47" s="31"/>
      <c r="AC47" s="31"/>
      <c r="AD47" s="69"/>
      <c r="AE47" s="75"/>
      <c r="AF47" s="75"/>
      <c r="AG47" s="33"/>
      <c r="AH47" s="75"/>
      <c r="AI47" s="33"/>
      <c r="AJ47" s="36"/>
      <c r="AL47" s="36"/>
      <c r="AM47" s="36"/>
      <c r="AN47" s="36"/>
      <c r="AO47" s="35"/>
      <c r="AP47" s="36"/>
      <c r="AQ47" s="4"/>
    </row>
    <row r="48" spans="2:46" ht="16.5" thickBot="1">
      <c r="B48" s="49">
        <v>19</v>
      </c>
      <c r="D48" s="76" t="s">
        <v>67</v>
      </c>
      <c r="H48" s="77">
        <f>SUM(H44:H46)</f>
        <v>128476.41666666667</v>
      </c>
      <c r="I48" s="77">
        <f>SUM(I44:I46)</f>
        <v>133392.15264854633</v>
      </c>
      <c r="K48" s="77">
        <f>SUM(K44:K46)</f>
        <v>4880827.1987742558</v>
      </c>
      <c r="L48" s="77">
        <f>SUM(L44:L46)</f>
        <v>4085100.1489150897</v>
      </c>
      <c r="N48" s="68">
        <f>SUM(N44:N46)</f>
        <v>275525.44462963147</v>
      </c>
      <c r="O48" s="77">
        <f t="shared" ref="O48" si="22">L48*1000/I48/12</f>
        <v>2552.0617641318249</v>
      </c>
      <c r="P48" s="20"/>
      <c r="Q48" s="68">
        <f>Q44+Q46</f>
        <v>349348.23199729313</v>
      </c>
      <c r="S48" s="68">
        <f>SUM(S44:S46)</f>
        <v>13879.394340428851</v>
      </c>
      <c r="U48" s="68">
        <f>SUM(U44:U46)</f>
        <v>363227.626337722</v>
      </c>
      <c r="V48" s="69"/>
      <c r="W48" s="68">
        <f>SUM(W44:W46)</f>
        <v>349348.23199729319</v>
      </c>
      <c r="Y48" s="78">
        <f>SUM(Y44:Y46)</f>
        <v>12129.394340428853</v>
      </c>
      <c r="Z48" s="69"/>
      <c r="AA48" s="78">
        <f>SUM(AA44:AA46)</f>
        <v>14128.411366258901</v>
      </c>
      <c r="AB48" s="79"/>
      <c r="AC48" s="78">
        <f>SUM(AC44:AC46)</f>
        <v>361477.62633772206</v>
      </c>
      <c r="AD48" s="69"/>
      <c r="AE48" s="68">
        <f>SUM(AE44:AE46)</f>
        <v>-1749.9999999999995</v>
      </c>
      <c r="AF48" s="69"/>
      <c r="AG48" s="70">
        <f>AE48/U48</f>
        <v>-4.8179154698241031E-3</v>
      </c>
      <c r="AH48" s="68">
        <f>SUM(AH44:AH46)</f>
        <v>1999.01702583005</v>
      </c>
      <c r="AI48" s="70">
        <f>AH48/Q48</f>
        <v>5.7221329399644392E-3</v>
      </c>
      <c r="AO48" s="139"/>
      <c r="AP48" s="4"/>
      <c r="AQ48" s="4"/>
      <c r="AR48" s="140"/>
      <c r="AT48" s="75">
        <f>SUM(AT16:AT39)</f>
        <v>12127.890410488835</v>
      </c>
    </row>
    <row r="49" spans="14:42" ht="18.75" customHeight="1" thickTop="1">
      <c r="S49" s="29"/>
      <c r="AG49" s="80" t="s">
        <v>0</v>
      </c>
      <c r="AI49" s="80" t="s">
        <v>0</v>
      </c>
      <c r="AO49" s="35"/>
    </row>
    <row r="50" spans="14:42" ht="18.75" customHeight="1">
      <c r="S50" s="29"/>
      <c r="Y50" s="75">
        <f>S48-1750</f>
        <v>12129.394340428851</v>
      </c>
      <c r="AE50" s="81"/>
      <c r="AF50" s="81"/>
      <c r="AG50" s="80"/>
      <c r="AI50" s="80"/>
      <c r="AO50" s="35"/>
    </row>
    <row r="51" spans="14:42">
      <c r="N51" s="82"/>
      <c r="O51" s="82"/>
      <c r="P51" s="82"/>
      <c r="Q51" s="82"/>
      <c r="R51" s="4"/>
      <c r="S51" s="29"/>
      <c r="T51" s="4"/>
      <c r="U51" s="4"/>
      <c r="V51" s="4"/>
      <c r="W51" s="4"/>
      <c r="X51" s="4"/>
      <c r="Y51" s="75">
        <f>Y50-Y42</f>
        <v>12088.285959212311</v>
      </c>
      <c r="AA51" s="75"/>
      <c r="AB51" s="75"/>
      <c r="AC51" s="75"/>
      <c r="AE51" s="75"/>
      <c r="AF51" s="75"/>
      <c r="AG51" s="83"/>
      <c r="AH51" s="75">
        <v>2000</v>
      </c>
      <c r="AI51" s="83"/>
      <c r="AJ51" s="4"/>
      <c r="AL51" s="4"/>
      <c r="AM51" s="4"/>
      <c r="AN51" s="4"/>
      <c r="AO51" s="4"/>
      <c r="AP51" s="4"/>
    </row>
    <row r="52" spans="14:42">
      <c r="R52" s="4"/>
      <c r="S52" s="29"/>
      <c r="T52" s="4"/>
      <c r="U52" s="4"/>
      <c r="V52" s="4"/>
      <c r="W52" s="4"/>
      <c r="X52" s="4"/>
      <c r="Y52" s="1">
        <f>Y50/L48*100</f>
        <v>0.29691791873572898</v>
      </c>
      <c r="AC52" s="1" t="s">
        <v>0</v>
      </c>
      <c r="AE52" s="84"/>
      <c r="AF52" s="84"/>
      <c r="AJ52" s="4"/>
      <c r="AK52" s="4"/>
      <c r="AL52" s="4"/>
      <c r="AM52" s="4"/>
      <c r="AN52" s="4"/>
      <c r="AO52" s="4"/>
      <c r="AP52" s="4"/>
    </row>
    <row r="53" spans="14:42">
      <c r="S53" s="29"/>
      <c r="Y53" s="35"/>
      <c r="AE53" s="85"/>
      <c r="AF53" s="85"/>
      <c r="AG53" s="86"/>
      <c r="AH53" s="85"/>
    </row>
    <row r="54" spans="14:42">
      <c r="S54" s="29"/>
      <c r="Y54" s="4"/>
      <c r="AE54" s="87"/>
      <c r="AF54" s="87"/>
      <c r="AG54" s="88"/>
      <c r="AH54" s="87"/>
    </row>
    <row r="55" spans="14:42">
      <c r="S55" s="29"/>
      <c r="W55" s="1" t="s">
        <v>0</v>
      </c>
      <c r="Y55" s="23"/>
      <c r="AE55" s="89"/>
      <c r="AF55" s="89"/>
      <c r="AG55" s="90"/>
      <c r="AH55" s="89"/>
    </row>
    <row r="56" spans="14:42">
      <c r="Y56" s="91"/>
      <c r="AG56" s="47"/>
    </row>
    <row r="57" spans="14:42">
      <c r="Y57" s="3"/>
      <c r="AG57" s="92"/>
    </row>
    <row r="59" spans="14:42">
      <c r="Y59" s="23"/>
      <c r="AI59" s="54"/>
    </row>
  </sheetData>
  <mergeCells count="10">
    <mergeCell ref="Q9:U9"/>
    <mergeCell ref="W9:AC9"/>
    <mergeCell ref="AE10:AK10"/>
    <mergeCell ref="B45:D45"/>
    <mergeCell ref="B2:AR2"/>
    <mergeCell ref="B3:AR3"/>
    <mergeCell ref="B4:AR4"/>
    <mergeCell ref="B5:AR5"/>
    <mergeCell ref="B6:AR6"/>
    <mergeCell ref="B7:AR7"/>
  </mergeCells>
  <printOptions horizontalCentered="1"/>
  <pageMargins left="0.25" right="0.25" top="0.5" bottom="0.5" header="0.5" footer="0.2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="75" zoomScaleNormal="100" workbookViewId="0">
      <selection activeCell="O41" sqref="O41"/>
    </sheetView>
  </sheetViews>
  <sheetFormatPr defaultColWidth="8.5" defaultRowHeight="15"/>
  <cols>
    <col min="1" max="1" width="4.625" style="93" customWidth="1"/>
    <col min="2" max="2" width="8.5" style="93"/>
    <col min="3" max="3" width="2.75" style="93" customWidth="1"/>
    <col min="4" max="4" width="12.25" style="93" customWidth="1"/>
    <col min="5" max="5" width="2.625" style="93" customWidth="1"/>
    <col min="6" max="6" width="12.25" style="93" customWidth="1"/>
    <col min="7" max="7" width="2.625" style="93" customWidth="1"/>
    <col min="8" max="8" width="12.25" style="93" customWidth="1"/>
    <col min="9" max="9" width="2.875" style="93" customWidth="1"/>
    <col min="10" max="10" width="7.75" style="93" bestFit="1" customWidth="1"/>
    <col min="11" max="11" width="2.875" style="93" customWidth="1"/>
    <col min="12" max="12" width="2.25" style="93" customWidth="1"/>
    <col min="13" max="13" width="15.125" style="93" customWidth="1"/>
    <col min="14" max="14" width="15.25" style="93" customWidth="1"/>
    <col min="15" max="15" width="9.125" style="93" customWidth="1"/>
    <col min="16" max="16" width="8.25" style="93" customWidth="1"/>
    <col min="17" max="17" width="1.625" style="93" customWidth="1"/>
    <col min="18" max="16384" width="8.5" style="93"/>
  </cols>
  <sheetData>
    <row r="1" spans="1:20" ht="18.75">
      <c r="B1" s="154" t="s">
        <v>68</v>
      </c>
      <c r="C1" s="154"/>
      <c r="D1" s="154"/>
      <c r="E1" s="154"/>
      <c r="F1" s="154"/>
      <c r="G1" s="154"/>
      <c r="H1" s="154"/>
      <c r="I1" s="154"/>
      <c r="J1" s="154"/>
      <c r="K1" s="146"/>
    </row>
    <row r="2" spans="1:20" ht="18.75">
      <c r="A2" s="95"/>
      <c r="B2" s="154" t="s">
        <v>69</v>
      </c>
      <c r="C2" s="154"/>
      <c r="D2" s="154"/>
      <c r="E2" s="154"/>
      <c r="F2" s="154"/>
      <c r="G2" s="154"/>
      <c r="H2" s="154"/>
      <c r="I2" s="154"/>
      <c r="J2" s="154"/>
      <c r="K2" s="146"/>
    </row>
    <row r="3" spans="1:20" ht="18.75">
      <c r="A3" s="95"/>
      <c r="B3" s="154" t="s">
        <v>70</v>
      </c>
      <c r="C3" s="154"/>
      <c r="D3" s="154"/>
      <c r="E3" s="154"/>
      <c r="F3" s="154"/>
      <c r="G3" s="154"/>
      <c r="H3" s="154"/>
      <c r="I3" s="154"/>
      <c r="J3" s="154"/>
      <c r="K3" s="146"/>
    </row>
    <row r="4" spans="1:20" ht="18.75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</row>
    <row r="6" spans="1:20" ht="18.75" thickBot="1">
      <c r="D6" s="153" t="s">
        <v>97</v>
      </c>
      <c r="E6" s="153"/>
      <c r="F6" s="153"/>
      <c r="G6" s="153"/>
      <c r="H6" s="153"/>
      <c r="I6" s="153"/>
      <c r="J6" s="153"/>
      <c r="K6" s="97"/>
      <c r="L6" s="95"/>
      <c r="M6" s="96"/>
    </row>
    <row r="7" spans="1:20">
      <c r="D7" s="97" t="s">
        <v>0</v>
      </c>
      <c r="E7" s="98"/>
      <c r="F7" s="98" t="s">
        <v>0</v>
      </c>
      <c r="H7" s="153" t="s">
        <v>90</v>
      </c>
      <c r="I7" s="153"/>
      <c r="J7" s="153"/>
      <c r="K7" s="97"/>
      <c r="L7" s="98"/>
      <c r="M7" s="99" t="s">
        <v>72</v>
      </c>
      <c r="N7" s="100"/>
      <c r="O7" s="99" t="s">
        <v>73</v>
      </c>
      <c r="P7" s="100"/>
    </row>
    <row r="8" spans="1:20" ht="18">
      <c r="B8" s="142" t="s">
        <v>74</v>
      </c>
      <c r="D8" s="101" t="s">
        <v>7</v>
      </c>
      <c r="E8" s="102" t="s">
        <v>0</v>
      </c>
      <c r="F8" s="101" t="s">
        <v>8</v>
      </c>
      <c r="G8" s="102" t="s">
        <v>0</v>
      </c>
      <c r="H8" s="142" t="s">
        <v>91</v>
      </c>
      <c r="J8" s="143" t="s">
        <v>25</v>
      </c>
      <c r="K8" s="98"/>
      <c r="M8" s="103" t="s">
        <v>75</v>
      </c>
      <c r="N8" s="104">
        <v>7.75</v>
      </c>
      <c r="O8" s="103"/>
      <c r="P8" s="104">
        <v>7.75</v>
      </c>
    </row>
    <row r="9" spans="1:20">
      <c r="B9" s="105"/>
      <c r="D9" s="105"/>
      <c r="E9" s="105"/>
      <c r="F9" s="105"/>
      <c r="M9" s="103" t="s">
        <v>76</v>
      </c>
      <c r="N9" s="106">
        <v>6.8819999999999997</v>
      </c>
      <c r="O9" s="103"/>
      <c r="P9" s="107">
        <f>N9-P11+P12</f>
        <v>6.8339999999999996</v>
      </c>
      <c r="Q9" s="108"/>
      <c r="R9" s="132">
        <f>(P9-N9)/N9</f>
        <v>-6.9747166521360133E-3</v>
      </c>
    </row>
    <row r="10" spans="1:20" ht="15.75" thickBot="1">
      <c r="B10" s="109">
        <v>50</v>
      </c>
      <c r="D10" s="110">
        <f>ROUND((($B10*N$9/100))+((B10*$P$14)/100),2)+P16+N8</f>
        <v>11.52</v>
      </c>
      <c r="F10" s="110">
        <f>ROUND((($B10*P$9/100))+((B10*$P$15)/100),2)+P17+P8</f>
        <v>11.5</v>
      </c>
      <c r="H10" s="111">
        <f>F10-D10</f>
        <v>-1.9999999999999574E-2</v>
      </c>
      <c r="J10" s="112">
        <f>(F10-D10)/D10</f>
        <v>-1.7361111111110742E-3</v>
      </c>
      <c r="K10" s="112"/>
      <c r="M10" s="113" t="s">
        <v>71</v>
      </c>
      <c r="N10" s="114">
        <v>10.778</v>
      </c>
      <c r="O10" s="113"/>
      <c r="P10" s="114">
        <f>N10-P11+P12</f>
        <v>10.73</v>
      </c>
      <c r="R10" s="132">
        <f>(P10-N10)/N10</f>
        <v>-4.4535164223418111E-3</v>
      </c>
    </row>
    <row r="11" spans="1:20">
      <c r="B11" s="109">
        <v>100</v>
      </c>
      <c r="D11" s="110">
        <f>ROUND((($B11*N$9/100))+((B11*$P$14)/100),2)+P16+N8</f>
        <v>14.56</v>
      </c>
      <c r="F11" s="110">
        <f>ROUND((($B11*P$9/100))+((B11*$P$15)/100),2)+P17+P8</f>
        <v>14.51</v>
      </c>
      <c r="H11" s="111">
        <f>F11-D11</f>
        <v>-5.0000000000000711E-2</v>
      </c>
      <c r="J11" s="112">
        <f>(F11-D11)/D11</f>
        <v>-3.4340659340659826E-3</v>
      </c>
      <c r="K11" s="112"/>
      <c r="M11" s="115"/>
      <c r="N11" s="115" t="s">
        <v>13</v>
      </c>
      <c r="O11" s="115"/>
      <c r="P11" s="116">
        <f>'Table A for SBC 2018'!AO16</f>
        <v>0.378</v>
      </c>
      <c r="T11" s="111"/>
    </row>
    <row r="12" spans="1:20">
      <c r="B12" s="109">
        <v>150</v>
      </c>
      <c r="D12" s="110">
        <f>ROUND((($B12*N$9/100))+((B12*$P$14)/100),2)+P16+N8</f>
        <v>17.59</v>
      </c>
      <c r="F12" s="110">
        <f>ROUND((($B12*P$9/100))+((B12*$P$15)/100),2)+P17+P8</f>
        <v>17.52</v>
      </c>
      <c r="H12" s="111">
        <f>F12-D12</f>
        <v>-7.0000000000000284E-2</v>
      </c>
      <c r="J12" s="112">
        <f>(F12-D12)/D12</f>
        <v>-3.9795338260375374E-3</v>
      </c>
      <c r="K12" s="112"/>
      <c r="M12" s="115"/>
      <c r="N12" s="115"/>
      <c r="O12" s="115"/>
      <c r="P12" s="116">
        <f>'Table A for SBC 2018'!AR16</f>
        <v>0.33</v>
      </c>
      <c r="Q12" s="117"/>
      <c r="T12" s="111"/>
    </row>
    <row r="13" spans="1:20">
      <c r="D13" s="118"/>
      <c r="F13" s="118"/>
      <c r="M13" s="115"/>
      <c r="N13" s="115"/>
      <c r="O13" s="115"/>
      <c r="P13" s="119"/>
      <c r="T13" s="111"/>
    </row>
    <row r="14" spans="1:20">
      <c r="B14" s="109">
        <v>200</v>
      </c>
      <c r="D14" s="110">
        <f>ROUND((($B14*N$9/100))+((B14*$P$14)/100),2)+P16+N8</f>
        <v>20.62</v>
      </c>
      <c r="F14" s="110">
        <f>ROUND((($B14*P$9/100))+((B14*$P$15)/100),2)+P17+P8</f>
        <v>20.53</v>
      </c>
      <c r="H14" s="111">
        <f>F14-D14</f>
        <v>-8.9999999999999858E-2</v>
      </c>
      <c r="J14" s="112">
        <f>(F14-D14)/D14</f>
        <v>-4.364694471386996E-3</v>
      </c>
      <c r="K14" s="112"/>
      <c r="M14" s="115"/>
      <c r="N14" s="115" t="s">
        <v>77</v>
      </c>
      <c r="O14" s="115"/>
      <c r="P14" s="116">
        <v>-0.81499999999999995</v>
      </c>
      <c r="R14" s="93" t="s">
        <v>0</v>
      </c>
      <c r="T14" s="111"/>
    </row>
    <row r="15" spans="1:20">
      <c r="B15" s="109">
        <v>300</v>
      </c>
      <c r="D15" s="110">
        <f>ROUND((($B15*N$9/100))+((B15*$P$14)/100),2)+P16+N8</f>
        <v>26.689999999999998</v>
      </c>
      <c r="F15" s="110">
        <f>ROUND((($B15*P$9/100))+((B15*$P$15)/100),2)+P17+P8</f>
        <v>26.549999999999997</v>
      </c>
      <c r="H15" s="111">
        <f>F15-D15</f>
        <v>-0.14000000000000057</v>
      </c>
      <c r="J15" s="112">
        <f>(F15-D15)/D15</f>
        <v>-5.2454102660172567E-3</v>
      </c>
      <c r="K15" s="112"/>
      <c r="M15" s="115"/>
      <c r="N15" s="93" t="s">
        <v>0</v>
      </c>
      <c r="O15" s="93" t="s">
        <v>0</v>
      </c>
      <c r="P15" s="116">
        <v>-0.81499999999999995</v>
      </c>
      <c r="T15" s="111"/>
    </row>
    <row r="16" spans="1:20">
      <c r="B16" s="109">
        <v>400</v>
      </c>
      <c r="D16" s="110">
        <f>ROUND((($B16*N$9/100))+((B16*$P$14)/100),2)+P16+N8</f>
        <v>32.76</v>
      </c>
      <c r="F16" s="110">
        <f>ROUND((($B16*P$9/100))+((B16*$P$15)/100),2)+P17+P8</f>
        <v>32.569999999999993</v>
      </c>
      <c r="H16" s="111">
        <f>F16-D16</f>
        <v>-0.19000000000000483</v>
      </c>
      <c r="J16" s="112">
        <f>(F16-D16)/D16</f>
        <v>-5.7997557997559474E-3</v>
      </c>
      <c r="K16" s="112"/>
      <c r="N16" s="93" t="s">
        <v>78</v>
      </c>
      <c r="P16" s="111">
        <v>0.74</v>
      </c>
      <c r="Q16" s="93" t="s">
        <v>0</v>
      </c>
      <c r="T16" s="111"/>
    </row>
    <row r="17" spans="2:20">
      <c r="B17" s="109">
        <v>500</v>
      </c>
      <c r="D17" s="110">
        <f>ROUND((($B17*N$9/100))+((B17*$P$14)/100),2)+P16+N8</f>
        <v>38.83</v>
      </c>
      <c r="F17" s="110">
        <f>ROUND((($B17*P$9/100))+((B17*$P$15)/100),2)+P17+P8</f>
        <v>38.590000000000003</v>
      </c>
      <c r="H17" s="111">
        <f>F17-D17</f>
        <v>-0.23999999999999488</v>
      </c>
      <c r="J17" s="112">
        <f>(F17-D17)/D17</f>
        <v>-6.1807880504763041E-3</v>
      </c>
      <c r="K17" s="112"/>
      <c r="N17" s="93" t="s">
        <v>79</v>
      </c>
      <c r="P17" s="111">
        <f>P16</f>
        <v>0.74</v>
      </c>
      <c r="T17" s="111"/>
    </row>
    <row r="18" spans="2:20">
      <c r="D18" s="118"/>
      <c r="F18" s="118"/>
      <c r="T18" s="111"/>
    </row>
    <row r="19" spans="2:20">
      <c r="B19" s="109">
        <v>600</v>
      </c>
      <c r="D19" s="110">
        <f>ROUND((($B19*N$9/100))+((B19*$P$14)/100),2)+P16+N8</f>
        <v>44.89</v>
      </c>
      <c r="F19" s="110">
        <f>ROUND((($B19*P$9/100))+((B19*$P$15)/100),2)+P17+P8</f>
        <v>44.6</v>
      </c>
      <c r="H19" s="111">
        <f>F19-D19</f>
        <v>-0.28999999999999915</v>
      </c>
      <c r="J19" s="112">
        <f>(F19-D19)/D19</f>
        <v>-6.4602361327689714E-3</v>
      </c>
      <c r="K19" s="112"/>
      <c r="N19" s="93" t="s">
        <v>0</v>
      </c>
      <c r="P19" s="144" t="s">
        <v>0</v>
      </c>
      <c r="T19" s="111"/>
    </row>
    <row r="20" spans="2:20">
      <c r="B20" s="109">
        <v>700</v>
      </c>
      <c r="D20" s="110">
        <f>ROUND((((600*N$9/100)+(($B20-600)*N$10/100)))+((B20*$P$14)/100),2)+P16+N8</f>
        <v>54.86</v>
      </c>
      <c r="F20" s="110">
        <f>ROUND((((600*P$9/100)+(($B20-600)*P$10/100)))+((B20*$P$15)/100),2)+P17+P8</f>
        <v>54.52</v>
      </c>
      <c r="H20" s="111">
        <f>F20-D20</f>
        <v>-0.33999999999999631</v>
      </c>
      <c r="J20" s="112">
        <f>(F20-D20)/D20</f>
        <v>-6.1975938753189262E-3</v>
      </c>
      <c r="K20" s="112"/>
      <c r="T20" s="111"/>
    </row>
    <row r="21" spans="2:20">
      <c r="B21" s="109">
        <v>800</v>
      </c>
      <c r="D21" s="110">
        <f>ROUND((((600*N$9/100)+(($B21-600)*N$10/100)))+((B21*$P$14)/100),2)+P16+N8</f>
        <v>64.819999999999993</v>
      </c>
      <c r="F21" s="110">
        <f>ROUND((((600*P$9/100)+(($B21-600)*P$10/100)))+((B21*$P$15)/100),2)+P17+P8</f>
        <v>64.430000000000007</v>
      </c>
      <c r="H21" s="111">
        <f>F21-D21</f>
        <v>-0.38999999999998636</v>
      </c>
      <c r="J21" s="112">
        <f>(F21-D21)/D21</f>
        <v>-6.0166615242207098E-3</v>
      </c>
      <c r="K21" s="112"/>
      <c r="T21" s="111"/>
    </row>
    <row r="22" spans="2:20">
      <c r="B22" s="109">
        <v>900</v>
      </c>
      <c r="D22" s="110">
        <f>ROUND((((600*N$9/100)+(($B22-600)*N$10/100)))+((B22*$P$14)/100),2)+P16+N8</f>
        <v>74.78</v>
      </c>
      <c r="F22" s="110">
        <f>ROUND((((600*P$9/100)+(($B22-600)*P$10/100)))+((B22*$P$15)/100),2)+P17+P8</f>
        <v>74.349999999999994</v>
      </c>
      <c r="H22" s="111">
        <f>F22-D22</f>
        <v>-0.43000000000000682</v>
      </c>
      <c r="J22" s="112">
        <f>(F22-D22)/D22</f>
        <v>-5.7502005883927091E-3</v>
      </c>
      <c r="K22" s="112"/>
      <c r="M22" s="120" t="s">
        <v>95</v>
      </c>
      <c r="N22" s="145">
        <f>'Table A for SBC 2018'!AG16</f>
        <v>-4.8423249885345262E-3</v>
      </c>
      <c r="T22" s="111"/>
    </row>
    <row r="23" spans="2:20">
      <c r="B23" s="109">
        <v>1000</v>
      </c>
      <c r="D23" s="110">
        <f>ROUND((((600*N$9/100)+(($B23-600)*N$10/100)))+((B23*$P$14)/100),2)+P16+N8</f>
        <v>84.74</v>
      </c>
      <c r="F23" s="110">
        <f>ROUND((((600*P$9/100)+(($B23-600)*P$10/100)))+((B23*$P$15)/100),2)+P17+P8</f>
        <v>84.259999999999991</v>
      </c>
      <c r="H23" s="111">
        <f>F23-D23</f>
        <v>-0.48000000000000398</v>
      </c>
      <c r="J23" s="112">
        <f>(F23-D23)/D23</f>
        <v>-5.6643851781921642E-3</v>
      </c>
      <c r="K23" s="112"/>
      <c r="N23" s="128" t="s">
        <v>0</v>
      </c>
      <c r="T23" s="111"/>
    </row>
    <row r="24" spans="2:20">
      <c r="D24" s="118"/>
      <c r="F24" s="118"/>
      <c r="J24" s="121"/>
      <c r="K24" s="121"/>
      <c r="T24" s="111"/>
    </row>
    <row r="25" spans="2:20">
      <c r="B25" s="109">
        <v>1100</v>
      </c>
      <c r="D25" s="110">
        <f>ROUND((((600*N$9/100)+(($B25-600)*N$10/100)))+((B25*$P$14)/100),2)+P16+N8</f>
        <v>94.71</v>
      </c>
      <c r="F25" s="110">
        <f>ROUND((((600*P$9/100)+(($B25-600)*P$10/100)))+((B25*$P$15)/100),2)+P17+P8</f>
        <v>94.179999999999993</v>
      </c>
      <c r="H25" s="111">
        <f>F25-D25</f>
        <v>-0.53000000000000114</v>
      </c>
      <c r="J25" s="112">
        <f>(F25-D25)/D25</f>
        <v>-5.5960299862739009E-3</v>
      </c>
      <c r="K25" s="112"/>
      <c r="T25" s="111"/>
    </row>
    <row r="26" spans="2:20">
      <c r="B26" s="109">
        <v>1200</v>
      </c>
      <c r="C26" s="93" t="s">
        <v>80</v>
      </c>
      <c r="D26" s="110">
        <f>ROUND((((600*N$9/100)+(($B26-600)*N$10/100)))+((B26*$P$14)/100),2)+P16+N8</f>
        <v>104.67</v>
      </c>
      <c r="F26" s="110">
        <f>ROUND((((600*P$9/100)+(($B26-600)*P$10/100)))+((B26*$P$15)/100),2)+P17+P8</f>
        <v>104.08999999999999</v>
      </c>
      <c r="H26" s="111">
        <f>F26-D26</f>
        <v>-0.58000000000001251</v>
      </c>
      <c r="J26" s="112">
        <f>(F26-D26)/D26</f>
        <v>-5.5412248017580254E-3</v>
      </c>
      <c r="K26" s="112"/>
      <c r="T26" s="111"/>
    </row>
    <row r="27" spans="2:20">
      <c r="B27" s="109">
        <v>1300</v>
      </c>
      <c r="D27" s="110">
        <f>ROUND((((600*N$9/100)+(($B27-600)*N$10/100)))+((B27*$P$14)/100),2)+P16+N8</f>
        <v>114.63</v>
      </c>
      <c r="F27" s="110">
        <f>ROUND((((600*P$9/100)+(($B27-600)*P$10/100)))+((B27*$P$15)/100),2)+P17+P8</f>
        <v>114.00999999999999</v>
      </c>
      <c r="H27" s="111">
        <f>F27-D27</f>
        <v>-0.62000000000000455</v>
      </c>
      <c r="J27" s="112">
        <f>(F27-D27)/D27</f>
        <v>-5.4087062723545722E-3</v>
      </c>
      <c r="K27" s="112"/>
      <c r="M27" s="111"/>
      <c r="T27" s="111"/>
    </row>
    <row r="28" spans="2:20">
      <c r="B28" s="109">
        <v>1400</v>
      </c>
      <c r="D28" s="110">
        <f>ROUND((((600*N$9/100)+(($B28-600)*N$10/100)))+((B28*$P$14)/100),2)+P16+N8</f>
        <v>124.6</v>
      </c>
      <c r="F28" s="110">
        <f>ROUND((((600*P$9/100)+(($B28-600)*P$10/100)))+((B28*$P$15)/100),2)+P17+P8</f>
        <v>123.92</v>
      </c>
      <c r="H28" s="111">
        <f>F28-D28</f>
        <v>-0.67999999999999261</v>
      </c>
      <c r="J28" s="112">
        <f>(F28-D28)/D28</f>
        <v>-5.4574638844301178E-3</v>
      </c>
      <c r="K28" s="112"/>
      <c r="T28" s="111"/>
    </row>
    <row r="29" spans="2:20">
      <c r="B29" s="109">
        <v>1500</v>
      </c>
      <c r="D29" s="110">
        <f>ROUND((((600*N$9/100)+(($B29-600)*N$10/100)))+((B29*$P$14)/100),2)+P16+N8</f>
        <v>134.56</v>
      </c>
      <c r="F29" s="110">
        <f>ROUND((((600*P$9/100)+(($B29-600)*P$10/100)))+((B29*$P$15)/100),2)+P17+P8</f>
        <v>133.83999999999997</v>
      </c>
      <c r="H29" s="111">
        <f>F29-D29</f>
        <v>-0.72000000000002728</v>
      </c>
      <c r="J29" s="112">
        <f>(F29-D29)/D29</f>
        <v>-5.3507728894175632E-3</v>
      </c>
      <c r="K29" s="112"/>
      <c r="T29" s="111"/>
    </row>
    <row r="30" spans="2:20">
      <c r="D30" s="118"/>
      <c r="F30" s="118"/>
      <c r="T30" s="111"/>
    </row>
    <row r="31" spans="2:20">
      <c r="B31" s="109">
        <v>1600</v>
      </c>
      <c r="D31" s="110">
        <f>ROUND((((600*N$9/100)+(($B31-600)*N$10/100)))+((B31*$P$14)/100),2)+P16+N8</f>
        <v>144.52000000000001</v>
      </c>
      <c r="F31" s="110">
        <f>ROUND((((600*P$9/100)+(($B31-600)*P$10/100)))+((B31*$P$15)/100),2)+P17+P8</f>
        <v>143.75</v>
      </c>
      <c r="H31" s="111">
        <f>F31-D31</f>
        <v>-0.77000000000001023</v>
      </c>
      <c r="J31" s="112">
        <f>(F31-D31)/D31</f>
        <v>-5.3279822861888333E-3</v>
      </c>
      <c r="K31" s="112"/>
      <c r="T31" s="111"/>
    </row>
    <row r="32" spans="2:20">
      <c r="B32" s="109">
        <v>2000</v>
      </c>
      <c r="D32" s="110">
        <f>ROUND((((600*N$9/100)+(($B32-600)*N$10/100)))+((B32*$P$14)/100),2)+P16+N8</f>
        <v>184.37</v>
      </c>
      <c r="F32" s="110">
        <f>ROUND((((600*P$9/100)+(($B32-600)*P$10/100)))+((B32*$P$15)/100),2)+P17+P8</f>
        <v>183.41</v>
      </c>
      <c r="H32" s="111">
        <f>F32-D32</f>
        <v>-0.96000000000000796</v>
      </c>
      <c r="J32" s="112">
        <f>(F32-D32)/D32</f>
        <v>-5.2069208656506365E-3</v>
      </c>
      <c r="K32" s="112"/>
      <c r="T32" s="111"/>
    </row>
    <row r="33" spans="2:20">
      <c r="B33" s="109">
        <v>2600</v>
      </c>
      <c r="D33" s="110">
        <f>ROUND((((600*N$9/100)+(($B33-600)*N$10/100)))+((B33*$P$14)/100),2)+P16+N8</f>
        <v>244.15</v>
      </c>
      <c r="F33" s="110">
        <f>ROUND((((600*P$9/100)+(($B33-600)*P$10/100)))+((B33*$P$15)/100),2)+P17+P8</f>
        <v>242.9</v>
      </c>
      <c r="H33" s="111">
        <f>F33-D33</f>
        <v>-1.25</v>
      </c>
      <c r="J33" s="112">
        <f>(F33-D33)/D33</f>
        <v>-5.1198033995494569E-3</v>
      </c>
      <c r="K33" s="112"/>
      <c r="T33" s="111"/>
    </row>
    <row r="34" spans="2:20">
      <c r="B34" s="122"/>
      <c r="C34" s="123"/>
      <c r="D34" s="124"/>
      <c r="E34" s="123"/>
      <c r="F34" s="124"/>
      <c r="G34" s="123"/>
      <c r="H34" s="123"/>
      <c r="I34" s="123"/>
      <c r="J34" s="125"/>
      <c r="K34" s="125"/>
      <c r="T34" s="111"/>
    </row>
    <row r="35" spans="2:20">
      <c r="B35" s="126"/>
    </row>
    <row r="36" spans="2:20">
      <c r="B36" s="93" t="s">
        <v>81</v>
      </c>
    </row>
    <row r="37" spans="2:20">
      <c r="B37" s="93" t="s">
        <v>82</v>
      </c>
    </row>
    <row r="38" spans="2:20" ht="16.5">
      <c r="B38" s="127" t="s">
        <v>96</v>
      </c>
    </row>
    <row r="39" spans="2:20">
      <c r="B39" s="127" t="s">
        <v>0</v>
      </c>
    </row>
    <row r="47" spans="2:20">
      <c r="P47" s="128"/>
    </row>
  </sheetData>
  <mergeCells count="5">
    <mergeCell ref="D6:J6"/>
    <mergeCell ref="H7:J7"/>
    <mergeCell ref="B1:J1"/>
    <mergeCell ref="B2:J2"/>
    <mergeCell ref="B3:J3"/>
  </mergeCells>
  <printOptions horizontalCentered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EE521A02458B4EA60B14C10E10A965" ma:contentTypeVersion="68" ma:contentTypeDescription="" ma:contentTypeScope="" ma:versionID="66a3b498f07b5fce9b9339816f59e3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042883-AB6E-4C8D-A7F8-734CC790D33E}"/>
</file>

<file path=customXml/itemProps2.xml><?xml version="1.0" encoding="utf-8"?>
<ds:datastoreItem xmlns:ds="http://schemas.openxmlformats.org/officeDocument/2006/customXml" ds:itemID="{803E0FAA-4488-4B29-967D-20EEDC0D89CB}"/>
</file>

<file path=customXml/itemProps3.xml><?xml version="1.0" encoding="utf-8"?>
<ds:datastoreItem xmlns:ds="http://schemas.openxmlformats.org/officeDocument/2006/customXml" ds:itemID="{5186C86F-F7ED-4FC5-A0B4-D42BFFBC323E}"/>
</file>

<file path=customXml/itemProps4.xml><?xml version="1.0" encoding="utf-8"?>
<ds:datastoreItem xmlns:ds="http://schemas.openxmlformats.org/officeDocument/2006/customXml" ds:itemID="{31158440-DA19-4127-A1D7-CA844D683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A for SBC 2018</vt:lpstr>
      <vt:lpstr>Bill Comparison</vt:lpstr>
      <vt:lpstr>'Bill Comparison'!Print_Area</vt:lpstr>
      <vt:lpstr>'Table A for SBC 2018'!Print_Area</vt:lpstr>
      <vt:lpstr>'Table A for SBC 2018'!TABLEA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2018-06-01T16:21:00Z</dcterms:created>
  <dcterms:modified xsi:type="dcterms:W3CDTF">2018-06-01T16:21:17Z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0x0101006E56B4D1795A2E4DB2F0B01679ED314A0017EE521A02458B4EA60B14C10E10A965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