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filterPrivacy="1" saveExternalLinkValues="0" codeName="ThisWorkbook"/>
  <bookViews>
    <workbookView xWindow="0" yWindow="2370" windowWidth="11400" windowHeight="5265" tabRatio="875" xr2:uid="{00000000-000D-0000-FFFF-FFFF00000000}"/>
  </bookViews>
  <sheets>
    <sheet name="WA Title Sheet" sheetId="89" r:id="rId1"/>
    <sheet name="Statement Title" sheetId="90" r:id="rId2"/>
    <sheet name="Dec. St. of Operations" sheetId="91" r:id="rId3"/>
    <sheet name="ROR Title Sheet" sheetId="92" r:id="rId4"/>
    <sheet name="Summary" sheetId="2" r:id="rId5"/>
    <sheet name="Weather Title Sheet" sheetId="93" r:id="rId6"/>
    <sheet name="Weather Norm Adj" sheetId="87" r:id="rId7"/>
    <sheet name="Adj. Title Sheet" sheetId="94" r:id="rId8"/>
    <sheet name="Acct. Adj. Summary" sheetId="96" r:id="rId9"/>
    <sheet name="Promo Adv Adj" sheetId="25" r:id="rId10"/>
    <sheet name="Working Capital WP" sheetId="9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T">[6]input!$C$16</definedName>
    <definedName name="FITRBADJ">[6]input!$C$52</definedName>
    <definedName name="FO3_4">#N/A</definedName>
    <definedName name="FORM2259">#REF!</definedName>
    <definedName name="GC">[7]Notes!#REF!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'[8]JTS-5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'[9]Interest Rates'!$A$231:$C$245</definedName>
    <definedName name="INTERSTATE">#REF!</definedName>
    <definedName name="INTFY07">'[9]Interest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[10]Notes!#REF!</definedName>
    <definedName name="kkk">[10]Notes!$O$1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1">'Statement Title'!pint3</definedName>
    <definedName name="pint3">[0]!pint3</definedName>
    <definedName name="pint3r" localSheetId="1">'Statement Title'!pint3r</definedName>
    <definedName name="pint3r">[0]!pint3r</definedName>
    <definedName name="ppopo">#REF!</definedName>
    <definedName name="ppppp">#REF!</definedName>
    <definedName name="PRINT">#REF!</definedName>
    <definedName name="_xlnm.Print_Area" localSheetId="2">'Dec. St. of Operations'!$A$1:$E$61</definedName>
    <definedName name="_xlnm.Print_Area" localSheetId="9">'Promo Adv Adj'!$A$1:$E$19</definedName>
    <definedName name="_xlnm.Print_Area" localSheetId="3">'ROR Title Sheet'!$A$1:$C$21</definedName>
    <definedName name="_xlnm.Print_Area" localSheetId="4">Summary!$A$1:$I$51</definedName>
    <definedName name="_xlnm.Print_Area" localSheetId="0">'WA Title Sheet'!$A$1:$I$55</definedName>
    <definedName name="_xlnm.Print_Area" localSheetId="6">'Weather Norm Adj'!$A$1:$F$31</definedName>
    <definedName name="_xlnm.Print_Area" localSheetId="5">'Weather Title Sheet'!$A$1:$C$20</definedName>
    <definedName name="_xlnm.Print_Area" localSheetId="10">'Working Capital WP'!$A$1:$W$356</definedName>
    <definedName name="_xlnm.Print_Titles" localSheetId="10">'Working Capital WP'!$C:$D,'Working Capital WP'!$1:$15</definedName>
    <definedName name="print1">[2]!print1</definedName>
    <definedName name="print10" localSheetId="1">'Statement Title'!print10</definedName>
    <definedName name="print10">[0]!print10</definedName>
    <definedName name="print2">[2]!print2</definedName>
    <definedName name="print3">[2]!print3</definedName>
    <definedName name="pzint3" localSheetId="1">'Statement Title'!pzint3</definedName>
    <definedName name="pzint3">[0]!pzint3</definedName>
    <definedName name="qqqq">#REF!</definedName>
    <definedName name="QUIT">#REF!</definedName>
    <definedName name="S">[2]SETUP!#REF!</definedName>
    <definedName name="SAVE">#REF!</definedName>
    <definedName name="SSPBILL">'[2]Int Rates'!#REF!</definedName>
    <definedName name="SSPREF">'[2]Int Rates'!#REF!</definedName>
    <definedName name="StatementDate">'[11]Copy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">'Statement Title'!xyz5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71027" calcMode="manual"/>
</workbook>
</file>

<file path=xl/calcChain.xml><?xml version="1.0" encoding="utf-8"?>
<calcChain xmlns="http://schemas.openxmlformats.org/spreadsheetml/2006/main">
  <c r="V303" i="99" l="1"/>
  <c r="W324" i="99"/>
  <c r="W309" i="99"/>
  <c r="T283" i="99"/>
  <c r="T203" i="99"/>
  <c r="V152" i="99"/>
  <c r="V149" i="99"/>
  <c r="V143" i="99"/>
  <c r="R354" i="99" l="1"/>
  <c r="R353" i="99"/>
  <c r="R352" i="99"/>
  <c r="T352" i="99" s="1"/>
  <c r="R351" i="99"/>
  <c r="R350" i="99"/>
  <c r="C350" i="99"/>
  <c r="R349" i="99"/>
  <c r="C349" i="99"/>
  <c r="R348" i="99"/>
  <c r="C348" i="99"/>
  <c r="R347" i="99"/>
  <c r="C347" i="99"/>
  <c r="R346" i="99"/>
  <c r="C346" i="99"/>
  <c r="R345" i="99"/>
  <c r="C345" i="99"/>
  <c r="R344" i="99"/>
  <c r="C344" i="99"/>
  <c r="R343" i="99"/>
  <c r="R342" i="99"/>
  <c r="T342" i="99" s="1"/>
  <c r="R341" i="99"/>
  <c r="C341" i="99"/>
  <c r="R340" i="99"/>
  <c r="C340" i="99"/>
  <c r="R339" i="99"/>
  <c r="C339" i="99"/>
  <c r="R338" i="99"/>
  <c r="C338" i="99"/>
  <c r="R337" i="99"/>
  <c r="C337" i="99"/>
  <c r="R336" i="99"/>
  <c r="C336" i="99"/>
  <c r="R335" i="99"/>
  <c r="C335" i="99"/>
  <c r="R334" i="99"/>
  <c r="C334" i="99"/>
  <c r="R333" i="99"/>
  <c r="C333" i="99"/>
  <c r="R332" i="99"/>
  <c r="C332" i="99"/>
  <c r="R331" i="99"/>
  <c r="R330" i="99"/>
  <c r="R329" i="99"/>
  <c r="V328" i="99"/>
  <c r="R328" i="99"/>
  <c r="C328" i="99"/>
  <c r="R327" i="99"/>
  <c r="U327" i="99" s="1"/>
  <c r="C327" i="99"/>
  <c r="R326" i="99"/>
  <c r="U326" i="99" s="1"/>
  <c r="C326" i="99"/>
  <c r="R325" i="99"/>
  <c r="R324" i="99"/>
  <c r="U323" i="99"/>
  <c r="R323" i="99"/>
  <c r="R322" i="99"/>
  <c r="C322" i="99"/>
  <c r="R321" i="99"/>
  <c r="C321" i="99"/>
  <c r="R320" i="99"/>
  <c r="V320" i="99" s="1"/>
  <c r="C320" i="99"/>
  <c r="V319" i="99"/>
  <c r="R319" i="99"/>
  <c r="C319" i="99"/>
  <c r="V318" i="99"/>
  <c r="R318" i="99"/>
  <c r="C318" i="99"/>
  <c r="R317" i="99"/>
  <c r="C317" i="99"/>
  <c r="R316" i="99"/>
  <c r="C316" i="99"/>
  <c r="R315" i="99"/>
  <c r="C315" i="99"/>
  <c r="R314" i="99"/>
  <c r="C314" i="99"/>
  <c r="R313" i="99"/>
  <c r="U313" i="99" s="1"/>
  <c r="C313" i="99"/>
  <c r="R312" i="99"/>
  <c r="C312" i="99"/>
  <c r="U311" i="99"/>
  <c r="R311" i="99"/>
  <c r="C311" i="99"/>
  <c r="R310" i="99"/>
  <c r="V310" i="99" s="1"/>
  <c r="C310" i="99"/>
  <c r="R309" i="99"/>
  <c r="C309" i="99"/>
  <c r="R308" i="99"/>
  <c r="R307" i="99"/>
  <c r="R306" i="99"/>
  <c r="R305" i="99"/>
  <c r="C305" i="99"/>
  <c r="R304" i="99"/>
  <c r="C304" i="99"/>
  <c r="R303" i="99"/>
  <c r="C303" i="99"/>
  <c r="R302" i="99"/>
  <c r="C302" i="99"/>
  <c r="W301" i="99"/>
  <c r="R301" i="99"/>
  <c r="C301" i="99"/>
  <c r="R300" i="99"/>
  <c r="C300" i="99"/>
  <c r="W299" i="99"/>
  <c r="R299" i="99"/>
  <c r="C299" i="99"/>
  <c r="R298" i="99"/>
  <c r="C298" i="99"/>
  <c r="R297" i="99"/>
  <c r="C297" i="99"/>
  <c r="W296" i="99"/>
  <c r="R296" i="99"/>
  <c r="C296" i="99"/>
  <c r="R295" i="99"/>
  <c r="W295" i="99" s="1"/>
  <c r="C295" i="99"/>
  <c r="W294" i="99"/>
  <c r="R294" i="99"/>
  <c r="W293" i="99"/>
  <c r="R293" i="99"/>
  <c r="C293" i="99"/>
  <c r="R292" i="99"/>
  <c r="W292" i="99" s="1"/>
  <c r="C292" i="99"/>
  <c r="W291" i="99"/>
  <c r="R291" i="99"/>
  <c r="C291" i="99"/>
  <c r="W290" i="99"/>
  <c r="R290" i="99"/>
  <c r="C290" i="99"/>
  <c r="W289" i="99"/>
  <c r="R289" i="99"/>
  <c r="W288" i="99"/>
  <c r="R288" i="99"/>
  <c r="W287" i="99"/>
  <c r="R287" i="99"/>
  <c r="C287" i="99"/>
  <c r="R286" i="99"/>
  <c r="C286" i="99"/>
  <c r="R285" i="99"/>
  <c r="C285" i="99"/>
  <c r="R284" i="99"/>
  <c r="V284" i="99" s="1"/>
  <c r="C284" i="99"/>
  <c r="R283" i="99"/>
  <c r="C283" i="99"/>
  <c r="W282" i="99"/>
  <c r="R282" i="99"/>
  <c r="C282" i="99"/>
  <c r="W281" i="99"/>
  <c r="R281" i="99"/>
  <c r="C281" i="99"/>
  <c r="R280" i="99"/>
  <c r="W280" i="99" s="1"/>
  <c r="C280" i="99"/>
  <c r="R279" i="99"/>
  <c r="C279" i="99"/>
  <c r="W278" i="99"/>
  <c r="R278" i="99"/>
  <c r="C278" i="99"/>
  <c r="R277" i="99"/>
  <c r="C277" i="99"/>
  <c r="R276" i="99"/>
  <c r="R275" i="99"/>
  <c r="R274" i="99"/>
  <c r="W273" i="99"/>
  <c r="R273" i="99"/>
  <c r="R272" i="99"/>
  <c r="R271" i="99"/>
  <c r="C271" i="99"/>
  <c r="R270" i="99"/>
  <c r="C270" i="99"/>
  <c r="R269" i="99"/>
  <c r="V268" i="99"/>
  <c r="R268" i="99"/>
  <c r="R267" i="99"/>
  <c r="C267" i="99"/>
  <c r="R266" i="99"/>
  <c r="C266" i="99"/>
  <c r="R265" i="99"/>
  <c r="C265" i="99"/>
  <c r="R264" i="99"/>
  <c r="C264" i="99"/>
  <c r="R263" i="99"/>
  <c r="C263" i="99"/>
  <c r="R262" i="99"/>
  <c r="C262" i="99"/>
  <c r="R261" i="99"/>
  <c r="C261" i="99"/>
  <c r="R260" i="99"/>
  <c r="C260" i="99"/>
  <c r="R259" i="99"/>
  <c r="C259" i="99"/>
  <c r="R258" i="99"/>
  <c r="C258" i="99"/>
  <c r="R257" i="99"/>
  <c r="C257" i="99"/>
  <c r="R256" i="99"/>
  <c r="W255" i="99"/>
  <c r="R255" i="99"/>
  <c r="C255" i="99"/>
  <c r="W254" i="99"/>
  <c r="R254" i="99"/>
  <c r="C254" i="99"/>
  <c r="R253" i="99"/>
  <c r="W253" i="99" s="1"/>
  <c r="C253" i="99"/>
  <c r="R252" i="99"/>
  <c r="W252" i="99" s="1"/>
  <c r="W251" i="99"/>
  <c r="R251" i="99"/>
  <c r="C251" i="99"/>
  <c r="R250" i="99"/>
  <c r="W250" i="99" s="1"/>
  <c r="C250" i="99"/>
  <c r="R249" i="99"/>
  <c r="W249" i="99" s="1"/>
  <c r="W248" i="99"/>
  <c r="R248" i="99"/>
  <c r="C248" i="99"/>
  <c r="R247" i="99"/>
  <c r="R246" i="99"/>
  <c r="C246" i="99"/>
  <c r="R245" i="99"/>
  <c r="T245" i="99" s="1"/>
  <c r="C245" i="99"/>
  <c r="R244" i="99"/>
  <c r="R243" i="99"/>
  <c r="T243" i="99" s="1"/>
  <c r="R242" i="99"/>
  <c r="C242" i="99"/>
  <c r="R241" i="99"/>
  <c r="C241" i="99"/>
  <c r="R240" i="99"/>
  <c r="C240" i="99"/>
  <c r="R239" i="99"/>
  <c r="C239" i="99"/>
  <c r="R238" i="99"/>
  <c r="C238" i="99"/>
  <c r="R237" i="99"/>
  <c r="C237" i="99"/>
  <c r="R236" i="99"/>
  <c r="C236" i="99"/>
  <c r="R235" i="99"/>
  <c r="C235" i="99"/>
  <c r="R234" i="99"/>
  <c r="C234" i="99"/>
  <c r="R233" i="99"/>
  <c r="C233" i="99"/>
  <c r="R232" i="99"/>
  <c r="C232" i="99"/>
  <c r="R231" i="99"/>
  <c r="C231" i="99"/>
  <c r="R230" i="99"/>
  <c r="C230" i="99"/>
  <c r="R229" i="99"/>
  <c r="C229" i="99"/>
  <c r="R228" i="99"/>
  <c r="C228" i="99"/>
  <c r="R227" i="99"/>
  <c r="C227" i="99"/>
  <c r="R226" i="99"/>
  <c r="C226" i="99"/>
  <c r="R225" i="99"/>
  <c r="C225" i="99"/>
  <c r="R224" i="99"/>
  <c r="C224" i="99"/>
  <c r="R223" i="99"/>
  <c r="R222" i="99"/>
  <c r="T222" i="99" s="1"/>
  <c r="R221" i="99"/>
  <c r="R220" i="99"/>
  <c r="C220" i="99"/>
  <c r="R219" i="99"/>
  <c r="C219" i="99"/>
  <c r="R218" i="99"/>
  <c r="C218" i="99"/>
  <c r="R217" i="99"/>
  <c r="C217" i="99"/>
  <c r="R216" i="99"/>
  <c r="C216" i="99"/>
  <c r="R215" i="99"/>
  <c r="C215" i="99"/>
  <c r="R214" i="99"/>
  <c r="C214" i="99"/>
  <c r="R213" i="99"/>
  <c r="C213" i="99"/>
  <c r="R212" i="99"/>
  <c r="C212" i="99"/>
  <c r="R211" i="99"/>
  <c r="C211" i="99"/>
  <c r="R210" i="99"/>
  <c r="R209" i="99"/>
  <c r="R208" i="99"/>
  <c r="R207" i="99"/>
  <c r="T206" i="99"/>
  <c r="R206" i="99"/>
  <c r="R205" i="99"/>
  <c r="C205" i="99"/>
  <c r="R204" i="99"/>
  <c r="R203" i="99"/>
  <c r="R202" i="99"/>
  <c r="C202" i="99"/>
  <c r="R201" i="99"/>
  <c r="C201" i="99"/>
  <c r="R200" i="99"/>
  <c r="R199" i="99"/>
  <c r="R198" i="99"/>
  <c r="R197" i="99"/>
  <c r="R196" i="99"/>
  <c r="R195" i="99"/>
  <c r="R194" i="99"/>
  <c r="R193" i="99"/>
  <c r="R192" i="99"/>
  <c r="R191" i="99"/>
  <c r="T190" i="99"/>
  <c r="R190" i="99"/>
  <c r="R189" i="99"/>
  <c r="C189" i="99"/>
  <c r="R188" i="99"/>
  <c r="C188" i="99"/>
  <c r="R187" i="99"/>
  <c r="C187" i="99"/>
  <c r="R186" i="99"/>
  <c r="C186" i="99"/>
  <c r="R185" i="99"/>
  <c r="C185" i="99"/>
  <c r="R184" i="99"/>
  <c r="C184" i="99"/>
  <c r="R183" i="99"/>
  <c r="C183" i="99"/>
  <c r="R182" i="99"/>
  <c r="T181" i="99"/>
  <c r="R181" i="99"/>
  <c r="R180" i="99"/>
  <c r="C180" i="99"/>
  <c r="R179" i="99"/>
  <c r="C179" i="99"/>
  <c r="R178" i="99"/>
  <c r="R177" i="99"/>
  <c r="C177" i="99"/>
  <c r="R176" i="99"/>
  <c r="C176" i="99"/>
  <c r="R175" i="99"/>
  <c r="C175" i="99"/>
  <c r="R174" i="99"/>
  <c r="C174" i="99"/>
  <c r="R173" i="99"/>
  <c r="T172" i="99"/>
  <c r="R172" i="99"/>
  <c r="R171" i="99"/>
  <c r="C171" i="99"/>
  <c r="R170" i="99"/>
  <c r="C170" i="99"/>
  <c r="R169" i="99"/>
  <c r="C169" i="99"/>
  <c r="R168" i="99"/>
  <c r="T167" i="99"/>
  <c r="R167" i="99"/>
  <c r="R166" i="99"/>
  <c r="R165" i="99"/>
  <c r="C165" i="99"/>
  <c r="R164" i="99"/>
  <c r="R163" i="99"/>
  <c r="C163" i="99"/>
  <c r="R162" i="99"/>
  <c r="R161" i="99"/>
  <c r="T161" i="99" s="1"/>
  <c r="R160" i="99"/>
  <c r="R159" i="99"/>
  <c r="R158" i="99"/>
  <c r="R157" i="99"/>
  <c r="R156" i="99"/>
  <c r="R155" i="99"/>
  <c r="R154" i="99"/>
  <c r="V154" i="99" s="1"/>
  <c r="C154" i="99"/>
  <c r="V153" i="99"/>
  <c r="R153" i="99"/>
  <c r="C153" i="99"/>
  <c r="W152" i="99"/>
  <c r="R152" i="99"/>
  <c r="C152" i="99"/>
  <c r="R151" i="99"/>
  <c r="C151" i="99"/>
  <c r="R150" i="99"/>
  <c r="C150" i="99"/>
  <c r="R149" i="99"/>
  <c r="C149" i="99"/>
  <c r="R148" i="99"/>
  <c r="C148" i="99"/>
  <c r="R147" i="99"/>
  <c r="C147" i="99"/>
  <c r="R146" i="99"/>
  <c r="W146" i="99" s="1"/>
  <c r="W145" i="99"/>
  <c r="R145" i="99"/>
  <c r="C145" i="99"/>
  <c r="W144" i="99"/>
  <c r="R144" i="99"/>
  <c r="R143" i="99"/>
  <c r="W143" i="99" s="1"/>
  <c r="C143" i="99"/>
  <c r="R142" i="99"/>
  <c r="C142" i="99"/>
  <c r="R141" i="99"/>
  <c r="C141" i="99"/>
  <c r="R140" i="99"/>
  <c r="R139" i="99"/>
  <c r="T139" i="99" s="1"/>
  <c r="R138" i="99"/>
  <c r="R137" i="99"/>
  <c r="R136" i="99"/>
  <c r="C136" i="99"/>
  <c r="R135" i="99"/>
  <c r="C135" i="99"/>
  <c r="R134" i="99"/>
  <c r="C134" i="99"/>
  <c r="R133" i="99"/>
  <c r="C133" i="99"/>
  <c r="R132" i="99"/>
  <c r="R131" i="99"/>
  <c r="T131" i="99" s="1"/>
  <c r="R130" i="99"/>
  <c r="C130" i="99"/>
  <c r="R129" i="99"/>
  <c r="C129" i="99"/>
  <c r="R128" i="99"/>
  <c r="C128" i="99"/>
  <c r="R127" i="99"/>
  <c r="C127" i="99"/>
  <c r="R126" i="99"/>
  <c r="C126" i="99"/>
  <c r="R125" i="99"/>
  <c r="C125" i="99"/>
  <c r="R124" i="99"/>
  <c r="C124" i="99"/>
  <c r="R123" i="99"/>
  <c r="C123" i="99"/>
  <c r="R122" i="99"/>
  <c r="C122" i="99"/>
  <c r="R121" i="99"/>
  <c r="C121" i="99"/>
  <c r="R120" i="99"/>
  <c r="C120" i="99"/>
  <c r="R119" i="99"/>
  <c r="C119" i="99"/>
  <c r="R118" i="99"/>
  <c r="C118" i="99"/>
  <c r="R117" i="99"/>
  <c r="V116" i="99"/>
  <c r="R116" i="99"/>
  <c r="C116" i="99"/>
  <c r="R115" i="99"/>
  <c r="V114" i="99"/>
  <c r="R114" i="99"/>
  <c r="C114" i="99"/>
  <c r="R113" i="99"/>
  <c r="V113" i="99" s="1"/>
  <c r="C113" i="99"/>
  <c r="R112" i="99"/>
  <c r="R111" i="99"/>
  <c r="W111" i="99" s="1"/>
  <c r="R110" i="99"/>
  <c r="C110" i="99"/>
  <c r="R109" i="99"/>
  <c r="C109" i="99"/>
  <c r="R108" i="99"/>
  <c r="R107" i="99"/>
  <c r="W107" i="99" s="1"/>
  <c r="R106" i="99"/>
  <c r="R105" i="99"/>
  <c r="R104" i="99"/>
  <c r="C104" i="99"/>
  <c r="R103" i="99"/>
  <c r="C103" i="99"/>
  <c r="R102" i="99"/>
  <c r="C102" i="99"/>
  <c r="R101" i="99"/>
  <c r="C101" i="99"/>
  <c r="R100" i="99"/>
  <c r="C100" i="99"/>
  <c r="R99" i="99"/>
  <c r="C99" i="99"/>
  <c r="R98" i="99"/>
  <c r="R97" i="99"/>
  <c r="W97" i="99" s="1"/>
  <c r="R96" i="99"/>
  <c r="R95" i="99"/>
  <c r="C95" i="99"/>
  <c r="R94" i="99"/>
  <c r="C94" i="99"/>
  <c r="R93" i="99"/>
  <c r="C93" i="99"/>
  <c r="R92" i="99"/>
  <c r="C92" i="99"/>
  <c r="R91" i="99"/>
  <c r="C91" i="99"/>
  <c r="R90" i="99"/>
  <c r="C90" i="99"/>
  <c r="R89" i="99"/>
  <c r="R88" i="99"/>
  <c r="R87" i="99"/>
  <c r="W86" i="99"/>
  <c r="R86" i="99"/>
  <c r="R85" i="99"/>
  <c r="R84" i="99"/>
  <c r="C84" i="99"/>
  <c r="R83" i="99"/>
  <c r="C83" i="99"/>
  <c r="R82" i="99"/>
  <c r="C82" i="99"/>
  <c r="R81" i="99"/>
  <c r="R80" i="99"/>
  <c r="R79" i="99"/>
  <c r="V78" i="99"/>
  <c r="R78" i="99"/>
  <c r="R77" i="99"/>
  <c r="V76" i="99"/>
  <c r="R76" i="99"/>
  <c r="R75" i="99"/>
  <c r="C75" i="99"/>
  <c r="R74" i="99"/>
  <c r="C74" i="99"/>
  <c r="R73" i="99"/>
  <c r="C73" i="99"/>
  <c r="R72" i="99"/>
  <c r="C72" i="99"/>
  <c r="R71" i="99"/>
  <c r="C71" i="99"/>
  <c r="R70" i="99"/>
  <c r="C70" i="99"/>
  <c r="R69" i="99"/>
  <c r="C69" i="99"/>
  <c r="R68" i="99"/>
  <c r="C68" i="99"/>
  <c r="R67" i="99"/>
  <c r="C67" i="99"/>
  <c r="R66" i="99"/>
  <c r="C66" i="99"/>
  <c r="R65" i="99"/>
  <c r="C65" i="99"/>
  <c r="R64" i="99"/>
  <c r="R63" i="99"/>
  <c r="C63" i="99"/>
  <c r="R62" i="99"/>
  <c r="W62" i="99" s="1"/>
  <c r="C62" i="99"/>
  <c r="R61" i="99"/>
  <c r="R60" i="99"/>
  <c r="W60" i="99" s="1"/>
  <c r="R59" i="99"/>
  <c r="C59" i="99"/>
  <c r="R58" i="99"/>
  <c r="C58" i="99"/>
  <c r="R57" i="99"/>
  <c r="C57" i="99"/>
  <c r="R56" i="99"/>
  <c r="R55" i="99"/>
  <c r="R54" i="99"/>
  <c r="R53" i="99"/>
  <c r="C53" i="99"/>
  <c r="R52" i="99"/>
  <c r="W51" i="99"/>
  <c r="R51" i="99"/>
  <c r="R50" i="99"/>
  <c r="R49" i="99"/>
  <c r="C49" i="99"/>
  <c r="R48" i="99"/>
  <c r="C48" i="99"/>
  <c r="R47" i="99"/>
  <c r="C47" i="99"/>
  <c r="R46" i="99"/>
  <c r="R45" i="99"/>
  <c r="R44" i="99"/>
  <c r="R43" i="99"/>
  <c r="C43" i="99"/>
  <c r="R42" i="99"/>
  <c r="V42" i="99" s="1"/>
  <c r="C42" i="99"/>
  <c r="V41" i="99"/>
  <c r="R41" i="99"/>
  <c r="R40" i="99"/>
  <c r="R39" i="99"/>
  <c r="R38" i="99"/>
  <c r="R37" i="99"/>
  <c r="C37" i="99"/>
  <c r="R36" i="99"/>
  <c r="R35" i="99"/>
  <c r="R34" i="99"/>
  <c r="U33" i="99"/>
  <c r="R33" i="99"/>
  <c r="R32" i="99"/>
  <c r="R31" i="99"/>
  <c r="R30" i="99"/>
  <c r="C30" i="99"/>
  <c r="R29" i="99"/>
  <c r="C29" i="99"/>
  <c r="R28" i="99"/>
  <c r="R27" i="99"/>
  <c r="R26" i="99"/>
  <c r="C26" i="99"/>
  <c r="R25" i="99"/>
  <c r="C25" i="99"/>
  <c r="R24" i="99"/>
  <c r="C24" i="99"/>
  <c r="R23" i="99"/>
  <c r="C23" i="99"/>
  <c r="R22" i="99"/>
  <c r="R21" i="99"/>
  <c r="R20" i="99"/>
  <c r="V19" i="99"/>
  <c r="V354" i="99" s="1"/>
  <c r="V355" i="99" s="1"/>
  <c r="R19" i="99"/>
  <c r="C19" i="99"/>
  <c r="U18" i="99"/>
  <c r="R18" i="99"/>
  <c r="C18" i="99"/>
  <c r="R17" i="99"/>
  <c r="U17" i="99" s="1"/>
  <c r="U354" i="99" s="1"/>
  <c r="C17" i="99"/>
  <c r="T354" i="99" l="1"/>
  <c r="W354" i="99"/>
  <c r="W356" i="99" s="1"/>
  <c r="D46" i="2" s="1"/>
  <c r="X354" i="99" s="1"/>
  <c r="D44" i="2" l="1"/>
  <c r="D43" i="2"/>
  <c r="D41" i="2"/>
  <c r="D40" i="2"/>
  <c r="D29" i="2" l="1"/>
  <c r="D30" i="2"/>
  <c r="D31" i="2"/>
  <c r="D32" i="2"/>
  <c r="D33" i="2"/>
  <c r="D34" i="2"/>
  <c r="D28" i="2"/>
  <c r="D27" i="2"/>
  <c r="D26" i="2"/>
  <c r="D22" i="2"/>
  <c r="D21" i="2"/>
  <c r="D19" i="2"/>
  <c r="D18" i="2"/>
  <c r="D17" i="2"/>
  <c r="E26" i="91"/>
  <c r="E12" i="91"/>
  <c r="E15" i="91" s="1"/>
  <c r="E41" i="91"/>
  <c r="E48" i="91" s="1"/>
  <c r="D41" i="91"/>
  <c r="D48" i="91" s="1"/>
  <c r="D26" i="91"/>
  <c r="D12" i="91"/>
  <c r="D15" i="91" s="1"/>
  <c r="D27" i="91" l="1"/>
  <c r="E27" i="91"/>
  <c r="I46" i="2"/>
  <c r="D12" i="25"/>
  <c r="E51" i="91" l="1"/>
  <c r="E29" i="91" s="1"/>
  <c r="E31" i="91" s="1"/>
  <c r="D51" i="91"/>
  <c r="D29" i="91" s="1"/>
  <c r="D31" i="91" s="1"/>
  <c r="D47" i="2" l="1"/>
  <c r="D35" i="2" l="1"/>
  <c r="I26" i="2" l="1"/>
  <c r="I22" i="2"/>
  <c r="E13" i="25" l="1"/>
  <c r="G47" i="2" l="1"/>
  <c r="F47" i="2"/>
  <c r="I45" i="2"/>
  <c r="I44" i="2"/>
  <c r="I43" i="2"/>
  <c r="I42" i="2"/>
  <c r="I41" i="2"/>
  <c r="I40" i="2"/>
  <c r="I32" i="2" l="1"/>
  <c r="G30" i="2" l="1"/>
  <c r="G29" i="2"/>
  <c r="I29" i="2" s="1"/>
  <c r="I30" i="2" l="1"/>
  <c r="I27" i="2" l="1"/>
  <c r="G20" i="2" l="1"/>
  <c r="G28" i="2" s="1"/>
  <c r="D20" i="2"/>
  <c r="I19" i="2"/>
  <c r="I18" i="2"/>
  <c r="F20" i="2"/>
  <c r="F33" i="2" l="1"/>
  <c r="I33" i="2" s="1"/>
  <c r="F28" i="2"/>
  <c r="I17" i="2"/>
  <c r="I20" i="2" s="1"/>
  <c r="F23" i="2"/>
  <c r="F34" i="2" l="1"/>
  <c r="G23" i="2"/>
  <c r="G34" i="2" s="1"/>
  <c r="I28" i="2"/>
  <c r="D23" i="2"/>
  <c r="I21" i="2" s="1"/>
  <c r="F35" i="2" l="1"/>
  <c r="F37" i="2" s="1"/>
  <c r="D37" i="2" s="1"/>
  <c r="G35" i="2"/>
  <c r="G37" i="2" s="1"/>
  <c r="I23" i="2" l="1"/>
  <c r="D49" i="2"/>
  <c r="I47" i="2"/>
  <c r="I31" i="2" l="1"/>
  <c r="I34" i="2" l="1"/>
  <c r="I35" i="2" s="1"/>
  <c r="I37" i="2" s="1"/>
  <c r="I4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38" authorId="0" shapeId="0" xr:uid="{9E23F16B-F468-499E-9B90-99CE78133BA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F38" authorId="0" shapeId="0" xr:uid="{88D95485-35BB-4301-887F-AF107ACEB39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G38" authorId="0" shapeId="0" xr:uid="{742250DD-9E09-44D8-9AF6-FF2E7ACEA4F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H38" authorId="0" shapeId="0" xr:uid="{D3586D93-EE40-425C-ADAB-A8621156F957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I38" authorId="0" shapeId="0" xr:uid="{FD134325-BC50-4414-8FF1-FCF70EB6034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J38" authorId="0" shapeId="0" xr:uid="{7ED83C13-9533-4047-B6C1-79836C220CA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K38" authorId="0" shapeId="0" xr:uid="{DAEA86B9-00F8-4D15-BAE3-A8FA57260871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L38" authorId="0" shapeId="0" xr:uid="{4E812080-7ECC-4393-8E04-495402F0DCA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M38" authorId="0" shapeId="0" xr:uid="{1A14EC8A-ECF2-4DA1-967D-249BB37E972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N38" authorId="0" shapeId="0" xr:uid="{BE12EFFC-A355-462C-B000-76FA7BC92DED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O38" authorId="0" shapeId="0" xr:uid="{3A71885D-28D1-41D1-97B4-CB343116536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P38" authorId="0" shapeId="0" xr:uid="{EB510E91-E46F-4522-B9C5-1211C0CEF84D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Q38" authorId="0" shapeId="0" xr:uid="{04BC57F2-16E9-4602-A78F-FB29DFE1958E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C78" authorId="0" shapeId="0" xr:uid="{28746089-BB75-41D4-BC29-CBEE1AA23C61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added 05/09</t>
        </r>
      </text>
    </comment>
    <comment ref="P98" authorId="0" shapeId="0" xr:uid="{F44407F9-138D-405B-8082-60A530AFAFCE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Q98" authorId="0" shapeId="0" xr:uid="{42E0B31E-BF00-409B-AAD5-713A98FF186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E99" authorId="0" shapeId="0" xr:uid="{3C8433ED-44EA-4BC9-B2CD-4BA5A0D248D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F99" authorId="0" shapeId="0" xr:uid="{DE74E2BC-FC57-4CE9-9710-15B3DE94F3F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G99" authorId="0" shapeId="0" xr:uid="{DD4DA49F-2F9A-4A67-8935-7393D008377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H99" authorId="0" shapeId="0" xr:uid="{E38ED1A3-DEF1-43ED-80D3-1F88BCAA94F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I99" authorId="0" shapeId="0" xr:uid="{0E00A3E8-F9B2-4F89-8C0B-060488B9132C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J99" authorId="0" shapeId="0" xr:uid="{E28B6C11-BDD4-4FD1-BF97-3020A608C2DD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K99" authorId="0" shapeId="0" xr:uid="{2F29082E-E737-450B-9A34-4DD65964ADA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L99" authorId="0" shapeId="0" xr:uid="{DB423CA7-84B0-4FD1-B93E-84E1028A4606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M99" authorId="0" shapeId="0" xr:uid="{89A59E70-FFA3-4368-8CD3-7B61428EA74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N99" authorId="0" shapeId="0" xr:uid="{D28148B1-3B74-4ED3-BB60-40CE0440FA7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O99" authorId="0" shapeId="0" xr:uid="{8395FAE9-345D-41A4-AC38-ED349339BF3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H203" authorId="0" shapeId="0" xr:uid="{14B4A16D-1DC7-4117-99D3-AAE43864B25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I203" authorId="0" shapeId="0" xr:uid="{2600A139-9993-43F5-B704-65EF098D7E5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P203" authorId="0" shapeId="0" xr:uid="{421D3E56-2FF8-44B0-8130-01F750207F41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Q203" authorId="0" shapeId="0" xr:uid="{9AD66ACC-E0D3-419F-AAD9-7AEE189190DC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G204" authorId="0" shapeId="0" xr:uid="{9850945B-E059-4A6F-A9A9-EF586682596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J204" authorId="0" shapeId="0" xr:uid="{06D0088B-4992-4B67-854A-CEE931BCF53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K204" authorId="0" shapeId="0" xr:uid="{BCD457FF-B884-4A4A-A900-F39F78C910BF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L204" authorId="0" shapeId="0" xr:uid="{0B6DF5A7-BBD9-488C-9CE2-C6BD8037D48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M204" authorId="0" shapeId="0" xr:uid="{266F34A0-9C24-4B9F-B219-CCBCD6E5486E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N204" authorId="0" shapeId="0" xr:uid="{F41C3D94-2BB6-4089-8397-233D63B00D1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O204" authorId="0" shapeId="0" xr:uid="{CEC10460-AA1F-442B-9F53-754AD57D3B16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F205" authorId="0" shapeId="0" xr:uid="{67568B15-F222-4B1F-8496-0BC66D8D35AF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E206" authorId="0" shapeId="0" xr:uid="{9A14A035-A64D-44CC-BD29-BAF8FE66488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C267" authorId="0" shapeId="0" xr:uid="{6D198F3B-5074-4379-A632-17A70F256A6C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added 05/09</t>
        </r>
      </text>
    </comment>
    <comment ref="H267" authorId="0" shapeId="0" xr:uid="{21E90573-2FFE-4162-B6CD-81A45A0240B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I267" authorId="0" shapeId="0" xr:uid="{8B8B755B-14FD-4901-8FC6-DEAD992DFAD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P267" authorId="0" shapeId="0" xr:uid="{63CEE72D-625A-48A4-B8F9-DEE4B1A449BE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Q267" authorId="0" shapeId="0" xr:uid="{B74073B2-A75D-43E5-B1EC-3329F4D1CB1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G268" authorId="0" shapeId="0" xr:uid="{FBA4B29E-42C7-488C-A67F-126B5932FDC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H268" authorId="0" shapeId="0" xr:uid="{F73E13F0-3297-4C1E-8C1C-A7C2D816C7D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I268" authorId="0" shapeId="0" xr:uid="{184F8190-DF03-4563-9168-651FC7882FA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J268" authorId="0" shapeId="0" xr:uid="{8194E56A-EFCB-4D2A-87A3-828F2AC7D42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K268" authorId="0" shapeId="0" xr:uid="{3C978250-5F0C-4607-8F4A-4C201C88F09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L268" authorId="0" shapeId="0" xr:uid="{F483A9B9-A6E8-4742-B3E8-5208E334A04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M268" authorId="0" shapeId="0" xr:uid="{84D8DD9F-92CC-4BD3-BE66-90F786A5CAE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N268" authorId="0" shapeId="0" xr:uid="{BE8DB3A1-EC51-4A12-91F0-4B8C625007A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O268" authorId="0" shapeId="0" xr:uid="{08A30056-FC9A-4AD1-BA1E-B99EC82BFF3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P268" authorId="0" shapeId="0" xr:uid="{22BAD2AA-EF0C-4E95-811D-050C0BBDD59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Q268" authorId="0" shapeId="0" xr:uid="{4016E01B-1B17-447B-BFAB-FDB89B811911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F269" authorId="0" shapeId="0" xr:uid="{F13590E0-9BCC-442F-89D8-05C5CD92154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G269" authorId="0" shapeId="0" xr:uid="{0FAAC130-C77E-47A7-B1BD-4D16DCCC2B86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J269" authorId="0" shapeId="0" xr:uid="{35BE348D-AABF-4F2B-A384-BD248E7B9CE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K269" authorId="0" shapeId="0" xr:uid="{5327D63C-4350-4066-9BC5-9A26294BB9C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L269" authorId="0" shapeId="0" xr:uid="{64D95BEA-D7CE-42E8-AE38-37C2D2419B9F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M269" authorId="0" shapeId="0" xr:uid="{2A9355F2-F001-4208-88E0-4FBD6C48FC4F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N269" authorId="0" shapeId="0" xr:uid="{2AAB4354-FE11-4C90-87D5-548199563BB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O269" authorId="0" shapeId="0" xr:uid="{DD87124B-F1E0-4111-8160-87CB4CDA7CF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E270" authorId="0" shapeId="0" xr:uid="{37FA06D1-816A-4F84-87FF-55EED26F4E1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F270" authorId="0" shapeId="0" xr:uid="{859F6D58-7F5C-4167-A5DE-38D398704E3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E271" authorId="0" shapeId="0" xr:uid="{8FE67797-E8BD-457F-AF1A-2CA37FC342E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H281" authorId="0" shapeId="0" xr:uid="{DF8FD83A-CAF3-4AF4-8441-6BAA6EC8D54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I281" authorId="0" shapeId="0" xr:uid="{2C570F93-3950-4BF1-8F45-61DD1695193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P281" authorId="0" shapeId="0" xr:uid="{6F71AC7F-4EC1-43E5-8976-98E0D3788C9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Q281" authorId="0" shapeId="0" xr:uid="{984686F3-B3C7-48ED-A60C-894441A0D06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G282" authorId="0" shapeId="0" xr:uid="{D1623C2A-1C4B-4D2C-8944-764890CF31C6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J282" authorId="0" shapeId="0" xr:uid="{0B9FAB2E-A161-4B6C-BEAF-A38E63B58B7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K282" authorId="0" shapeId="0" xr:uid="{2DB822F1-2093-4D32-8BCA-658A5A5D9CB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L282" authorId="0" shapeId="0" xr:uid="{C22C058C-3C2E-4CD2-A99D-91B8F35F7D4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M282" authorId="0" shapeId="0" xr:uid="{51346ECA-9958-4EA9-88A7-AC76498CC85C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N282" authorId="0" shapeId="0" xr:uid="{612E6984-2AA5-432D-852F-7BE2949BA47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O282" authorId="0" shapeId="0" xr:uid="{C337E2ED-A1EB-4025-8084-2ADA43FA856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F283" authorId="0" shapeId="0" xr:uid="{89A06C2B-91BA-49CC-9B1A-A81926CEE7C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E284" authorId="0" shapeId="0" xr:uid="{C22ECB70-D061-44D0-9891-026230A3EE57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</commentList>
</comments>
</file>

<file path=xl/sharedStrings.xml><?xml version="1.0" encoding="utf-8"?>
<sst xmlns="http://schemas.openxmlformats.org/spreadsheetml/2006/main" count="1004" uniqueCount="697">
  <si>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</si>
  <si>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</si>
  <si>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</si>
  <si>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</si>
  <si>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</si>
  <si>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</si>
  <si>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</si>
  <si>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</si>
  <si>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</si>
  <si>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</si>
  <si>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</si>
  <si>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</si>
  <si>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</si>
  <si>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</si>
  <si>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</si>
  <si>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</si>
  <si>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</si>
  <si>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</si>
  <si>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</si>
  <si>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</si>
  <si>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</si>
  <si>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</si>
  <si>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</si>
  <si>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</si>
  <si>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</si>
  <si>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</si>
  <si>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</si>
  <si>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</si>
  <si>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</si>
  <si>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</si>
  <si>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</si>
  <si>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</si>
  <si>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</si>
  <si>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</si>
  <si>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</si>
  <si>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</si>
  <si>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</si>
  <si>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</si>
  <si>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</si>
  <si>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</si>
  <si>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</si>
  <si>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</si>
  <si>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</si>
  <si>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</si>
  <si>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</si>
  <si>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</si>
  <si>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</si>
  <si>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</si>
  <si>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</si>
  <si>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</si>
  <si>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</si>
  <si>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</si>
  <si>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</si>
  <si>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</si>
  <si>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</si>
  <si>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</si>
  <si>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</si>
  <si>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</si>
  <si>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</si>
  <si>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</si>
  <si>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Working Capital Allowance</t>
  </si>
  <si>
    <t xml:space="preserve">        Total</t>
  </si>
  <si>
    <t>Rate Of Return</t>
  </si>
  <si>
    <t>Description</t>
  </si>
  <si>
    <t>Residential</t>
  </si>
  <si>
    <t>Commercial</t>
  </si>
  <si>
    <t>Therms</t>
  </si>
  <si>
    <t>PROMOTIONAL ADVERTISING EXPENSE ADJUSTMENT</t>
  </si>
  <si>
    <t>Weather Normalization Adjustment</t>
  </si>
  <si>
    <t>Revenues</t>
  </si>
  <si>
    <t>Line No.</t>
  </si>
  <si>
    <t>Rate Schedule No. 503</t>
  </si>
  <si>
    <t xml:space="preserve">    Therm Adjustment</t>
  </si>
  <si>
    <t>Rate Schedule No. 504</t>
  </si>
  <si>
    <t>Amount</t>
  </si>
  <si>
    <t>(a)</t>
  </si>
  <si>
    <t>(b)</t>
  </si>
  <si>
    <t>(e)</t>
  </si>
  <si>
    <t>(c)</t>
  </si>
  <si>
    <t>Removal</t>
  </si>
  <si>
    <t>Promotional Advertising (WA Only)</t>
  </si>
  <si>
    <t xml:space="preserve">  Production</t>
  </si>
  <si>
    <t>(d)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</si>
  <si>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</si>
  <si>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</si>
  <si>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</si>
  <si>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</si>
  <si>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</si>
  <si>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</si>
  <si>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</si>
  <si>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</si>
  <si>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</si>
  <si>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</si>
  <si>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</si>
  <si>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</si>
  <si>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</si>
  <si>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</si>
  <si>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</si>
  <si>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</si>
  <si>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</si>
  <si>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</si>
  <si>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</si>
  <si>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</si>
  <si>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</si>
  <si>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</si>
  <si>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</si>
  <si>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</si>
  <si>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</si>
  <si>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</si>
  <si>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</si>
  <si>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</si>
  <si>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</si>
  <si>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</si>
  <si>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</si>
  <si>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</si>
  <si>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</si>
  <si>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</si>
  <si>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</si>
  <si>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</si>
  <si>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</si>
  <si>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</si>
  <si>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</si>
  <si>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</si>
  <si>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</si>
  <si>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</si>
  <si>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</si>
  <si>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RATE</t>
  </si>
  <si>
    <t>RETURN</t>
  </si>
  <si>
    <t>WEATHER</t>
  </si>
  <si>
    <t>ANALYSIS</t>
  </si>
  <si>
    <t>Accounting Adjustments</t>
  </si>
  <si>
    <t>All rate base items represent average of monthly average balances.</t>
  </si>
  <si>
    <t>Month and Twelve Months Ended 12/31/2017</t>
  </si>
  <si>
    <t xml:space="preserve"> FOR THE 12 MONTH PERIOD ENDED 12/31/17</t>
  </si>
  <si>
    <t>Twelve Months Ended 12/31/17</t>
  </si>
  <si>
    <t>The following accounting adjustments are necessary to restate recorded utility operating results for the 12 months ended December 31, 2017.</t>
  </si>
  <si>
    <t>CY 2017</t>
  </si>
  <si>
    <t>Twelve Months Ending 12/31/17</t>
  </si>
  <si>
    <t>For Twelve Months Ended 12/31/2017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</si>
  <si>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$3,263 to account for below-the-line advertising.</t>
    </r>
  </si>
  <si>
    <t>Cascade Natural Gas Corp</t>
  </si>
  <si>
    <t xml:space="preserve">CONSOLIDATING </t>
  </si>
  <si>
    <t>TRIAL BALANCE</t>
  </si>
  <si>
    <t>AS OF DECEMBER 31, 2017</t>
  </si>
  <si>
    <t>***</t>
  </si>
  <si>
    <t>Ledger Type</t>
  </si>
  <si>
    <t>Year</t>
  </si>
  <si>
    <t>Format</t>
  </si>
  <si>
    <t>='G:\Dept\Accounting\GA\Leadsheets 2012\[Plant and WIP Summary - 2012.xlsx]March 2012'!$F$23</t>
  </si>
  <si>
    <t>Period</t>
  </si>
  <si>
    <t>Currency</t>
  </si>
  <si>
    <t>Company</t>
  </si>
  <si>
    <t>Business Unit</t>
  </si>
  <si>
    <t>Invested</t>
  </si>
  <si>
    <t>Operating</t>
  </si>
  <si>
    <t>Non-operating</t>
  </si>
  <si>
    <t>Working</t>
  </si>
  <si>
    <t>Object Account</t>
  </si>
  <si>
    <t>Sub Account</t>
  </si>
  <si>
    <t>Acct #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</si>
  <si>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</si>
  <si>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</si>
  <si>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</si>
  <si>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</si>
  <si>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</si>
  <si>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</si>
  <si>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</si>
  <si>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</si>
  <si>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</si>
  <si>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</si>
  <si>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</si>
  <si>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</si>
  <si>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</si>
  <si>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Capital</t>
  </si>
  <si>
    <t>Investment</t>
  </si>
  <si>
    <t>1012</t>
  </si>
  <si>
    <t>*</t>
  </si>
  <si>
    <t>Gas Plant In Service</t>
  </si>
  <si>
    <t>1062</t>
  </si>
  <si>
    <t>Gas Plant Completed Not Classified</t>
  </si>
  <si>
    <t>@2:107</t>
  </si>
  <si>
    <t>CWIP - Gas</t>
  </si>
  <si>
    <t xml:space="preserve">   TOTAL UTILITY PLANT</t>
  </si>
  <si>
    <t>1082</t>
  </si>
  <si>
    <t>RWIP - Gas</t>
  </si>
  <si>
    <t>[*,/8]</t>
  </si>
  <si>
    <t>Accum Prov Deprec - Gas Util</t>
  </si>
  <si>
    <t>1112</t>
  </si>
  <si>
    <t>Amortization Expense (Intangible Plant)</t>
  </si>
  <si>
    <t>1152</t>
  </si>
  <si>
    <t>Accum Prov for Gas Acq Adj</t>
  </si>
  <si>
    <t xml:space="preserve">    Subtotal - Accum Depreciation</t>
  </si>
  <si>
    <t>1087</t>
  </si>
  <si>
    <t>Accum Prov Gas - Non-ARO</t>
  </si>
  <si>
    <t>1088</t>
  </si>
  <si>
    <t>Gas Accum Prov ARO</t>
  </si>
  <si>
    <t xml:space="preserve">   Subtotal - reclassed Accum Deprec</t>
  </si>
  <si>
    <t xml:space="preserve">   TOTAL ACCUM DEPRECIATION</t>
  </si>
  <si>
    <t xml:space="preserve">    NET PLANT</t>
  </si>
  <si>
    <t>1231</t>
  </si>
  <si>
    <t xml:space="preserve">Investment in Subs </t>
  </si>
  <si>
    <t xml:space="preserve">   TOTAL INVESTMENT IN SUBS</t>
  </si>
  <si>
    <t>124*</t>
  </si>
  <si>
    <t>124X</t>
  </si>
  <si>
    <t>Other Investments</t>
  </si>
  <si>
    <t>1210</t>
  </si>
  <si>
    <t>Nonutility Property</t>
  </si>
  <si>
    <t>1220</t>
  </si>
  <si>
    <t>Nonutility Acc Prov Depr &amp; Amort</t>
  </si>
  <si>
    <t xml:space="preserve">   TOTAL OTHER INVESTMENTS</t>
  </si>
  <si>
    <t>1310</t>
  </si>
  <si>
    <t>Cash</t>
  </si>
  <si>
    <t>1340</t>
  </si>
  <si>
    <t>1*</t>
  </si>
  <si>
    <t>Other Special Deposit - NewWood Escrow</t>
  </si>
  <si>
    <t>1350</t>
  </si>
  <si>
    <t>Working Funds</t>
  </si>
  <si>
    <t xml:space="preserve">   TOTAL CASH</t>
  </si>
  <si>
    <t>1360</t>
  </si>
  <si>
    <t>Temporary Cash Investments</t>
  </si>
  <si>
    <t xml:space="preserve">   TOTAL CASH EQUIVALENTS</t>
  </si>
  <si>
    <t>1420</t>
  </si>
  <si>
    <t>Customer Accounts Receivable</t>
  </si>
  <si>
    <t>1432</t>
  </si>
  <si>
    <t>Other Accounts Receivable</t>
  </si>
  <si>
    <t>1710</t>
  </si>
  <si>
    <t>Interest &amp; Dividends Receivable</t>
  </si>
  <si>
    <t xml:space="preserve">   Subtotal - Other A/R</t>
  </si>
  <si>
    <t xml:space="preserve">   </t>
  </si>
  <si>
    <t>1410</t>
  </si>
  <si>
    <t xml:space="preserve">Notes Receivable - Imperium Renewable  </t>
  </si>
  <si>
    <t>2*</t>
  </si>
  <si>
    <t>Notes Receivable - Touchstone</t>
  </si>
  <si>
    <t>1460</t>
  </si>
  <si>
    <t>000*</t>
  </si>
  <si>
    <t>Accts Receivable - MDU</t>
  </si>
  <si>
    <t>001*</t>
  </si>
  <si>
    <t>008*</t>
  </si>
  <si>
    <t>Accts Receivable - FutureSource</t>
  </si>
  <si>
    <t>041*</t>
  </si>
  <si>
    <t>Accts Receivable - CGCE</t>
  </si>
  <si>
    <t>067*</t>
  </si>
  <si>
    <t>Accts Receivable - CSG</t>
  </si>
  <si>
    <t>044*</t>
  </si>
  <si>
    <t>Accts Receivable - CGCP</t>
  </si>
  <si>
    <t>046*</t>
  </si>
  <si>
    <t>Accts Receivable - PCEH</t>
  </si>
  <si>
    <t>047*</t>
  </si>
  <si>
    <t>Accts Receivable - CNGC</t>
  </si>
  <si>
    <t>048*</t>
  </si>
  <si>
    <t>Accts Receivable - IGC</t>
  </si>
  <si>
    <t>060*</t>
  </si>
  <si>
    <t>Accts Receivable - WBI</t>
  </si>
  <si>
    <t>062*</t>
  </si>
  <si>
    <t>Accts Receivable - Knife River</t>
  </si>
  <si>
    <t xml:space="preserve">   Subtotal - Interco A/R</t>
  </si>
  <si>
    <t>1466</t>
  </si>
  <si>
    <t>Intercompany settlements</t>
  </si>
  <si>
    <t xml:space="preserve">   TOTAL RECEIVABLES</t>
  </si>
  <si>
    <t>1442</t>
  </si>
  <si>
    <t>Accum Prov for Uncollect - Gas</t>
  </si>
  <si>
    <t>1443</t>
  </si>
  <si>
    <t>Accum Prov for Uncollect - Lrg Volume</t>
  </si>
  <si>
    <t>1449</t>
  </si>
  <si>
    <t>Other Receivables</t>
  </si>
  <si>
    <t xml:space="preserve">   TOTAL ACCUM PROV UNCOLLECT</t>
  </si>
  <si>
    <t xml:space="preserve">   NET RECEIVABLES</t>
  </si>
  <si>
    <t>1540</t>
  </si>
  <si>
    <t>Plant Materials &amp; Op Supplies</t>
  </si>
  <si>
    <t>1630</t>
  </si>
  <si>
    <t>Undistributed Stores Exp - Freight</t>
  </si>
  <si>
    <t>1641</t>
  </si>
  <si>
    <t>[01,03]</t>
  </si>
  <si>
    <t>Gas in Underground Storage - Current</t>
  </si>
  <si>
    <t>02</t>
  </si>
  <si>
    <t>Pipeline Imbalances</t>
  </si>
  <si>
    <t>04</t>
  </si>
  <si>
    <t>Storage Boil-Off</t>
  </si>
  <si>
    <t>1642</t>
  </si>
  <si>
    <t>Liquified Natural Gas Stored</t>
  </si>
  <si>
    <t xml:space="preserve">    NET INVENTORIES</t>
  </si>
  <si>
    <t>1655</t>
  </si>
  <si>
    <t xml:space="preserve">Prepayments - Insurance </t>
  </si>
  <si>
    <t>1659</t>
  </si>
  <si>
    <t>[18,19,20]</t>
  </si>
  <si>
    <t>Prepayments - Income Tax</t>
  </si>
  <si>
    <t>22</t>
  </si>
  <si>
    <t>Prepayments - Gas Storage</t>
  </si>
  <si>
    <t>[/20,/21,/22,/18,/19]</t>
  </si>
  <si>
    <t>Prepayments - Miscellaneous</t>
  </si>
  <si>
    <t>1860</t>
  </si>
  <si>
    <t>[20424,20425]</t>
  </si>
  <si>
    <t>Misc Def Dr - Regulatory assets current</t>
  </si>
  <si>
    <t>1747</t>
  </si>
  <si>
    <t>Misc Current and Accrued Assets</t>
  </si>
  <si>
    <t>1750</t>
  </si>
  <si>
    <t>01</t>
  </si>
  <si>
    <t>1750.01</t>
  </si>
  <si>
    <t>Derivative Instruments - Current</t>
  </si>
  <si>
    <t xml:space="preserve">   TOTAL CURRENT &amp; ACCR ASSETS</t>
  </si>
  <si>
    <t>1732</t>
  </si>
  <si>
    <t>Accrued Gas Revenues</t>
  </si>
  <si>
    <t>1734</t>
  </si>
  <si>
    <t>Accrued Transportation Revenues</t>
  </si>
  <si>
    <t xml:space="preserve">   TOTAL ACCRUED REVENUES</t>
  </si>
  <si>
    <t>1900</t>
  </si>
  <si>
    <t>[/*6*]</t>
  </si>
  <si>
    <t>Accumulated Deferred Income Tax - current</t>
  </si>
  <si>
    <t>[*6*]</t>
  </si>
  <si>
    <t>Accumulated Deferred Income Tax - noncurrent</t>
  </si>
  <si>
    <t>1910</t>
  </si>
  <si>
    <t>(Over) Under Recovery of Purchased Gas</t>
  </si>
  <si>
    <t>1810</t>
  </si>
  <si>
    <t>Unamort Debt Exp - 7.48% - 2027</t>
  </si>
  <si>
    <t>13</t>
  </si>
  <si>
    <t>Unamort Debt Exp - 7.10% - 2029</t>
  </si>
  <si>
    <t>17</t>
  </si>
  <si>
    <t xml:space="preserve">Unamort Debt Exp - 5.25% Insured notes </t>
  </si>
  <si>
    <t>18</t>
  </si>
  <si>
    <t>Unamort Debt Exp - 5.21% - 2020</t>
  </si>
  <si>
    <t>19</t>
  </si>
  <si>
    <t>Unamort Debt Exp - 5.79% - 2037</t>
  </si>
  <si>
    <t>20</t>
  </si>
  <si>
    <t>Unamort Debt Exp - 4.11% - 2025</t>
  </si>
  <si>
    <t>21</t>
  </si>
  <si>
    <t>Unamort Debt Exp - 4.36% - 2028</t>
  </si>
  <si>
    <t>Unamort Debt Exp - LOC 7/9/2018</t>
  </si>
  <si>
    <t>23</t>
  </si>
  <si>
    <t>Unamort Debt Exp - Dec 2014 Issued Debt</t>
  </si>
  <si>
    <t>24</t>
  </si>
  <si>
    <t>Unamort Debt Exp - Jan 2015 Issued Debt</t>
  </si>
  <si>
    <t>25</t>
  </si>
  <si>
    <t>26</t>
  </si>
  <si>
    <t>99</t>
  </si>
  <si>
    <t xml:space="preserve"> Debt Issuance Cost Reclass</t>
  </si>
  <si>
    <t xml:space="preserve">   TOTAL UNAMORT DEBT EXPENSE</t>
  </si>
  <si>
    <t>1890</t>
  </si>
  <si>
    <t>Unam Loss Reaq Debt - 10.15% - 2001</t>
  </si>
  <si>
    <t>Unam Loss Reaq Debt - 10.125% - XX</t>
  </si>
  <si>
    <t>03</t>
  </si>
  <si>
    <t>Unam Loss Reaq Debt - 9.875% - 201X</t>
  </si>
  <si>
    <t>Unam Loss Reaq Debt - 7.50% - 2031</t>
  </si>
  <si>
    <t>Unam Loss Reaq Debt - 0.00% - 20xx</t>
  </si>
  <si>
    <t>Derivative Instruments - Noncurrent</t>
  </si>
  <si>
    <t>[21]</t>
  </si>
  <si>
    <t>1823</t>
  </si>
  <si>
    <t>Other Regulatory Asset -</t>
  </si>
  <si>
    <t>update from SS for WC for WA file</t>
  </si>
  <si>
    <t>1832</t>
  </si>
  <si>
    <t>Preliminary Survey &amp; Investigations</t>
  </si>
  <si>
    <t>1840</t>
  </si>
  <si>
    <t>Payroll clearing</t>
  </si>
  <si>
    <t>@2:184</t>
  </si>
  <si>
    <t>184X</t>
  </si>
  <si>
    <t>Other clearing</t>
  </si>
  <si>
    <t>205*</t>
  </si>
  <si>
    <t>Prepaid - NC Retiree Medical</t>
  </si>
  <si>
    <t>201*</t>
  </si>
  <si>
    <t>Misc Def Dr -  Deferred Gas Cost</t>
  </si>
  <si>
    <t>202*</t>
  </si>
  <si>
    <t>Misc Def Dr - Miscellaneous deferrals</t>
  </si>
  <si>
    <t>20206</t>
  </si>
  <si>
    <t>Misc Def Dr - Intangible non compete</t>
  </si>
  <si>
    <t>[20426,20427]</t>
  </si>
  <si>
    <t>Misc Def Dr - Regulatory Deferred Charges</t>
  </si>
  <si>
    <t>[204*,/20424,/20425,/20426,/20427]</t>
  </si>
  <si>
    <t>Misc Def Dr - Regulatory assets</t>
  </si>
  <si>
    <t>1862</t>
  </si>
  <si>
    <t>204*</t>
  </si>
  <si>
    <t>Misc Def Dr - Conservation Program</t>
  </si>
  <si>
    <t>1866</t>
  </si>
  <si>
    <t>I/C Asset-Net Benefit Funding</t>
  </si>
  <si>
    <t xml:space="preserve">   TOTAL DEFERRED CHG &amp; OTH ASSETS</t>
  </si>
  <si>
    <t>^Pgas</t>
  </si>
  <si>
    <t>Purchased Gas Costs</t>
  </si>
  <si>
    <t>^OMGasOp</t>
  </si>
  <si>
    <t>Gas Operating Expense</t>
  </si>
  <si>
    <t>[*,/5191]</t>
  </si>
  <si>
    <t>2488*</t>
  </si>
  <si>
    <t>Gas Operating Expense-4880</t>
  </si>
  <si>
    <t>^OMGasM</t>
  </si>
  <si>
    <t>Gas Maintenance Expense</t>
  </si>
  <si>
    <t xml:space="preserve">   TOTAL O&amp;M EXPENSES</t>
  </si>
  <si>
    <t>4073</t>
  </si>
  <si>
    <t>Regulatory debits</t>
  </si>
  <si>
    <t>4081</t>
  </si>
  <si>
    <t>Taxes Other Than Income - Util Operations</t>
  </si>
  <si>
    <t>^TOIPR</t>
  </si>
  <si>
    <t>4081(5191)</t>
  </si>
  <si>
    <t>Taxes Other Than Income - Payroll Taxes</t>
  </si>
  <si>
    <t xml:space="preserve">     Subtotal Taxes Other Than Income</t>
  </si>
  <si>
    <t>4032</t>
  </si>
  <si>
    <t>Depreciation Expense - Gas</t>
  </si>
  <si>
    <t>4042</t>
  </si>
  <si>
    <t>Amortization Lim-Term Plant - Gas</t>
  </si>
  <si>
    <t>4062</t>
  </si>
  <si>
    <t>Amort Acquis Adj - Gas</t>
  </si>
  <si>
    <t xml:space="preserve">   TOTAL DEPRECIATION</t>
  </si>
  <si>
    <t>4271</t>
  </si>
  <si>
    <t>Interest on LTD - 1st Mortgage Bonds</t>
  </si>
  <si>
    <t>4279</t>
  </si>
  <si>
    <t>Interest on LTD - Other</t>
  </si>
  <si>
    <t>LOC Interest</t>
  </si>
  <si>
    <t>4310</t>
  </si>
  <si>
    <t>[/011]</t>
  </si>
  <si>
    <t>Other Interest Expense</t>
  </si>
  <si>
    <t>011</t>
  </si>
  <si>
    <t>4310.011</t>
  </si>
  <si>
    <t>Other Interest Expense - Accrued Tax Interest</t>
  </si>
  <si>
    <t>4280</t>
  </si>
  <si>
    <t>Amort of Debt Disc &amp; Expense</t>
  </si>
  <si>
    <t>4281</t>
  </si>
  <si>
    <t>Amort of Loss on Reacq Debt</t>
  </si>
  <si>
    <t xml:space="preserve">     Subtotal Interest Expense</t>
  </si>
  <si>
    <t>4091</t>
  </si>
  <si>
    <t>Income Taxes, Utility Operations</t>
  </si>
  <si>
    <t>4092</t>
  </si>
  <si>
    <t>Income Taxes, Other Inc &amp; Deductions</t>
  </si>
  <si>
    <t>4101</t>
  </si>
  <si>
    <t>Prov for DIT- Utility Operations</t>
  </si>
  <si>
    <t>4102</t>
  </si>
  <si>
    <t>Prov for DIT- Other Inc &amp; Deductions</t>
  </si>
  <si>
    <t>4111</t>
  </si>
  <si>
    <t>Prov for DIT (CR) - Utility Op Income</t>
  </si>
  <si>
    <t>4112</t>
  </si>
  <si>
    <t>Prov for DIT (CR) - Other Inc &amp; Deductions</t>
  </si>
  <si>
    <t>[4200,4114]</t>
  </si>
  <si>
    <t>Investment Tax Credit</t>
  </si>
  <si>
    <t xml:space="preserve">     Subtotal Income Taxes</t>
  </si>
  <si>
    <t>4211</t>
  </si>
  <si>
    <t>Gain on Disposition of Property</t>
  </si>
  <si>
    <t>4212</t>
  </si>
  <si>
    <t>Loss on Disposition of Property</t>
  </si>
  <si>
    <t>@21:4261*</t>
  </si>
  <si>
    <t>4261</t>
  </si>
  <si>
    <t>Donations</t>
  </si>
  <si>
    <t>@21:4262*</t>
  </si>
  <si>
    <t>4262</t>
  </si>
  <si>
    <t>SISP</t>
  </si>
  <si>
    <t>@21:4263*</t>
  </si>
  <si>
    <t>4263</t>
  </si>
  <si>
    <t>Penalties</t>
  </si>
  <si>
    <t>4264</t>
  </si>
  <si>
    <t>Expend for Civic,  Political</t>
  </si>
  <si>
    <t>@21:4265*</t>
  </si>
  <si>
    <t>4265</t>
  </si>
  <si>
    <t>Other Deductions</t>
  </si>
  <si>
    <t>@21:4171*</t>
  </si>
  <si>
    <t>4171</t>
  </si>
  <si>
    <t>Expense of Nonutility</t>
  </si>
  <si>
    <t>6011</t>
  </si>
  <si>
    <t>Purchased Gas Expense of Nonutility</t>
  </si>
  <si>
    <t>4082</t>
  </si>
  <si>
    <t>Taxes Other Than Income - BTL</t>
  </si>
  <si>
    <t xml:space="preserve">     Subtotal BTL Expense</t>
  </si>
  <si>
    <t>4380</t>
  </si>
  <si>
    <t>Dividend Decl - Common Stock</t>
  </si>
  <si>
    <t xml:space="preserve">     Subtotal Dividends</t>
  </si>
  <si>
    <t xml:space="preserve">   TOTAL DEBITS</t>
  </si>
  <si>
    <t>2010</t>
  </si>
  <si>
    <t>Common Stock Issued</t>
  </si>
  <si>
    <t>2160</t>
  </si>
  <si>
    <t>Unapprop Retained Earnings</t>
  </si>
  <si>
    <t>Unapprop RE - Stock Options</t>
  </si>
  <si>
    <t>R/E Performance Share Dividend Equivalents</t>
  </si>
  <si>
    <t>2161</t>
  </si>
  <si>
    <t>Unapprop Sub Retained Earnings</t>
  </si>
  <si>
    <t>2071</t>
  </si>
  <si>
    <t>Premium on Capital Stock</t>
  </si>
  <si>
    <t>2100</t>
  </si>
  <si>
    <t>Gain on Resale of Reacquired Stock</t>
  </si>
  <si>
    <t>2110</t>
  </si>
  <si>
    <t>Misc Paid in Capital</t>
  </si>
  <si>
    <t>2190</t>
  </si>
  <si>
    <t>Other Comprehensive Income</t>
  </si>
  <si>
    <t>2141</t>
  </si>
  <si>
    <t>Capital Stock Expense</t>
  </si>
  <si>
    <t xml:space="preserve">     TOTAL EQUITY</t>
  </si>
  <si>
    <t>2240</t>
  </si>
  <si>
    <t>7.48% MTN Due 9/15/2027</t>
  </si>
  <si>
    <t>7.10% MTN Due 3/16/2029</t>
  </si>
  <si>
    <t>Insured Qtrly 5.25% Notes Due 2/1/2035</t>
  </si>
  <si>
    <t>5.21% MTN Due 9/1/2020</t>
  </si>
  <si>
    <t>5.79% MTN Due 3/8/2037</t>
  </si>
  <si>
    <t>4.11% Snr Nt Due 8/23/2025</t>
  </si>
  <si>
    <t>4.36% Snr Nt Due 8/23/2028</t>
  </si>
  <si>
    <t>Dec 2014 Issued Debt</t>
  </si>
  <si>
    <t>Jan 2015 Issued Debt</t>
  </si>
  <si>
    <t>Debt Issuance Cost Reclass</t>
  </si>
  <si>
    <t>2241</t>
  </si>
  <si>
    <t>8.06% MTN Due 9/4/2012 - Due within 1 Year</t>
  </si>
  <si>
    <t>8.10% MTN Due 10/8/2012 - Due within 1 Year</t>
  </si>
  <si>
    <t>8.11% MTN Due 10/8/2012 - Due within 1 Year</t>
  </si>
  <si>
    <t>06</t>
  </si>
  <si>
    <t>7.95% MTN Due 2/4/2013 - Due within 1 Year</t>
  </si>
  <si>
    <t>07</t>
  </si>
  <si>
    <t>8.01% MTN Due 2/12/2013 - Due within 1 Year</t>
  </si>
  <si>
    <t>08</t>
  </si>
  <si>
    <t>7.95% MTN Due 2/25/2013 - Due within 1 Year</t>
  </si>
  <si>
    <t>2242</t>
  </si>
  <si>
    <t>Committed Line of Credit</t>
  </si>
  <si>
    <t xml:space="preserve">     TOTAL LONG-TERM DEBT</t>
  </si>
  <si>
    <t>2310</t>
  </si>
  <si>
    <t>Short-term debt</t>
  </si>
  <si>
    <t>2330</t>
  </si>
  <si>
    <t>045</t>
  </si>
  <si>
    <t>Notes payable to Associated Companies</t>
  </si>
  <si>
    <t>2321</t>
  </si>
  <si>
    <t xml:space="preserve">Trade Accts Pay </t>
  </si>
  <si>
    <t>2322</t>
  </si>
  <si>
    <t>000</t>
  </si>
  <si>
    <t>Trade Accts Pay - PNC Bank</t>
  </si>
  <si>
    <t>Accts Pay - Gas costs</t>
  </si>
  <si>
    <t>[2*,/217]</t>
  </si>
  <si>
    <t xml:space="preserve">Accts Pay </t>
  </si>
  <si>
    <t>010</t>
  </si>
  <si>
    <t>2322.010</t>
  </si>
  <si>
    <t>Accts Pay - CAP EX Accrual</t>
  </si>
  <si>
    <t>[4*,009]</t>
  </si>
  <si>
    <t>Accts Pay - Miscellaneous Accruals</t>
  </si>
  <si>
    <t>3*</t>
  </si>
  <si>
    <t>Accts Pay - Payroll Withholding</t>
  </si>
  <si>
    <t>2323</t>
  </si>
  <si>
    <t>Received Not Vouchered</t>
  </si>
  <si>
    <t>2340</t>
  </si>
  <si>
    <t>[000,001]</t>
  </si>
  <si>
    <t>Accts Pay - MDU/MDUR</t>
  </si>
  <si>
    <t>005</t>
  </si>
  <si>
    <t>Accts Pay - CHCC</t>
  </si>
  <si>
    <t>008</t>
  </si>
  <si>
    <t>Accts Pay - Future Source</t>
  </si>
  <si>
    <t>0620</t>
  </si>
  <si>
    <t>Accts Pay - Knife River</t>
  </si>
  <si>
    <t>0670</t>
  </si>
  <si>
    <t>Accts Pay - CSG</t>
  </si>
  <si>
    <t>043</t>
  </si>
  <si>
    <t>Accts Pay - Cascade Land Leasing</t>
  </si>
  <si>
    <t>044</t>
  </si>
  <si>
    <t>Accts Pay - CGC Properties, Inc.</t>
  </si>
  <si>
    <t>Accts Pay - MDU Energy Capital</t>
  </si>
  <si>
    <t>046</t>
  </si>
  <si>
    <t>Accts Pay - PCEH</t>
  </si>
  <si>
    <t>047</t>
  </si>
  <si>
    <t>Accts Pay - CNGC</t>
  </si>
  <si>
    <t>048</t>
  </si>
  <si>
    <t>Accts Pay - Intermountain</t>
  </si>
  <si>
    <t xml:space="preserve">     Subtotal Accounts Payable Intercompany</t>
  </si>
  <si>
    <t>2412</t>
  </si>
  <si>
    <t>Tax Collection Pay - Emp State W/H</t>
  </si>
  <si>
    <t>2411</t>
  </si>
  <si>
    <t>Tax Collection Pay - Emp Fed W/H</t>
  </si>
  <si>
    <t>2413.2414</t>
  </si>
  <si>
    <t>2413-2414</t>
  </si>
  <si>
    <t>Tax Collection Pay - StCitySalesFranExc</t>
  </si>
  <si>
    <t xml:space="preserve">     Subtotal Tax Collections Payable</t>
  </si>
  <si>
    <t xml:space="preserve">     TOTAL ACCOUNTS PAYABLE</t>
  </si>
  <si>
    <t>2360</t>
  </si>
  <si>
    <t>Income Taxes Accrued</t>
  </si>
  <si>
    <t>2361</t>
  </si>
  <si>
    <t>[*,/42]</t>
  </si>
  <si>
    <t>[42*]</t>
  </si>
  <si>
    <t>Income Taxes Accrued non-current</t>
  </si>
  <si>
    <t>2362</t>
  </si>
  <si>
    <t>Other Taxes Accrued</t>
  </si>
  <si>
    <t>2363</t>
  </si>
  <si>
    <t>Other Taxes Accrued use tax WA</t>
  </si>
  <si>
    <t>2364</t>
  </si>
  <si>
    <t>Other Taxes Accrued property tax wa or</t>
  </si>
  <si>
    <t>2380</t>
  </si>
  <si>
    <t>Dividends Declared</t>
  </si>
  <si>
    <t>2351</t>
  </si>
  <si>
    <t>Customer Deposits</t>
  </si>
  <si>
    <t>2370</t>
  </si>
  <si>
    <t>Interest Accrued - Short-term Debt</t>
  </si>
  <si>
    <t>2371</t>
  </si>
  <si>
    <t>Interest Accrued - Customer Deposits</t>
  </si>
  <si>
    <t>2372</t>
  </si>
  <si>
    <t>Interest Accrued - Long-term Debt</t>
  </si>
  <si>
    <t>100</t>
  </si>
  <si>
    <t>Line of Credit Loan Fee</t>
  </si>
  <si>
    <t>101</t>
  </si>
  <si>
    <t>Line of Credit Accrued Interest</t>
  </si>
  <si>
    <t>2422</t>
  </si>
  <si>
    <t>Misc Current Liab - Payroll</t>
  </si>
  <si>
    <t>2420</t>
  </si>
  <si>
    <t>Other Current Liabilities</t>
  </si>
  <si>
    <t>[217*]</t>
  </si>
  <si>
    <t>2423</t>
  </si>
  <si>
    <t>Misc Current Liab - Vacation Wages</t>
  </si>
  <si>
    <t>2428</t>
  </si>
  <si>
    <t>Core Pipeline Imbalance</t>
  </si>
  <si>
    <t>2429</t>
  </si>
  <si>
    <t>[4*,00*,01*,02*,03*]</t>
  </si>
  <si>
    <t>Misc Current Liab - Other</t>
  </si>
  <si>
    <t>Misc Current Liab - Payroll related</t>
  </si>
  <si>
    <t>WA</t>
  </si>
  <si>
    <t>Workers Comp Withholding - WA</t>
  </si>
  <si>
    <t>OR</t>
  </si>
  <si>
    <t>Workers Comp Withholding - OR</t>
  </si>
  <si>
    <t>2282</t>
  </si>
  <si>
    <t>[/02,/03]</t>
  </si>
  <si>
    <t>Accrued Provision - Injuries &amp; Damages</t>
  </si>
  <si>
    <t>2284</t>
  </si>
  <si>
    <t>02*</t>
  </si>
  <si>
    <t>Misc Current Liabilities</t>
  </si>
  <si>
    <t>03*</t>
  </si>
  <si>
    <t>Curr Yr Due SGL Automotive</t>
  </si>
  <si>
    <t>2292</t>
  </si>
  <si>
    <t>Accrued Provision - Gas Rate Refund</t>
  </si>
  <si>
    <t>2530</t>
  </si>
  <si>
    <t>01*</t>
  </si>
  <si>
    <t>Other Deferred Credits - Gas costs</t>
  </si>
  <si>
    <t>[02008,02009]</t>
  </si>
  <si>
    <t>Core Gas Supply Hedging - Reg Liability</t>
  </si>
  <si>
    <t>2440</t>
  </si>
  <si>
    <t xml:space="preserve">     TOTAL MISC CURRENT LIABILITIES</t>
  </si>
  <si>
    <t>[02,03]</t>
  </si>
  <si>
    <t>Accrued Provision - Injuries &amp; Damages NC</t>
  </si>
  <si>
    <t>2283</t>
  </si>
  <si>
    <t>Pension and Benefits</t>
  </si>
  <si>
    <t>2300</t>
  </si>
  <si>
    <t>ARO Liability</t>
  </si>
  <si>
    <t>2520</t>
  </si>
  <si>
    <t>[02*,/02008,/02009,/02010]</t>
  </si>
  <si>
    <t>Other Deferred Credits - Regulatory Liability</t>
  </si>
  <si>
    <t>[02010]</t>
  </si>
  <si>
    <t>Misc Def Cr - Regulatory Liability</t>
  </si>
  <si>
    <t>Other Deferred Credits - Def Revenue Adjustments</t>
  </si>
  <si>
    <t>2539</t>
  </si>
  <si>
    <t>[/0104*,/0107*,/0108*]</t>
  </si>
  <si>
    <t>Other Deferred Credits</t>
  </si>
  <si>
    <t>[0104*,0107*,0108*]</t>
  </si>
  <si>
    <t>Pension contribution</t>
  </si>
  <si>
    <t>2540</t>
  </si>
  <si>
    <t>20222</t>
  </si>
  <si>
    <t>Reg Liab Post Retirement FAS 158</t>
  </si>
  <si>
    <t>[20201*]</t>
  </si>
  <si>
    <t>Other Regulatory Liabilities - SFAS 109 Regulatory</t>
  </si>
  <si>
    <t>[/20211,/20201*,/20222]</t>
  </si>
  <si>
    <t>Other Regulatory Liabilities</t>
  </si>
  <si>
    <t>[20211]</t>
  </si>
  <si>
    <t>20209</t>
  </si>
  <si>
    <t>1860.20209</t>
  </si>
  <si>
    <t>Regulatory Asset - ARO</t>
  </si>
  <si>
    <t xml:space="preserve">     TOTAL DEFERRED CREDITS</t>
  </si>
  <si>
    <t>2550</t>
  </si>
  <si>
    <t>Deferred Investment Tax Credits</t>
  </si>
  <si>
    <t>2820</t>
  </si>
  <si>
    <t>Accum DIT - Other Property</t>
  </si>
  <si>
    <t>2830</t>
  </si>
  <si>
    <t xml:space="preserve">Accum DIT - Other </t>
  </si>
  <si>
    <t xml:space="preserve">    TOTAL INCOME TAXES</t>
  </si>
  <si>
    <t>4002</t>
  </si>
  <si>
    <t>Gas Billed Revenue</t>
  </si>
  <si>
    <t>4009</t>
  </si>
  <si>
    <t>Unbilled Gas Revenue</t>
  </si>
  <si>
    <t>4880</t>
  </si>
  <si>
    <t>Misc Gas Service Revenue</t>
  </si>
  <si>
    <t>4890</t>
  </si>
  <si>
    <t>Gas Transportation Revenues</t>
  </si>
  <si>
    <t>4891</t>
  </si>
  <si>
    <t>Unbilled Gas Transport Revenues</t>
  </si>
  <si>
    <t>4930</t>
  </si>
  <si>
    <t>Rent from Gas Properties</t>
  </si>
  <si>
    <t>4940</t>
  </si>
  <si>
    <t>Interdepartmental Rents</t>
  </si>
  <si>
    <t>4950</t>
  </si>
  <si>
    <t>Other Gas Revenues</t>
  </si>
  <si>
    <t>4962</t>
  </si>
  <si>
    <t>Provision for Gas Refunds</t>
  </si>
  <si>
    <t>5000</t>
  </si>
  <si>
    <t>conversion earnings</t>
  </si>
  <si>
    <t xml:space="preserve">     TOTAL GAS REVENUE</t>
  </si>
  <si>
    <t>4190</t>
  </si>
  <si>
    <t>Interest and Dividend Income</t>
  </si>
  <si>
    <t>Interest and Dividend Income - Accrued Tax Interest</t>
  </si>
  <si>
    <t>4210</t>
  </si>
  <si>
    <t>Misc Non-Oper Income</t>
  </si>
  <si>
    <t>4181</t>
  </si>
  <si>
    <t>Equity in Earnings of Subsidiaries</t>
  </si>
  <si>
    <t>4191</t>
  </si>
  <si>
    <t>Allow Other Funds Used Dur Construct</t>
  </si>
  <si>
    <t>4320</t>
  </si>
  <si>
    <t>Allow Borrowed Funds Used Dur Construct</t>
  </si>
  <si>
    <t>4170</t>
  </si>
  <si>
    <t>Nonutility Revenues</t>
  </si>
  <si>
    <t xml:space="preserve">     TOTAL OTHER REVENUE</t>
  </si>
  <si>
    <t xml:space="preserve">     TOTAL CREDITS</t>
  </si>
  <si>
    <t>Totals</t>
  </si>
  <si>
    <t>Total Investment</t>
  </si>
  <si>
    <t>Working Capital %</t>
  </si>
  <si>
    <t>For Rate Base</t>
  </si>
  <si>
    <t xml:space="preserve">    Revenue at Restating Rate</t>
  </si>
  <si>
    <t>Gas Cost</t>
  </si>
  <si>
    <t>Change in Gas Cost - Residential</t>
  </si>
  <si>
    <t xml:space="preserve">    (WACOG x Adjustment)</t>
  </si>
  <si>
    <t>Change in Gas Cost - 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</si>
</sst>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#,##0.00;[Red]\(#,##0.00\)"/>
    <numFmt numFmtId="169" formatCode="#,##0.0_);\(#,##0.0\)"/>
    <numFmt numFmtId="170" formatCode="_-* #,##0\ &quot;F&quot;_-;\-* #,##0\ &quot;F&quot;_-;_-* &quot;-&quot;\ &quot;F&quot;_-;_-@_-"/>
    <numFmt numFmtId="171" formatCode="#,##0."/>
    <numFmt numFmtId="172" formatCode="&quot;$&quot;###0;[Red]\(&quot;$&quot;###0\)"/>
    <numFmt numFmtId="173" formatCode="&quot;$&quot;#."/>
    <numFmt numFmtId="174" formatCode="&quot;$&quot;#,##0\ ;\(&quot;$&quot;#,##0\)"/>
    <numFmt numFmtId="175" formatCode="mmmm\ d\,\ yyyy"/>
    <numFmt numFmtId="176" formatCode="#.00"/>
    <numFmt numFmtId="177" formatCode="########\-###\-###"/>
    <numFmt numFmtId="178" formatCode="0.0"/>
    <numFmt numFmtId="179" formatCode="_-* #,##0.000000_-;\-* #,##0.000000_-;_-* &quot;-&quot;??????_-;_-@_-"/>
    <numFmt numFmtId="180" formatCode="#,##0.000;[Red]\-#,##0.000"/>
    <numFmt numFmtId="181" formatCode="#,##0.0_);\(#,##0.0\);\-\ ;"/>
    <numFmt numFmtId="182" formatCode="#,##0.0000"/>
    <numFmt numFmtId="183" formatCode="mmm\ dd\,\ yyyy"/>
    <numFmt numFmtId="184" formatCode="[$-409]m/d/yy\ h:mm\ AM/PM;@"/>
    <numFmt numFmtId="185" formatCode="&quot;$&quot;#,##0"/>
  </numFmts>
  <fonts count="16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name val="Times"/>
      <family val="1"/>
    </font>
    <font>
      <b/>
      <sz val="11"/>
      <name val="Times"/>
      <family val="1"/>
    </font>
    <font>
      <b/>
      <u/>
      <sz val="11"/>
      <name val="Times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1"/>
      <name val="Times"/>
    </font>
  </fonts>
  <fills count="9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6672">
    <xf numFmtId="0" fontId="0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0"/>
    <xf numFmtId="0" fontId="13" fillId="0" borderId="0"/>
    <xf numFmtId="164" fontId="10" fillId="0" borderId="0"/>
    <xf numFmtId="164" fontId="29" fillId="0" borderId="0"/>
    <xf numFmtId="168" fontId="14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0" fontId="13" fillId="0" borderId="0"/>
    <xf numFmtId="43" fontId="1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3" fillId="0" borderId="0"/>
    <xf numFmtId="0" fontId="26" fillId="0" borderId="0"/>
    <xf numFmtId="44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3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8" fillId="0" borderId="0" applyFont="0" applyFill="0" applyBorder="0" applyAlignment="0" applyProtection="0"/>
    <xf numFmtId="39" fontId="39" fillId="0" borderId="0"/>
    <xf numFmtId="169" fontId="39" fillId="0" borderId="0"/>
    <xf numFmtId="39" fontId="39" fillId="0" borderId="0"/>
    <xf numFmtId="39" fontId="39" fillId="0" borderId="0"/>
    <xf numFmtId="169" fontId="39" fillId="0" borderId="0"/>
    <xf numFmtId="0" fontId="38" fillId="0" borderId="0"/>
    <xf numFmtId="9" fontId="3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</xf>
    <xf numFmtId="0" fontId="14" fillId="0" borderId="0">
      <alignment vertical="top"/>
    </xf>
    <xf numFmtId="41" fontId="14" fillId="0" borderId="0">
      <alignment vertical="top"/>
    </xf>
    <xf numFmtId="0" fontId="14" fillId="0" borderId="0">
      <alignment vertical="top"/>
    </xf>
    <xf numFmtId="0" fontId="14" fillId="0" borderId="0" applyNumberFormat="0" applyFill="0" applyBorder="0" applyAlignment="0" applyProtection="0">
      <alignment vertical="top"/>
    </xf>
    <xf numFmtId="41" fontId="14" fillId="0" borderId="0">
      <alignment vertical="top"/>
    </xf>
    <xf numFmtId="0" fontId="14" fillId="0" borderId="0">
      <alignment vertical="top"/>
    </xf>
    <xf numFmtId="9" fontId="38" fillId="0" borderId="0" applyFont="0" applyFill="0" applyBorder="0" applyAlignment="0" applyProtection="0"/>
    <xf numFmtId="0" fontId="14" fillId="0" borderId="0">
      <alignment vertical="top"/>
    </xf>
    <xf numFmtId="0" fontId="14" fillId="0" borderId="0" applyNumberFormat="0" applyFill="0" applyBorder="0" applyAlignment="0" applyProtection="0">
      <alignment vertical="top"/>
    </xf>
    <xf numFmtId="41" fontId="14" fillId="0" borderId="0">
      <alignment vertical="top"/>
    </xf>
    <xf numFmtId="0" fontId="33" fillId="0" borderId="0"/>
    <xf numFmtId="49" fontId="33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3" fillId="0" borderId="0"/>
    <xf numFmtId="0" fontId="33" fillId="0" borderId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26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33" fillId="0" borderId="0"/>
    <xf numFmtId="0" fontId="7" fillId="0" borderId="0"/>
    <xf numFmtId="43" fontId="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9" fillId="0" borderId="0"/>
    <xf numFmtId="9" fontId="26" fillId="0" borderId="0" applyFont="0" applyFill="0" applyBorder="0" applyAlignment="0" applyProtection="0"/>
    <xf numFmtId="0" fontId="7" fillId="0" borderId="0"/>
    <xf numFmtId="0" fontId="14" fillId="0" borderId="0">
      <alignment vertical="top"/>
    </xf>
    <xf numFmtId="0" fontId="14" fillId="0" borderId="0" applyNumberFormat="0" applyFill="0" applyBorder="0" applyAlignment="0" applyProtection="0">
      <alignment vertical="top"/>
    </xf>
    <xf numFmtId="43" fontId="33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39" fontId="39" fillId="0" borderId="0"/>
    <xf numFmtId="39" fontId="39" fillId="0" borderId="0"/>
    <xf numFmtId="39" fontId="39" fillId="0" borderId="0"/>
    <xf numFmtId="39" fontId="39" fillId="0" borderId="0"/>
    <xf numFmtId="169" fontId="39" fillId="0" borderId="0"/>
    <xf numFmtId="9" fontId="3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</xf>
    <xf numFmtId="0" fontId="14" fillId="0" borderId="0">
      <alignment vertical="top"/>
    </xf>
    <xf numFmtId="41" fontId="14" fillId="0" borderId="0">
      <alignment vertical="top"/>
    </xf>
    <xf numFmtId="0" fontId="14" fillId="0" borderId="0">
      <alignment vertical="top"/>
    </xf>
    <xf numFmtId="0" fontId="14" fillId="0" borderId="0" applyNumberFormat="0" applyFill="0" applyBorder="0" applyAlignment="0" applyProtection="0">
      <alignment vertical="top"/>
    </xf>
    <xf numFmtId="0" fontId="14" fillId="0" borderId="0">
      <alignment vertical="top"/>
    </xf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43" fontId="9" fillId="0" borderId="0" applyFont="0" applyFill="0" applyBorder="0" applyAlignment="0" applyProtection="0"/>
    <xf numFmtId="0" fontId="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33" fillId="0" borderId="0"/>
    <xf numFmtId="43" fontId="9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0" fontId="13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164" fontId="10" fillId="0" borderId="0"/>
    <xf numFmtId="9" fontId="8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8" fillId="38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8" fillId="42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8" fillId="4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8" fillId="46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49" borderId="0" applyNumberFormat="0" applyBorder="0" applyAlignment="0" applyProtection="0"/>
    <xf numFmtId="0" fontId="57" fillId="41" borderId="0" applyNumberFormat="0" applyBorder="0" applyAlignment="0" applyProtection="0"/>
    <xf numFmtId="0" fontId="58" fillId="50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60" fillId="0" borderId="0">
      <protection locked="0"/>
    </xf>
    <xf numFmtId="0" fontId="61" fillId="0" borderId="0" applyNumberFormat="0" applyFill="0" applyBorder="0" applyAlignment="0" applyProtection="0"/>
    <xf numFmtId="0" fontId="62" fillId="52" borderId="0" applyNumberFormat="0" applyFill="0" applyBorder="0" applyAlignment="0" applyProtection="0">
      <protection locked="0"/>
    </xf>
    <xf numFmtId="0" fontId="60" fillId="0" borderId="0">
      <protection locked="0"/>
    </xf>
    <xf numFmtId="0" fontId="63" fillId="0" borderId="0" applyNumberFormat="0" applyFill="0" applyBorder="0" applyAlignment="0" applyProtection="0"/>
    <xf numFmtId="0" fontId="64" fillId="52" borderId="5" applyNumberFormat="0" applyFill="0" applyBorder="0" applyAlignment="0" applyProtection="0">
      <protection locked="0"/>
    </xf>
    <xf numFmtId="0" fontId="65" fillId="0" borderId="31" applyNumberFormat="0" applyFont="0" applyFill="0" applyAlignment="0" applyProtection="0"/>
    <xf numFmtId="0" fontId="65" fillId="0" borderId="31" applyNumberFormat="0" applyFont="0" applyFill="0" applyAlignment="0" applyProtection="0"/>
    <xf numFmtId="0" fontId="13" fillId="0" borderId="32" applyNumberFormat="0" applyFill="0" applyAlignment="0" applyProtection="0"/>
    <xf numFmtId="0" fontId="13" fillId="0" borderId="32" applyNumberFormat="0" applyFill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/>
    <xf numFmtId="0" fontId="16" fillId="54" borderId="0">
      <alignment horizontal="left"/>
    </xf>
    <xf numFmtId="0" fontId="69" fillId="2" borderId="0">
      <alignment horizontal="left"/>
    </xf>
    <xf numFmtId="0" fontId="70" fillId="54" borderId="0">
      <alignment horizontal="right"/>
    </xf>
    <xf numFmtId="0" fontId="64" fillId="2" borderId="0">
      <alignment horizontal="right"/>
    </xf>
    <xf numFmtId="0" fontId="64" fillId="2" borderId="0">
      <alignment horizontal="center"/>
    </xf>
    <xf numFmtId="0" fontId="70" fillId="54" borderId="0">
      <alignment horizontal="right"/>
    </xf>
    <xf numFmtId="0" fontId="64" fillId="2" borderId="0">
      <alignment horizontal="right"/>
    </xf>
    <xf numFmtId="0" fontId="71" fillId="2" borderId="0">
      <alignment horizontal="left"/>
    </xf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" fontId="72" fillId="0" borderId="0"/>
    <xf numFmtId="41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40" fontId="73" fillId="0" borderId="0" applyFont="0" applyFill="0" applyBorder="0" applyAlignment="0" applyProtection="0">
      <alignment horizontal="center"/>
    </xf>
    <xf numFmtId="0" fontId="73" fillId="0" borderId="0" applyFont="0" applyFill="0" applyBorder="0" applyAlignment="0" applyProtection="0">
      <alignment horizont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8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60" fillId="0" borderId="0">
      <protection locked="0"/>
    </xf>
    <xf numFmtId="0" fontId="80" fillId="0" borderId="0"/>
    <xf numFmtId="0" fontId="80" fillId="0" borderId="0"/>
    <xf numFmtId="0" fontId="80" fillId="0" borderId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" fontId="83" fillId="0" borderId="0" applyFont="0" applyFill="0" applyBorder="0" applyAlignment="0" applyProtection="0"/>
    <xf numFmtId="3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" fontId="13" fillId="0" borderId="0" applyFont="0" applyFill="0" applyBorder="0" applyAlignment="0" applyProtection="0"/>
    <xf numFmtId="37" fontId="13" fillId="0" borderId="0" applyFill="0" applyBorder="0" applyAlignment="0" applyProtection="0"/>
    <xf numFmtId="3" fontId="13" fillId="0" borderId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7" fontId="13" fillId="0" borderId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7" fontId="13" fillId="0" borderId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83" fillId="0" borderId="0" applyFont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" fontId="84" fillId="0" borderId="0" applyFont="0" applyFill="0" applyBorder="0" applyAlignment="0" applyProtection="0"/>
    <xf numFmtId="0" fontId="80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8" fontId="65" fillId="0" borderId="0" applyFont="0" applyFill="0" applyBorder="0" applyAlignment="0" applyProtection="0"/>
    <xf numFmtId="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Protection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Protection="0">
      <alignment horizontal="right"/>
    </xf>
    <xf numFmtId="44" fontId="13" fillId="0" borderId="0" applyFont="0" applyFill="0" applyBorder="0" applyProtection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Protection="0">
      <alignment horizontal="right"/>
    </xf>
    <xf numFmtId="44" fontId="3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8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Protection="0">
      <alignment horizontal="right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Protection="0">
      <alignment horizontal="right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86" fillId="0" borderId="0" applyFont="0" applyFill="0" applyBorder="0" applyProtection="0">
      <alignment horizontal="right"/>
    </xf>
    <xf numFmtId="5" fontId="80" fillId="0" borderId="0"/>
    <xf numFmtId="173" fontId="60" fillId="0" borderId="0">
      <protection locked="0"/>
    </xf>
    <xf numFmtId="174" fontId="83" fillId="0" borderId="0" applyFont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0" fontId="13" fillId="0" borderId="0" applyFont="0" applyFill="0" applyBorder="0" applyAlignment="0" applyProtection="0"/>
    <xf numFmtId="174" fontId="83" fillId="0" borderId="0" applyFont="0" applyFill="0" applyBorder="0" applyAlignment="0" applyProtection="0"/>
    <xf numFmtId="7" fontId="86" fillId="0" borderId="0" applyFill="0" applyBorder="0">
      <alignment horizontal="right"/>
    </xf>
    <xf numFmtId="8" fontId="87" fillId="0" borderId="0" applyNumberFormat="0" applyFill="0" applyBorder="0" applyAlignment="0"/>
    <xf numFmtId="0" fontId="60" fillId="0" borderId="0">
      <protection locked="0"/>
    </xf>
    <xf numFmtId="0" fontId="80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" fontId="13" fillId="0" borderId="0" applyFont="0" applyFill="0" applyBorder="0" applyAlignment="0" applyProtection="0"/>
    <xf numFmtId="0" fontId="13" fillId="0" borderId="0"/>
    <xf numFmtId="0" fontId="13" fillId="0" borderId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0" fontId="83" fillId="0" borderId="0" applyFont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5" fontId="13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5" fontId="13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5" fontId="13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83" fillId="0" borderId="0" applyFont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0" fontId="39" fillId="0" borderId="0" applyFill="0" applyBorder="0" applyAlignment="0" applyProtection="0"/>
    <xf numFmtId="0" fontId="88" fillId="55" borderId="0" applyNumberFormat="0" applyBorder="0" applyAlignment="0" applyProtection="0"/>
    <xf numFmtId="0" fontId="88" fillId="56" borderId="0" applyNumberFormat="0" applyBorder="0" applyAlignment="0" applyProtection="0"/>
    <xf numFmtId="0" fontId="88" fillId="57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" fontId="89" fillId="0" borderId="0" applyFill="0" applyBorder="0" applyAlignment="0" applyProtection="0"/>
    <xf numFmtId="3" fontId="89" fillId="0" borderId="0" applyFill="0" applyBorder="0" applyAlignment="0" applyProtection="0"/>
    <xf numFmtId="3" fontId="89" fillId="0" borderId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1" fillId="0" borderId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8" fillId="0" borderId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Protection="0"/>
    <xf numFmtId="176" fontId="60" fillId="0" borderId="0">
      <protection locked="0"/>
    </xf>
    <xf numFmtId="2" fontId="83" fillId="0" borderId="0" applyFont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ont="0" applyFill="0" applyBorder="0" applyAlignment="0" applyProtection="0"/>
    <xf numFmtId="2" fontId="83" fillId="0" borderId="0" applyFont="0" applyFill="0" applyBorder="0" applyAlignment="0" applyProtection="0"/>
    <xf numFmtId="0" fontId="80" fillId="0" borderId="0"/>
    <xf numFmtId="0" fontId="86" fillId="0" borderId="0" applyFill="0" applyBorder="0">
      <alignment horizontal="right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96" fillId="0" borderId="0" applyFont="0" applyFill="0" applyBorder="0" applyAlignment="0" applyProtection="0">
      <alignment horizontal="left"/>
    </xf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38" fontId="68" fillId="59" borderId="0" applyNumberFormat="0" applyBorder="0" applyAlignment="0" applyProtection="0"/>
    <xf numFmtId="0" fontId="98" fillId="0" borderId="0"/>
    <xf numFmtId="0" fontId="25" fillId="0" borderId="35" applyNumberFormat="0" applyAlignment="0" applyProtection="0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60" fillId="0" borderId="0">
      <protection locked="0"/>
    </xf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100" fillId="0" borderId="0" applyNumberFormat="0" applyFill="0" applyBorder="0" applyAlignment="0" applyProtection="0"/>
    <xf numFmtId="0" fontId="99" fillId="0" borderId="36" applyNumberFormat="0" applyFill="0" applyAlignment="0" applyProtection="0"/>
    <xf numFmtId="0" fontId="100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101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60" fillId="0" borderId="0">
      <protection locked="0"/>
    </xf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103" fillId="0" borderId="0" applyNumberFormat="0" applyFill="0" applyBorder="0" applyAlignment="0" applyProtection="0"/>
    <xf numFmtId="0" fontId="102" fillId="0" borderId="37" applyNumberFormat="0" applyFill="0" applyAlignment="0" applyProtection="0"/>
    <xf numFmtId="0" fontId="103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10" fontId="68" fillId="60" borderId="17" applyNumberFormat="0" applyBorder="0" applyAlignment="0" applyProtection="0"/>
    <xf numFmtId="10" fontId="68" fillId="60" borderId="17" applyNumberFormat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68" fillId="60" borderId="0" applyNumberFormat="0" applyFont="0" applyBorder="0" applyAlignment="0" applyProtection="0">
      <alignment horizontal="center"/>
      <protection locked="0"/>
    </xf>
    <xf numFmtId="0" fontId="68" fillId="60" borderId="0" applyNumberFormat="0" applyFont="0" applyBorder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16" fillId="54" borderId="0">
      <alignment horizontal="left"/>
    </xf>
    <xf numFmtId="0" fontId="69" fillId="2" borderId="0">
      <alignment horizontal="left"/>
    </xf>
    <xf numFmtId="0" fontId="69" fillId="2" borderId="0">
      <alignment horizontal="left"/>
    </xf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23" fillId="61" borderId="0"/>
    <xf numFmtId="177" fontId="13" fillId="0" borderId="0"/>
    <xf numFmtId="178" fontId="111" fillId="0" borderId="0" applyNumberFormat="0" applyFill="0" applyBorder="0" applyAlignment="0" applyProtection="0"/>
    <xf numFmtId="0" fontId="13" fillId="0" borderId="0" applyFill="0" applyBorder="0" applyProtection="0">
      <alignment horizontal="right"/>
    </xf>
    <xf numFmtId="0" fontId="13" fillId="0" borderId="0" applyFill="0" applyBorder="0" applyProtection="0">
      <alignment horizontal="right"/>
    </xf>
    <xf numFmtId="179" fontId="13" fillId="0" borderId="0" applyFill="0" applyBorder="0" applyProtection="0">
      <alignment horizontal="right"/>
    </xf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165" fontId="113" fillId="0" borderId="0" applyFont="0" applyAlignment="0" applyProtection="0"/>
    <xf numFmtId="37" fontId="114" fillId="0" borderId="0" applyNumberFormat="0" applyFill="0" applyBorder="0"/>
    <xf numFmtId="0" fontId="68" fillId="0" borderId="40" applyNumberFormat="0" applyBorder="0" applyAlignment="0"/>
    <xf numFmtId="0" fontId="115" fillId="0" borderId="0"/>
    <xf numFmtId="180" fontId="13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3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8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4" fillId="0" borderId="0"/>
    <xf numFmtId="49" fontId="13" fillId="0" borderId="0"/>
    <xf numFmtId="49" fontId="13" fillId="0" borderId="0"/>
    <xf numFmtId="0" fontId="3" fillId="0" borderId="0"/>
    <xf numFmtId="0" fontId="13" fillId="0" borderId="0"/>
    <xf numFmtId="0" fontId="3" fillId="0" borderId="0"/>
    <xf numFmtId="49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6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6" fillId="0" borderId="0"/>
    <xf numFmtId="0" fontId="3" fillId="0" borderId="0"/>
    <xf numFmtId="0" fontId="11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7" fillId="0" borderId="0"/>
    <xf numFmtId="0" fontId="13" fillId="0" borderId="0"/>
    <xf numFmtId="0" fontId="74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22" fillId="0" borderId="0"/>
    <xf numFmtId="0" fontId="78" fillId="0" borderId="0"/>
    <xf numFmtId="0" fontId="22" fillId="0" borderId="0"/>
    <xf numFmtId="0" fontId="76" fillId="0" borderId="0"/>
    <xf numFmtId="0" fontId="13" fillId="0" borderId="0"/>
    <xf numFmtId="0" fontId="3" fillId="0" borderId="0"/>
    <xf numFmtId="0" fontId="3" fillId="0" borderId="0"/>
    <xf numFmtId="0" fontId="76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78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4" fillId="0" borderId="0"/>
    <xf numFmtId="0" fontId="4" fillId="0" borderId="0"/>
    <xf numFmtId="0" fontId="13" fillId="0" borderId="0"/>
    <xf numFmtId="0" fontId="79" fillId="0" borderId="0"/>
    <xf numFmtId="0" fontId="8" fillId="0" borderId="0"/>
    <xf numFmtId="0" fontId="13" fillId="0" borderId="0"/>
    <xf numFmtId="164" fontId="10" fillId="0" borderId="0"/>
    <xf numFmtId="0" fontId="3" fillId="0" borderId="0"/>
    <xf numFmtId="0" fontId="4" fillId="0" borderId="0"/>
    <xf numFmtId="0" fontId="1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164" fontId="10" fillId="0" borderId="0"/>
    <xf numFmtId="0" fontId="13" fillId="0" borderId="0"/>
    <xf numFmtId="0" fontId="3" fillId="0" borderId="0"/>
    <xf numFmtId="164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1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76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39" fontId="39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78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0" fillId="0" borderId="0"/>
    <xf numFmtId="0" fontId="13" fillId="0" borderId="0"/>
    <xf numFmtId="0" fontId="3" fillId="0" borderId="0"/>
    <xf numFmtId="164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7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39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80" fillId="0" borderId="0"/>
    <xf numFmtId="0" fontId="118" fillId="0" borderId="0" applyFill="0" applyBorder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181" fontId="11" fillId="0" borderId="0" applyFont="0" applyFill="0" applyBorder="0" applyProtection="0"/>
    <xf numFmtId="181" fontId="11" fillId="0" borderId="0" applyFont="0" applyFill="0" applyBorder="0" applyProtection="0"/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81" fontId="11" fillId="0" borderId="0" applyFont="0" applyFill="0" applyBorder="0" applyProtection="0"/>
    <xf numFmtId="181" fontId="11" fillId="0" borderId="0" applyFont="0" applyFill="0" applyBorder="0" applyProtection="0"/>
    <xf numFmtId="181" fontId="11" fillId="0" borderId="0" applyFont="0" applyFill="0" applyBorder="0" applyProtection="0"/>
    <xf numFmtId="181" fontId="11" fillId="0" borderId="0" applyFont="0" applyFill="0" applyBorder="0" applyProtection="0"/>
    <xf numFmtId="181" fontId="11" fillId="0" borderId="0" applyFont="0" applyFill="0" applyBorder="0" applyProtection="0"/>
    <xf numFmtId="181" fontId="11" fillId="0" borderId="0" applyFont="0" applyFill="0" applyBorder="0" applyProtection="0"/>
    <xf numFmtId="0" fontId="6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40" fontId="120" fillId="52" borderId="0">
      <alignment horizontal="right"/>
    </xf>
    <xf numFmtId="40" fontId="14" fillId="52" borderId="0">
      <alignment horizontal="right"/>
    </xf>
    <xf numFmtId="40" fontId="14" fillId="52" borderId="0">
      <alignment horizontal="right"/>
    </xf>
    <xf numFmtId="40" fontId="14" fillId="52" borderId="0">
      <alignment horizontal="right"/>
    </xf>
    <xf numFmtId="0" fontId="121" fillId="52" borderId="0">
      <alignment horizontal="right"/>
    </xf>
    <xf numFmtId="0" fontId="16" fillId="4" borderId="5"/>
    <xf numFmtId="0" fontId="122" fillId="52" borderId="5"/>
    <xf numFmtId="0" fontId="69" fillId="52" borderId="0">
      <alignment horizontal="left"/>
    </xf>
    <xf numFmtId="0" fontId="69" fillId="52" borderId="0">
      <alignment horizontal="left"/>
    </xf>
    <xf numFmtId="0" fontId="122" fillId="0" borderId="0" applyBorder="0">
      <alignment horizontal="centerContinuous"/>
    </xf>
    <xf numFmtId="0" fontId="123" fillId="4" borderId="0" applyBorder="0">
      <alignment horizontal="centerContinuous"/>
    </xf>
    <xf numFmtId="0" fontId="124" fillId="0" borderId="0" applyBorder="0">
      <alignment horizontal="centerContinuous"/>
    </xf>
    <xf numFmtId="0" fontId="125" fillId="0" borderId="0" applyFill="0" applyBorder="0" applyProtection="0">
      <alignment horizontal="left"/>
    </xf>
    <xf numFmtId="0" fontId="126" fillId="0" borderId="0" applyFill="0" applyBorder="0" applyProtection="0">
      <alignment horizontal="left"/>
    </xf>
    <xf numFmtId="12" fontId="25" fillId="62" borderId="31">
      <alignment horizontal="left"/>
    </xf>
    <xf numFmtId="12" fontId="25" fillId="62" borderId="31">
      <alignment horizontal="left"/>
    </xf>
    <xf numFmtId="0" fontId="13" fillId="0" borderId="0" applyFont="0" applyFill="0" applyBorder="0" applyAlignment="0" applyProtection="0"/>
    <xf numFmtId="0" fontId="80" fillId="0" borderId="0"/>
    <xf numFmtId="0" fontId="80" fillId="0" borderId="0"/>
    <xf numFmtId="0" fontId="13" fillId="0" borderId="0" applyFont="0" applyFill="0" applyBorder="0" applyAlignment="0" applyProtection="0"/>
    <xf numFmtId="0" fontId="127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5" fillId="0" borderId="0" applyFont="0" applyFill="0" applyBorder="0" applyProtection="0">
      <alignment horizontal="right"/>
    </xf>
    <xf numFmtId="0" fontId="65" fillId="0" borderId="0" applyFont="0" applyFill="0" applyBorder="0" applyProtection="0">
      <alignment horizontal="right"/>
    </xf>
    <xf numFmtId="9" fontId="128" fillId="0" borderId="0"/>
    <xf numFmtId="0" fontId="129" fillId="0" borderId="0"/>
    <xf numFmtId="0" fontId="86" fillId="0" borderId="0" applyFill="0" applyBorder="0">
      <alignment horizontal="right"/>
    </xf>
    <xf numFmtId="0" fontId="111" fillId="59" borderId="17" applyNumberFormat="0" applyFont="0" applyAlignment="0" applyProtection="0"/>
    <xf numFmtId="0" fontId="111" fillId="59" borderId="17" applyNumberFormat="0" applyFont="0" applyAlignment="0" applyProtection="0"/>
    <xf numFmtId="0" fontId="68" fillId="59" borderId="0" applyNumberFormat="0" applyFont="0" applyBorder="0" applyAlignment="0" applyProtection="0">
      <alignment horizontal="center"/>
      <protection locked="0"/>
    </xf>
    <xf numFmtId="0" fontId="68" fillId="59" borderId="0" applyNumberFormat="0" applyFont="0" applyBorder="0" applyAlignment="0" applyProtection="0">
      <alignment horizontal="center"/>
      <protection locked="0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60" fillId="0" borderId="0">
      <protection locked="0"/>
    </xf>
    <xf numFmtId="0" fontId="69" fillId="63" borderId="0">
      <alignment horizontal="center"/>
    </xf>
    <xf numFmtId="0" fontId="69" fillId="2" borderId="0">
      <alignment horizontal="center"/>
    </xf>
    <xf numFmtId="49" fontId="130" fillId="2" borderId="0">
      <alignment horizontal="center"/>
    </xf>
    <xf numFmtId="37" fontId="131" fillId="0" borderId="0" applyNumberFormat="0" applyFill="0" applyBorder="0" applyAlignment="0" applyProtection="0"/>
    <xf numFmtId="37" fontId="132" fillId="0" borderId="0" applyNumberFormat="0" applyFill="0" applyBorder="0" applyAlignment="0" applyProtection="0"/>
    <xf numFmtId="0" fontId="70" fillId="54" borderId="0">
      <alignment horizontal="center"/>
    </xf>
    <xf numFmtId="0" fontId="64" fillId="2" borderId="0">
      <alignment horizontal="center"/>
    </xf>
    <xf numFmtId="0" fontId="70" fillId="54" borderId="0">
      <alignment horizontal="centerContinuous"/>
    </xf>
    <xf numFmtId="0" fontId="64" fillId="2" borderId="0">
      <alignment horizontal="centerContinuous"/>
    </xf>
    <xf numFmtId="0" fontId="62" fillId="2" borderId="0">
      <alignment horizontal="left"/>
    </xf>
    <xf numFmtId="49" fontId="62" fillId="2" borderId="0">
      <alignment horizontal="center"/>
    </xf>
    <xf numFmtId="0" fontId="16" fillId="54" borderId="0">
      <alignment horizontal="left"/>
    </xf>
    <xf numFmtId="0" fontId="69" fillId="2" borderId="0">
      <alignment horizontal="left"/>
    </xf>
    <xf numFmtId="49" fontId="62" fillId="2" borderId="0">
      <alignment horizontal="left"/>
    </xf>
    <xf numFmtId="0" fontId="16" fillId="54" borderId="0">
      <alignment horizontal="centerContinuous"/>
    </xf>
    <xf numFmtId="0" fontId="69" fillId="2" borderId="0">
      <alignment horizontal="centerContinuous"/>
    </xf>
    <xf numFmtId="0" fontId="16" fillId="54" borderId="0">
      <alignment horizontal="right"/>
    </xf>
    <xf numFmtId="0" fontId="69" fillId="2" borderId="0">
      <alignment horizontal="right"/>
    </xf>
    <xf numFmtId="49" fontId="69" fillId="2" borderId="0">
      <alignment horizontal="left"/>
    </xf>
    <xf numFmtId="0" fontId="70" fillId="54" borderId="0">
      <alignment horizontal="right"/>
    </xf>
    <xf numFmtId="0" fontId="64" fillId="2" borderId="0">
      <alignment horizontal="right"/>
    </xf>
    <xf numFmtId="0" fontId="62" fillId="64" borderId="0">
      <alignment horizontal="center"/>
    </xf>
    <xf numFmtId="0" fontId="62" fillId="65" borderId="0">
      <alignment horizontal="center"/>
    </xf>
    <xf numFmtId="0" fontId="133" fillId="64" borderId="0">
      <alignment horizontal="center"/>
    </xf>
    <xf numFmtId="0" fontId="133" fillId="65" borderId="0">
      <alignment horizont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4" fontId="69" fillId="67" borderId="0" applyNumberFormat="0" applyProtection="0">
      <alignment horizontal="left" vertical="center" indent="1"/>
    </xf>
    <xf numFmtId="4" fontId="69" fillId="67" borderId="43" applyNumberFormat="0" applyProtection="0"/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43" applyNumberFormat="0" applyProtection="0"/>
    <xf numFmtId="4" fontId="69" fillId="67" borderId="43" applyNumberFormat="0" applyProtection="0"/>
    <xf numFmtId="4" fontId="69" fillId="67" borderId="0" applyNumberFormat="0" applyProtection="0">
      <alignment horizontal="left" vertical="center" indent="1"/>
    </xf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43" applyNumberFormat="0" applyProtection="0"/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69" fillId="77" borderId="44" applyNumberFormat="0" applyProtection="0">
      <alignment horizontal="left" vertical="center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vertical="center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30" fillId="79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80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80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4" fillId="78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4" fillId="78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6" fillId="0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64" fillId="83" borderId="0" applyNumberFormat="0" applyProtection="0"/>
    <xf numFmtId="4" fontId="64" fillId="83" borderId="0" applyNumberFormat="0" applyProtection="0"/>
    <xf numFmtId="4" fontId="14" fillId="81" borderId="0" applyNumberFormat="0" applyProtection="0">
      <alignment horizontal="left" vertical="center" indent="1"/>
    </xf>
    <xf numFmtId="4" fontId="64" fillId="83" borderId="0" applyNumberFormat="0" applyProtection="0"/>
    <xf numFmtId="4" fontId="14" fillId="81" borderId="0" applyNumberFormat="0" applyProtection="0">
      <alignment horizontal="left" vertical="center" indent="1"/>
    </xf>
    <xf numFmtId="4" fontId="64" fillId="83" borderId="0" applyNumberFormat="0" applyProtection="0"/>
    <xf numFmtId="4" fontId="64" fillId="83" borderId="0" applyNumberFormat="0" applyProtection="0"/>
    <xf numFmtId="4" fontId="64" fillId="83" borderId="0" applyNumberFormat="0" applyProtection="0"/>
    <xf numFmtId="4" fontId="64" fillId="83" borderId="0" applyNumberFormat="0" applyProtection="0"/>
    <xf numFmtId="4" fontId="64" fillId="0" borderId="0" applyNumberFormat="0" applyProtection="0">
      <alignment horizontal="left" vertical="center" indent="1"/>
    </xf>
    <xf numFmtId="4" fontId="64" fillId="83" borderId="0" applyNumberFormat="0" applyProtection="0"/>
    <xf numFmtId="4" fontId="64" fillId="83" borderId="0" applyNumberFormat="0" applyProtection="0"/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2" borderId="17" applyNumberFormat="0">
      <protection locked="0"/>
    </xf>
    <xf numFmtId="0" fontId="13" fillId="2" borderId="17" applyNumberFormat="0">
      <protection locked="0"/>
    </xf>
    <xf numFmtId="0" fontId="13" fillId="2" borderId="17" applyNumberFormat="0">
      <protection locked="0"/>
    </xf>
    <xf numFmtId="0" fontId="13" fillId="2" borderId="17" applyNumberFormat="0">
      <protection locked="0"/>
    </xf>
    <xf numFmtId="0" fontId="13" fillId="2" borderId="17" applyNumberFormat="0">
      <protection locked="0"/>
    </xf>
    <xf numFmtId="0" fontId="13" fillId="2" borderId="17" applyNumberFormat="0">
      <protection locked="0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52" borderId="45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52" borderId="43" applyNumberFormat="0" applyProtection="0">
      <alignment horizontal="left" vertical="center" indent="1"/>
    </xf>
    <xf numFmtId="4" fontId="14" fillId="52" borderId="43" applyNumberFormat="0" applyProtection="0">
      <alignment horizontal="left" vertical="center" indent="1"/>
    </xf>
    <xf numFmtId="4" fontId="14" fillId="52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81" borderId="43" applyNumberFormat="0" applyProtection="0">
      <alignment horizontal="left" vertical="center" indent="1"/>
    </xf>
    <xf numFmtId="4" fontId="14" fillId="81" borderId="43" applyNumberFormat="0" applyProtection="0">
      <alignment horizontal="left" vertical="center" indent="1"/>
    </xf>
    <xf numFmtId="4" fontId="14" fillId="81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center" vertical="top"/>
    </xf>
    <xf numFmtId="0" fontId="14" fillId="67" borderId="43" applyNumberFormat="0" applyProtection="0">
      <alignment horizontal="center" vertical="top"/>
    </xf>
    <xf numFmtId="0" fontId="14" fillId="67" borderId="43" applyNumberFormat="0" applyProtection="0">
      <alignment horizontal="center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4" fontId="101" fillId="0" borderId="0" applyNumberFormat="0" applyProtection="0">
      <alignment horizontal="left" vertical="center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01" fillId="0" borderId="0" applyNumberFormat="0" applyProtection="0">
      <alignment horizontal="left" vertical="center"/>
    </xf>
    <xf numFmtId="4" fontId="138" fillId="86" borderId="0" applyNumberFormat="0" applyProtection="0">
      <alignment horizontal="left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37" fontId="140" fillId="87" borderId="0" applyNumberFormat="0" applyFont="0" applyBorder="0" applyAlignment="0" applyProtection="0"/>
    <xf numFmtId="0" fontId="8" fillId="88" borderId="0" applyNumberFormat="0" applyFont="0" applyBorder="0" applyAlignment="0" applyProtection="0"/>
    <xf numFmtId="0" fontId="141" fillId="0" borderId="0" applyNumberFormat="0" applyFill="0" applyBorder="0" applyAlignment="0" applyProtection="0"/>
    <xf numFmtId="182" fontId="13" fillId="0" borderId="9">
      <alignment horizontal="justify" vertical="top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4" fillId="0" borderId="0">
      <alignment vertical="top"/>
    </xf>
    <xf numFmtId="183" fontId="13" fillId="0" borderId="0" applyFill="0" applyBorder="0" applyAlignment="0" applyProtection="0">
      <alignment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111" fillId="59" borderId="0" applyNumberFormat="0" applyFont="0" applyBorder="0" applyAlignment="0" applyProtection="0"/>
    <xf numFmtId="164" fontId="142" fillId="0" borderId="0" applyNumberFormat="0" applyFill="0" applyBorder="0" applyAlignment="0">
      <alignment horizontal="left"/>
    </xf>
    <xf numFmtId="0" fontId="143" fillId="0" borderId="0" applyFill="0" applyBorder="0" applyProtection="0">
      <alignment horizontal="center" vertical="center"/>
    </xf>
    <xf numFmtId="0" fontId="143" fillId="0" borderId="0" applyFill="0" applyBorder="0" applyProtection="0"/>
    <xf numFmtId="0" fontId="31" fillId="0" borderId="0" applyFill="0" applyBorder="0" applyProtection="0">
      <alignment horizontal="left"/>
    </xf>
    <xf numFmtId="0" fontId="144" fillId="0" borderId="0" applyFill="0" applyBorder="0" applyProtection="0">
      <alignment horizontal="left" vertical="top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46" applyNumberFormat="0" applyFont="0" applyFill="0" applyAlignment="0" applyProtection="0">
      <protection locked="0"/>
    </xf>
    <xf numFmtId="0" fontId="111" fillId="0" borderId="0" applyNumberFormat="0" applyFill="0" applyBorder="0" applyAlignment="0" applyProtection="0"/>
    <xf numFmtId="18" fontId="62" fillId="52" borderId="0" applyFont="0" applyFill="0" applyBorder="0" applyAlignment="0" applyProtection="0">
      <protection locked="0"/>
    </xf>
    <xf numFmtId="18" fontId="62" fillId="52" borderId="0" applyFont="0" applyFill="0" applyBorder="0" applyAlignment="0" applyProtection="0">
      <protection locked="0"/>
    </xf>
    <xf numFmtId="0" fontId="14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1" fillId="0" borderId="17">
      <alignment horizontal="center" vertical="center" wrapText="1"/>
    </xf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31" fillId="0" borderId="17">
      <alignment horizontal="center" vertical="center" wrapText="1"/>
    </xf>
    <xf numFmtId="0" fontId="31" fillId="0" borderId="17">
      <alignment horizontal="center" vertical="center" wrapText="1"/>
    </xf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60" fillId="0" borderId="47">
      <protection locked="0"/>
    </xf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3" fillId="0" borderId="47" applyNumberFormat="0" applyFon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3" fillId="0" borderId="47" applyNumberFormat="0" applyFon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13" fillId="0" borderId="47" applyNumberFormat="0" applyFon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0" fillId="0" borderId="49"/>
    <xf numFmtId="164" fontId="146" fillId="0" borderId="0">
      <alignment horizontal="left"/>
    </xf>
    <xf numFmtId="0" fontId="80" fillId="0" borderId="50"/>
    <xf numFmtId="0" fontId="60" fillId="0" borderId="8">
      <protection locked="0"/>
    </xf>
    <xf numFmtId="38" fontId="14" fillId="0" borderId="1" applyFill="0" applyBorder="0" applyAlignment="0" applyProtection="0">
      <protection locked="0"/>
    </xf>
    <xf numFmtId="38" fontId="14" fillId="0" borderId="1" applyFill="0" applyBorder="0" applyAlignment="0" applyProtection="0">
      <protection locked="0"/>
    </xf>
    <xf numFmtId="37" fontId="68" fillId="66" borderId="0" applyNumberFormat="0" applyBorder="0" applyAlignment="0" applyProtection="0"/>
    <xf numFmtId="37" fontId="68" fillId="0" borderId="0"/>
    <xf numFmtId="3" fontId="133" fillId="89" borderId="51" applyProtection="0"/>
    <xf numFmtId="0" fontId="147" fillId="2" borderId="0">
      <alignment horizont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1" fillId="52" borderId="0" applyNumberFormat="0" applyFont="0" applyAlignment="0" applyProtection="0"/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49" fillId="0" borderId="0" applyNumberFormat="0" applyFill="0" applyBorder="0" applyAlignment="0" applyProtection="0"/>
    <xf numFmtId="0" fontId="65" fillId="0" borderId="0" applyFont="0" applyFill="0" applyBorder="0" applyProtection="0">
      <alignment horizontal="right"/>
    </xf>
    <xf numFmtId="0" fontId="2" fillId="0" borderId="0"/>
    <xf numFmtId="0" fontId="2" fillId="0" borderId="0"/>
    <xf numFmtId="0" fontId="13" fillId="0" borderId="0"/>
    <xf numFmtId="0" fontId="157" fillId="0" borderId="0"/>
    <xf numFmtId="43" fontId="13" fillId="0" borderId="0" applyFont="0" applyFill="0" applyBorder="0" applyAlignment="0" applyProtection="0"/>
    <xf numFmtId="184" fontId="1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9">
    <xf numFmtId="0" fontId="0" fillId="0" borderId="0" xfId="0"/>
    <xf numFmtId="165" fontId="11" fillId="0" borderId="0" xfId="1" applyNumberFormat="1" applyFont="1"/>
    <xf numFmtId="0" fontId="9" fillId="0" borderId="0" xfId="0" applyFont="1" applyFill="1"/>
    <xf numFmtId="0" fontId="9" fillId="0" borderId="0" xfId="0" applyFont="1" applyFill="1" applyBorder="1"/>
    <xf numFmtId="0" fontId="9" fillId="0" borderId="3" xfId="0" applyFont="1" applyFill="1" applyBorder="1"/>
    <xf numFmtId="0" fontId="9" fillId="0" borderId="5" xfId="0" applyFont="1" applyFill="1" applyBorder="1"/>
    <xf numFmtId="37" fontId="9" fillId="0" borderId="5" xfId="0" applyNumberFormat="1" applyFont="1" applyFill="1" applyBorder="1" applyProtection="1"/>
    <xf numFmtId="37" fontId="9" fillId="0" borderId="6" xfId="0" applyNumberFormat="1" applyFont="1" applyFill="1" applyBorder="1" applyProtection="1"/>
    <xf numFmtId="0" fontId="9" fillId="0" borderId="7" xfId="0" applyFont="1" applyFill="1" applyBorder="1"/>
    <xf numFmtId="0" fontId="9" fillId="0" borderId="8" xfId="0" applyFont="1" applyFill="1" applyBorder="1"/>
    <xf numFmtId="0" fontId="9" fillId="0" borderId="1" xfId="0" applyFont="1" applyFill="1" applyBorder="1"/>
    <xf numFmtId="0" fontId="9" fillId="0" borderId="10" xfId="0" applyFont="1" applyFill="1" applyBorder="1"/>
    <xf numFmtId="37" fontId="9" fillId="0" borderId="0" xfId="0" applyNumberFormat="1" applyFont="1" applyFill="1" applyBorder="1" applyProtection="1"/>
    <xf numFmtId="0" fontId="9" fillId="0" borderId="5" xfId="0" applyFont="1" applyFill="1" applyBorder="1" applyAlignment="1" applyProtection="1">
      <alignment horizontal="centerContinuous"/>
    </xf>
    <xf numFmtId="164" fontId="20" fillId="0" borderId="0" xfId="7" applyFont="1" applyAlignment="1">
      <alignment horizontal="centerContinuous"/>
    </xf>
    <xf numFmtId="164" fontId="19" fillId="0" borderId="0" xfId="7" applyFont="1" applyAlignment="1">
      <alignment horizontal="centerContinuous"/>
    </xf>
    <xf numFmtId="164" fontId="11" fillId="0" borderId="0" xfId="7" applyFont="1" applyAlignment="1">
      <alignment horizontal="centerContinuous"/>
    </xf>
    <xf numFmtId="165" fontId="9" fillId="0" borderId="0" xfId="1" applyNumberFormat="1" applyFont="1"/>
    <xf numFmtId="166" fontId="9" fillId="0" borderId="0" xfId="3" applyNumberFormat="1" applyFont="1"/>
    <xf numFmtId="0" fontId="9" fillId="0" borderId="5" xfId="0" applyFont="1" applyFill="1" applyBorder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9" fillId="0" borderId="8" xfId="0" applyFont="1" applyFill="1" applyBorder="1" applyAlignment="1" applyProtection="1">
      <alignment horizontal="centerContinuous"/>
    </xf>
    <xf numFmtId="0" fontId="9" fillId="0" borderId="11" xfId="0" applyFont="1" applyFill="1" applyBorder="1"/>
    <xf numFmtId="0" fontId="9" fillId="0" borderId="3" xfId="0" applyFont="1" applyFill="1" applyBorder="1" applyAlignment="1" applyProtection="1">
      <alignment horizontal="centerContinuous"/>
    </xf>
    <xf numFmtId="8" fontId="9" fillId="0" borderId="0" xfId="0" applyNumberFormat="1" applyFont="1" applyFill="1"/>
    <xf numFmtId="0" fontId="9" fillId="0" borderId="1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left"/>
    </xf>
    <xf numFmtId="0" fontId="9" fillId="0" borderId="9" xfId="0" applyFont="1" applyFill="1" applyBorder="1"/>
    <xf numFmtId="0" fontId="9" fillId="0" borderId="4" xfId="0" applyFont="1" applyFill="1" applyBorder="1" applyAlignment="1" applyProtection="1">
      <alignment horizontal="left"/>
    </xf>
    <xf numFmtId="0" fontId="9" fillId="0" borderId="8" xfId="0" applyFont="1" applyFill="1" applyBorder="1" applyAlignment="1">
      <alignment horizontal="centerContinuous"/>
    </xf>
    <xf numFmtId="164" fontId="9" fillId="0" borderId="0" xfId="7" applyFont="1"/>
    <xf numFmtId="0" fontId="9" fillId="0" borderId="0" xfId="6" applyFont="1"/>
    <xf numFmtId="17" fontId="9" fillId="0" borderId="0" xfId="6" applyNumberFormat="1" applyFont="1"/>
    <xf numFmtId="0" fontId="9" fillId="0" borderId="4" xfId="0" applyFont="1" applyFill="1" applyBorder="1" applyAlignment="1" applyProtection="1">
      <alignment horizontal="centerContinuous"/>
    </xf>
    <xf numFmtId="37" fontId="9" fillId="0" borderId="0" xfId="0" applyNumberFormat="1" applyFont="1" applyFill="1" applyBorder="1" applyAlignment="1" applyProtection="1">
      <alignment horizontal="left"/>
    </xf>
    <xf numFmtId="37" fontId="9" fillId="0" borderId="12" xfId="0" applyNumberFormat="1" applyFont="1" applyFill="1" applyBorder="1" applyAlignment="1" applyProtection="1">
      <alignment horizontal="left"/>
    </xf>
    <xf numFmtId="0" fontId="11" fillId="0" borderId="0" xfId="6" applyFont="1"/>
    <xf numFmtId="0" fontId="23" fillId="0" borderId="0" xfId="6" applyFont="1" applyAlignment="1">
      <alignment horizontal="right"/>
    </xf>
    <xf numFmtId="166" fontId="11" fillId="0" borderId="0" xfId="3" applyNumberFormat="1" applyFont="1"/>
    <xf numFmtId="166" fontId="24" fillId="0" borderId="0" xfId="3" applyNumberFormat="1" applyFont="1"/>
    <xf numFmtId="164" fontId="28" fillId="0" borderId="2" xfId="8" applyFont="1" applyBorder="1" applyAlignment="1" applyProtection="1">
      <alignment horizontal="centerContinuous"/>
    </xf>
    <xf numFmtId="164" fontId="28" fillId="0" borderId="10" xfId="8" applyFont="1" applyBorder="1" applyAlignment="1" applyProtection="1">
      <alignment horizontal="centerContinuous"/>
    </xf>
    <xf numFmtId="164" fontId="29" fillId="0" borderId="10" xfId="8" applyBorder="1" applyAlignment="1">
      <alignment horizontal="centerContinuous"/>
    </xf>
    <xf numFmtId="164" fontId="28" fillId="0" borderId="10" xfId="8" applyFont="1" applyBorder="1" applyAlignment="1">
      <alignment horizontal="centerContinuous"/>
    </xf>
    <xf numFmtId="164" fontId="28" fillId="0" borderId="3" xfId="8" applyFont="1" applyBorder="1" applyAlignment="1">
      <alignment horizontal="centerContinuous"/>
    </xf>
    <xf numFmtId="164" fontId="29" fillId="0" borderId="0" xfId="8"/>
    <xf numFmtId="164" fontId="30" fillId="0" borderId="0" xfId="8" applyFont="1" applyBorder="1" applyAlignment="1" applyProtection="1">
      <alignment horizontal="centerContinuous"/>
    </xf>
    <xf numFmtId="164" fontId="29" fillId="0" borderId="0" xfId="8" applyBorder="1" applyAlignment="1">
      <alignment horizontal="centerContinuous"/>
    </xf>
    <xf numFmtId="164" fontId="28" fillId="0" borderId="0" xfId="8" applyFont="1" applyBorder="1" applyAlignment="1">
      <alignment horizontal="centerContinuous"/>
    </xf>
    <xf numFmtId="164" fontId="28" fillId="0" borderId="5" xfId="8" applyFont="1" applyBorder="1" applyAlignment="1">
      <alignment horizontal="centerContinuous"/>
    </xf>
    <xf numFmtId="164" fontId="28" fillId="0" borderId="13" xfId="8" applyFont="1" applyBorder="1" applyAlignment="1" applyProtection="1">
      <alignment horizontal="centerContinuous"/>
    </xf>
    <xf numFmtId="164" fontId="28" fillId="0" borderId="8" xfId="8" applyFont="1" applyBorder="1" applyAlignment="1" applyProtection="1">
      <alignment horizontal="centerContinuous"/>
    </xf>
    <xf numFmtId="164" fontId="29" fillId="0" borderId="8" xfId="8" applyBorder="1" applyAlignment="1">
      <alignment horizontal="centerContinuous"/>
    </xf>
    <xf numFmtId="164" fontId="28" fillId="0" borderId="8" xfId="8" applyFont="1" applyBorder="1" applyAlignment="1">
      <alignment horizontal="centerContinuous"/>
    </xf>
    <xf numFmtId="164" fontId="28" fillId="0" borderId="4" xfId="8" applyFont="1" applyBorder="1" applyAlignment="1">
      <alignment horizontal="centerContinuous"/>
    </xf>
    <xf numFmtId="164" fontId="28" fillId="0" borderId="11" xfId="8" applyFont="1" applyBorder="1" applyAlignment="1" applyProtection="1">
      <alignment horizontal="center"/>
    </xf>
    <xf numFmtId="164" fontId="28" fillId="0" borderId="14" xfId="8" applyFont="1" applyBorder="1"/>
    <xf numFmtId="164" fontId="28" fillId="0" borderId="11" xfId="8" applyFont="1" applyBorder="1"/>
    <xf numFmtId="164" fontId="28" fillId="0" borderId="15" xfId="8" applyFont="1" applyBorder="1"/>
    <xf numFmtId="164" fontId="28" fillId="0" borderId="9" xfId="8" applyFont="1" applyBorder="1" applyAlignment="1" applyProtection="1">
      <alignment horizontal="centerContinuous"/>
    </xf>
    <xf numFmtId="164" fontId="28" fillId="0" borderId="16" xfId="8" applyFont="1" applyBorder="1" applyAlignment="1" applyProtection="1">
      <alignment horizontal="center"/>
    </xf>
    <xf numFmtId="164" fontId="28" fillId="0" borderId="17" xfId="8" applyFont="1" applyBorder="1" applyAlignment="1" applyProtection="1">
      <alignment horizontal="centerContinuous"/>
    </xf>
    <xf numFmtId="164" fontId="28" fillId="0" borderId="17" xfId="8" applyFont="1" applyBorder="1" applyAlignment="1" applyProtection="1">
      <alignment horizontal="center"/>
    </xf>
    <xf numFmtId="164" fontId="28" fillId="0" borderId="15" xfId="8" applyFont="1" applyBorder="1" applyAlignment="1" applyProtection="1">
      <alignment horizontal="center"/>
    </xf>
    <xf numFmtId="41" fontId="29" fillId="0" borderId="2" xfId="8" applyNumberFormat="1" applyBorder="1"/>
    <xf numFmtId="41" fontId="29" fillId="0" borderId="11" xfId="8" applyNumberFormat="1" applyBorder="1"/>
    <xf numFmtId="41" fontId="29" fillId="0" borderId="3" xfId="8" applyNumberFormat="1" applyBorder="1"/>
    <xf numFmtId="41" fontId="29" fillId="0" borderId="7" xfId="8" applyNumberFormat="1" applyBorder="1"/>
    <xf numFmtId="41" fontId="29" fillId="0" borderId="1" xfId="8" applyNumberFormat="1" applyBorder="1"/>
    <xf numFmtId="41" fontId="29" fillId="0" borderId="5" xfId="8" applyNumberFormat="1" applyBorder="1"/>
    <xf numFmtId="42" fontId="11" fillId="0" borderId="7" xfId="8" applyNumberFormat="1" applyFont="1" applyBorder="1"/>
    <xf numFmtId="166" fontId="11" fillId="0" borderId="1" xfId="3" applyNumberFormat="1" applyFont="1" applyFill="1" applyBorder="1"/>
    <xf numFmtId="41" fontId="11" fillId="0" borderId="5" xfId="8" applyNumberFormat="1" applyFont="1" applyBorder="1"/>
    <xf numFmtId="41" fontId="11" fillId="0" borderId="1" xfId="8" applyNumberFormat="1" applyFont="1" applyBorder="1"/>
    <xf numFmtId="41" fontId="32" fillId="0" borderId="7" xfId="8" applyNumberFormat="1" applyFont="1" applyBorder="1"/>
    <xf numFmtId="41" fontId="32" fillId="0" borderId="1" xfId="8" applyNumberFormat="1" applyFont="1" applyBorder="1"/>
    <xf numFmtId="41" fontId="29" fillId="0" borderId="13" xfId="8" applyNumberFormat="1" applyBorder="1"/>
    <xf numFmtId="41" fontId="29" fillId="0" borderId="9" xfId="8" applyNumberFormat="1" applyBorder="1"/>
    <xf numFmtId="41" fontId="29" fillId="0" borderId="4" xfId="8" applyNumberFormat="1" applyBorder="1"/>
    <xf numFmtId="164" fontId="21" fillId="0" borderId="7" xfId="7" applyFont="1" applyBorder="1" applyAlignment="1">
      <alignment horizontal="centerContinuous"/>
    </xf>
    <xf numFmtId="164" fontId="28" fillId="0" borderId="21" xfId="8" applyFont="1" applyBorder="1" applyAlignment="1" applyProtection="1">
      <alignment horizontal="center"/>
    </xf>
    <xf numFmtId="164" fontId="28" fillId="0" borderId="18" xfId="8" applyFont="1" applyBorder="1" applyAlignment="1" applyProtection="1">
      <alignment horizontal="center"/>
    </xf>
    <xf numFmtId="164" fontId="28" fillId="0" borderId="21" xfId="8" applyFont="1" applyBorder="1"/>
    <xf numFmtId="164" fontId="29" fillId="0" borderId="9" xfId="8" applyBorder="1"/>
    <xf numFmtId="0" fontId="26" fillId="0" borderId="0" xfId="5"/>
    <xf numFmtId="166" fontId="0" fillId="0" borderId="0" xfId="4" applyNumberFormat="1" applyFont="1"/>
    <xf numFmtId="166" fontId="26" fillId="0" borderId="0" xfId="5" applyNumberFormat="1"/>
    <xf numFmtId="167" fontId="26" fillId="0" borderId="0" xfId="5" applyNumberFormat="1"/>
    <xf numFmtId="165" fontId="13" fillId="0" borderId="0" xfId="14" applyNumberFormat="1" applyFill="1" applyBorder="1"/>
    <xf numFmtId="0" fontId="9" fillId="0" borderId="10" xfId="0" applyFont="1" applyFill="1" applyBorder="1" applyAlignment="1" applyProtection="1">
      <alignment horizontal="centerContinuous"/>
    </xf>
    <xf numFmtId="0" fontId="9" fillId="0" borderId="0" xfId="0" applyFont="1" applyFill="1" applyBorder="1" applyAlignment="1" applyProtection="1">
      <alignment horizontal="centerContinuous"/>
    </xf>
    <xf numFmtId="0" fontId="8" fillId="0" borderId="1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left"/>
    </xf>
    <xf numFmtId="165" fontId="34" fillId="0" borderId="0" xfId="1" applyNumberFormat="1" applyFont="1" applyFill="1" applyBorder="1"/>
    <xf numFmtId="0" fontId="12" fillId="0" borderId="5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9" fillId="0" borderId="6" xfId="0" applyFont="1" applyFill="1" applyBorder="1" applyAlignment="1" applyProtection="1">
      <alignment horizontal="left"/>
    </xf>
    <xf numFmtId="0" fontId="9" fillId="0" borderId="12" xfId="0" applyFont="1" applyFill="1" applyBorder="1" applyAlignment="1" applyProtection="1">
      <alignment horizontal="left"/>
    </xf>
    <xf numFmtId="0" fontId="9" fillId="0" borderId="12" xfId="0" applyFont="1" applyFill="1" applyBorder="1"/>
    <xf numFmtId="0" fontId="8" fillId="0" borderId="5" xfId="0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left"/>
    </xf>
    <xf numFmtId="37" fontId="9" fillId="0" borderId="4" xfId="0" applyNumberFormat="1" applyFont="1" applyFill="1" applyBorder="1" applyProtection="1"/>
    <xf numFmtId="37" fontId="9" fillId="0" borderId="8" xfId="0" applyNumberFormat="1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left"/>
    </xf>
    <xf numFmtId="0" fontId="9" fillId="0" borderId="13" xfId="0" applyFont="1" applyFill="1" applyBorder="1" applyAlignment="1">
      <alignment horizontal="center"/>
    </xf>
    <xf numFmtId="0" fontId="12" fillId="0" borderId="9" xfId="0" applyFont="1" applyFill="1" applyBorder="1" applyAlignment="1" applyProtection="1">
      <alignment horizontal="left"/>
    </xf>
    <xf numFmtId="10" fontId="9" fillId="0" borderId="4" xfId="0" applyNumberFormat="1" applyFont="1" applyFill="1" applyBorder="1" applyProtection="1"/>
    <xf numFmtId="0" fontId="9" fillId="0" borderId="4" xfId="0" applyFont="1" applyFill="1" applyBorder="1"/>
    <xf numFmtId="0" fontId="9" fillId="0" borderId="5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164" fontId="11" fillId="0" borderId="9" xfId="8" applyFont="1" applyFill="1" applyBorder="1" applyAlignment="1" applyProtection="1">
      <alignment horizontal="center"/>
    </xf>
    <xf numFmtId="0" fontId="11" fillId="0" borderId="1" xfId="6" applyFont="1" applyFill="1" applyBorder="1"/>
    <xf numFmtId="166" fontId="40" fillId="0" borderId="5" xfId="3" applyNumberFormat="1" applyFont="1" applyFill="1" applyBorder="1"/>
    <xf numFmtId="41" fontId="21" fillId="0" borderId="1" xfId="8" applyNumberFormat="1" applyFont="1" applyFill="1" applyBorder="1"/>
    <xf numFmtId="0" fontId="8" fillId="0" borderId="4" xfId="0" applyFont="1" applyFill="1" applyBorder="1" applyAlignment="1" applyProtection="1">
      <alignment horizontal="centerContinuous"/>
    </xf>
    <xf numFmtId="0" fontId="12" fillId="0" borderId="0" xfId="0" applyFont="1" applyFill="1" applyAlignment="1" applyProtection="1">
      <alignment horizontal="center"/>
    </xf>
    <xf numFmtId="37" fontId="9" fillId="0" borderId="5" xfId="0" applyNumberFormat="1" applyFont="1" applyFill="1" applyBorder="1"/>
    <xf numFmtId="0" fontId="8" fillId="0" borderId="0" xfId="0" applyFont="1" applyFill="1"/>
    <xf numFmtId="37" fontId="9" fillId="0" borderId="0" xfId="0" applyNumberFormat="1" applyFont="1" applyFill="1"/>
    <xf numFmtId="0" fontId="8" fillId="0" borderId="4" xfId="0" applyFont="1" applyFill="1" applyBorder="1" applyAlignment="1" applyProtection="1">
      <alignment horizontal="center"/>
    </xf>
    <xf numFmtId="164" fontId="10" fillId="0" borderId="0" xfId="205" applyBorder="1"/>
    <xf numFmtId="164" fontId="10" fillId="0" borderId="0" xfId="205"/>
    <xf numFmtId="9" fontId="0" fillId="0" borderId="0" xfId="206" applyFont="1"/>
    <xf numFmtId="164" fontId="10" fillId="0" borderId="0" xfId="205" applyAlignment="1">
      <alignment horizontal="center"/>
    </xf>
    <xf numFmtId="164" fontId="10" fillId="0" borderId="0" xfId="205" applyFill="1"/>
    <xf numFmtId="0" fontId="151" fillId="0" borderId="0" xfId="21237" applyFont="1" applyFill="1"/>
    <xf numFmtId="0" fontId="151" fillId="0" borderId="0" xfId="21237" applyFont="1"/>
    <xf numFmtId="0" fontId="152" fillId="0" borderId="0" xfId="21237" applyFont="1" applyFill="1" applyAlignment="1">
      <alignment horizontal="centerContinuous"/>
    </xf>
    <xf numFmtId="165" fontId="152" fillId="0" borderId="0" xfId="19729" applyNumberFormat="1" applyFont="1" applyFill="1" applyAlignment="1">
      <alignment horizontal="centerContinuous"/>
    </xf>
    <xf numFmtId="0" fontId="152" fillId="0" borderId="0" xfId="21237" applyFont="1" applyFill="1" applyProtection="1">
      <protection locked="0"/>
    </xf>
    <xf numFmtId="0" fontId="152" fillId="0" borderId="0" xfId="21237" applyFont="1" applyFill="1"/>
    <xf numFmtId="165" fontId="152" fillId="0" borderId="0" xfId="19729" applyNumberFormat="1" applyFont="1" applyFill="1"/>
    <xf numFmtId="0" fontId="151" fillId="0" borderId="0" xfId="21237" applyFont="1" applyFill="1" applyAlignment="1">
      <alignment horizontal="centerContinuous"/>
    </xf>
    <xf numFmtId="165" fontId="151" fillId="0" borderId="0" xfId="19729" applyNumberFormat="1" applyFont="1" applyFill="1" applyAlignment="1">
      <alignment horizontal="centerContinuous"/>
    </xf>
    <xf numFmtId="0" fontId="151" fillId="0" borderId="52" xfId="21237" applyFont="1" applyFill="1" applyBorder="1" applyAlignment="1">
      <alignment wrapText="1"/>
    </xf>
    <xf numFmtId="0" fontId="151" fillId="0" borderId="53" xfId="21237" applyFont="1" applyFill="1" applyBorder="1" applyAlignment="1">
      <alignment wrapText="1"/>
    </xf>
    <xf numFmtId="165" fontId="151" fillId="0" borderId="54" xfId="19729" applyNumberFormat="1" applyFont="1" applyFill="1" applyBorder="1" applyAlignment="1">
      <alignment horizontal="center" wrapText="1"/>
    </xf>
    <xf numFmtId="165" fontId="151" fillId="0" borderId="55" xfId="19729" applyNumberFormat="1" applyFont="1" applyFill="1" applyBorder="1" applyAlignment="1">
      <alignment horizontal="center" wrapText="1"/>
    </xf>
    <xf numFmtId="0" fontId="151" fillId="0" borderId="56" xfId="21237" applyFont="1" applyFill="1" applyBorder="1"/>
    <xf numFmtId="0" fontId="151" fillId="0" borderId="0" xfId="21237" applyFont="1" applyFill="1" applyBorder="1"/>
    <xf numFmtId="165" fontId="151" fillId="0" borderId="57" xfId="19729" applyNumberFormat="1" applyFont="1" applyFill="1" applyBorder="1"/>
    <xf numFmtId="165" fontId="151" fillId="0" borderId="0" xfId="19729" applyNumberFormat="1" applyFont="1" applyFill="1" applyBorder="1" applyProtection="1">
      <protection locked="0"/>
    </xf>
    <xf numFmtId="165" fontId="151" fillId="0" borderId="57" xfId="19729" applyNumberFormat="1" applyFont="1" applyFill="1" applyBorder="1" applyProtection="1">
      <protection locked="0"/>
    </xf>
    <xf numFmtId="165" fontId="151" fillId="0" borderId="8" xfId="19729" applyNumberFormat="1" applyFont="1" applyFill="1" applyBorder="1" applyProtection="1">
      <protection locked="0"/>
    </xf>
    <xf numFmtId="165" fontId="151" fillId="0" borderId="58" xfId="19729" applyNumberFormat="1" applyFont="1" applyFill="1" applyBorder="1" applyProtection="1">
      <protection locked="0"/>
    </xf>
    <xf numFmtId="165" fontId="151" fillId="0" borderId="0" xfId="19729" applyNumberFormat="1" applyFont="1" applyFill="1" applyBorder="1"/>
    <xf numFmtId="165" fontId="151" fillId="0" borderId="12" xfId="19729" applyNumberFormat="1" applyFont="1" applyFill="1" applyBorder="1"/>
    <xf numFmtId="165" fontId="151" fillId="0" borderId="59" xfId="19729" applyNumberFormat="1" applyFont="1" applyFill="1" applyBorder="1"/>
    <xf numFmtId="165" fontId="151" fillId="0" borderId="20" xfId="19729" applyNumberFormat="1" applyFont="1" applyFill="1" applyBorder="1"/>
    <xf numFmtId="165" fontId="151" fillId="0" borderId="60" xfId="19729" applyNumberFormat="1" applyFont="1" applyFill="1" applyBorder="1"/>
    <xf numFmtId="165" fontId="151" fillId="0" borderId="19" xfId="19729" applyNumberFormat="1" applyFont="1" applyFill="1" applyBorder="1"/>
    <xf numFmtId="165" fontId="151" fillId="0" borderId="61" xfId="19729" applyNumberFormat="1" applyFont="1" applyFill="1" applyBorder="1"/>
    <xf numFmtId="10" fontId="151" fillId="0" borderId="56" xfId="25357" applyNumberFormat="1" applyFont="1" applyFill="1" applyBorder="1"/>
    <xf numFmtId="10" fontId="151" fillId="0" borderId="0" xfId="25357" applyNumberFormat="1" applyFont="1" applyFill="1" applyBorder="1"/>
    <xf numFmtId="10" fontId="151" fillId="0" borderId="19" xfId="25357" applyNumberFormat="1" applyFont="1" applyFill="1" applyBorder="1"/>
    <xf numFmtId="0" fontId="151" fillId="0" borderId="62" xfId="21237" applyFont="1" applyFill="1" applyBorder="1"/>
    <xf numFmtId="0" fontId="151" fillId="0" borderId="31" xfId="21237" applyFont="1" applyFill="1" applyBorder="1"/>
    <xf numFmtId="165" fontId="153" fillId="0" borderId="31" xfId="19729" applyNumberFormat="1" applyFont="1" applyFill="1" applyBorder="1"/>
    <xf numFmtId="165" fontId="153" fillId="0" borderId="63" xfId="19729" applyNumberFormat="1" applyFont="1" applyFill="1" applyBorder="1"/>
    <xf numFmtId="165" fontId="151" fillId="0" borderId="0" xfId="19729" applyNumberFormat="1" applyFont="1" applyFill="1"/>
    <xf numFmtId="0" fontId="151" fillId="0" borderId="52" xfId="21237" applyFont="1" applyBorder="1"/>
    <xf numFmtId="0" fontId="151" fillId="0" borderId="53" xfId="21237" applyFont="1" applyBorder="1"/>
    <xf numFmtId="0" fontId="151" fillId="0" borderId="53" xfId="21237" applyFont="1" applyFill="1" applyBorder="1"/>
    <xf numFmtId="165" fontId="151" fillId="0" borderId="53" xfId="19729" applyNumberFormat="1" applyFont="1" applyFill="1" applyBorder="1" applyProtection="1">
      <protection locked="0"/>
    </xf>
    <xf numFmtId="165" fontId="151" fillId="0" borderId="64" xfId="19729" applyNumberFormat="1" applyFont="1" applyFill="1" applyBorder="1" applyProtection="1">
      <protection locked="0"/>
    </xf>
    <xf numFmtId="0" fontId="151" fillId="0" borderId="56" xfId="21237" applyFont="1" applyBorder="1"/>
    <xf numFmtId="0" fontId="151" fillId="0" borderId="0" xfId="21237" applyFont="1" applyBorder="1"/>
    <xf numFmtId="0" fontId="151" fillId="0" borderId="62" xfId="21237" applyFont="1" applyBorder="1"/>
    <xf numFmtId="0" fontId="151" fillId="0" borderId="31" xfId="21237" applyFont="1" applyBorder="1"/>
    <xf numFmtId="165" fontId="151" fillId="0" borderId="31" xfId="19729" applyNumberFormat="1" applyFont="1" applyFill="1" applyBorder="1"/>
    <xf numFmtId="165" fontId="151" fillId="0" borderId="63" xfId="19729" applyNumberFormat="1" applyFont="1" applyFill="1" applyBorder="1"/>
    <xf numFmtId="165" fontId="151" fillId="0" borderId="0" xfId="19729" applyNumberFormat="1" applyFont="1"/>
    <xf numFmtId="3" fontId="151" fillId="0" borderId="0" xfId="21237" applyNumberFormat="1" applyFont="1"/>
    <xf numFmtId="3" fontId="154" fillId="0" borderId="0" xfId="21237" applyNumberFormat="1" applyFont="1"/>
    <xf numFmtId="164" fontId="150" fillId="0" borderId="0" xfId="205" applyFont="1" applyAlignment="1"/>
    <xf numFmtId="164" fontId="8" fillId="0" borderId="0" xfId="205" applyFont="1" applyAlignment="1"/>
    <xf numFmtId="164" fontId="10" fillId="0" borderId="0" xfId="205" applyFont="1"/>
    <xf numFmtId="0" fontId="11" fillId="0" borderId="0" xfId="0" applyFont="1"/>
    <xf numFmtId="0" fontId="11" fillId="0" borderId="0" xfId="0" applyFont="1" applyAlignment="1">
      <alignment horizontal="left" wrapText="1"/>
    </xf>
    <xf numFmtId="10" fontId="151" fillId="0" borderId="61" xfId="25357" applyNumberFormat="1" applyFont="1" applyFill="1" applyBorder="1"/>
    <xf numFmtId="43" fontId="9" fillId="0" borderId="0" xfId="1" applyFont="1" applyFill="1"/>
    <xf numFmtId="49" fontId="13" fillId="0" borderId="0" xfId="21237" applyNumberFormat="1" applyFill="1"/>
    <xf numFmtId="0" fontId="13" fillId="0" borderId="0" xfId="21237" applyNumberFormat="1" applyFill="1"/>
    <xf numFmtId="49" fontId="13" fillId="0" borderId="0" xfId="21237" applyNumberFormat="1" applyFill="1" applyAlignment="1">
      <alignment horizontal="center"/>
    </xf>
    <xf numFmtId="0" fontId="13" fillId="0" borderId="0" xfId="21237" applyFill="1"/>
    <xf numFmtId="49" fontId="13" fillId="0" borderId="0" xfId="21237" applyNumberFormat="1" applyFont="1" applyFill="1" applyAlignment="1">
      <alignment horizontal="center"/>
    </xf>
    <xf numFmtId="0" fontId="2" fillId="0" borderId="0" xfId="26663"/>
    <xf numFmtId="0" fontId="13" fillId="0" borderId="0" xfId="21237" applyBorder="1"/>
    <xf numFmtId="49" fontId="155" fillId="0" borderId="0" xfId="26664" applyNumberFormat="1" applyFont="1" applyBorder="1" applyAlignment="1">
      <alignment horizontal="center"/>
    </xf>
    <xf numFmtId="0" fontId="13" fillId="0" borderId="0" xfId="21237"/>
    <xf numFmtId="49" fontId="109" fillId="0" borderId="0" xfId="21237" applyNumberFormat="1" applyFont="1" applyFill="1" applyAlignment="1">
      <alignment horizontal="center"/>
    </xf>
    <xf numFmtId="43" fontId="2" fillId="0" borderId="0" xfId="26663" applyNumberFormat="1"/>
    <xf numFmtId="49" fontId="13" fillId="0" borderId="0" xfId="21237" applyNumberFormat="1" applyFont="1" applyFill="1"/>
    <xf numFmtId="49" fontId="155" fillId="0" borderId="56" xfId="26664" applyNumberFormat="1" applyFont="1" applyBorder="1" applyAlignment="1">
      <alignment horizontal="center"/>
    </xf>
    <xf numFmtId="49" fontId="155" fillId="0" borderId="57" xfId="26664" applyNumberFormat="1" applyFont="1" applyBorder="1" applyAlignment="1">
      <alignment horizontal="center"/>
    </xf>
    <xf numFmtId="49" fontId="13" fillId="0" borderId="0" xfId="21237" applyNumberFormat="1" applyFill="1" applyAlignment="1">
      <alignment horizontal="right"/>
    </xf>
    <xf numFmtId="49" fontId="13" fillId="0" borderId="0" xfId="21237" applyNumberFormat="1" applyFont="1" applyFill="1" applyAlignment="1">
      <alignment horizontal="right"/>
    </xf>
    <xf numFmtId="49" fontId="13" fillId="0" borderId="0" xfId="21237" applyNumberFormat="1"/>
    <xf numFmtId="0" fontId="55" fillId="0" borderId="0" xfId="26663" applyFont="1"/>
    <xf numFmtId="49" fontId="31" fillId="0" borderId="0" xfId="21237" applyNumberFormat="1" applyFont="1" applyFill="1"/>
    <xf numFmtId="0" fontId="156" fillId="0" borderId="0" xfId="21237" applyNumberFormat="1" applyFont="1" applyFill="1" applyAlignment="1">
      <alignment horizontal="left"/>
    </xf>
    <xf numFmtId="49" fontId="156" fillId="0" borderId="0" xfId="21237" applyNumberFormat="1" applyFont="1" applyFill="1"/>
    <xf numFmtId="49" fontId="156" fillId="0" borderId="0" xfId="21237" applyNumberFormat="1" applyFont="1" applyFill="1" applyAlignment="1">
      <alignment horizontal="center"/>
    </xf>
    <xf numFmtId="49" fontId="156" fillId="0" borderId="0" xfId="21237" quotePrefix="1" applyNumberFormat="1" applyFont="1" applyFill="1" applyAlignment="1">
      <alignment horizontal="center"/>
    </xf>
    <xf numFmtId="0" fontId="55" fillId="0" borderId="8" xfId="26663" applyFont="1" applyBorder="1"/>
    <xf numFmtId="0" fontId="13" fillId="90" borderId="0" xfId="21237" applyFill="1"/>
    <xf numFmtId="0" fontId="13" fillId="90" borderId="0" xfId="21237" applyFont="1" applyFill="1"/>
    <xf numFmtId="0" fontId="13" fillId="0" borderId="0" xfId="21237" applyNumberFormat="1"/>
    <xf numFmtId="43" fontId="13" fillId="0" borderId="0" xfId="19814" applyFont="1" applyFill="1"/>
    <xf numFmtId="43" fontId="13" fillId="0" borderId="0" xfId="19749" applyFont="1" applyFill="1"/>
    <xf numFmtId="43" fontId="13" fillId="0" borderId="0" xfId="19849" applyFont="1" applyFill="1"/>
    <xf numFmtId="43" fontId="13" fillId="0" borderId="0" xfId="19815" applyFont="1" applyFill="1"/>
    <xf numFmtId="43" fontId="13" fillId="0" borderId="0" xfId="19810" applyFont="1" applyFill="1"/>
    <xf numFmtId="43" fontId="13" fillId="0" borderId="0" xfId="17" applyFont="1" applyFill="1"/>
    <xf numFmtId="43" fontId="13" fillId="0" borderId="0" xfId="19795" applyFont="1" applyFill="1"/>
    <xf numFmtId="43" fontId="13" fillId="0" borderId="0" xfId="19793" applyFont="1" applyFill="1"/>
    <xf numFmtId="43" fontId="13" fillId="0" borderId="0" xfId="19792" applyFont="1" applyFill="1"/>
    <xf numFmtId="43" fontId="13" fillId="0" borderId="0" xfId="19757" applyFont="1" applyFill="1"/>
    <xf numFmtId="43" fontId="13" fillId="0" borderId="0" xfId="19751" applyFont="1" applyFill="1"/>
    <xf numFmtId="43" fontId="13" fillId="0" borderId="0" xfId="19846" applyFont="1" applyFill="1"/>
    <xf numFmtId="49" fontId="13" fillId="0" borderId="0" xfId="21237" applyNumberFormat="1" applyFont="1"/>
    <xf numFmtId="0" fontId="2" fillId="0" borderId="0" xfId="26663" applyFill="1"/>
    <xf numFmtId="43" fontId="2" fillId="0" borderId="0" xfId="26663" applyNumberFormat="1" applyFill="1"/>
    <xf numFmtId="49" fontId="13" fillId="0" borderId="0" xfId="26665" applyNumberFormat="1" applyFill="1"/>
    <xf numFmtId="49" fontId="13" fillId="0" borderId="0" xfId="22103" applyNumberFormat="1" applyFill="1"/>
    <xf numFmtId="49" fontId="13" fillId="0" borderId="0" xfId="21833" applyNumberFormat="1" applyFill="1"/>
    <xf numFmtId="49" fontId="13" fillId="0" borderId="0" xfId="21780" applyNumberFormat="1" applyFont="1" applyFill="1"/>
    <xf numFmtId="49" fontId="13" fillId="0" borderId="0" xfId="21753" applyNumberFormat="1" applyFont="1" applyFill="1"/>
    <xf numFmtId="49" fontId="13" fillId="0" borderId="0" xfId="21725" applyNumberFormat="1" applyFont="1" applyFill="1"/>
    <xf numFmtId="49" fontId="13" fillId="0" borderId="0" xfId="21700" applyNumberFormat="1" applyFont="1" applyFill="1"/>
    <xf numFmtId="49" fontId="13" fillId="0" borderId="0" xfId="21611" applyNumberFormat="1" applyFont="1" applyFill="1"/>
    <xf numFmtId="49" fontId="13" fillId="0" borderId="0" xfId="26666" applyNumberFormat="1" applyFont="1" applyFill="1"/>
    <xf numFmtId="49" fontId="13" fillId="0" borderId="0" xfId="21556" applyNumberFormat="1" applyFont="1" applyFill="1"/>
    <xf numFmtId="49" fontId="13" fillId="0" borderId="0" xfId="22012" applyNumberFormat="1" applyFont="1" applyFill="1"/>
    <xf numFmtId="49" fontId="13" fillId="0" borderId="0" xfId="26665" applyNumberFormat="1" applyFont="1" applyFill="1"/>
    <xf numFmtId="43" fontId="13" fillId="0" borderId="10" xfId="19749" applyFont="1" applyFill="1" applyBorder="1"/>
    <xf numFmtId="43" fontId="13" fillId="0" borderId="10" xfId="19849" applyFont="1" applyFill="1" applyBorder="1"/>
    <xf numFmtId="43" fontId="13" fillId="0" borderId="10" xfId="19815" applyFont="1" applyFill="1" applyBorder="1"/>
    <xf numFmtId="43" fontId="13" fillId="0" borderId="10" xfId="19810" applyFont="1" applyFill="1" applyBorder="1"/>
    <xf numFmtId="43" fontId="13" fillId="0" borderId="10" xfId="17" applyFont="1" applyFill="1" applyBorder="1"/>
    <xf numFmtId="43" fontId="13" fillId="0" borderId="10" xfId="19795" applyFont="1" applyFill="1" applyBorder="1"/>
    <xf numFmtId="43" fontId="13" fillId="0" borderId="10" xfId="19793" applyFont="1" applyFill="1" applyBorder="1"/>
    <xf numFmtId="43" fontId="13" fillId="0" borderId="10" xfId="19792" applyFont="1" applyFill="1" applyBorder="1"/>
    <xf numFmtId="43" fontId="13" fillId="0" borderId="10" xfId="19757" applyFont="1" applyFill="1" applyBorder="1"/>
    <xf numFmtId="43" fontId="13" fillId="0" borderId="10" xfId="19751" applyFont="1" applyFill="1" applyBorder="1"/>
    <xf numFmtId="43" fontId="13" fillId="0" borderId="10" xfId="19846" applyFont="1" applyFill="1" applyBorder="1"/>
    <xf numFmtId="43" fontId="0" fillId="0" borderId="0" xfId="19757" applyFont="1"/>
    <xf numFmtId="43" fontId="13" fillId="0" borderId="0" xfId="26667" applyFont="1" applyFill="1"/>
    <xf numFmtId="43" fontId="13" fillId="0" borderId="0" xfId="19748" applyFont="1"/>
    <xf numFmtId="43" fontId="13" fillId="0" borderId="0" xfId="19749" applyFont="1" applyFill="1" applyBorder="1"/>
    <xf numFmtId="43" fontId="13" fillId="0" borderId="0" xfId="19849" applyFont="1" applyFill="1" applyBorder="1"/>
    <xf numFmtId="43" fontId="13" fillId="0" borderId="0" xfId="19815" applyFont="1" applyFill="1" applyBorder="1"/>
    <xf numFmtId="43" fontId="13" fillId="0" borderId="0" xfId="19810" applyFont="1" applyFill="1" applyBorder="1"/>
    <xf numFmtId="43" fontId="13" fillId="0" borderId="0" xfId="17" applyFont="1" applyFill="1" applyBorder="1"/>
    <xf numFmtId="43" fontId="13" fillId="0" borderId="0" xfId="19795" applyFont="1" applyFill="1" applyBorder="1"/>
    <xf numFmtId="43" fontId="13" fillId="0" borderId="0" xfId="19793" applyFont="1" applyFill="1" applyBorder="1"/>
    <xf numFmtId="43" fontId="13" fillId="0" borderId="0" xfId="19792" applyFont="1" applyFill="1" applyBorder="1"/>
    <xf numFmtId="43" fontId="13" fillId="0" borderId="0" xfId="19757" applyFont="1" applyFill="1" applyBorder="1"/>
    <xf numFmtId="43" fontId="13" fillId="0" borderId="0" xfId="19751" applyFont="1" applyFill="1" applyBorder="1"/>
    <xf numFmtId="43" fontId="13" fillId="0" borderId="0" xfId="19846" applyFont="1" applyFill="1" applyBorder="1"/>
    <xf numFmtId="43" fontId="13" fillId="0" borderId="8" xfId="19749" applyFont="1" applyFill="1" applyBorder="1"/>
    <xf numFmtId="43" fontId="13" fillId="0" borderId="8" xfId="19849" applyFont="1" applyFill="1" applyBorder="1"/>
    <xf numFmtId="43" fontId="13" fillId="0" borderId="8" xfId="19815" applyFont="1" applyFill="1" applyBorder="1"/>
    <xf numFmtId="43" fontId="13" fillId="0" borderId="8" xfId="19810" applyFont="1" applyFill="1" applyBorder="1"/>
    <xf numFmtId="43" fontId="13" fillId="0" borderId="8" xfId="17" applyFont="1" applyFill="1" applyBorder="1"/>
    <xf numFmtId="43" fontId="13" fillId="0" borderId="8" xfId="19795" applyFont="1" applyFill="1" applyBorder="1"/>
    <xf numFmtId="43" fontId="13" fillId="0" borderId="8" xfId="19793" applyFont="1" applyFill="1" applyBorder="1"/>
    <xf numFmtId="43" fontId="13" fillId="0" borderId="8" xfId="19792" applyFont="1" applyFill="1" applyBorder="1"/>
    <xf numFmtId="43" fontId="13" fillId="0" borderId="8" xfId="19757" applyFont="1" applyFill="1" applyBorder="1"/>
    <xf numFmtId="43" fontId="13" fillId="0" borderId="8" xfId="19751" applyFont="1" applyFill="1" applyBorder="1"/>
    <xf numFmtId="43" fontId="13" fillId="0" borderId="8" xfId="19846" applyFont="1" applyFill="1" applyBorder="1"/>
    <xf numFmtId="43" fontId="13" fillId="0" borderId="0" xfId="19749" applyNumberFormat="1" applyFont="1" applyFill="1"/>
    <xf numFmtId="43" fontId="13" fillId="0" borderId="0" xfId="19815" applyNumberFormat="1" applyFont="1" applyFill="1"/>
    <xf numFmtId="43" fontId="13" fillId="0" borderId="0" xfId="19810" applyNumberFormat="1" applyFont="1" applyFill="1"/>
    <xf numFmtId="43" fontId="13" fillId="0" borderId="0" xfId="17" applyNumberFormat="1" applyFont="1" applyFill="1"/>
    <xf numFmtId="43" fontId="13" fillId="0" borderId="0" xfId="19795" applyNumberFormat="1" applyFont="1" applyFill="1"/>
    <xf numFmtId="43" fontId="13" fillId="0" borderId="0" xfId="19793" applyNumberFormat="1" applyFont="1" applyFill="1"/>
    <xf numFmtId="43" fontId="13" fillId="0" borderId="0" xfId="19792" applyNumberFormat="1" applyFont="1" applyFill="1"/>
    <xf numFmtId="43" fontId="13" fillId="0" borderId="0" xfId="19757" applyNumberFormat="1" applyFont="1" applyFill="1"/>
    <xf numFmtId="43" fontId="13" fillId="0" borderId="0" xfId="19751" applyNumberFormat="1" applyFont="1" applyFill="1"/>
    <xf numFmtId="43" fontId="13" fillId="0" borderId="0" xfId="19846" applyNumberFormat="1" applyFont="1" applyFill="1"/>
    <xf numFmtId="43" fontId="13" fillId="0" borderId="12" xfId="19749" applyNumberFormat="1" applyFont="1" applyFill="1" applyBorder="1"/>
    <xf numFmtId="43" fontId="13" fillId="0" borderId="12" xfId="19849" applyFont="1" applyFill="1" applyBorder="1"/>
    <xf numFmtId="43" fontId="13" fillId="0" borderId="12" xfId="19815" applyNumberFormat="1" applyFont="1" applyFill="1" applyBorder="1"/>
    <xf numFmtId="43" fontId="13" fillId="0" borderId="12" xfId="19810" applyNumberFormat="1" applyFont="1" applyFill="1" applyBorder="1"/>
    <xf numFmtId="43" fontId="13" fillId="0" borderId="12" xfId="17" applyNumberFormat="1" applyFont="1" applyFill="1" applyBorder="1"/>
    <xf numFmtId="43" fontId="13" fillId="0" borderId="12" xfId="19795" applyNumberFormat="1" applyFont="1" applyFill="1" applyBorder="1"/>
    <xf numFmtId="43" fontId="13" fillId="0" borderId="12" xfId="19793" applyNumberFormat="1" applyFont="1" applyFill="1" applyBorder="1"/>
    <xf numFmtId="43" fontId="13" fillId="0" borderId="12" xfId="19792" applyNumberFormat="1" applyFont="1" applyFill="1" applyBorder="1"/>
    <xf numFmtId="43" fontId="13" fillId="0" borderId="12" xfId="19757" applyNumberFormat="1" applyFont="1" applyFill="1" applyBorder="1"/>
    <xf numFmtId="43" fontId="13" fillId="0" borderId="12" xfId="19751" applyNumberFormat="1" applyFont="1" applyFill="1" applyBorder="1"/>
    <xf numFmtId="43" fontId="13" fillId="0" borderId="12" xfId="19846" applyNumberFormat="1" applyFont="1" applyFill="1" applyBorder="1"/>
    <xf numFmtId="43" fontId="13" fillId="0" borderId="8" xfId="19749" applyNumberFormat="1" applyFont="1" applyFill="1" applyBorder="1"/>
    <xf numFmtId="43" fontId="13" fillId="0" borderId="8" xfId="19815" applyNumberFormat="1" applyFont="1" applyFill="1" applyBorder="1"/>
    <xf numFmtId="43" fontId="13" fillId="0" borderId="8" xfId="19810" applyNumberFormat="1" applyFont="1" applyFill="1" applyBorder="1"/>
    <xf numFmtId="43" fontId="13" fillId="0" borderId="8" xfId="17" applyNumberFormat="1" applyFont="1" applyFill="1" applyBorder="1"/>
    <xf numFmtId="43" fontId="13" fillId="0" borderId="8" xfId="19795" applyNumberFormat="1" applyFont="1" applyFill="1" applyBorder="1"/>
    <xf numFmtId="43" fontId="13" fillId="0" borderId="8" xfId="19793" applyNumberFormat="1" applyFont="1" applyFill="1" applyBorder="1"/>
    <xf numFmtId="43" fontId="13" fillId="0" borderId="8" xfId="19792" applyNumberFormat="1" applyFont="1" applyFill="1" applyBorder="1"/>
    <xf numFmtId="43" fontId="13" fillId="0" borderId="8" xfId="19757" applyNumberFormat="1" applyFont="1" applyFill="1" applyBorder="1"/>
    <xf numFmtId="43" fontId="13" fillId="0" borderId="8" xfId="19751" applyNumberFormat="1" applyFont="1" applyFill="1" applyBorder="1"/>
    <xf numFmtId="43" fontId="13" fillId="0" borderId="8" xfId="19846" applyNumberFormat="1" applyFont="1" applyFill="1" applyBorder="1"/>
    <xf numFmtId="49" fontId="13" fillId="0" borderId="0" xfId="21806" applyNumberFormat="1" applyFill="1"/>
    <xf numFmtId="0" fontId="13" fillId="0" borderId="0" xfId="26665" applyNumberFormat="1" applyFill="1"/>
    <xf numFmtId="0" fontId="13" fillId="0" borderId="0" xfId="22103" applyFill="1"/>
    <xf numFmtId="0" fontId="13" fillId="0" borderId="0" xfId="21833" applyNumberFormat="1" applyFill="1"/>
    <xf numFmtId="0" fontId="13" fillId="0" borderId="0" xfId="21780" applyNumberFormat="1" applyFont="1" applyFill="1"/>
    <xf numFmtId="0" fontId="13" fillId="0" borderId="0" xfId="21753" applyNumberFormat="1" applyFont="1" applyFill="1"/>
    <xf numFmtId="0" fontId="13" fillId="0" borderId="0" xfId="21725" applyNumberFormat="1" applyFont="1" applyFill="1"/>
    <xf numFmtId="0" fontId="13" fillId="0" borderId="0" xfId="21700" applyNumberFormat="1" applyFont="1" applyFill="1"/>
    <xf numFmtId="0" fontId="13" fillId="0" borderId="0" xfId="21611" applyNumberFormat="1" applyFont="1" applyFill="1"/>
    <xf numFmtId="0" fontId="13" fillId="0" borderId="0" xfId="26666" applyNumberFormat="1" applyFont="1" applyFill="1"/>
    <xf numFmtId="0" fontId="13" fillId="0" borderId="0" xfId="21556" applyNumberFormat="1" applyFont="1" applyFill="1"/>
    <xf numFmtId="0" fontId="13" fillId="0" borderId="0" xfId="22012" applyNumberFormat="1" applyFont="1" applyFill="1"/>
    <xf numFmtId="0" fontId="13" fillId="0" borderId="0" xfId="26665" applyNumberFormat="1" applyFont="1" applyFill="1"/>
    <xf numFmtId="43" fontId="13" fillId="0" borderId="0" xfId="26665" applyNumberFormat="1" applyFill="1"/>
    <xf numFmtId="43" fontId="13" fillId="0" borderId="0" xfId="22103" applyNumberFormat="1" applyFill="1"/>
    <xf numFmtId="43" fontId="13" fillId="0" borderId="0" xfId="21833" applyNumberFormat="1" applyFill="1"/>
    <xf numFmtId="43" fontId="13" fillId="0" borderId="0" xfId="21780" applyNumberFormat="1" applyFont="1" applyFill="1"/>
    <xf numFmtId="43" fontId="13" fillId="0" borderId="0" xfId="21753" applyNumberFormat="1" applyFont="1" applyFill="1"/>
    <xf numFmtId="43" fontId="13" fillId="0" borderId="0" xfId="21725" applyNumberFormat="1" applyFont="1" applyFill="1"/>
    <xf numFmtId="43" fontId="13" fillId="0" borderId="0" xfId="21700" applyNumberFormat="1" applyFont="1" applyFill="1"/>
    <xf numFmtId="43" fontId="13" fillId="0" borderId="0" xfId="21611" applyNumberFormat="1" applyFont="1" applyFill="1"/>
    <xf numFmtId="43" fontId="13" fillId="0" borderId="0" xfId="26666" applyNumberFormat="1" applyFont="1" applyFill="1"/>
    <xf numFmtId="43" fontId="13" fillId="0" borderId="0" xfId="21556" applyNumberFormat="1" applyFont="1" applyFill="1"/>
    <xf numFmtId="43" fontId="13" fillId="0" borderId="0" xfId="22012" applyNumberFormat="1" applyFont="1" applyFill="1"/>
    <xf numFmtId="43" fontId="13" fillId="0" borderId="0" xfId="26665" applyNumberFormat="1" applyFont="1" applyFill="1"/>
    <xf numFmtId="49" fontId="31" fillId="0" borderId="0" xfId="21237" applyNumberFormat="1" applyFont="1"/>
    <xf numFmtId="43" fontId="13" fillId="0" borderId="10" xfId="19757" applyFont="1" applyBorder="1"/>
    <xf numFmtId="0" fontId="13" fillId="0" borderId="0" xfId="21237" applyNumberFormat="1" applyFont="1" applyFill="1"/>
    <xf numFmtId="43" fontId="13" fillId="0" borderId="0" xfId="19761" applyFont="1" applyFill="1"/>
    <xf numFmtId="43" fontId="13" fillId="0" borderId="0" xfId="19816" applyFont="1" applyFill="1"/>
    <xf numFmtId="43" fontId="13" fillId="0" borderId="0" xfId="19818" applyFont="1" applyFill="1"/>
    <xf numFmtId="43" fontId="13" fillId="0" borderId="0" xfId="19850" applyFont="1" applyFill="1"/>
    <xf numFmtId="43" fontId="13" fillId="0" borderId="0" xfId="19847" applyFont="1" applyFill="1"/>
    <xf numFmtId="0" fontId="13" fillId="0" borderId="0" xfId="21237" quotePrefix="1" applyNumberFormat="1" applyFill="1"/>
    <xf numFmtId="49" fontId="13" fillId="0" borderId="0" xfId="22126" applyNumberFormat="1" applyFill="1"/>
    <xf numFmtId="49" fontId="13" fillId="0" borderId="0" xfId="22057" applyNumberFormat="1" applyFont="1" applyFill="1"/>
    <xf numFmtId="43" fontId="13" fillId="0" borderId="10" xfId="19850" applyFont="1" applyFill="1" applyBorder="1"/>
    <xf numFmtId="43" fontId="13" fillId="0" borderId="10" xfId="19847" applyFont="1" applyFill="1" applyBorder="1"/>
    <xf numFmtId="43" fontId="13" fillId="0" borderId="0" xfId="19757" applyFont="1"/>
    <xf numFmtId="43" fontId="13" fillId="0" borderId="0" xfId="19847" applyFont="1" applyFill="1" applyBorder="1"/>
    <xf numFmtId="43" fontId="0" fillId="0" borderId="0" xfId="19757" applyFont="1" applyFill="1" applyBorder="1"/>
    <xf numFmtId="43" fontId="0" fillId="0" borderId="0" xfId="19757" applyFont="1" applyFill="1"/>
    <xf numFmtId="43" fontId="0" fillId="0" borderId="8" xfId="19757" applyFont="1" applyFill="1" applyBorder="1"/>
    <xf numFmtId="43" fontId="13" fillId="0" borderId="0" xfId="19748" applyFont="1" applyFill="1"/>
    <xf numFmtId="49" fontId="13" fillId="0" borderId="0" xfId="21456" applyNumberFormat="1" applyFill="1"/>
    <xf numFmtId="43" fontId="13" fillId="0" borderId="0" xfId="19850" applyFont="1" applyFill="1" applyBorder="1"/>
    <xf numFmtId="49" fontId="13" fillId="0" borderId="0" xfId="21237" quotePrefix="1" applyNumberFormat="1"/>
    <xf numFmtId="49" fontId="157" fillId="0" borderId="0" xfId="26666" applyNumberFormat="1"/>
    <xf numFmtId="49" fontId="157" fillId="0" borderId="0" xfId="26666" quotePrefix="1" applyNumberFormat="1"/>
    <xf numFmtId="0" fontId="13" fillId="0" borderId="0" xfId="21237" quotePrefix="1" applyNumberFormat="1"/>
    <xf numFmtId="49" fontId="139" fillId="0" borderId="0" xfId="21237" applyNumberFormat="1" applyFont="1"/>
    <xf numFmtId="0" fontId="139" fillId="0" borderId="0" xfId="21237" applyNumberFormat="1" applyFont="1"/>
    <xf numFmtId="0" fontId="139" fillId="0" borderId="0" xfId="21237" quotePrefix="1" applyNumberFormat="1" applyFont="1"/>
    <xf numFmtId="0" fontId="13" fillId="0" borderId="0" xfId="21237" quotePrefix="1" applyNumberFormat="1" applyFont="1"/>
    <xf numFmtId="49" fontId="13" fillId="0" borderId="0" xfId="26666" applyNumberFormat="1" applyFont="1"/>
    <xf numFmtId="0" fontId="13" fillId="0" borderId="0" xfId="26666" quotePrefix="1" applyNumberFormat="1" applyFont="1"/>
    <xf numFmtId="43" fontId="13" fillId="0" borderId="0" xfId="173" applyFont="1" applyFill="1"/>
    <xf numFmtId="0" fontId="13" fillId="0" borderId="0" xfId="21237" applyNumberFormat="1" applyAlignment="1">
      <alignment horizontal="left"/>
    </xf>
    <xf numFmtId="43" fontId="13" fillId="0" borderId="19" xfId="19749" applyFont="1" applyFill="1" applyBorder="1"/>
    <xf numFmtId="43" fontId="13" fillId="0" borderId="19" xfId="19850" applyFont="1" applyFill="1" applyBorder="1"/>
    <xf numFmtId="43" fontId="13" fillId="0" borderId="19" xfId="19815" applyFont="1" applyFill="1" applyBorder="1"/>
    <xf numFmtId="43" fontId="13" fillId="0" borderId="19" xfId="19810" applyFont="1" applyFill="1" applyBorder="1"/>
    <xf numFmtId="43" fontId="13" fillId="0" borderId="19" xfId="17" applyFont="1" applyFill="1" applyBorder="1"/>
    <xf numFmtId="43" fontId="13" fillId="0" borderId="19" xfId="19795" applyFont="1" applyFill="1" applyBorder="1"/>
    <xf numFmtId="43" fontId="13" fillId="0" borderId="19" xfId="19793" applyFont="1" applyFill="1" applyBorder="1"/>
    <xf numFmtId="43" fontId="13" fillId="0" borderId="19" xfId="19792" applyFont="1" applyFill="1" applyBorder="1"/>
    <xf numFmtId="43" fontId="13" fillId="0" borderId="19" xfId="19757" applyFont="1" applyFill="1" applyBorder="1"/>
    <xf numFmtId="43" fontId="13" fillId="0" borderId="19" xfId="19751" applyFont="1" applyFill="1" applyBorder="1"/>
    <xf numFmtId="43" fontId="13" fillId="0" borderId="19" xfId="19847" applyFont="1" applyFill="1" applyBorder="1"/>
    <xf numFmtId="2" fontId="13" fillId="0" borderId="0" xfId="21806" applyNumberFormat="1" applyFill="1" applyAlignment="1">
      <alignment wrapText="1"/>
    </xf>
    <xf numFmtId="2" fontId="13" fillId="0" borderId="0" xfId="21237" applyNumberFormat="1" applyFont="1" applyAlignment="1">
      <alignment wrapText="1"/>
    </xf>
    <xf numFmtId="2" fontId="13" fillId="0" borderId="0" xfId="21806" applyNumberFormat="1" applyFont="1" applyFill="1" applyAlignment="1">
      <alignment wrapText="1"/>
    </xf>
    <xf numFmtId="49" fontId="13" fillId="0" borderId="0" xfId="21753" applyNumberFormat="1" applyFill="1"/>
    <xf numFmtId="49" fontId="14" fillId="0" borderId="0" xfId="21237" applyNumberFormat="1" applyFont="1"/>
    <xf numFmtId="49" fontId="13" fillId="0" borderId="0" xfId="21806" applyNumberFormat="1" applyFont="1" applyFill="1"/>
    <xf numFmtId="2" fontId="13" fillId="0" borderId="0" xfId="21237" applyNumberFormat="1"/>
    <xf numFmtId="0" fontId="139" fillId="0" borderId="0" xfId="21237" applyNumberFormat="1" applyFont="1" applyFill="1"/>
    <xf numFmtId="49" fontId="13" fillId="0" borderId="0" xfId="26668" applyNumberFormat="1" applyFont="1" applyFill="1"/>
    <xf numFmtId="43" fontId="13" fillId="0" borderId="19" xfId="19757" applyFont="1" applyBorder="1"/>
    <xf numFmtId="43" fontId="2" fillId="0" borderId="0" xfId="26667" applyFont="1"/>
    <xf numFmtId="0" fontId="13" fillId="0" borderId="0" xfId="21237" applyFont="1" applyFill="1"/>
    <xf numFmtId="0" fontId="157" fillId="0" borderId="0" xfId="26666"/>
    <xf numFmtId="165" fontId="2" fillId="0" borderId="0" xfId="26667" applyNumberFormat="1" applyFont="1"/>
    <xf numFmtId="43" fontId="13" fillId="0" borderId="0" xfId="21237" applyNumberFormat="1" applyFill="1"/>
    <xf numFmtId="185" fontId="2" fillId="0" borderId="0" xfId="26663" applyNumberFormat="1"/>
    <xf numFmtId="10" fontId="13" fillId="0" borderId="0" xfId="21237" applyNumberFormat="1"/>
    <xf numFmtId="0" fontId="31" fillId="0" borderId="0" xfId="21237" applyFont="1" applyFill="1"/>
    <xf numFmtId="10" fontId="55" fillId="0" borderId="0" xfId="26663" applyNumberFormat="1" applyFont="1" applyFill="1"/>
    <xf numFmtId="43" fontId="13" fillId="0" borderId="0" xfId="21237" applyNumberFormat="1"/>
    <xf numFmtId="43" fontId="2" fillId="91" borderId="0" xfId="26663" applyNumberFormat="1" applyFill="1"/>
    <xf numFmtId="39" fontId="2" fillId="91" borderId="0" xfId="26663" applyNumberFormat="1" applyFill="1"/>
    <xf numFmtId="0" fontId="9" fillId="91" borderId="5" xfId="0" applyFont="1" applyFill="1" applyBorder="1" applyAlignment="1" applyProtection="1">
      <alignment horizontal="left"/>
    </xf>
    <xf numFmtId="0" fontId="9" fillId="91" borderId="5" xfId="0" applyFont="1" applyFill="1" applyBorder="1" applyAlignment="1" applyProtection="1">
      <alignment horizontal="centerContinuous"/>
    </xf>
    <xf numFmtId="0" fontId="9" fillId="91" borderId="4" xfId="0" applyFont="1" applyFill="1" applyBorder="1" applyAlignment="1" applyProtection="1">
      <alignment horizontal="centerContinuous"/>
    </xf>
    <xf numFmtId="0" fontId="1" fillId="0" borderId="0" xfId="26669"/>
    <xf numFmtId="0" fontId="35" fillId="0" borderId="0" xfId="26669" applyFont="1"/>
    <xf numFmtId="0" fontId="36" fillId="0" borderId="0" xfId="26669" applyFont="1" applyAlignment="1">
      <alignment horizontal="centerContinuous"/>
    </xf>
    <xf numFmtId="0" fontId="35" fillId="0" borderId="0" xfId="26669" applyFont="1" applyAlignment="1">
      <alignment horizontal="centerContinuous"/>
    </xf>
    <xf numFmtId="166" fontId="35" fillId="0" borderId="0" xfId="26671" applyNumberFormat="1" applyFont="1" applyAlignment="1">
      <alignment horizontal="centerContinuous"/>
    </xf>
    <xf numFmtId="0" fontId="36" fillId="0" borderId="0" xfId="26669" applyFont="1" applyFill="1" applyAlignment="1">
      <alignment horizontal="centerContinuous"/>
    </xf>
    <xf numFmtId="0" fontId="35" fillId="0" borderId="0" xfId="26669" applyFont="1" applyFill="1" applyAlignment="1">
      <alignment horizontal="centerContinuous"/>
    </xf>
    <xf numFmtId="166" fontId="35" fillId="0" borderId="0" xfId="26671" applyNumberFormat="1" applyFont="1" applyFill="1" applyAlignment="1">
      <alignment horizontal="centerContinuous"/>
    </xf>
    <xf numFmtId="0" fontId="35" fillId="0" borderId="0" xfId="26669" applyFont="1" applyFill="1"/>
    <xf numFmtId="166" fontId="35" fillId="0" borderId="0" xfId="26671" applyNumberFormat="1" applyFont="1"/>
    <xf numFmtId="0" fontId="37" fillId="0" borderId="0" xfId="26669" applyFont="1"/>
    <xf numFmtId="0" fontId="36" fillId="0" borderId="8" xfId="26669" applyFont="1" applyBorder="1" applyAlignment="1">
      <alignment horizontal="centerContinuous"/>
    </xf>
    <xf numFmtId="0" fontId="37" fillId="0" borderId="0" xfId="26669" applyFont="1" applyAlignment="1">
      <alignment horizontal="center"/>
    </xf>
    <xf numFmtId="166" fontId="37" fillId="0" borderId="0" xfId="26671" applyNumberFormat="1" applyFont="1" applyAlignment="1">
      <alignment horizontal="center"/>
    </xf>
    <xf numFmtId="0" fontId="35" fillId="0" borderId="0" xfId="26669" applyFont="1" applyAlignment="1">
      <alignment horizontal="center"/>
    </xf>
    <xf numFmtId="0" fontId="36" fillId="0" borderId="0" xfId="26669" applyFont="1"/>
    <xf numFmtId="165" fontId="35" fillId="0" borderId="0" xfId="26669" applyNumberFormat="1" applyFont="1"/>
    <xf numFmtId="167" fontId="35" fillId="0" borderId="0" xfId="26669" applyNumberFormat="1" applyFont="1" applyFill="1"/>
    <xf numFmtId="0" fontId="35" fillId="0" borderId="8" xfId="26669" applyFont="1" applyBorder="1"/>
    <xf numFmtId="166" fontId="35" fillId="0" borderId="8" xfId="26671" applyNumberFormat="1" applyFont="1" applyBorder="1"/>
    <xf numFmtId="0" fontId="160" fillId="0" borderId="20" xfId="26669" applyFont="1" applyBorder="1"/>
    <xf numFmtId="0" fontId="35" fillId="0" borderId="20" xfId="26669" applyFont="1" applyBorder="1"/>
    <xf numFmtId="0" fontId="35" fillId="0" borderId="20" xfId="26669" applyFont="1" applyFill="1" applyBorder="1"/>
    <xf numFmtId="165" fontId="35" fillId="0" borderId="20" xfId="26669" applyNumberFormat="1" applyFont="1" applyBorder="1"/>
    <xf numFmtId="166" fontId="35" fillId="0" borderId="20" xfId="26671" applyNumberFormat="1" applyFont="1" applyBorder="1"/>
    <xf numFmtId="0" fontId="22" fillId="0" borderId="0" xfId="26669" applyFont="1"/>
    <xf numFmtId="0" fontId="22" fillId="0" borderId="0" xfId="26669" applyFont="1" applyFill="1"/>
    <xf numFmtId="0" fontId="22" fillId="0" borderId="0" xfId="26669" applyFont="1" applyAlignment="1">
      <alignment horizontal="center"/>
    </xf>
    <xf numFmtId="167" fontId="22" fillId="0" borderId="0" xfId="26669" applyNumberFormat="1" applyFont="1" applyFill="1"/>
    <xf numFmtId="165" fontId="22" fillId="0" borderId="0" xfId="26669" applyNumberFormat="1" applyFont="1"/>
    <xf numFmtId="166" fontId="35" fillId="0" borderId="0" xfId="26671" applyNumberFormat="1" applyFont="1" applyBorder="1"/>
    <xf numFmtId="165" fontId="22" fillId="0" borderId="8" xfId="26669" applyNumberFormat="1" applyFont="1" applyBorder="1"/>
    <xf numFmtId="166" fontId="22" fillId="0" borderId="0" xfId="26671" applyNumberFormat="1" applyFont="1"/>
    <xf numFmtId="165" fontId="22" fillId="0" borderId="19" xfId="26669" applyNumberFormat="1" applyFont="1" applyBorder="1"/>
    <xf numFmtId="37" fontId="9" fillId="91" borderId="5" xfId="0" applyNumberFormat="1" applyFont="1" applyFill="1" applyBorder="1" applyProtection="1"/>
    <xf numFmtId="164" fontId="150" fillId="0" borderId="0" xfId="205" applyFont="1" applyAlignment="1">
      <alignment horizontal="center"/>
    </xf>
    <xf numFmtId="0" fontId="152" fillId="0" borderId="0" xfId="21237" applyFont="1" applyFill="1" applyAlignment="1">
      <alignment horizontal="center"/>
    </xf>
    <xf numFmtId="0" fontId="12" fillId="0" borderId="0" xfId="0" applyFont="1" applyFill="1" applyAlignment="1" applyProtection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49" fontId="31" fillId="0" borderId="0" xfId="21237" applyNumberFormat="1" applyFont="1" applyFill="1" applyAlignment="1">
      <alignment horizontal="center" wrapText="1"/>
    </xf>
  </cellXfs>
  <cellStyles count="26672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10" xfId="26667" xr:uid="{E01D32D2-6132-4B91-8FFC-6A2B37B55804}"/>
    <cellStyle name="Comma 10 2" xfId="108" xr:uid="{00000000-0005-0000-0000-0000444C0000}"/>
    <cellStyle name="Comma 10 2 2" xfId="104" xr:uid="{00000000-0005-0000-0000-0000454C0000}"/>
    <cellStyle name="Comma 10 2 2 2" xfId="19729" xr:uid="{00000000-0005-0000-0000-0000464C0000}"/>
    <cellStyle name="Comma 10 2 2 2 2" xfId="19730" xr:uid="{00000000-0005-0000-0000-0000474C0000}"/>
    <cellStyle name="Comma 10 2 2 3" xfId="19731" xr:uid="{00000000-0005-0000-0000-0000484C0000}"/>
    <cellStyle name="Comma 10 3" xfId="19732" xr:uid="{00000000-0005-0000-0000-0000494C0000}"/>
    <cellStyle name="Comma 10 3 2" xfId="19733" xr:uid="{00000000-0005-0000-0000-00004A4C0000}"/>
    <cellStyle name="Comma 10 3 2 2" xfId="19734" xr:uid="{00000000-0005-0000-0000-00004B4C0000}"/>
    <cellStyle name="Comma 10 3 3" xfId="19735" xr:uid="{00000000-0005-0000-0000-00004C4C0000}"/>
    <cellStyle name="Comma 10 4" xfId="19736" xr:uid="{00000000-0005-0000-0000-00004D4C0000}"/>
    <cellStyle name="Comma 10 5" xfId="19737" xr:uid="{00000000-0005-0000-0000-00004E4C0000}"/>
    <cellStyle name="Comma 11" xfId="110" xr:uid="{00000000-0005-0000-0000-00004F4C0000}"/>
    <cellStyle name="Comma 11 2" xfId="19738" xr:uid="{00000000-0005-0000-0000-0000504C0000}"/>
    <cellStyle name="Comma 11 3" xfId="19739" xr:uid="{00000000-0005-0000-0000-0000514C0000}"/>
    <cellStyle name="Comma 11 4" xfId="19740" xr:uid="{00000000-0005-0000-0000-0000524C0000}"/>
    <cellStyle name="Comma 12" xfId="169" xr:uid="{00000000-0005-0000-0000-0000534C0000}"/>
    <cellStyle name="Comma 12 2" xfId="19741" xr:uid="{00000000-0005-0000-0000-0000544C0000}"/>
    <cellStyle name="Comma 12 2 2" xfId="19742" xr:uid="{00000000-0005-0000-0000-0000554C0000}"/>
    <cellStyle name="Comma 12 3" xfId="19743" xr:uid="{00000000-0005-0000-0000-0000564C0000}"/>
    <cellStyle name="Comma 12 4" xfId="19744" xr:uid="{00000000-0005-0000-0000-0000574C0000}"/>
    <cellStyle name="Comma 13" xfId="19745" xr:uid="{00000000-0005-0000-0000-0000584C0000}"/>
    <cellStyle name="Comma 13 2" xfId="19746" xr:uid="{00000000-0005-0000-0000-0000594C0000}"/>
    <cellStyle name="Comma 14" xfId="19747" xr:uid="{00000000-0005-0000-0000-00005A4C0000}"/>
    <cellStyle name="Comma 15" xfId="19748" xr:uid="{00000000-0005-0000-0000-00005B4C0000}"/>
    <cellStyle name="Comma 16" xfId="19749" xr:uid="{00000000-0005-0000-0000-00005C4C0000}"/>
    <cellStyle name="Comma 17" xfId="19750" xr:uid="{00000000-0005-0000-0000-00005D4C0000}"/>
    <cellStyle name="Comma 18" xfId="19751" xr:uid="{00000000-0005-0000-0000-00005E4C0000}"/>
    <cellStyle name="Comma 19" xfId="19752" xr:uid="{00000000-0005-0000-0000-00005F4C0000}"/>
    <cellStyle name="Comma 2" xfId="2" xr:uid="{00000000-0005-0000-0000-0000604C0000}"/>
    <cellStyle name="Comma 2 2" xfId="57" xr:uid="{00000000-0005-0000-0000-0000614C0000}"/>
    <cellStyle name="Comma 2 2 2" xfId="19753" xr:uid="{00000000-0005-0000-0000-0000624C0000}"/>
    <cellStyle name="Comma 2 2 2 2" xfId="19754" xr:uid="{00000000-0005-0000-0000-0000634C0000}"/>
    <cellStyle name="Comma 2 2 2 3" xfId="19755" xr:uid="{00000000-0005-0000-0000-0000644C0000}"/>
    <cellStyle name="Comma 2 2 2 4" xfId="19756" xr:uid="{00000000-0005-0000-0000-0000654C0000}"/>
    <cellStyle name="Comma 2 2 3" xfId="19757" xr:uid="{00000000-0005-0000-0000-0000664C0000}"/>
    <cellStyle name="Comma 2 2 3 2" xfId="19758" xr:uid="{00000000-0005-0000-0000-0000674C0000}"/>
    <cellStyle name="Comma 2 2 4" xfId="19759" xr:uid="{00000000-0005-0000-0000-0000684C0000}"/>
    <cellStyle name="Comma 2 2 5" xfId="19760" xr:uid="{00000000-0005-0000-0000-0000694C0000}"/>
    <cellStyle name="Comma 2 3" xfId="68" xr:uid="{00000000-0005-0000-0000-00006A4C0000}"/>
    <cellStyle name="Comma 2 3 2" xfId="19761" xr:uid="{00000000-0005-0000-0000-00006B4C0000}"/>
    <cellStyle name="Comma 2 3 2 2" xfId="19762" xr:uid="{00000000-0005-0000-0000-00006C4C0000}"/>
    <cellStyle name="Comma 2 3 2 2 2" xfId="19763" xr:uid="{00000000-0005-0000-0000-00006D4C0000}"/>
    <cellStyle name="Comma 2 3 2 2 2 2" xfId="19764" xr:uid="{00000000-0005-0000-0000-00006E4C0000}"/>
    <cellStyle name="Comma 2 3 2 2 3" xfId="19765" xr:uid="{00000000-0005-0000-0000-00006F4C0000}"/>
    <cellStyle name="Comma 2 3 2 2 4" xfId="19766" xr:uid="{00000000-0005-0000-0000-0000704C0000}"/>
    <cellStyle name="Comma 2 3 2 3" xfId="19767" xr:uid="{00000000-0005-0000-0000-0000714C0000}"/>
    <cellStyle name="Comma 2 3 2 3 2" xfId="19768" xr:uid="{00000000-0005-0000-0000-0000724C0000}"/>
    <cellStyle name="Comma 2 3 2 4" xfId="19769" xr:uid="{00000000-0005-0000-0000-0000734C0000}"/>
    <cellStyle name="Comma 2 3 2 5" xfId="19770" xr:uid="{00000000-0005-0000-0000-0000744C0000}"/>
    <cellStyle name="Comma 2 3 3" xfId="19771" xr:uid="{00000000-0005-0000-0000-0000754C0000}"/>
    <cellStyle name="Comma 2 3 3 2" xfId="19772" xr:uid="{00000000-0005-0000-0000-0000764C0000}"/>
    <cellStyle name="Comma 2 3 3 2 2" xfId="19773" xr:uid="{00000000-0005-0000-0000-0000774C0000}"/>
    <cellStyle name="Comma 2 3 3 3" xfId="19774" xr:uid="{00000000-0005-0000-0000-0000784C0000}"/>
    <cellStyle name="Comma 2 3 3 4" xfId="19775" xr:uid="{00000000-0005-0000-0000-0000794C0000}"/>
    <cellStyle name="Comma 2 3 4" xfId="19776" xr:uid="{00000000-0005-0000-0000-00007A4C0000}"/>
    <cellStyle name="Comma 2 3 4 2" xfId="19777" xr:uid="{00000000-0005-0000-0000-00007B4C0000}"/>
    <cellStyle name="Comma 2 3 5" xfId="19778" xr:uid="{00000000-0005-0000-0000-00007C4C0000}"/>
    <cellStyle name="Comma 2 3 5 2" xfId="19779" xr:uid="{00000000-0005-0000-0000-00007D4C0000}"/>
    <cellStyle name="Comma 2 3 6" xfId="19780" xr:uid="{00000000-0005-0000-0000-00007E4C0000}"/>
    <cellStyle name="Comma 2 3 7" xfId="19781" xr:uid="{00000000-0005-0000-0000-00007F4C0000}"/>
    <cellStyle name="Comma 2 3 8" xfId="19782" xr:uid="{00000000-0005-0000-0000-0000804C0000}"/>
    <cellStyle name="Comma 2 4" xfId="173" xr:uid="{00000000-0005-0000-0000-0000814C0000}"/>
    <cellStyle name="Comma 2 4 2" xfId="19783" xr:uid="{00000000-0005-0000-0000-0000824C0000}"/>
    <cellStyle name="Comma 2 5" xfId="19784" xr:uid="{00000000-0005-0000-0000-0000834C0000}"/>
    <cellStyle name="Comma 2 5 2" xfId="19785" xr:uid="{00000000-0005-0000-0000-0000844C0000}"/>
    <cellStyle name="Comma 2 6" xfId="19786" xr:uid="{00000000-0005-0000-0000-0000854C0000}"/>
    <cellStyle name="Comma 2 6 2" xfId="19787" xr:uid="{00000000-0005-0000-0000-0000864C0000}"/>
    <cellStyle name="Comma 2 6 3" xfId="19788" xr:uid="{00000000-0005-0000-0000-0000874C0000}"/>
    <cellStyle name="Comma 2 7" xfId="19789" xr:uid="{00000000-0005-0000-0000-0000884C0000}"/>
    <cellStyle name="Comma 2 8" xfId="19790" xr:uid="{00000000-0005-0000-0000-0000894C0000}"/>
    <cellStyle name="Comma 2 9" xfId="19791" xr:uid="{00000000-0005-0000-0000-00008A4C0000}"/>
    <cellStyle name="Comma 20" xfId="19792" xr:uid="{00000000-0005-0000-0000-00008B4C0000}"/>
    <cellStyle name="Comma 21" xfId="19793" xr:uid="{00000000-0005-0000-0000-00008C4C0000}"/>
    <cellStyle name="Comma 21 2" xfId="19794" xr:uid="{00000000-0005-0000-0000-00008D4C0000}"/>
    <cellStyle name="Comma 22" xfId="19795" xr:uid="{00000000-0005-0000-0000-00008E4C0000}"/>
    <cellStyle name="Comma 23" xfId="17" xr:uid="{00000000-0005-0000-0000-00008F4C0000}"/>
    <cellStyle name="Comma 23 2" xfId="123" xr:uid="{00000000-0005-0000-0000-0000904C0000}"/>
    <cellStyle name="Comma 23 2 2" xfId="19796" xr:uid="{00000000-0005-0000-0000-0000914C0000}"/>
    <cellStyle name="Comma 23 2 2 2" xfId="19797" xr:uid="{00000000-0005-0000-0000-0000924C0000}"/>
    <cellStyle name="Comma 23 2 3" xfId="19798" xr:uid="{00000000-0005-0000-0000-0000934C0000}"/>
    <cellStyle name="Comma 23 3" xfId="151" xr:uid="{00000000-0005-0000-0000-0000944C0000}"/>
    <cellStyle name="Comma 23 3 2" xfId="19799" xr:uid="{00000000-0005-0000-0000-0000954C0000}"/>
    <cellStyle name="Comma 23 3 2 2" xfId="19800" xr:uid="{00000000-0005-0000-0000-0000964C0000}"/>
    <cellStyle name="Comma 23 3 3" xfId="19801" xr:uid="{00000000-0005-0000-0000-0000974C0000}"/>
    <cellStyle name="Comma 23 4" xfId="19802" xr:uid="{00000000-0005-0000-0000-0000984C0000}"/>
    <cellStyle name="Comma 24" xfId="56" xr:uid="{00000000-0005-0000-0000-0000994C0000}"/>
    <cellStyle name="Comma 24 2" xfId="161" xr:uid="{00000000-0005-0000-0000-00009A4C0000}"/>
    <cellStyle name="Comma 24 2 2" xfId="19803" xr:uid="{00000000-0005-0000-0000-00009B4C0000}"/>
    <cellStyle name="Comma 24 2 2 2" xfId="19804" xr:uid="{00000000-0005-0000-0000-00009C4C0000}"/>
    <cellStyle name="Comma 24 2 3" xfId="19805" xr:uid="{00000000-0005-0000-0000-00009D4C0000}"/>
    <cellStyle name="Comma 24 3" xfId="101" xr:uid="{00000000-0005-0000-0000-00009E4C0000}"/>
    <cellStyle name="Comma 24 3 2" xfId="19806" xr:uid="{00000000-0005-0000-0000-00009F4C0000}"/>
    <cellStyle name="Comma 24 3 2 2" xfId="19807" xr:uid="{00000000-0005-0000-0000-0000A04C0000}"/>
    <cellStyle name="Comma 24 3 3" xfId="19808" xr:uid="{00000000-0005-0000-0000-0000A14C0000}"/>
    <cellStyle name="Comma 24 4" xfId="19809" xr:uid="{00000000-0005-0000-0000-0000A24C0000}"/>
    <cellStyle name="Comma 24 5" xfId="19810" xr:uid="{00000000-0005-0000-0000-0000A34C0000}"/>
    <cellStyle name="Comma 25" xfId="153" xr:uid="{00000000-0005-0000-0000-0000A44C0000}"/>
    <cellStyle name="Comma 25 2" xfId="19811" xr:uid="{00000000-0005-0000-0000-0000A54C0000}"/>
    <cellStyle name="Comma 25 2 2" xfId="19812" xr:uid="{00000000-0005-0000-0000-0000A64C0000}"/>
    <cellStyle name="Comma 25 3" xfId="19813" xr:uid="{00000000-0005-0000-0000-0000A74C0000}"/>
    <cellStyle name="Comma 25 4" xfId="19814" xr:uid="{00000000-0005-0000-0000-0000A84C0000}"/>
    <cellStyle name="Comma 26" xfId="19815" xr:uid="{00000000-0005-0000-0000-0000A94C0000}"/>
    <cellStyle name="Comma 27" xfId="19816" xr:uid="{00000000-0005-0000-0000-0000AA4C0000}"/>
    <cellStyle name="Comma 28" xfId="19817" xr:uid="{00000000-0005-0000-0000-0000AB4C0000}"/>
    <cellStyle name="Comma 29" xfId="19818" xr:uid="{00000000-0005-0000-0000-0000AC4C0000}"/>
    <cellStyle name="Comma 3" xfId="15" xr:uid="{00000000-0005-0000-0000-0000AD4C0000}"/>
    <cellStyle name="Comma 3 10" xfId="19819" xr:uid="{00000000-0005-0000-0000-0000AE4C0000}"/>
    <cellStyle name="Comma 3 2" xfId="69" xr:uid="{00000000-0005-0000-0000-0000AF4C0000}"/>
    <cellStyle name="Comma 3 2 2" xfId="102" xr:uid="{00000000-0005-0000-0000-0000B04C0000}"/>
    <cellStyle name="Comma 3 2 2 2" xfId="19820" xr:uid="{00000000-0005-0000-0000-0000B14C0000}"/>
    <cellStyle name="Comma 3 2 2 2 2" xfId="19821" xr:uid="{00000000-0005-0000-0000-0000B24C0000}"/>
    <cellStyle name="Comma 3 2 2 3" xfId="19822" xr:uid="{00000000-0005-0000-0000-0000B34C0000}"/>
    <cellStyle name="Comma 3 2 3" xfId="19823" xr:uid="{00000000-0005-0000-0000-0000B44C0000}"/>
    <cellStyle name="Comma 3 2 3 2" xfId="19824" xr:uid="{00000000-0005-0000-0000-0000B54C0000}"/>
    <cellStyle name="Comma 3 2 3 3" xfId="19825" xr:uid="{00000000-0005-0000-0000-0000B64C0000}"/>
    <cellStyle name="Comma 3 2 4" xfId="19826" xr:uid="{00000000-0005-0000-0000-0000B74C0000}"/>
    <cellStyle name="Comma 3 2 4 2" xfId="19827" xr:uid="{00000000-0005-0000-0000-0000B84C0000}"/>
    <cellStyle name="Comma 3 2 4 3" xfId="19828" xr:uid="{00000000-0005-0000-0000-0000B94C0000}"/>
    <cellStyle name="Comma 3 2 5" xfId="19829" xr:uid="{00000000-0005-0000-0000-0000BA4C0000}"/>
    <cellStyle name="Comma 3 2 5 2" xfId="19830" xr:uid="{00000000-0005-0000-0000-0000BB4C0000}"/>
    <cellStyle name="Comma 3 2 5 3" xfId="19831" xr:uid="{00000000-0005-0000-0000-0000BC4C0000}"/>
    <cellStyle name="Comma 3 2 6" xfId="19832" xr:uid="{00000000-0005-0000-0000-0000BD4C0000}"/>
    <cellStyle name="Comma 3 2 7" xfId="19833" xr:uid="{00000000-0005-0000-0000-0000BE4C0000}"/>
    <cellStyle name="Comma 3 2 8" xfId="19834" xr:uid="{00000000-0005-0000-0000-0000BF4C0000}"/>
    <cellStyle name="Comma 3 3" xfId="19835" xr:uid="{00000000-0005-0000-0000-0000C04C0000}"/>
    <cellStyle name="Comma 3 3 2" xfId="19836" xr:uid="{00000000-0005-0000-0000-0000C14C0000}"/>
    <cellStyle name="Comma 3 3 3" xfId="19837" xr:uid="{00000000-0005-0000-0000-0000C24C0000}"/>
    <cellStyle name="Comma 3 4" xfId="19838" xr:uid="{00000000-0005-0000-0000-0000C34C0000}"/>
    <cellStyle name="Comma 3 5" xfId="19839" xr:uid="{00000000-0005-0000-0000-0000C44C0000}"/>
    <cellStyle name="Comma 3 5 2" xfId="19840" xr:uid="{00000000-0005-0000-0000-0000C54C0000}"/>
    <cellStyle name="Comma 3 6" xfId="19841" xr:uid="{00000000-0005-0000-0000-0000C64C0000}"/>
    <cellStyle name="Comma 3 7" xfId="19842" xr:uid="{00000000-0005-0000-0000-0000C74C0000}"/>
    <cellStyle name="Comma 3 8" xfId="19843" xr:uid="{00000000-0005-0000-0000-0000C84C0000}"/>
    <cellStyle name="Comma 3 9" xfId="19844" xr:uid="{00000000-0005-0000-0000-0000C94C0000}"/>
    <cellStyle name="Comma 30" xfId="19845" xr:uid="{00000000-0005-0000-0000-0000CA4C0000}"/>
    <cellStyle name="Comma 31" xfId="19846" xr:uid="{00000000-0005-0000-0000-0000CB4C0000}"/>
    <cellStyle name="Comma 32" xfId="19847" xr:uid="{00000000-0005-0000-0000-0000CC4C0000}"/>
    <cellStyle name="Comma 33" xfId="19848" xr:uid="{00000000-0005-0000-0000-0000CD4C0000}"/>
    <cellStyle name="Comma 34" xfId="19849" xr:uid="{00000000-0005-0000-0000-0000CE4C0000}"/>
    <cellStyle name="Comma 35" xfId="19850" xr:uid="{00000000-0005-0000-0000-0000CF4C0000}"/>
    <cellStyle name="Comma 36" xfId="19851" xr:uid="{00000000-0005-0000-0000-0000D04C0000}"/>
    <cellStyle name="Comma 37" xfId="19852" xr:uid="{00000000-0005-0000-0000-0000D14C0000}"/>
    <cellStyle name="Comma 38" xfId="19853" xr:uid="{00000000-0005-0000-0000-0000D24C0000}"/>
    <cellStyle name="Comma 39" xfId="19854" xr:uid="{00000000-0005-0000-0000-0000D34C0000}"/>
    <cellStyle name="Comma 4" xfId="67" xr:uid="{00000000-0005-0000-0000-0000D44C0000}"/>
    <cellStyle name="Comma 4 2" xfId="172" xr:uid="{00000000-0005-0000-0000-0000D54C0000}"/>
    <cellStyle name="Comma 4 2 2" xfId="19855" xr:uid="{00000000-0005-0000-0000-0000D64C0000}"/>
    <cellStyle name="Comma 4 2 2 2" xfId="19856" xr:uid="{00000000-0005-0000-0000-0000D74C0000}"/>
    <cellStyle name="Comma 4 2 2 2 2" xfId="19857" xr:uid="{00000000-0005-0000-0000-0000D84C0000}"/>
    <cellStyle name="Comma 4 2 2 2 2 2" xfId="19858" xr:uid="{00000000-0005-0000-0000-0000D94C0000}"/>
    <cellStyle name="Comma 4 2 2 2 3" xfId="19859" xr:uid="{00000000-0005-0000-0000-0000DA4C0000}"/>
    <cellStyle name="Comma 4 2 2 3" xfId="19860" xr:uid="{00000000-0005-0000-0000-0000DB4C0000}"/>
    <cellStyle name="Comma 4 2 2 3 2" xfId="19861" xr:uid="{00000000-0005-0000-0000-0000DC4C0000}"/>
    <cellStyle name="Comma 4 2 2 4" xfId="19862" xr:uid="{00000000-0005-0000-0000-0000DD4C0000}"/>
    <cellStyle name="Comma 4 2 2 5" xfId="19863" xr:uid="{00000000-0005-0000-0000-0000DE4C0000}"/>
    <cellStyle name="Comma 4 2 3" xfId="19864" xr:uid="{00000000-0005-0000-0000-0000DF4C0000}"/>
    <cellStyle name="Comma 4 2 3 2" xfId="19865" xr:uid="{00000000-0005-0000-0000-0000E04C0000}"/>
    <cellStyle name="Comma 4 2 3 2 2" xfId="19866" xr:uid="{00000000-0005-0000-0000-0000E14C0000}"/>
    <cellStyle name="Comma 4 2 3 3" xfId="19867" xr:uid="{00000000-0005-0000-0000-0000E24C0000}"/>
    <cellStyle name="Comma 4 2 4" xfId="19868" xr:uid="{00000000-0005-0000-0000-0000E34C0000}"/>
    <cellStyle name="Comma 4 2 4 2" xfId="19869" xr:uid="{00000000-0005-0000-0000-0000E44C0000}"/>
    <cellStyle name="Comma 4 2 5" xfId="19870" xr:uid="{00000000-0005-0000-0000-0000E54C0000}"/>
    <cellStyle name="Comma 4 2 6" xfId="19871" xr:uid="{00000000-0005-0000-0000-0000E64C0000}"/>
    <cellStyle name="Comma 4 2 7" xfId="19872" xr:uid="{00000000-0005-0000-0000-0000E74C0000}"/>
    <cellStyle name="Comma 4 2 8" xfId="19873" xr:uid="{00000000-0005-0000-0000-0000E84C0000}"/>
    <cellStyle name="Comma 4 3" xfId="19874" xr:uid="{00000000-0005-0000-0000-0000E94C0000}"/>
    <cellStyle name="Comma 4 4" xfId="19875" xr:uid="{00000000-0005-0000-0000-0000EA4C0000}"/>
    <cellStyle name="Comma 4 5" xfId="19876" xr:uid="{00000000-0005-0000-0000-0000EB4C0000}"/>
    <cellStyle name="Comma 40" xfId="19877" xr:uid="{00000000-0005-0000-0000-0000EC4C0000}"/>
    <cellStyle name="Comma 40 2" xfId="19878" xr:uid="{00000000-0005-0000-0000-0000ED4C0000}"/>
    <cellStyle name="Comma 40 2 2" xfId="19879" xr:uid="{00000000-0005-0000-0000-0000EE4C0000}"/>
    <cellStyle name="Comma 40 3" xfId="19880" xr:uid="{00000000-0005-0000-0000-0000EF4C0000}"/>
    <cellStyle name="Comma 41" xfId="19881" xr:uid="{00000000-0005-0000-0000-0000F04C0000}"/>
    <cellStyle name="Comma 41 2" xfId="19882" xr:uid="{00000000-0005-0000-0000-0000F14C0000}"/>
    <cellStyle name="Comma 41 2 2" xfId="19883" xr:uid="{00000000-0005-0000-0000-0000F24C0000}"/>
    <cellStyle name="Comma 41 3" xfId="19884" xr:uid="{00000000-0005-0000-0000-0000F34C0000}"/>
    <cellStyle name="Comma 42" xfId="19885" xr:uid="{00000000-0005-0000-0000-0000F44C0000}"/>
    <cellStyle name="Comma 42 2" xfId="19886" xr:uid="{00000000-0005-0000-0000-0000F54C0000}"/>
    <cellStyle name="Comma 42 2 2" xfId="19887" xr:uid="{00000000-0005-0000-0000-0000F64C0000}"/>
    <cellStyle name="Comma 42 3" xfId="19888" xr:uid="{00000000-0005-0000-0000-0000F74C0000}"/>
    <cellStyle name="Comma 43" xfId="19889" xr:uid="{00000000-0005-0000-0000-0000F84C0000}"/>
    <cellStyle name="Comma 43 2" xfId="19890" xr:uid="{00000000-0005-0000-0000-0000F94C0000}"/>
    <cellStyle name="Comma 43 2 2" xfId="19891" xr:uid="{00000000-0005-0000-0000-0000FA4C0000}"/>
    <cellStyle name="Comma 43 3" xfId="19892" xr:uid="{00000000-0005-0000-0000-0000FB4C0000}"/>
    <cellStyle name="Comma 44" xfId="19893" xr:uid="{00000000-0005-0000-0000-0000FC4C0000}"/>
    <cellStyle name="Comma 45" xfId="19894" xr:uid="{00000000-0005-0000-0000-0000FD4C0000}"/>
    <cellStyle name="Comma 46" xfId="19895" xr:uid="{00000000-0005-0000-0000-0000FE4C0000}"/>
    <cellStyle name="Comma 47" xfId="19896" xr:uid="{00000000-0005-0000-0000-0000FF4C0000}"/>
    <cellStyle name="Comma 48" xfId="19897" xr:uid="{00000000-0005-0000-0000-0000004D0000}"/>
    <cellStyle name="Comma 49" xfId="19898" xr:uid="{00000000-0005-0000-0000-0000014D0000}"/>
    <cellStyle name="Comma 5" xfId="80" xr:uid="{00000000-0005-0000-0000-0000024D0000}"/>
    <cellStyle name="Comma 5 2" xfId="134" xr:uid="{00000000-0005-0000-0000-0000034D0000}"/>
    <cellStyle name="Comma 5 2 2" xfId="19899" xr:uid="{00000000-0005-0000-0000-0000044D0000}"/>
    <cellStyle name="Comma 5 3" xfId="116" xr:uid="{00000000-0005-0000-0000-0000054D0000}"/>
    <cellStyle name="Comma 5 4" xfId="19900" xr:uid="{00000000-0005-0000-0000-0000064D0000}"/>
    <cellStyle name="Comma 50" xfId="19901" xr:uid="{00000000-0005-0000-0000-0000074D0000}"/>
    <cellStyle name="Comma 51" xfId="19902" xr:uid="{00000000-0005-0000-0000-0000084D0000}"/>
    <cellStyle name="Comma 52" xfId="19903" xr:uid="{00000000-0005-0000-0000-0000094D0000}"/>
    <cellStyle name="Comma 53" xfId="19904" xr:uid="{00000000-0005-0000-0000-00000A4D0000}"/>
    <cellStyle name="Comma 54" xfId="19905" xr:uid="{00000000-0005-0000-0000-00000B4D0000}"/>
    <cellStyle name="Comma 55" xfId="19906" xr:uid="{00000000-0005-0000-0000-00000C4D0000}"/>
    <cellStyle name="Comma 56" xfId="19907" xr:uid="{00000000-0005-0000-0000-00000D4D0000}"/>
    <cellStyle name="Comma 57" xfId="19908" xr:uid="{00000000-0005-0000-0000-00000E4D0000}"/>
    <cellStyle name="Comma 58" xfId="19909" xr:uid="{00000000-0005-0000-0000-00000F4D0000}"/>
    <cellStyle name="Comma 59" xfId="19910" xr:uid="{00000000-0005-0000-0000-0000104D0000}"/>
    <cellStyle name="Comma 6" xfId="84" xr:uid="{00000000-0005-0000-0000-0000114D0000}"/>
    <cellStyle name="Comma 6 2" xfId="89" xr:uid="{00000000-0005-0000-0000-0000124D0000}"/>
    <cellStyle name="Comma 6 2 2" xfId="19911" xr:uid="{00000000-0005-0000-0000-0000134D0000}"/>
    <cellStyle name="Comma 6 2 3" xfId="19912" xr:uid="{00000000-0005-0000-0000-0000144D0000}"/>
    <cellStyle name="Comma 6 2 4" xfId="19913" xr:uid="{00000000-0005-0000-0000-0000154D0000}"/>
    <cellStyle name="Comma 6 2 5" xfId="19914" xr:uid="{00000000-0005-0000-0000-0000164D0000}"/>
    <cellStyle name="Comma 6 3" xfId="138" xr:uid="{00000000-0005-0000-0000-0000174D0000}"/>
    <cellStyle name="Comma 6 3 2" xfId="19915" xr:uid="{00000000-0005-0000-0000-0000184D0000}"/>
    <cellStyle name="Comma 6 4" xfId="114" xr:uid="{00000000-0005-0000-0000-0000194D0000}"/>
    <cellStyle name="Comma 6 4 2" xfId="19916" xr:uid="{00000000-0005-0000-0000-00001A4D0000}"/>
    <cellStyle name="Comma 6 4 2 2" xfId="19917" xr:uid="{00000000-0005-0000-0000-00001B4D0000}"/>
    <cellStyle name="Comma 6 4 2 2 2" xfId="19918" xr:uid="{00000000-0005-0000-0000-00001C4D0000}"/>
    <cellStyle name="Comma 6 4 2 3" xfId="19919" xr:uid="{00000000-0005-0000-0000-00001D4D0000}"/>
    <cellStyle name="Comma 6 4 3" xfId="19920" xr:uid="{00000000-0005-0000-0000-00001E4D0000}"/>
    <cellStyle name="Comma 6 4 3 2" xfId="19921" xr:uid="{00000000-0005-0000-0000-00001F4D0000}"/>
    <cellStyle name="Comma 6 4 4" xfId="19922" xr:uid="{00000000-0005-0000-0000-0000204D0000}"/>
    <cellStyle name="Comma 6 4 5" xfId="19923" xr:uid="{00000000-0005-0000-0000-0000214D0000}"/>
    <cellStyle name="Comma 6 5" xfId="180" xr:uid="{00000000-0005-0000-0000-0000224D0000}"/>
    <cellStyle name="Comma 6 5 2" xfId="19924" xr:uid="{00000000-0005-0000-0000-0000234D0000}"/>
    <cellStyle name="Comma 6 5 2 2" xfId="19925" xr:uid="{00000000-0005-0000-0000-0000244D0000}"/>
    <cellStyle name="Comma 6 5 2 2 2" xfId="19926" xr:uid="{00000000-0005-0000-0000-0000254D0000}"/>
    <cellStyle name="Comma 6 5 2 3" xfId="19927" xr:uid="{00000000-0005-0000-0000-0000264D0000}"/>
    <cellStyle name="Comma 6 5 3" xfId="19928" xr:uid="{00000000-0005-0000-0000-0000274D0000}"/>
    <cellStyle name="Comma 6 5 3 2" xfId="19929" xr:uid="{00000000-0005-0000-0000-0000284D0000}"/>
    <cellStyle name="Comma 6 5 4" xfId="19930" xr:uid="{00000000-0005-0000-0000-0000294D0000}"/>
    <cellStyle name="Comma 6 5 5" xfId="19931" xr:uid="{00000000-0005-0000-0000-00002A4D0000}"/>
    <cellStyle name="Comma 6 6" xfId="193" xr:uid="{00000000-0005-0000-0000-00002B4D0000}"/>
    <cellStyle name="Comma 6 6 2" xfId="19932" xr:uid="{00000000-0005-0000-0000-00002C4D0000}"/>
    <cellStyle name="Comma 6 6 2 2" xfId="19933" xr:uid="{00000000-0005-0000-0000-00002D4D0000}"/>
    <cellStyle name="Comma 6 6 2 2 2" xfId="19934" xr:uid="{00000000-0005-0000-0000-00002E4D0000}"/>
    <cellStyle name="Comma 6 6 2 3" xfId="19935" xr:uid="{00000000-0005-0000-0000-00002F4D0000}"/>
    <cellStyle name="Comma 6 6 3" xfId="19936" xr:uid="{00000000-0005-0000-0000-0000304D0000}"/>
    <cellStyle name="Comma 6 6 3 2" xfId="19937" xr:uid="{00000000-0005-0000-0000-0000314D0000}"/>
    <cellStyle name="Comma 6 6 4" xfId="19938" xr:uid="{00000000-0005-0000-0000-0000324D0000}"/>
    <cellStyle name="Comma 6 6 5" xfId="19939" xr:uid="{00000000-0005-0000-0000-0000334D0000}"/>
    <cellStyle name="Comma 6 7" xfId="19940" xr:uid="{00000000-0005-0000-0000-0000344D0000}"/>
    <cellStyle name="Comma 60" xfId="26670" xr:uid="{00000000-0005-0000-0000-000059680000}"/>
    <cellStyle name="Comma 7" xfId="64" xr:uid="{00000000-0005-0000-0000-0000354D0000}"/>
    <cellStyle name="Comma 7 2" xfId="97" xr:uid="{00000000-0005-0000-0000-0000364D0000}"/>
    <cellStyle name="Comma 7 2 2" xfId="189" xr:uid="{00000000-0005-0000-0000-0000374D0000}"/>
    <cellStyle name="Comma 7 2 2 2" xfId="19941" xr:uid="{00000000-0005-0000-0000-0000384D0000}"/>
    <cellStyle name="Comma 7 2 2 2 2" xfId="19942" xr:uid="{00000000-0005-0000-0000-0000394D0000}"/>
    <cellStyle name="Comma 7 2 2 2 2 2" xfId="19943" xr:uid="{00000000-0005-0000-0000-00003A4D0000}"/>
    <cellStyle name="Comma 7 2 2 2 3" xfId="19944" xr:uid="{00000000-0005-0000-0000-00003B4D0000}"/>
    <cellStyle name="Comma 7 2 2 3" xfId="19945" xr:uid="{00000000-0005-0000-0000-00003C4D0000}"/>
    <cellStyle name="Comma 7 2 2 3 2" xfId="19946" xr:uid="{00000000-0005-0000-0000-00003D4D0000}"/>
    <cellStyle name="Comma 7 2 2 4" xfId="19947" xr:uid="{00000000-0005-0000-0000-00003E4D0000}"/>
    <cellStyle name="Comma 7 2 2 5" xfId="19948" xr:uid="{00000000-0005-0000-0000-00003F4D0000}"/>
    <cellStyle name="Comma 7 2 3" xfId="202" xr:uid="{00000000-0005-0000-0000-0000404D0000}"/>
    <cellStyle name="Comma 7 2 3 2" xfId="19949" xr:uid="{00000000-0005-0000-0000-0000414D0000}"/>
    <cellStyle name="Comma 7 2 3 2 2" xfId="19950" xr:uid="{00000000-0005-0000-0000-0000424D0000}"/>
    <cellStyle name="Comma 7 2 3 2 2 2" xfId="19951" xr:uid="{00000000-0005-0000-0000-0000434D0000}"/>
    <cellStyle name="Comma 7 2 3 2 3" xfId="19952" xr:uid="{00000000-0005-0000-0000-0000444D0000}"/>
    <cellStyle name="Comma 7 2 3 3" xfId="19953" xr:uid="{00000000-0005-0000-0000-0000454D0000}"/>
    <cellStyle name="Comma 7 2 3 3 2" xfId="19954" xr:uid="{00000000-0005-0000-0000-0000464D0000}"/>
    <cellStyle name="Comma 7 2 3 4" xfId="19955" xr:uid="{00000000-0005-0000-0000-0000474D0000}"/>
    <cellStyle name="Comma 7 2 3 5" xfId="19956" xr:uid="{00000000-0005-0000-0000-0000484D0000}"/>
    <cellStyle name="Comma 7 2 4" xfId="19957" xr:uid="{00000000-0005-0000-0000-0000494D0000}"/>
    <cellStyle name="Comma 7 2 4 2" xfId="19958" xr:uid="{00000000-0005-0000-0000-00004A4D0000}"/>
    <cellStyle name="Comma 7 2 4 2 2" xfId="19959" xr:uid="{00000000-0005-0000-0000-00004B4D0000}"/>
    <cellStyle name="Comma 7 2 4 3" xfId="19960" xr:uid="{00000000-0005-0000-0000-00004C4D0000}"/>
    <cellStyle name="Comma 7 2 4 4" xfId="19961" xr:uid="{00000000-0005-0000-0000-00004D4D0000}"/>
    <cellStyle name="Comma 7 2 5" xfId="19962" xr:uid="{00000000-0005-0000-0000-00004E4D0000}"/>
    <cellStyle name="Comma 7 2 5 2" xfId="19963" xr:uid="{00000000-0005-0000-0000-00004F4D0000}"/>
    <cellStyle name="Comma 7 2 6" xfId="19964" xr:uid="{00000000-0005-0000-0000-0000504D0000}"/>
    <cellStyle name="Comma 7 2 7" xfId="19965" xr:uid="{00000000-0005-0000-0000-0000514D0000}"/>
    <cellStyle name="Comma 7 3" xfId="133" xr:uid="{00000000-0005-0000-0000-0000524D0000}"/>
    <cellStyle name="Comma 7 3 2" xfId="187" xr:uid="{00000000-0005-0000-0000-0000534D0000}"/>
    <cellStyle name="Comma 7 3 2 2" xfId="19966" xr:uid="{00000000-0005-0000-0000-0000544D0000}"/>
    <cellStyle name="Comma 7 3 2 2 2" xfId="19967" xr:uid="{00000000-0005-0000-0000-0000554D0000}"/>
    <cellStyle name="Comma 7 3 2 2 2 2" xfId="19968" xr:uid="{00000000-0005-0000-0000-0000564D0000}"/>
    <cellStyle name="Comma 7 3 2 2 3" xfId="19969" xr:uid="{00000000-0005-0000-0000-0000574D0000}"/>
    <cellStyle name="Comma 7 3 2 3" xfId="19970" xr:uid="{00000000-0005-0000-0000-0000584D0000}"/>
    <cellStyle name="Comma 7 3 2 3 2" xfId="19971" xr:uid="{00000000-0005-0000-0000-0000594D0000}"/>
    <cellStyle name="Comma 7 3 2 4" xfId="19972" xr:uid="{00000000-0005-0000-0000-00005A4D0000}"/>
    <cellStyle name="Comma 7 3 3" xfId="200" xr:uid="{00000000-0005-0000-0000-00005B4D0000}"/>
    <cellStyle name="Comma 7 3 3 2" xfId="19973" xr:uid="{00000000-0005-0000-0000-00005C4D0000}"/>
    <cellStyle name="Comma 7 3 3 2 2" xfId="19974" xr:uid="{00000000-0005-0000-0000-00005D4D0000}"/>
    <cellStyle name="Comma 7 3 3 2 2 2" xfId="19975" xr:uid="{00000000-0005-0000-0000-00005E4D0000}"/>
    <cellStyle name="Comma 7 3 3 2 3" xfId="19976" xr:uid="{00000000-0005-0000-0000-00005F4D0000}"/>
    <cellStyle name="Comma 7 3 3 3" xfId="19977" xr:uid="{00000000-0005-0000-0000-0000604D0000}"/>
    <cellStyle name="Comma 7 3 3 3 2" xfId="19978" xr:uid="{00000000-0005-0000-0000-0000614D0000}"/>
    <cellStyle name="Comma 7 3 3 4" xfId="19979" xr:uid="{00000000-0005-0000-0000-0000624D0000}"/>
    <cellStyle name="Comma 7 3 4" xfId="19980" xr:uid="{00000000-0005-0000-0000-0000634D0000}"/>
    <cellStyle name="Comma 7 3 4 2" xfId="19981" xr:uid="{00000000-0005-0000-0000-0000644D0000}"/>
    <cellStyle name="Comma 7 3 4 2 2" xfId="19982" xr:uid="{00000000-0005-0000-0000-0000654D0000}"/>
    <cellStyle name="Comma 7 3 4 3" xfId="19983" xr:uid="{00000000-0005-0000-0000-0000664D0000}"/>
    <cellStyle name="Comma 7 3 5" xfId="19984" xr:uid="{00000000-0005-0000-0000-0000674D0000}"/>
    <cellStyle name="Comma 7 3 5 2" xfId="19985" xr:uid="{00000000-0005-0000-0000-0000684D0000}"/>
    <cellStyle name="Comma 7 3 6" xfId="19986" xr:uid="{00000000-0005-0000-0000-0000694D0000}"/>
    <cellStyle name="Comma 7 3 7" xfId="19987" xr:uid="{00000000-0005-0000-0000-00006A4D0000}"/>
    <cellStyle name="Comma 7 4" xfId="182" xr:uid="{00000000-0005-0000-0000-00006B4D0000}"/>
    <cellStyle name="Comma 7 4 2" xfId="19988" xr:uid="{00000000-0005-0000-0000-00006C4D0000}"/>
    <cellStyle name="Comma 7 4 2 2" xfId="19989" xr:uid="{00000000-0005-0000-0000-00006D4D0000}"/>
    <cellStyle name="Comma 7 4 2 2 2" xfId="19990" xr:uid="{00000000-0005-0000-0000-00006E4D0000}"/>
    <cellStyle name="Comma 7 4 2 3" xfId="19991" xr:uid="{00000000-0005-0000-0000-00006F4D0000}"/>
    <cellStyle name="Comma 7 4 3" xfId="19992" xr:uid="{00000000-0005-0000-0000-0000704D0000}"/>
    <cellStyle name="Comma 7 4 3 2" xfId="19993" xr:uid="{00000000-0005-0000-0000-0000714D0000}"/>
    <cellStyle name="Comma 7 4 4" xfId="19994" xr:uid="{00000000-0005-0000-0000-0000724D0000}"/>
    <cellStyle name="Comma 7 4 5" xfId="19995" xr:uid="{00000000-0005-0000-0000-0000734D0000}"/>
    <cellStyle name="Comma 7 5" xfId="195" xr:uid="{00000000-0005-0000-0000-0000744D0000}"/>
    <cellStyle name="Comma 7 5 2" xfId="19996" xr:uid="{00000000-0005-0000-0000-0000754D0000}"/>
    <cellStyle name="Comma 7 5 2 2" xfId="19997" xr:uid="{00000000-0005-0000-0000-0000764D0000}"/>
    <cellStyle name="Comma 7 5 2 2 2" xfId="19998" xr:uid="{00000000-0005-0000-0000-0000774D0000}"/>
    <cellStyle name="Comma 7 5 2 3" xfId="19999" xr:uid="{00000000-0005-0000-0000-0000784D0000}"/>
    <cellStyle name="Comma 7 5 3" xfId="20000" xr:uid="{00000000-0005-0000-0000-0000794D0000}"/>
    <cellStyle name="Comma 7 5 3 2" xfId="20001" xr:uid="{00000000-0005-0000-0000-00007A4D0000}"/>
    <cellStyle name="Comma 7 5 4" xfId="20002" xr:uid="{00000000-0005-0000-0000-00007B4D0000}"/>
    <cellStyle name="Comma 7 5 5" xfId="20003" xr:uid="{00000000-0005-0000-0000-00007C4D0000}"/>
    <cellStyle name="Comma 7 6" xfId="20004" xr:uid="{00000000-0005-0000-0000-00007D4D0000}"/>
    <cellStyle name="Comma 7 6 2" xfId="20005" xr:uid="{00000000-0005-0000-0000-00007E4D0000}"/>
    <cellStyle name="Comma 7 6 2 2" xfId="20006" xr:uid="{00000000-0005-0000-0000-00007F4D0000}"/>
    <cellStyle name="Comma 7 6 3" xfId="20007" xr:uid="{00000000-0005-0000-0000-0000804D0000}"/>
    <cellStyle name="Comma 7 7" xfId="20008" xr:uid="{00000000-0005-0000-0000-0000814D0000}"/>
    <cellStyle name="Comma 7 7 2" xfId="20009" xr:uid="{00000000-0005-0000-0000-0000824D0000}"/>
    <cellStyle name="Comma 7 8" xfId="20010" xr:uid="{00000000-0005-0000-0000-0000834D0000}"/>
    <cellStyle name="Comma 7 9" xfId="20011" xr:uid="{00000000-0005-0000-0000-0000844D0000}"/>
    <cellStyle name="Comma 8" xfId="94" xr:uid="{00000000-0005-0000-0000-0000854D0000}"/>
    <cellStyle name="Comma 8 2" xfId="142" xr:uid="{00000000-0005-0000-0000-0000864D0000}"/>
    <cellStyle name="Comma 8 2 2" xfId="20012" xr:uid="{00000000-0005-0000-0000-0000874D0000}"/>
    <cellStyle name="Comma 8 2 2 2" xfId="20013" xr:uid="{00000000-0005-0000-0000-0000884D0000}"/>
    <cellStyle name="Comma 8 2 2 3" xfId="20014" xr:uid="{00000000-0005-0000-0000-0000894D0000}"/>
    <cellStyle name="Comma 8 2 2 4" xfId="20015" xr:uid="{00000000-0005-0000-0000-00008A4D0000}"/>
    <cellStyle name="Comma 8 2 3" xfId="20016" xr:uid="{00000000-0005-0000-0000-00008B4D0000}"/>
    <cellStyle name="Comma 8 2 3 2" xfId="20017" xr:uid="{00000000-0005-0000-0000-00008C4D0000}"/>
    <cellStyle name="Comma 8 2 3 3" xfId="20018" xr:uid="{00000000-0005-0000-0000-00008D4D0000}"/>
    <cellStyle name="Comma 8 2 3 4" xfId="20019" xr:uid="{00000000-0005-0000-0000-00008E4D0000}"/>
    <cellStyle name="Comma 8 2 4" xfId="20020" xr:uid="{00000000-0005-0000-0000-00008F4D0000}"/>
    <cellStyle name="Comma 8 2 4 2" xfId="20021" xr:uid="{00000000-0005-0000-0000-0000904D0000}"/>
    <cellStyle name="Comma 8 2 5" xfId="20022" xr:uid="{00000000-0005-0000-0000-0000914D0000}"/>
    <cellStyle name="Comma 8 2 6" xfId="20023" xr:uid="{00000000-0005-0000-0000-0000924D0000}"/>
    <cellStyle name="Comma 8 2 7" xfId="20024" xr:uid="{00000000-0005-0000-0000-0000934D0000}"/>
    <cellStyle name="Comma 8 3" xfId="184" xr:uid="{00000000-0005-0000-0000-0000944D0000}"/>
    <cellStyle name="Comma 8 3 2" xfId="20025" xr:uid="{00000000-0005-0000-0000-0000954D0000}"/>
    <cellStyle name="Comma 8 3 2 2" xfId="20026" xr:uid="{00000000-0005-0000-0000-0000964D0000}"/>
    <cellStyle name="Comma 8 3 2 2 2" xfId="20027" xr:uid="{00000000-0005-0000-0000-0000974D0000}"/>
    <cellStyle name="Comma 8 3 2 3" xfId="20028" xr:uid="{00000000-0005-0000-0000-0000984D0000}"/>
    <cellStyle name="Comma 8 3 3" xfId="20029" xr:uid="{00000000-0005-0000-0000-0000994D0000}"/>
    <cellStyle name="Comma 8 3 3 2" xfId="20030" xr:uid="{00000000-0005-0000-0000-00009A4D0000}"/>
    <cellStyle name="Comma 8 3 4" xfId="20031" xr:uid="{00000000-0005-0000-0000-00009B4D0000}"/>
    <cellStyle name="Comma 8 3 5" xfId="20032" xr:uid="{00000000-0005-0000-0000-00009C4D0000}"/>
    <cellStyle name="Comma 8 4" xfId="197" xr:uid="{00000000-0005-0000-0000-00009D4D0000}"/>
    <cellStyle name="Comma 8 4 2" xfId="20033" xr:uid="{00000000-0005-0000-0000-00009E4D0000}"/>
    <cellStyle name="Comma 8 4 2 2" xfId="20034" xr:uid="{00000000-0005-0000-0000-00009F4D0000}"/>
    <cellStyle name="Comma 8 4 2 2 2" xfId="20035" xr:uid="{00000000-0005-0000-0000-0000A04D0000}"/>
    <cellStyle name="Comma 8 4 2 3" xfId="20036" xr:uid="{00000000-0005-0000-0000-0000A14D0000}"/>
    <cellStyle name="Comma 8 4 3" xfId="20037" xr:uid="{00000000-0005-0000-0000-0000A24D0000}"/>
    <cellStyle name="Comma 8 4 3 2" xfId="20038" xr:uid="{00000000-0005-0000-0000-0000A34D0000}"/>
    <cellStyle name="Comma 8 4 4" xfId="20039" xr:uid="{00000000-0005-0000-0000-0000A44D0000}"/>
    <cellStyle name="Comma 8 4 5" xfId="20040" xr:uid="{00000000-0005-0000-0000-0000A54D0000}"/>
    <cellStyle name="Comma 8 5" xfId="20041" xr:uid="{00000000-0005-0000-0000-0000A64D0000}"/>
    <cellStyle name="Comma 8 5 2" xfId="20042" xr:uid="{00000000-0005-0000-0000-0000A74D0000}"/>
    <cellStyle name="Comma 8 5 2 2" xfId="20043" xr:uid="{00000000-0005-0000-0000-0000A84D0000}"/>
    <cellStyle name="Comma 8 5 3" xfId="20044" xr:uid="{00000000-0005-0000-0000-0000A94D0000}"/>
    <cellStyle name="Comma 8 5 4" xfId="20045" xr:uid="{00000000-0005-0000-0000-0000AA4D0000}"/>
    <cellStyle name="Comma 8 6" xfId="20046" xr:uid="{00000000-0005-0000-0000-0000AB4D0000}"/>
    <cellStyle name="Comma 8 6 2" xfId="20047" xr:uid="{00000000-0005-0000-0000-0000AC4D0000}"/>
    <cellStyle name="Comma 8 7" xfId="20048" xr:uid="{00000000-0005-0000-0000-0000AD4D0000}"/>
    <cellStyle name="Comma 8 8" xfId="20049" xr:uid="{00000000-0005-0000-0000-0000AE4D0000}"/>
    <cellStyle name="Comma 9" xfId="122" xr:uid="{00000000-0005-0000-0000-0000AF4D0000}"/>
    <cellStyle name="Comma 9 2" xfId="20050" xr:uid="{00000000-0005-0000-0000-0000B04D0000}"/>
    <cellStyle name="Comma 9 2 2" xfId="20051" xr:uid="{00000000-0005-0000-0000-0000B14D0000}"/>
    <cellStyle name="Comma 9 2 3" xfId="20052" xr:uid="{00000000-0005-0000-0000-0000B24D0000}"/>
    <cellStyle name="Comma 9 3" xfId="20053" xr:uid="{00000000-0005-0000-0000-0000B34D0000}"/>
    <cellStyle name="Comma 9 4" xfId="20054" xr:uid="{00000000-0005-0000-0000-0000B44D0000}"/>
    <cellStyle name="Comma 9 5" xfId="20055" xr:uid="{00000000-0005-0000-0000-0000B54D0000}"/>
    <cellStyle name="Comma 9 6" xfId="20056" xr:uid="{00000000-0005-0000-0000-0000B64D0000}"/>
    <cellStyle name="Comma0" xfId="20057" xr:uid="{00000000-0005-0000-0000-0000B74D0000}"/>
    <cellStyle name="Comma0 - Style2" xfId="20058" xr:uid="{00000000-0005-0000-0000-0000B84D0000}"/>
    <cellStyle name="Comma0 - Style3" xfId="20059" xr:uid="{00000000-0005-0000-0000-0000B94D0000}"/>
    <cellStyle name="Comma0 - Style4" xfId="20060" xr:uid="{00000000-0005-0000-0000-0000BA4D0000}"/>
    <cellStyle name="Comma0 10" xfId="20061" xr:uid="{00000000-0005-0000-0000-0000BB4D0000}"/>
    <cellStyle name="Comma0 11" xfId="20062" xr:uid="{00000000-0005-0000-0000-0000BC4D0000}"/>
    <cellStyle name="Comma0 12" xfId="20063" xr:uid="{00000000-0005-0000-0000-0000BD4D0000}"/>
    <cellStyle name="Comma0 13" xfId="20064" xr:uid="{00000000-0005-0000-0000-0000BE4D0000}"/>
    <cellStyle name="Comma0 14" xfId="20065" xr:uid="{00000000-0005-0000-0000-0000BF4D0000}"/>
    <cellStyle name="Comma0 15" xfId="20066" xr:uid="{00000000-0005-0000-0000-0000C04D0000}"/>
    <cellStyle name="Comma0 16" xfId="20067" xr:uid="{00000000-0005-0000-0000-0000C14D0000}"/>
    <cellStyle name="Comma0 17" xfId="20068" xr:uid="{00000000-0005-0000-0000-0000C24D0000}"/>
    <cellStyle name="Comma0 18" xfId="20069" xr:uid="{00000000-0005-0000-0000-0000C34D0000}"/>
    <cellStyle name="Comma0 19" xfId="20070" xr:uid="{00000000-0005-0000-0000-0000C44D0000}"/>
    <cellStyle name="Comma0 2" xfId="20071" xr:uid="{00000000-0005-0000-0000-0000C54D0000}"/>
    <cellStyle name="Comma0 2 2" xfId="20072" xr:uid="{00000000-0005-0000-0000-0000C64D0000}"/>
    <cellStyle name="Comma0 20" xfId="20073" xr:uid="{00000000-0005-0000-0000-0000C74D0000}"/>
    <cellStyle name="Comma0 21" xfId="20074" xr:uid="{00000000-0005-0000-0000-0000C84D0000}"/>
    <cellStyle name="Comma0 22" xfId="20075" xr:uid="{00000000-0005-0000-0000-0000C94D0000}"/>
    <cellStyle name="Comma0 23" xfId="20076" xr:uid="{00000000-0005-0000-0000-0000CA4D0000}"/>
    <cellStyle name="Comma0 24" xfId="20077" xr:uid="{00000000-0005-0000-0000-0000CB4D0000}"/>
    <cellStyle name="Comma0 25" xfId="20078" xr:uid="{00000000-0005-0000-0000-0000CC4D0000}"/>
    <cellStyle name="Comma0 26" xfId="20079" xr:uid="{00000000-0005-0000-0000-0000CD4D0000}"/>
    <cellStyle name="Comma0 27" xfId="20080" xr:uid="{00000000-0005-0000-0000-0000CE4D0000}"/>
    <cellStyle name="Comma0 28" xfId="20081" xr:uid="{00000000-0005-0000-0000-0000CF4D0000}"/>
    <cellStyle name="Comma0 29" xfId="20082" xr:uid="{00000000-0005-0000-0000-0000D04D0000}"/>
    <cellStyle name="Comma0 3" xfId="20083" xr:uid="{00000000-0005-0000-0000-0000D14D0000}"/>
    <cellStyle name="Comma0 3 2" xfId="20084" xr:uid="{00000000-0005-0000-0000-0000D24D0000}"/>
    <cellStyle name="Comma0 30" xfId="20085" xr:uid="{00000000-0005-0000-0000-0000D34D0000}"/>
    <cellStyle name="Comma0 31" xfId="20086" xr:uid="{00000000-0005-0000-0000-0000D44D0000}"/>
    <cellStyle name="Comma0 32" xfId="20087" xr:uid="{00000000-0005-0000-0000-0000D54D0000}"/>
    <cellStyle name="Comma0 33" xfId="20088" xr:uid="{00000000-0005-0000-0000-0000D64D0000}"/>
    <cellStyle name="Comma0 34" xfId="20089" xr:uid="{00000000-0005-0000-0000-0000D74D0000}"/>
    <cellStyle name="Comma0 35" xfId="20090" xr:uid="{00000000-0005-0000-0000-0000D84D0000}"/>
    <cellStyle name="Comma0 36" xfId="20091" xr:uid="{00000000-0005-0000-0000-0000D94D0000}"/>
    <cellStyle name="Comma0 37" xfId="20092" xr:uid="{00000000-0005-0000-0000-0000DA4D0000}"/>
    <cellStyle name="Comma0 38" xfId="20093" xr:uid="{00000000-0005-0000-0000-0000DB4D0000}"/>
    <cellStyle name="Comma0 39" xfId="20094" xr:uid="{00000000-0005-0000-0000-0000DC4D0000}"/>
    <cellStyle name="Comma0 4" xfId="20095" xr:uid="{00000000-0005-0000-0000-0000DD4D0000}"/>
    <cellStyle name="Comma0 40" xfId="20096" xr:uid="{00000000-0005-0000-0000-0000DE4D0000}"/>
    <cellStyle name="Comma0 41" xfId="20097" xr:uid="{00000000-0005-0000-0000-0000DF4D0000}"/>
    <cellStyle name="Comma0 42" xfId="20098" xr:uid="{00000000-0005-0000-0000-0000E04D0000}"/>
    <cellStyle name="Comma0 43" xfId="20099" xr:uid="{00000000-0005-0000-0000-0000E14D0000}"/>
    <cellStyle name="Comma0 44" xfId="20100" xr:uid="{00000000-0005-0000-0000-0000E24D0000}"/>
    <cellStyle name="Comma0 45" xfId="20101" xr:uid="{00000000-0005-0000-0000-0000E34D0000}"/>
    <cellStyle name="Comma0 46" xfId="20102" xr:uid="{00000000-0005-0000-0000-0000E44D0000}"/>
    <cellStyle name="Comma0 47" xfId="20103" xr:uid="{00000000-0005-0000-0000-0000E54D0000}"/>
    <cellStyle name="Comma0 48" xfId="20104" xr:uid="{00000000-0005-0000-0000-0000E64D0000}"/>
    <cellStyle name="Comma0 49" xfId="20105" xr:uid="{00000000-0005-0000-0000-0000E74D0000}"/>
    <cellStyle name="Comma0 5" xfId="20106" xr:uid="{00000000-0005-0000-0000-0000E84D0000}"/>
    <cellStyle name="Comma0 50" xfId="20107" xr:uid="{00000000-0005-0000-0000-0000E94D0000}"/>
    <cellStyle name="Comma0 51" xfId="20108" xr:uid="{00000000-0005-0000-0000-0000EA4D0000}"/>
    <cellStyle name="Comma0 52" xfId="20109" xr:uid="{00000000-0005-0000-0000-0000EB4D0000}"/>
    <cellStyle name="Comma0 53" xfId="20110" xr:uid="{00000000-0005-0000-0000-0000EC4D0000}"/>
    <cellStyle name="Comma0 54" xfId="20111" xr:uid="{00000000-0005-0000-0000-0000ED4D0000}"/>
    <cellStyle name="Comma0 6" xfId="20112" xr:uid="{00000000-0005-0000-0000-0000EE4D0000}"/>
    <cellStyle name="Comma0 7" xfId="20113" xr:uid="{00000000-0005-0000-0000-0000EF4D0000}"/>
    <cellStyle name="Comma0 8" xfId="20114" xr:uid="{00000000-0005-0000-0000-0000F04D0000}"/>
    <cellStyle name="Comma0 9" xfId="20115" xr:uid="{00000000-0005-0000-0000-0000F14D0000}"/>
    <cellStyle name="Comma0_01- IGC IS" xfId="20116" xr:uid="{00000000-0005-0000-0000-0000F24D0000}"/>
    <cellStyle name="Comma1 - Style1" xfId="20117" xr:uid="{00000000-0005-0000-0000-0000F34D0000}"/>
    <cellStyle name="Currency" xfId="3" builtinId="4"/>
    <cellStyle name="Currency [1]" xfId="20118" xr:uid="{00000000-0005-0000-0000-0000F54D0000}"/>
    <cellStyle name="Currency [1] 2" xfId="20119" xr:uid="{00000000-0005-0000-0000-0000F64D0000}"/>
    <cellStyle name="Currency [2]" xfId="20120" xr:uid="{00000000-0005-0000-0000-0000F74D0000}"/>
    <cellStyle name="Currency [2] 2" xfId="20121" xr:uid="{00000000-0005-0000-0000-0000F84D0000}"/>
    <cellStyle name="Currency [3]" xfId="20122" xr:uid="{00000000-0005-0000-0000-0000F94D0000}"/>
    <cellStyle name="Currency [3] 2" xfId="20123" xr:uid="{00000000-0005-0000-0000-0000FA4D0000}"/>
    <cellStyle name="Currency 10" xfId="20124" xr:uid="{00000000-0005-0000-0000-0000FB4D0000}"/>
    <cellStyle name="Currency 10 2" xfId="20125" xr:uid="{00000000-0005-0000-0000-0000FC4D0000}"/>
    <cellStyle name="Currency 11" xfId="20126" xr:uid="{00000000-0005-0000-0000-0000FD4D0000}"/>
    <cellStyle name="Currency 12" xfId="20127" xr:uid="{00000000-0005-0000-0000-0000FE4D0000}"/>
    <cellStyle name="Currency 13" xfId="20128" xr:uid="{00000000-0005-0000-0000-0000FF4D0000}"/>
    <cellStyle name="Currency 14" xfId="20129" xr:uid="{00000000-0005-0000-0000-0000004E0000}"/>
    <cellStyle name="Currency 15" xfId="20130" xr:uid="{00000000-0005-0000-0000-0000014E0000}"/>
    <cellStyle name="Currency 16" xfId="20131" xr:uid="{00000000-0005-0000-0000-0000024E0000}"/>
    <cellStyle name="Currency 17" xfId="20132" xr:uid="{00000000-0005-0000-0000-0000034E0000}"/>
    <cellStyle name="Currency 18" xfId="20133" xr:uid="{00000000-0005-0000-0000-0000044E0000}"/>
    <cellStyle name="Currency 19" xfId="20134" xr:uid="{00000000-0005-0000-0000-0000054E0000}"/>
    <cellStyle name="Currency 2" xfId="4" xr:uid="{00000000-0005-0000-0000-0000064E0000}"/>
    <cellStyle name="Currency 2 10" xfId="20135" xr:uid="{00000000-0005-0000-0000-0000074E0000}"/>
    <cellStyle name="Currency 2 11" xfId="20136" xr:uid="{00000000-0005-0000-0000-0000084E0000}"/>
    <cellStyle name="Currency 2 2" xfId="71" xr:uid="{00000000-0005-0000-0000-0000094E0000}"/>
    <cellStyle name="Currency 2 2 2" xfId="20137" xr:uid="{00000000-0005-0000-0000-00000A4E0000}"/>
    <cellStyle name="Currency 2 2 2 2" xfId="20138" xr:uid="{00000000-0005-0000-0000-00000B4E0000}"/>
    <cellStyle name="Currency 2 2 2 2 2" xfId="20139" xr:uid="{00000000-0005-0000-0000-00000C4E0000}"/>
    <cellStyle name="Currency 2 2 2 2 3" xfId="20140" xr:uid="{00000000-0005-0000-0000-00000D4E0000}"/>
    <cellStyle name="Currency 2 2 2 3" xfId="20141" xr:uid="{00000000-0005-0000-0000-00000E4E0000}"/>
    <cellStyle name="Currency 2 2 2 4" xfId="20142" xr:uid="{00000000-0005-0000-0000-00000F4E0000}"/>
    <cellStyle name="Currency 2 2 3" xfId="20143" xr:uid="{00000000-0005-0000-0000-0000104E0000}"/>
    <cellStyle name="Currency 2 2 3 2" xfId="20144" xr:uid="{00000000-0005-0000-0000-0000114E0000}"/>
    <cellStyle name="Currency 2 2 3 3" xfId="20145" xr:uid="{00000000-0005-0000-0000-0000124E0000}"/>
    <cellStyle name="Currency 2 2 4" xfId="20146" xr:uid="{00000000-0005-0000-0000-0000134E0000}"/>
    <cellStyle name="Currency 2 2 5" xfId="20147" xr:uid="{00000000-0005-0000-0000-0000144E0000}"/>
    <cellStyle name="Currency 2 2 6" xfId="20148" xr:uid="{00000000-0005-0000-0000-0000154E0000}"/>
    <cellStyle name="Currency 2 3" xfId="175" xr:uid="{00000000-0005-0000-0000-0000164E0000}"/>
    <cellStyle name="Currency 2 3 2" xfId="20149" xr:uid="{00000000-0005-0000-0000-0000174E0000}"/>
    <cellStyle name="Currency 2 3 2 2" xfId="20150" xr:uid="{00000000-0005-0000-0000-0000184E0000}"/>
    <cellStyle name="Currency 2 3 2 3" xfId="20151" xr:uid="{00000000-0005-0000-0000-0000194E0000}"/>
    <cellStyle name="Currency 2 3 3" xfId="20152" xr:uid="{00000000-0005-0000-0000-00001A4E0000}"/>
    <cellStyle name="Currency 2 3 4" xfId="20153" xr:uid="{00000000-0005-0000-0000-00001B4E0000}"/>
    <cellStyle name="Currency 2 3 5" xfId="20154" xr:uid="{00000000-0005-0000-0000-00001C4E0000}"/>
    <cellStyle name="Currency 2 4" xfId="20155" xr:uid="{00000000-0005-0000-0000-00001D4E0000}"/>
    <cellStyle name="Currency 2 5" xfId="20156" xr:uid="{00000000-0005-0000-0000-00001E4E0000}"/>
    <cellStyle name="Currency 2 6" xfId="20157" xr:uid="{00000000-0005-0000-0000-00001F4E0000}"/>
    <cellStyle name="Currency 2 6 2" xfId="20158" xr:uid="{00000000-0005-0000-0000-0000204E0000}"/>
    <cellStyle name="Currency 2 7" xfId="20159" xr:uid="{00000000-0005-0000-0000-0000214E0000}"/>
    <cellStyle name="Currency 2 7 2" xfId="20160" xr:uid="{00000000-0005-0000-0000-0000224E0000}"/>
    <cellStyle name="Currency 2 8" xfId="20161" xr:uid="{00000000-0005-0000-0000-0000234E0000}"/>
    <cellStyle name="Currency 2 9" xfId="20162" xr:uid="{00000000-0005-0000-0000-0000244E0000}"/>
    <cellStyle name="Currency 20" xfId="20163" xr:uid="{00000000-0005-0000-0000-0000254E0000}"/>
    <cellStyle name="Currency 21" xfId="20164" xr:uid="{00000000-0005-0000-0000-0000264E0000}"/>
    <cellStyle name="Currency 22" xfId="20165" xr:uid="{00000000-0005-0000-0000-0000274E0000}"/>
    <cellStyle name="Currency 23" xfId="20166" xr:uid="{00000000-0005-0000-0000-0000284E0000}"/>
    <cellStyle name="Currency 24" xfId="20167" xr:uid="{00000000-0005-0000-0000-0000294E0000}"/>
    <cellStyle name="Currency 25" xfId="26671" xr:uid="{00000000-0005-0000-0000-00005A680000}"/>
    <cellStyle name="Currency 3" xfId="58" xr:uid="{00000000-0005-0000-0000-00002A4E0000}"/>
    <cellStyle name="Currency 3 2" xfId="72" xr:uid="{00000000-0005-0000-0000-00002B4E0000}"/>
    <cellStyle name="Currency 3 2 2" xfId="61" xr:uid="{00000000-0005-0000-0000-00002C4E0000}"/>
    <cellStyle name="Currency 3 2 2 2" xfId="20168" xr:uid="{00000000-0005-0000-0000-00002D4E0000}"/>
    <cellStyle name="Currency 3 2 2 2 2" xfId="20169" xr:uid="{00000000-0005-0000-0000-00002E4E0000}"/>
    <cellStyle name="Currency 3 2 2 3" xfId="20170" xr:uid="{00000000-0005-0000-0000-00002F4E0000}"/>
    <cellStyle name="Currency 3 2 2 4" xfId="20171" xr:uid="{00000000-0005-0000-0000-0000304E0000}"/>
    <cellStyle name="Currency 3 2 3" xfId="20172" xr:uid="{00000000-0005-0000-0000-0000314E0000}"/>
    <cellStyle name="Currency 3 2 3 2" xfId="20173" xr:uid="{00000000-0005-0000-0000-0000324E0000}"/>
    <cellStyle name="Currency 3 2 3 3" xfId="20174" xr:uid="{00000000-0005-0000-0000-0000334E0000}"/>
    <cellStyle name="Currency 3 2 4" xfId="20175" xr:uid="{00000000-0005-0000-0000-0000344E0000}"/>
    <cellStyle name="Currency 3 2 4 2" xfId="20176" xr:uid="{00000000-0005-0000-0000-0000354E0000}"/>
    <cellStyle name="Currency 3 2 4 3" xfId="20177" xr:uid="{00000000-0005-0000-0000-0000364E0000}"/>
    <cellStyle name="Currency 3 2 5" xfId="20178" xr:uid="{00000000-0005-0000-0000-0000374E0000}"/>
    <cellStyle name="Currency 3 2 5 2" xfId="20179" xr:uid="{00000000-0005-0000-0000-0000384E0000}"/>
    <cellStyle name="Currency 3 2 5 3" xfId="20180" xr:uid="{00000000-0005-0000-0000-0000394E0000}"/>
    <cellStyle name="Currency 3 2 6" xfId="20181" xr:uid="{00000000-0005-0000-0000-00003A4E0000}"/>
    <cellStyle name="Currency 3 2 7" xfId="20182" xr:uid="{00000000-0005-0000-0000-00003B4E0000}"/>
    <cellStyle name="Currency 3 2 8" xfId="20183" xr:uid="{00000000-0005-0000-0000-00003C4E0000}"/>
    <cellStyle name="Currency 3 3" xfId="145" xr:uid="{00000000-0005-0000-0000-00003D4E0000}"/>
    <cellStyle name="Currency 3 3 2" xfId="20184" xr:uid="{00000000-0005-0000-0000-00003E4E0000}"/>
    <cellStyle name="Currency 3 3 2 2" xfId="20185" xr:uid="{00000000-0005-0000-0000-00003F4E0000}"/>
    <cellStyle name="Currency 3 3 3" xfId="20186" xr:uid="{00000000-0005-0000-0000-0000404E0000}"/>
    <cellStyle name="Currency 3 3 4" xfId="20187" xr:uid="{00000000-0005-0000-0000-0000414E0000}"/>
    <cellStyle name="Currency 3 4" xfId="20188" xr:uid="{00000000-0005-0000-0000-0000424E0000}"/>
    <cellStyle name="Currency 3 4 2" xfId="20189" xr:uid="{00000000-0005-0000-0000-0000434E0000}"/>
    <cellStyle name="Currency 3 5" xfId="20190" xr:uid="{00000000-0005-0000-0000-0000444E0000}"/>
    <cellStyle name="Currency 3 6" xfId="20191" xr:uid="{00000000-0005-0000-0000-0000454E0000}"/>
    <cellStyle name="Currency 4" xfId="70" xr:uid="{00000000-0005-0000-0000-0000464E0000}"/>
    <cellStyle name="Currency 4 2" xfId="144" xr:uid="{00000000-0005-0000-0000-0000474E0000}"/>
    <cellStyle name="Currency 4 2 2" xfId="20192" xr:uid="{00000000-0005-0000-0000-0000484E0000}"/>
    <cellStyle name="Currency 4 2 2 2" xfId="20193" xr:uid="{00000000-0005-0000-0000-0000494E0000}"/>
    <cellStyle name="Currency 4 2 3" xfId="20194" xr:uid="{00000000-0005-0000-0000-00004A4E0000}"/>
    <cellStyle name="Currency 4 3" xfId="174" xr:uid="{00000000-0005-0000-0000-00004B4E0000}"/>
    <cellStyle name="Currency 4 3 2" xfId="20195" xr:uid="{00000000-0005-0000-0000-00004C4E0000}"/>
    <cellStyle name="Currency 4 4" xfId="20196" xr:uid="{00000000-0005-0000-0000-00004D4E0000}"/>
    <cellStyle name="Currency 5" xfId="82" xr:uid="{00000000-0005-0000-0000-00004E4E0000}"/>
    <cellStyle name="Currency 5 10" xfId="20197" xr:uid="{00000000-0005-0000-0000-00004F4E0000}"/>
    <cellStyle name="Currency 5 2" xfId="136" xr:uid="{00000000-0005-0000-0000-0000504E0000}"/>
    <cellStyle name="Currency 5 2 2" xfId="20198" xr:uid="{00000000-0005-0000-0000-0000514E0000}"/>
    <cellStyle name="Currency 5 2 2 2" xfId="20199" xr:uid="{00000000-0005-0000-0000-0000524E0000}"/>
    <cellStyle name="Currency 5 2 2 2 2" xfId="20200" xr:uid="{00000000-0005-0000-0000-0000534E0000}"/>
    <cellStyle name="Currency 5 2 2 3" xfId="20201" xr:uid="{00000000-0005-0000-0000-0000544E0000}"/>
    <cellStyle name="Currency 5 2 3" xfId="20202" xr:uid="{00000000-0005-0000-0000-0000554E0000}"/>
    <cellStyle name="Currency 5 2 3 2" xfId="20203" xr:uid="{00000000-0005-0000-0000-0000564E0000}"/>
    <cellStyle name="Currency 5 2 4" xfId="20204" xr:uid="{00000000-0005-0000-0000-0000574E0000}"/>
    <cellStyle name="Currency 5 2 5" xfId="20205" xr:uid="{00000000-0005-0000-0000-0000584E0000}"/>
    <cellStyle name="Currency 5 2 6" xfId="20206" xr:uid="{00000000-0005-0000-0000-0000594E0000}"/>
    <cellStyle name="Currency 5 3" xfId="117" xr:uid="{00000000-0005-0000-0000-00005A4E0000}"/>
    <cellStyle name="Currency 5 3 2" xfId="20207" xr:uid="{00000000-0005-0000-0000-00005B4E0000}"/>
    <cellStyle name="Currency 5 3 2 2" xfId="20208" xr:uid="{00000000-0005-0000-0000-00005C4E0000}"/>
    <cellStyle name="Currency 5 3 3" xfId="20209" xr:uid="{00000000-0005-0000-0000-00005D4E0000}"/>
    <cellStyle name="Currency 5 3 4" xfId="20210" xr:uid="{00000000-0005-0000-0000-00005E4E0000}"/>
    <cellStyle name="Currency 5 3 5" xfId="20211" xr:uid="{00000000-0005-0000-0000-00005F4E0000}"/>
    <cellStyle name="Currency 5 3 6" xfId="20212" xr:uid="{00000000-0005-0000-0000-0000604E0000}"/>
    <cellStyle name="Currency 5 3 7" xfId="20213" xr:uid="{00000000-0005-0000-0000-0000614E0000}"/>
    <cellStyle name="Currency 5 4" xfId="20214" xr:uid="{00000000-0005-0000-0000-0000624E0000}"/>
    <cellStyle name="Currency 5 4 2" xfId="20215" xr:uid="{00000000-0005-0000-0000-0000634E0000}"/>
    <cellStyle name="Currency 5 5" xfId="20216" xr:uid="{00000000-0005-0000-0000-0000644E0000}"/>
    <cellStyle name="Currency 5 6" xfId="20217" xr:uid="{00000000-0005-0000-0000-0000654E0000}"/>
    <cellStyle name="Currency 5 7" xfId="20218" xr:uid="{00000000-0005-0000-0000-0000664E0000}"/>
    <cellStyle name="Currency 5 8" xfId="20219" xr:uid="{00000000-0005-0000-0000-0000674E0000}"/>
    <cellStyle name="Currency 5 9" xfId="20220" xr:uid="{00000000-0005-0000-0000-0000684E0000}"/>
    <cellStyle name="Currency 6" xfId="85" xr:uid="{00000000-0005-0000-0000-0000694E0000}"/>
    <cellStyle name="Currency 6 2" xfId="90" xr:uid="{00000000-0005-0000-0000-00006A4E0000}"/>
    <cellStyle name="Currency 6 2 2" xfId="20221" xr:uid="{00000000-0005-0000-0000-00006B4E0000}"/>
    <cellStyle name="Currency 6 3" xfId="20222" xr:uid="{00000000-0005-0000-0000-00006C4E0000}"/>
    <cellStyle name="Currency 7" xfId="65" xr:uid="{00000000-0005-0000-0000-00006D4E0000}"/>
    <cellStyle name="Currency 7 2" xfId="98" xr:uid="{00000000-0005-0000-0000-00006E4E0000}"/>
    <cellStyle name="Currency 7 2 2" xfId="190" xr:uid="{00000000-0005-0000-0000-00006F4E0000}"/>
    <cellStyle name="Currency 7 2 2 2" xfId="20223" xr:uid="{00000000-0005-0000-0000-0000704E0000}"/>
    <cellStyle name="Currency 7 2 2 2 2" xfId="20224" xr:uid="{00000000-0005-0000-0000-0000714E0000}"/>
    <cellStyle name="Currency 7 2 2 2 2 2" xfId="20225" xr:uid="{00000000-0005-0000-0000-0000724E0000}"/>
    <cellStyle name="Currency 7 2 2 2 3" xfId="20226" xr:uid="{00000000-0005-0000-0000-0000734E0000}"/>
    <cellStyle name="Currency 7 2 2 3" xfId="20227" xr:uid="{00000000-0005-0000-0000-0000744E0000}"/>
    <cellStyle name="Currency 7 2 2 3 2" xfId="20228" xr:uid="{00000000-0005-0000-0000-0000754E0000}"/>
    <cellStyle name="Currency 7 2 2 4" xfId="20229" xr:uid="{00000000-0005-0000-0000-0000764E0000}"/>
    <cellStyle name="Currency 7 2 2 5" xfId="20230" xr:uid="{00000000-0005-0000-0000-0000774E0000}"/>
    <cellStyle name="Currency 7 2 3" xfId="203" xr:uid="{00000000-0005-0000-0000-0000784E0000}"/>
    <cellStyle name="Currency 7 2 3 2" xfId="20231" xr:uid="{00000000-0005-0000-0000-0000794E0000}"/>
    <cellStyle name="Currency 7 2 3 2 2" xfId="20232" xr:uid="{00000000-0005-0000-0000-00007A4E0000}"/>
    <cellStyle name="Currency 7 2 3 2 2 2" xfId="20233" xr:uid="{00000000-0005-0000-0000-00007B4E0000}"/>
    <cellStyle name="Currency 7 2 3 2 3" xfId="20234" xr:uid="{00000000-0005-0000-0000-00007C4E0000}"/>
    <cellStyle name="Currency 7 2 3 3" xfId="20235" xr:uid="{00000000-0005-0000-0000-00007D4E0000}"/>
    <cellStyle name="Currency 7 2 3 3 2" xfId="20236" xr:uid="{00000000-0005-0000-0000-00007E4E0000}"/>
    <cellStyle name="Currency 7 2 3 4" xfId="20237" xr:uid="{00000000-0005-0000-0000-00007F4E0000}"/>
    <cellStyle name="Currency 7 2 3 5" xfId="20238" xr:uid="{00000000-0005-0000-0000-0000804E0000}"/>
    <cellStyle name="Currency 7 2 4" xfId="20239" xr:uid="{00000000-0005-0000-0000-0000814E0000}"/>
    <cellStyle name="Currency 7 2 4 2" xfId="20240" xr:uid="{00000000-0005-0000-0000-0000824E0000}"/>
    <cellStyle name="Currency 7 2 4 2 2" xfId="20241" xr:uid="{00000000-0005-0000-0000-0000834E0000}"/>
    <cellStyle name="Currency 7 2 4 3" xfId="20242" xr:uid="{00000000-0005-0000-0000-0000844E0000}"/>
    <cellStyle name="Currency 7 2 5" xfId="20243" xr:uid="{00000000-0005-0000-0000-0000854E0000}"/>
    <cellStyle name="Currency 7 2 5 2" xfId="20244" xr:uid="{00000000-0005-0000-0000-0000864E0000}"/>
    <cellStyle name="Currency 7 2 6" xfId="20245" xr:uid="{00000000-0005-0000-0000-0000874E0000}"/>
    <cellStyle name="Currency 7 2 7" xfId="20246" xr:uid="{00000000-0005-0000-0000-0000884E0000}"/>
    <cellStyle name="Currency 7 3" xfId="185" xr:uid="{00000000-0005-0000-0000-0000894E0000}"/>
    <cellStyle name="Currency 7 3 2" xfId="20247" xr:uid="{00000000-0005-0000-0000-00008A4E0000}"/>
    <cellStyle name="Currency 7 3 2 2" xfId="20248" xr:uid="{00000000-0005-0000-0000-00008B4E0000}"/>
    <cellStyle name="Currency 7 3 2 2 2" xfId="20249" xr:uid="{00000000-0005-0000-0000-00008C4E0000}"/>
    <cellStyle name="Currency 7 3 2 3" xfId="20250" xr:uid="{00000000-0005-0000-0000-00008D4E0000}"/>
    <cellStyle name="Currency 7 3 3" xfId="20251" xr:uid="{00000000-0005-0000-0000-00008E4E0000}"/>
    <cellStyle name="Currency 7 3 3 2" xfId="20252" xr:uid="{00000000-0005-0000-0000-00008F4E0000}"/>
    <cellStyle name="Currency 7 3 4" xfId="20253" xr:uid="{00000000-0005-0000-0000-0000904E0000}"/>
    <cellStyle name="Currency 7 3 5" xfId="20254" xr:uid="{00000000-0005-0000-0000-0000914E0000}"/>
    <cellStyle name="Currency 7 4" xfId="198" xr:uid="{00000000-0005-0000-0000-0000924E0000}"/>
    <cellStyle name="Currency 7 4 2" xfId="20255" xr:uid="{00000000-0005-0000-0000-0000934E0000}"/>
    <cellStyle name="Currency 7 4 2 2" xfId="20256" xr:uid="{00000000-0005-0000-0000-0000944E0000}"/>
    <cellStyle name="Currency 7 4 2 2 2" xfId="20257" xr:uid="{00000000-0005-0000-0000-0000954E0000}"/>
    <cellStyle name="Currency 7 4 2 3" xfId="20258" xr:uid="{00000000-0005-0000-0000-0000964E0000}"/>
    <cellStyle name="Currency 7 4 3" xfId="20259" xr:uid="{00000000-0005-0000-0000-0000974E0000}"/>
    <cellStyle name="Currency 7 4 3 2" xfId="20260" xr:uid="{00000000-0005-0000-0000-0000984E0000}"/>
    <cellStyle name="Currency 7 4 4" xfId="20261" xr:uid="{00000000-0005-0000-0000-0000994E0000}"/>
    <cellStyle name="Currency 7 4 5" xfId="20262" xr:uid="{00000000-0005-0000-0000-00009A4E0000}"/>
    <cellStyle name="Currency 7 5" xfId="20263" xr:uid="{00000000-0005-0000-0000-00009B4E0000}"/>
    <cellStyle name="Currency 7 5 2" xfId="20264" xr:uid="{00000000-0005-0000-0000-00009C4E0000}"/>
    <cellStyle name="Currency 7 5 2 2" xfId="20265" xr:uid="{00000000-0005-0000-0000-00009D4E0000}"/>
    <cellStyle name="Currency 7 5 3" xfId="20266" xr:uid="{00000000-0005-0000-0000-00009E4E0000}"/>
    <cellStyle name="Currency 7 5 4" xfId="20267" xr:uid="{00000000-0005-0000-0000-00009F4E0000}"/>
    <cellStyle name="Currency 7 6" xfId="20268" xr:uid="{00000000-0005-0000-0000-0000A04E0000}"/>
    <cellStyle name="Currency 7 6 2" xfId="20269" xr:uid="{00000000-0005-0000-0000-0000A14E0000}"/>
    <cellStyle name="Currency 7 7" xfId="20270" xr:uid="{00000000-0005-0000-0000-0000A24E0000}"/>
    <cellStyle name="Currency 7 8" xfId="20271" xr:uid="{00000000-0005-0000-0000-0000A34E0000}"/>
    <cellStyle name="Currency 8" xfId="95" xr:uid="{00000000-0005-0000-0000-0000A44E0000}"/>
    <cellStyle name="Currency 8 2" xfId="109" xr:uid="{00000000-0005-0000-0000-0000A54E0000}"/>
    <cellStyle name="Currency 8 2 2" xfId="20272" xr:uid="{00000000-0005-0000-0000-0000A64E0000}"/>
    <cellStyle name="Currency 8 3" xfId="20273" xr:uid="{00000000-0005-0000-0000-0000A74E0000}"/>
    <cellStyle name="Currency 8 3 2" xfId="20274" xr:uid="{00000000-0005-0000-0000-0000A84E0000}"/>
    <cellStyle name="Currency 8 3 2 2" xfId="20275" xr:uid="{00000000-0005-0000-0000-0000A94E0000}"/>
    <cellStyle name="Currency 8 3 3" xfId="20276" xr:uid="{00000000-0005-0000-0000-0000AA4E0000}"/>
    <cellStyle name="Currency 8 4" xfId="20277" xr:uid="{00000000-0005-0000-0000-0000AB4E0000}"/>
    <cellStyle name="Currency 8 4 2" xfId="20278" xr:uid="{00000000-0005-0000-0000-0000AC4E0000}"/>
    <cellStyle name="Currency 8 5" xfId="20279" xr:uid="{00000000-0005-0000-0000-0000AD4E0000}"/>
    <cellStyle name="Currency 8 6" xfId="20280" xr:uid="{00000000-0005-0000-0000-0000AE4E0000}"/>
    <cellStyle name="Currency 9" xfId="170" xr:uid="{00000000-0005-0000-0000-0000AF4E0000}"/>
    <cellStyle name="Currency 9 2" xfId="20281" xr:uid="{00000000-0005-0000-0000-0000B04E0000}"/>
    <cellStyle name="Currency 9 2 2" xfId="20282" xr:uid="{00000000-0005-0000-0000-0000B14E0000}"/>
    <cellStyle name="Currency 9 2 3" xfId="20283" xr:uid="{00000000-0005-0000-0000-0000B24E0000}"/>
    <cellStyle name="Currency 9 3" xfId="20284" xr:uid="{00000000-0005-0000-0000-0000B34E0000}"/>
    <cellStyle name="Currency 9 4" xfId="20285" xr:uid="{00000000-0005-0000-0000-0000B44E0000}"/>
    <cellStyle name="Currency No Comma" xfId="20286" xr:uid="{00000000-0005-0000-0000-0000B54E0000}"/>
    <cellStyle name="Currency(0)" xfId="20287" xr:uid="{00000000-0005-0000-0000-0000B64E0000}"/>
    <cellStyle name="Currency0" xfId="20288" xr:uid="{00000000-0005-0000-0000-0000B74E0000}"/>
    <cellStyle name="Currency0 2" xfId="20289" xr:uid="{00000000-0005-0000-0000-0000B84E0000}"/>
    <cellStyle name="Currency0 2 2" xfId="20290" xr:uid="{00000000-0005-0000-0000-0000B94E0000}"/>
    <cellStyle name="Currency0 3" xfId="20291" xr:uid="{00000000-0005-0000-0000-0000BA4E0000}"/>
    <cellStyle name="Currency0 4" xfId="20292" xr:uid="{00000000-0005-0000-0000-0000BB4E0000}"/>
    <cellStyle name="Currency0 5" xfId="20293" xr:uid="{00000000-0005-0000-0000-0000BC4E0000}"/>
    <cellStyle name="Currsmall" xfId="20294" xr:uid="{00000000-0005-0000-0000-0000BD4E0000}"/>
    <cellStyle name="Data Link" xfId="20295" xr:uid="{00000000-0005-0000-0000-0000BE4E0000}"/>
    <cellStyle name="Date" xfId="20296" xr:uid="{00000000-0005-0000-0000-0000BF4E0000}"/>
    <cellStyle name="Date - Style3" xfId="20297" xr:uid="{00000000-0005-0000-0000-0000C04E0000}"/>
    <cellStyle name="Date (mm/dd/yy)" xfId="20298" xr:uid="{00000000-0005-0000-0000-0000C14E0000}"/>
    <cellStyle name="Date (mm/yy)" xfId="20299" xr:uid="{00000000-0005-0000-0000-0000C24E0000}"/>
    <cellStyle name="Date (mmm/yy)" xfId="20300" xr:uid="{00000000-0005-0000-0000-0000C34E0000}"/>
    <cellStyle name="Date (Mon, Tues, etc)" xfId="20301" xr:uid="{00000000-0005-0000-0000-0000C44E0000}"/>
    <cellStyle name="Date (Monday, Tuesday, etc)" xfId="20302" xr:uid="{00000000-0005-0000-0000-0000C54E0000}"/>
    <cellStyle name="Date 10" xfId="20303" xr:uid="{00000000-0005-0000-0000-0000C64E0000}"/>
    <cellStyle name="Date 11" xfId="20304" xr:uid="{00000000-0005-0000-0000-0000C74E0000}"/>
    <cellStyle name="Date 12" xfId="20305" xr:uid="{00000000-0005-0000-0000-0000C84E0000}"/>
    <cellStyle name="Date 13" xfId="20306" xr:uid="{00000000-0005-0000-0000-0000C94E0000}"/>
    <cellStyle name="Date 14" xfId="20307" xr:uid="{00000000-0005-0000-0000-0000CA4E0000}"/>
    <cellStyle name="Date 15" xfId="20308" xr:uid="{00000000-0005-0000-0000-0000CB4E0000}"/>
    <cellStyle name="Date 16" xfId="20309" xr:uid="{00000000-0005-0000-0000-0000CC4E0000}"/>
    <cellStyle name="Date 17" xfId="20310" xr:uid="{00000000-0005-0000-0000-0000CD4E0000}"/>
    <cellStyle name="Date 18" xfId="20311" xr:uid="{00000000-0005-0000-0000-0000CE4E0000}"/>
    <cellStyle name="Date 19" xfId="20312" xr:uid="{00000000-0005-0000-0000-0000CF4E0000}"/>
    <cellStyle name="Date 2" xfId="20313" xr:uid="{00000000-0005-0000-0000-0000D04E0000}"/>
    <cellStyle name="Date 2 2" xfId="20314" xr:uid="{00000000-0005-0000-0000-0000D14E0000}"/>
    <cellStyle name="Date 20" xfId="20315" xr:uid="{00000000-0005-0000-0000-0000D24E0000}"/>
    <cellStyle name="Date 21" xfId="20316" xr:uid="{00000000-0005-0000-0000-0000D34E0000}"/>
    <cellStyle name="Date 22" xfId="20317" xr:uid="{00000000-0005-0000-0000-0000D44E0000}"/>
    <cellStyle name="Date 23" xfId="20318" xr:uid="{00000000-0005-0000-0000-0000D54E0000}"/>
    <cellStyle name="Date 24" xfId="20319" xr:uid="{00000000-0005-0000-0000-0000D64E0000}"/>
    <cellStyle name="Date 25" xfId="20320" xr:uid="{00000000-0005-0000-0000-0000D74E0000}"/>
    <cellStyle name="Date 26" xfId="20321" xr:uid="{00000000-0005-0000-0000-0000D84E0000}"/>
    <cellStyle name="Date 27" xfId="20322" xr:uid="{00000000-0005-0000-0000-0000D94E0000}"/>
    <cellStyle name="Date 28" xfId="20323" xr:uid="{00000000-0005-0000-0000-0000DA4E0000}"/>
    <cellStyle name="Date 29" xfId="20324" xr:uid="{00000000-0005-0000-0000-0000DB4E0000}"/>
    <cellStyle name="Date 3" xfId="20325" xr:uid="{00000000-0005-0000-0000-0000DC4E0000}"/>
    <cellStyle name="Date 30" xfId="20326" xr:uid="{00000000-0005-0000-0000-0000DD4E0000}"/>
    <cellStyle name="Date 31" xfId="20327" xr:uid="{00000000-0005-0000-0000-0000DE4E0000}"/>
    <cellStyle name="Date 32" xfId="20328" xr:uid="{00000000-0005-0000-0000-0000DF4E0000}"/>
    <cellStyle name="Date 33" xfId="20329" xr:uid="{00000000-0005-0000-0000-0000E04E0000}"/>
    <cellStyle name="Date 34" xfId="20330" xr:uid="{00000000-0005-0000-0000-0000E14E0000}"/>
    <cellStyle name="Date 35" xfId="20331" xr:uid="{00000000-0005-0000-0000-0000E24E0000}"/>
    <cellStyle name="Date 36" xfId="20332" xr:uid="{00000000-0005-0000-0000-0000E34E0000}"/>
    <cellStyle name="Date 37" xfId="20333" xr:uid="{00000000-0005-0000-0000-0000E44E0000}"/>
    <cellStyle name="Date 38" xfId="20334" xr:uid="{00000000-0005-0000-0000-0000E54E0000}"/>
    <cellStyle name="Date 39" xfId="20335" xr:uid="{00000000-0005-0000-0000-0000E64E0000}"/>
    <cellStyle name="Date 4" xfId="20336" xr:uid="{00000000-0005-0000-0000-0000E74E0000}"/>
    <cellStyle name="Date 40" xfId="20337" xr:uid="{00000000-0005-0000-0000-0000E84E0000}"/>
    <cellStyle name="Date 41" xfId="20338" xr:uid="{00000000-0005-0000-0000-0000E94E0000}"/>
    <cellStyle name="Date 42" xfId="20339" xr:uid="{00000000-0005-0000-0000-0000EA4E0000}"/>
    <cellStyle name="Date 43" xfId="20340" xr:uid="{00000000-0005-0000-0000-0000EB4E0000}"/>
    <cellStyle name="Date 44" xfId="20341" xr:uid="{00000000-0005-0000-0000-0000EC4E0000}"/>
    <cellStyle name="Date 45" xfId="20342" xr:uid="{00000000-0005-0000-0000-0000ED4E0000}"/>
    <cellStyle name="Date 46" xfId="20343" xr:uid="{00000000-0005-0000-0000-0000EE4E0000}"/>
    <cellStyle name="Date 47" xfId="20344" xr:uid="{00000000-0005-0000-0000-0000EF4E0000}"/>
    <cellStyle name="Date 48" xfId="20345" xr:uid="{00000000-0005-0000-0000-0000F04E0000}"/>
    <cellStyle name="Date 49" xfId="20346" xr:uid="{00000000-0005-0000-0000-0000F14E0000}"/>
    <cellStyle name="Date 5" xfId="20347" xr:uid="{00000000-0005-0000-0000-0000F24E0000}"/>
    <cellStyle name="Date 50" xfId="20348" xr:uid="{00000000-0005-0000-0000-0000F34E0000}"/>
    <cellStyle name="Date 51" xfId="20349" xr:uid="{00000000-0005-0000-0000-0000F44E0000}"/>
    <cellStyle name="Date 52" xfId="20350" xr:uid="{00000000-0005-0000-0000-0000F54E0000}"/>
    <cellStyle name="Date 6" xfId="20351" xr:uid="{00000000-0005-0000-0000-0000F64E0000}"/>
    <cellStyle name="Date 7" xfId="20352" xr:uid="{00000000-0005-0000-0000-0000F74E0000}"/>
    <cellStyle name="Date 8" xfId="20353" xr:uid="{00000000-0005-0000-0000-0000F84E0000}"/>
    <cellStyle name="Date 9" xfId="20354" xr:uid="{00000000-0005-0000-0000-0000F94E0000}"/>
    <cellStyle name="Date_2002SavingsIdeasSummary" xfId="20355" xr:uid="{00000000-0005-0000-0000-0000FA4E0000}"/>
    <cellStyle name="Emphasis 1" xfId="20356" xr:uid="{00000000-0005-0000-0000-0000FB4E0000}"/>
    <cellStyle name="Emphasis 2" xfId="20357" xr:uid="{00000000-0005-0000-0000-0000FC4E0000}"/>
    <cellStyle name="Emphasis 3" xfId="20358" xr:uid="{00000000-0005-0000-0000-0000FD4E0000}"/>
    <cellStyle name="Explanatory Text 10" xfId="20359" xr:uid="{00000000-0005-0000-0000-0000FE4E0000}"/>
    <cellStyle name="Explanatory Text 11" xfId="20360" xr:uid="{00000000-0005-0000-0000-0000FF4E0000}"/>
    <cellStyle name="Explanatory Text 12" xfId="20361" xr:uid="{00000000-0005-0000-0000-0000004F0000}"/>
    <cellStyle name="Explanatory Text 13" xfId="20362" xr:uid="{00000000-0005-0000-0000-0000014F0000}"/>
    <cellStyle name="Explanatory Text 14" xfId="20363" xr:uid="{00000000-0005-0000-0000-0000024F0000}"/>
    <cellStyle name="Explanatory Text 15" xfId="20364" xr:uid="{00000000-0005-0000-0000-0000034F0000}"/>
    <cellStyle name="Explanatory Text 16" xfId="20365" xr:uid="{00000000-0005-0000-0000-0000044F0000}"/>
    <cellStyle name="Explanatory Text 17" xfId="20366" xr:uid="{00000000-0005-0000-0000-0000054F0000}"/>
    <cellStyle name="Explanatory Text 18" xfId="20367" xr:uid="{00000000-0005-0000-0000-0000064F0000}"/>
    <cellStyle name="Explanatory Text 19" xfId="20368" xr:uid="{00000000-0005-0000-0000-0000074F0000}"/>
    <cellStyle name="Explanatory Text 2" xfId="20369" xr:uid="{00000000-0005-0000-0000-0000084F0000}"/>
    <cellStyle name="Explanatory Text 20" xfId="20370" xr:uid="{00000000-0005-0000-0000-0000094F0000}"/>
    <cellStyle name="Explanatory Text 21" xfId="20371" xr:uid="{00000000-0005-0000-0000-00000A4F0000}"/>
    <cellStyle name="Explanatory Text 22" xfId="20372" xr:uid="{00000000-0005-0000-0000-00000B4F0000}"/>
    <cellStyle name="Explanatory Text 23" xfId="20373" xr:uid="{00000000-0005-0000-0000-00000C4F0000}"/>
    <cellStyle name="Explanatory Text 24" xfId="20374" xr:uid="{00000000-0005-0000-0000-00000D4F0000}"/>
    <cellStyle name="Explanatory Text 25" xfId="20375" xr:uid="{00000000-0005-0000-0000-00000E4F0000}"/>
    <cellStyle name="Explanatory Text 26" xfId="20376" xr:uid="{00000000-0005-0000-0000-00000F4F0000}"/>
    <cellStyle name="Explanatory Text 27" xfId="20377" xr:uid="{00000000-0005-0000-0000-0000104F0000}"/>
    <cellStyle name="Explanatory Text 28" xfId="20378" xr:uid="{00000000-0005-0000-0000-0000114F0000}"/>
    <cellStyle name="Explanatory Text 29" xfId="20379" xr:uid="{00000000-0005-0000-0000-0000124F0000}"/>
    <cellStyle name="Explanatory Text 3" xfId="20380" xr:uid="{00000000-0005-0000-0000-0000134F0000}"/>
    <cellStyle name="Explanatory Text 30" xfId="20381" xr:uid="{00000000-0005-0000-0000-0000144F0000}"/>
    <cellStyle name="Explanatory Text 31" xfId="20382" xr:uid="{00000000-0005-0000-0000-0000154F0000}"/>
    <cellStyle name="Explanatory Text 32" xfId="20383" xr:uid="{00000000-0005-0000-0000-0000164F0000}"/>
    <cellStyle name="Explanatory Text 33" xfId="20384" xr:uid="{00000000-0005-0000-0000-0000174F0000}"/>
    <cellStyle name="Explanatory Text 34" xfId="20385" xr:uid="{00000000-0005-0000-0000-0000184F0000}"/>
    <cellStyle name="Explanatory Text 35" xfId="20386" xr:uid="{00000000-0005-0000-0000-0000194F0000}"/>
    <cellStyle name="Explanatory Text 36" xfId="20387" xr:uid="{00000000-0005-0000-0000-00001A4F0000}"/>
    <cellStyle name="Explanatory Text 37" xfId="20388" xr:uid="{00000000-0005-0000-0000-00001B4F0000}"/>
    <cellStyle name="Explanatory Text 38" xfId="20389" xr:uid="{00000000-0005-0000-0000-00001C4F0000}"/>
    <cellStyle name="Explanatory Text 39" xfId="20390" xr:uid="{00000000-0005-0000-0000-00001D4F0000}"/>
    <cellStyle name="Explanatory Text 4" xfId="20391" xr:uid="{00000000-0005-0000-0000-00001E4F0000}"/>
    <cellStyle name="Explanatory Text 40" xfId="20392" xr:uid="{00000000-0005-0000-0000-00001F4F0000}"/>
    <cellStyle name="Explanatory Text 41" xfId="20393" xr:uid="{00000000-0005-0000-0000-0000204F0000}"/>
    <cellStyle name="Explanatory Text 42" xfId="20394" xr:uid="{00000000-0005-0000-0000-0000214F0000}"/>
    <cellStyle name="Explanatory Text 43" xfId="20395" xr:uid="{00000000-0005-0000-0000-0000224F0000}"/>
    <cellStyle name="Explanatory Text 44" xfId="20396" xr:uid="{00000000-0005-0000-0000-0000234F0000}"/>
    <cellStyle name="Explanatory Text 45" xfId="20397" xr:uid="{00000000-0005-0000-0000-0000244F0000}"/>
    <cellStyle name="Explanatory Text 46" xfId="20398" xr:uid="{00000000-0005-0000-0000-0000254F0000}"/>
    <cellStyle name="Explanatory Text 47" xfId="20399" xr:uid="{00000000-0005-0000-0000-0000264F0000}"/>
    <cellStyle name="Explanatory Text 48" xfId="20400" xr:uid="{00000000-0005-0000-0000-0000274F0000}"/>
    <cellStyle name="Explanatory Text 49" xfId="20401" xr:uid="{00000000-0005-0000-0000-0000284F0000}"/>
    <cellStyle name="Explanatory Text 5" xfId="20402" xr:uid="{00000000-0005-0000-0000-0000294F0000}"/>
    <cellStyle name="Explanatory Text 50" xfId="20403" xr:uid="{00000000-0005-0000-0000-00002A4F0000}"/>
    <cellStyle name="Explanatory Text 51" xfId="20404" xr:uid="{00000000-0005-0000-0000-00002B4F0000}"/>
    <cellStyle name="Explanatory Text 52" xfId="20405" xr:uid="{00000000-0005-0000-0000-00002C4F0000}"/>
    <cellStyle name="Explanatory Text 53" xfId="20406" xr:uid="{00000000-0005-0000-0000-00002D4F0000}"/>
    <cellStyle name="Explanatory Text 54" xfId="20407" xr:uid="{00000000-0005-0000-0000-00002E4F0000}"/>
    <cellStyle name="Explanatory Text 55" xfId="20408" xr:uid="{00000000-0005-0000-0000-00002F4F0000}"/>
    <cellStyle name="Explanatory Text 56" xfId="20409" xr:uid="{00000000-0005-0000-0000-0000304F0000}"/>
    <cellStyle name="Explanatory Text 57" xfId="20410" xr:uid="{00000000-0005-0000-0000-0000314F0000}"/>
    <cellStyle name="Explanatory Text 58" xfId="20411" xr:uid="{00000000-0005-0000-0000-0000324F0000}"/>
    <cellStyle name="Explanatory Text 59" xfId="20412" xr:uid="{00000000-0005-0000-0000-0000334F0000}"/>
    <cellStyle name="Explanatory Text 6" xfId="20413" xr:uid="{00000000-0005-0000-0000-0000344F0000}"/>
    <cellStyle name="Explanatory Text 60" xfId="20414" xr:uid="{00000000-0005-0000-0000-0000354F0000}"/>
    <cellStyle name="Explanatory Text 61" xfId="20415" xr:uid="{00000000-0005-0000-0000-0000364F0000}"/>
    <cellStyle name="Explanatory Text 62" xfId="20416" xr:uid="{00000000-0005-0000-0000-0000374F0000}"/>
    <cellStyle name="Explanatory Text 63" xfId="20417" xr:uid="{00000000-0005-0000-0000-0000384F0000}"/>
    <cellStyle name="Explanatory Text 64" xfId="20418" xr:uid="{00000000-0005-0000-0000-0000394F0000}"/>
    <cellStyle name="Explanatory Text 65" xfId="20419" xr:uid="{00000000-0005-0000-0000-00003A4F0000}"/>
    <cellStyle name="Explanatory Text 66" xfId="20420" xr:uid="{00000000-0005-0000-0000-00003B4F0000}"/>
    <cellStyle name="Explanatory Text 67" xfId="20421" xr:uid="{00000000-0005-0000-0000-00003C4F0000}"/>
    <cellStyle name="Explanatory Text 68" xfId="20422" xr:uid="{00000000-0005-0000-0000-00003D4F0000}"/>
    <cellStyle name="Explanatory Text 69" xfId="20423" xr:uid="{00000000-0005-0000-0000-00003E4F0000}"/>
    <cellStyle name="Explanatory Text 7" xfId="20424" xr:uid="{00000000-0005-0000-0000-00003F4F0000}"/>
    <cellStyle name="Explanatory Text 70" xfId="20425" xr:uid="{00000000-0005-0000-0000-0000404F0000}"/>
    <cellStyle name="Explanatory Text 71" xfId="20426" xr:uid="{00000000-0005-0000-0000-0000414F0000}"/>
    <cellStyle name="Explanatory Text 72" xfId="20427" xr:uid="{00000000-0005-0000-0000-0000424F0000}"/>
    <cellStyle name="Explanatory Text 8" xfId="20428" xr:uid="{00000000-0005-0000-0000-0000434F0000}"/>
    <cellStyle name="Explanatory Text 9" xfId="20429" xr:uid="{00000000-0005-0000-0000-0000444F0000}"/>
    <cellStyle name="F2" xfId="20430" xr:uid="{00000000-0005-0000-0000-0000454F0000}"/>
    <cellStyle name="F2 2" xfId="20431" xr:uid="{00000000-0005-0000-0000-0000464F0000}"/>
    <cellStyle name="F2 3" xfId="20432" xr:uid="{00000000-0005-0000-0000-0000474F0000}"/>
    <cellStyle name="F3" xfId="20433" xr:uid="{00000000-0005-0000-0000-0000484F0000}"/>
    <cellStyle name="F3 2" xfId="20434" xr:uid="{00000000-0005-0000-0000-0000494F0000}"/>
    <cellStyle name="F3 3" xfId="20435" xr:uid="{00000000-0005-0000-0000-00004A4F0000}"/>
    <cellStyle name="F4" xfId="20436" xr:uid="{00000000-0005-0000-0000-00004B4F0000}"/>
    <cellStyle name="F4 2" xfId="20437" xr:uid="{00000000-0005-0000-0000-00004C4F0000}"/>
    <cellStyle name="F4 3" xfId="20438" xr:uid="{00000000-0005-0000-0000-00004D4F0000}"/>
    <cellStyle name="F5" xfId="20439" xr:uid="{00000000-0005-0000-0000-00004E4F0000}"/>
    <cellStyle name="F5 2" xfId="20440" xr:uid="{00000000-0005-0000-0000-00004F4F0000}"/>
    <cellStyle name="F5 3" xfId="20441" xr:uid="{00000000-0005-0000-0000-0000504F0000}"/>
    <cellStyle name="F6" xfId="20442" xr:uid="{00000000-0005-0000-0000-0000514F0000}"/>
    <cellStyle name="F6 2" xfId="20443" xr:uid="{00000000-0005-0000-0000-0000524F0000}"/>
    <cellStyle name="F6 3" xfId="20444" xr:uid="{00000000-0005-0000-0000-0000534F0000}"/>
    <cellStyle name="F7" xfId="20445" xr:uid="{00000000-0005-0000-0000-0000544F0000}"/>
    <cellStyle name="F7 2" xfId="20446" xr:uid="{00000000-0005-0000-0000-0000554F0000}"/>
    <cellStyle name="F7 3" xfId="20447" xr:uid="{00000000-0005-0000-0000-0000564F0000}"/>
    <cellStyle name="F8" xfId="20448" xr:uid="{00000000-0005-0000-0000-0000574F0000}"/>
    <cellStyle name="F8 2" xfId="20449" xr:uid="{00000000-0005-0000-0000-0000584F0000}"/>
    <cellStyle name="F8 3" xfId="20450" xr:uid="{00000000-0005-0000-0000-0000594F0000}"/>
    <cellStyle name="Fixed" xfId="20451" xr:uid="{00000000-0005-0000-0000-00005A4F0000}"/>
    <cellStyle name="Fixed 2" xfId="20452" xr:uid="{00000000-0005-0000-0000-00005B4F0000}"/>
    <cellStyle name="Fixed 2 2" xfId="20453" xr:uid="{00000000-0005-0000-0000-00005C4F0000}"/>
    <cellStyle name="Fixed 3" xfId="20454" xr:uid="{00000000-0005-0000-0000-00005D4F0000}"/>
    <cellStyle name="Fixed 4" xfId="20455" xr:uid="{00000000-0005-0000-0000-00005E4F0000}"/>
    <cellStyle name="Fixed 5" xfId="20456" xr:uid="{00000000-0005-0000-0000-00005F4F0000}"/>
    <cellStyle name="Fixed1 - Style1" xfId="20457" xr:uid="{00000000-0005-0000-0000-0000604F0000}"/>
    <cellStyle name="Fixlong" xfId="20458" xr:uid="{00000000-0005-0000-0000-0000614F0000}"/>
    <cellStyle name="Followed Hyperlink 2" xfId="20459" xr:uid="{00000000-0005-0000-0000-0000624F0000}"/>
    <cellStyle name="Followed Hyperlink 3" xfId="20460" xr:uid="{00000000-0005-0000-0000-0000634F0000}"/>
    <cellStyle name="Formula" xfId="20461" xr:uid="{00000000-0005-0000-0000-0000644F0000}"/>
    <cellStyle name="Formula 2" xfId="20462" xr:uid="{00000000-0005-0000-0000-0000654F0000}"/>
    <cellStyle name="Formula 2 2" xfId="20463" xr:uid="{00000000-0005-0000-0000-0000664F0000}"/>
    <cellStyle name="Formula 3" xfId="20464" xr:uid="{00000000-0005-0000-0000-0000674F0000}"/>
    <cellStyle name="General" xfId="20465" xr:uid="{00000000-0005-0000-0000-0000684F0000}"/>
    <cellStyle name="Good 10" xfId="20466" xr:uid="{00000000-0005-0000-0000-0000694F0000}"/>
    <cellStyle name="Good 11" xfId="20467" xr:uid="{00000000-0005-0000-0000-00006A4F0000}"/>
    <cellStyle name="Good 12" xfId="20468" xr:uid="{00000000-0005-0000-0000-00006B4F0000}"/>
    <cellStyle name="Good 13" xfId="20469" xr:uid="{00000000-0005-0000-0000-00006C4F0000}"/>
    <cellStyle name="Good 14" xfId="20470" xr:uid="{00000000-0005-0000-0000-00006D4F0000}"/>
    <cellStyle name="Good 15" xfId="20471" xr:uid="{00000000-0005-0000-0000-00006E4F0000}"/>
    <cellStyle name="Good 16" xfId="20472" xr:uid="{00000000-0005-0000-0000-00006F4F0000}"/>
    <cellStyle name="Good 17" xfId="20473" xr:uid="{00000000-0005-0000-0000-0000704F0000}"/>
    <cellStyle name="Good 18" xfId="20474" xr:uid="{00000000-0005-0000-0000-0000714F0000}"/>
    <cellStyle name="Good 19" xfId="20475" xr:uid="{00000000-0005-0000-0000-0000724F0000}"/>
    <cellStyle name="Good 2" xfId="20476" xr:uid="{00000000-0005-0000-0000-0000734F0000}"/>
    <cellStyle name="Good 2 2" xfId="20477" xr:uid="{00000000-0005-0000-0000-0000744F0000}"/>
    <cellStyle name="Good 2 3" xfId="20478" xr:uid="{00000000-0005-0000-0000-0000754F0000}"/>
    <cellStyle name="Good 20" xfId="20479" xr:uid="{00000000-0005-0000-0000-0000764F0000}"/>
    <cellStyle name="Good 21" xfId="20480" xr:uid="{00000000-0005-0000-0000-0000774F0000}"/>
    <cellStyle name="Good 22" xfId="20481" xr:uid="{00000000-0005-0000-0000-0000784F0000}"/>
    <cellStyle name="Good 23" xfId="20482" xr:uid="{00000000-0005-0000-0000-0000794F0000}"/>
    <cellStyle name="Good 24" xfId="20483" xr:uid="{00000000-0005-0000-0000-00007A4F0000}"/>
    <cellStyle name="Good 25" xfId="20484" xr:uid="{00000000-0005-0000-0000-00007B4F0000}"/>
    <cellStyle name="Good 26" xfId="20485" xr:uid="{00000000-0005-0000-0000-00007C4F0000}"/>
    <cellStyle name="Good 27" xfId="20486" xr:uid="{00000000-0005-0000-0000-00007D4F0000}"/>
    <cellStyle name="Good 28" xfId="20487" xr:uid="{00000000-0005-0000-0000-00007E4F0000}"/>
    <cellStyle name="Good 29" xfId="20488" xr:uid="{00000000-0005-0000-0000-00007F4F0000}"/>
    <cellStyle name="Good 3" xfId="20489" xr:uid="{00000000-0005-0000-0000-0000804F0000}"/>
    <cellStyle name="Good 3 2" xfId="20490" xr:uid="{00000000-0005-0000-0000-0000814F0000}"/>
    <cellStyle name="Good 30" xfId="20491" xr:uid="{00000000-0005-0000-0000-0000824F0000}"/>
    <cellStyle name="Good 31" xfId="20492" xr:uid="{00000000-0005-0000-0000-0000834F0000}"/>
    <cellStyle name="Good 32" xfId="20493" xr:uid="{00000000-0005-0000-0000-0000844F0000}"/>
    <cellStyle name="Good 33" xfId="20494" xr:uid="{00000000-0005-0000-0000-0000854F0000}"/>
    <cellStyle name="Good 34" xfId="20495" xr:uid="{00000000-0005-0000-0000-0000864F0000}"/>
    <cellStyle name="Good 35" xfId="20496" xr:uid="{00000000-0005-0000-0000-0000874F0000}"/>
    <cellStyle name="Good 36" xfId="20497" xr:uid="{00000000-0005-0000-0000-0000884F0000}"/>
    <cellStyle name="Good 37" xfId="20498" xr:uid="{00000000-0005-0000-0000-0000894F0000}"/>
    <cellStyle name="Good 38" xfId="20499" xr:uid="{00000000-0005-0000-0000-00008A4F0000}"/>
    <cellStyle name="Good 39" xfId="20500" xr:uid="{00000000-0005-0000-0000-00008B4F0000}"/>
    <cellStyle name="Good 4" xfId="20501" xr:uid="{00000000-0005-0000-0000-00008C4F0000}"/>
    <cellStyle name="Good 4 2" xfId="20502" xr:uid="{00000000-0005-0000-0000-00008D4F0000}"/>
    <cellStyle name="Good 40" xfId="20503" xr:uid="{00000000-0005-0000-0000-00008E4F0000}"/>
    <cellStyle name="Good 41" xfId="20504" xr:uid="{00000000-0005-0000-0000-00008F4F0000}"/>
    <cellStyle name="Good 42" xfId="20505" xr:uid="{00000000-0005-0000-0000-0000904F0000}"/>
    <cellStyle name="Good 43" xfId="20506" xr:uid="{00000000-0005-0000-0000-0000914F0000}"/>
    <cellStyle name="Good 44" xfId="20507" xr:uid="{00000000-0005-0000-0000-0000924F0000}"/>
    <cellStyle name="Good 45" xfId="20508" xr:uid="{00000000-0005-0000-0000-0000934F0000}"/>
    <cellStyle name="Good 46" xfId="20509" xr:uid="{00000000-0005-0000-0000-0000944F0000}"/>
    <cellStyle name="Good 47" xfId="20510" xr:uid="{00000000-0005-0000-0000-0000954F0000}"/>
    <cellStyle name="Good 48" xfId="20511" xr:uid="{00000000-0005-0000-0000-0000964F0000}"/>
    <cellStyle name="Good 49" xfId="20512" xr:uid="{00000000-0005-0000-0000-0000974F0000}"/>
    <cellStyle name="Good 5" xfId="20513" xr:uid="{00000000-0005-0000-0000-0000984F0000}"/>
    <cellStyle name="Good 50" xfId="20514" xr:uid="{00000000-0005-0000-0000-0000994F0000}"/>
    <cellStyle name="Good 51" xfId="20515" xr:uid="{00000000-0005-0000-0000-00009A4F0000}"/>
    <cellStyle name="Good 52" xfId="20516" xr:uid="{00000000-0005-0000-0000-00009B4F0000}"/>
    <cellStyle name="Good 53" xfId="20517" xr:uid="{00000000-0005-0000-0000-00009C4F0000}"/>
    <cellStyle name="Good 54" xfId="20518" xr:uid="{00000000-0005-0000-0000-00009D4F0000}"/>
    <cellStyle name="Good 55" xfId="20519" xr:uid="{00000000-0005-0000-0000-00009E4F0000}"/>
    <cellStyle name="Good 56" xfId="20520" xr:uid="{00000000-0005-0000-0000-00009F4F0000}"/>
    <cellStyle name="Good 57" xfId="20521" xr:uid="{00000000-0005-0000-0000-0000A04F0000}"/>
    <cellStyle name="Good 58" xfId="20522" xr:uid="{00000000-0005-0000-0000-0000A14F0000}"/>
    <cellStyle name="Good 59" xfId="20523" xr:uid="{00000000-0005-0000-0000-0000A24F0000}"/>
    <cellStyle name="Good 6" xfId="20524" xr:uid="{00000000-0005-0000-0000-0000A34F0000}"/>
    <cellStyle name="Good 60" xfId="20525" xr:uid="{00000000-0005-0000-0000-0000A44F0000}"/>
    <cellStyle name="Good 61" xfId="20526" xr:uid="{00000000-0005-0000-0000-0000A54F0000}"/>
    <cellStyle name="Good 62" xfId="20527" xr:uid="{00000000-0005-0000-0000-0000A64F0000}"/>
    <cellStyle name="Good 63" xfId="20528" xr:uid="{00000000-0005-0000-0000-0000A74F0000}"/>
    <cellStyle name="Good 64" xfId="20529" xr:uid="{00000000-0005-0000-0000-0000A84F0000}"/>
    <cellStyle name="Good 65" xfId="20530" xr:uid="{00000000-0005-0000-0000-0000A94F0000}"/>
    <cellStyle name="Good 66" xfId="20531" xr:uid="{00000000-0005-0000-0000-0000AA4F0000}"/>
    <cellStyle name="Good 67" xfId="20532" xr:uid="{00000000-0005-0000-0000-0000AB4F0000}"/>
    <cellStyle name="Good 68" xfId="20533" xr:uid="{00000000-0005-0000-0000-0000AC4F0000}"/>
    <cellStyle name="Good 69" xfId="20534" xr:uid="{00000000-0005-0000-0000-0000AD4F0000}"/>
    <cellStyle name="Good 7" xfId="20535" xr:uid="{00000000-0005-0000-0000-0000AE4F0000}"/>
    <cellStyle name="Good 70" xfId="20536" xr:uid="{00000000-0005-0000-0000-0000AF4F0000}"/>
    <cellStyle name="Good 71" xfId="20537" xr:uid="{00000000-0005-0000-0000-0000B04F0000}"/>
    <cellStyle name="Good 72" xfId="20538" xr:uid="{00000000-0005-0000-0000-0000B14F0000}"/>
    <cellStyle name="Good 8" xfId="20539" xr:uid="{00000000-0005-0000-0000-0000B24F0000}"/>
    <cellStyle name="Good 9" xfId="20540" xr:uid="{00000000-0005-0000-0000-0000B34F0000}"/>
    <cellStyle name="Grey" xfId="20541" xr:uid="{00000000-0005-0000-0000-0000B44F0000}"/>
    <cellStyle name="header" xfId="20542" xr:uid="{00000000-0005-0000-0000-0000B54F0000}"/>
    <cellStyle name="Header1" xfId="20543" xr:uid="{00000000-0005-0000-0000-0000B64F0000}"/>
    <cellStyle name="Header2" xfId="20544" xr:uid="{00000000-0005-0000-0000-0000B74F0000}"/>
    <cellStyle name="Header2 2" xfId="20545" xr:uid="{00000000-0005-0000-0000-0000B84F0000}"/>
    <cellStyle name="Header2 2 2" xfId="20546" xr:uid="{00000000-0005-0000-0000-0000B94F0000}"/>
    <cellStyle name="Header2 2 2 2" xfId="20547" xr:uid="{00000000-0005-0000-0000-0000BA4F0000}"/>
    <cellStyle name="Header2 2 3" xfId="20548" xr:uid="{00000000-0005-0000-0000-0000BB4F0000}"/>
    <cellStyle name="Header2 3" xfId="20549" xr:uid="{00000000-0005-0000-0000-0000BC4F0000}"/>
    <cellStyle name="Header2 3 2" xfId="20550" xr:uid="{00000000-0005-0000-0000-0000BD4F0000}"/>
    <cellStyle name="Header2 4" xfId="20551" xr:uid="{00000000-0005-0000-0000-0000BE4F0000}"/>
    <cellStyle name="Heading 1 10" xfId="20552" xr:uid="{00000000-0005-0000-0000-0000BF4F0000}"/>
    <cellStyle name="Heading 1 11" xfId="20553" xr:uid="{00000000-0005-0000-0000-0000C04F0000}"/>
    <cellStyle name="Heading 1 12" xfId="20554" xr:uid="{00000000-0005-0000-0000-0000C14F0000}"/>
    <cellStyle name="Heading 1 13" xfId="20555" xr:uid="{00000000-0005-0000-0000-0000C24F0000}"/>
    <cellStyle name="Heading 1 14" xfId="20556" xr:uid="{00000000-0005-0000-0000-0000C34F0000}"/>
    <cellStyle name="Heading 1 15" xfId="20557" xr:uid="{00000000-0005-0000-0000-0000C44F0000}"/>
    <cellStyle name="Heading 1 16" xfId="20558" xr:uid="{00000000-0005-0000-0000-0000C54F0000}"/>
    <cellStyle name="Heading 1 17" xfId="20559" xr:uid="{00000000-0005-0000-0000-0000C64F0000}"/>
    <cellStyle name="Heading 1 18" xfId="20560" xr:uid="{00000000-0005-0000-0000-0000C74F0000}"/>
    <cellStyle name="Heading 1 19" xfId="20561" xr:uid="{00000000-0005-0000-0000-0000C84F0000}"/>
    <cellStyle name="Heading 1 2" xfId="20562" xr:uid="{00000000-0005-0000-0000-0000C94F0000}"/>
    <cellStyle name="Heading 1 2 2" xfId="20563" xr:uid="{00000000-0005-0000-0000-0000CA4F0000}"/>
    <cellStyle name="Heading 1 2 2 2" xfId="20564" xr:uid="{00000000-0005-0000-0000-0000CB4F0000}"/>
    <cellStyle name="Heading 1 2 3" xfId="20565" xr:uid="{00000000-0005-0000-0000-0000CC4F0000}"/>
    <cellStyle name="Heading 1 2 4" xfId="20566" xr:uid="{00000000-0005-0000-0000-0000CD4F0000}"/>
    <cellStyle name="Heading 1 2 5" xfId="20567" xr:uid="{00000000-0005-0000-0000-0000CE4F0000}"/>
    <cellStyle name="Heading 1 20" xfId="20568" xr:uid="{00000000-0005-0000-0000-0000CF4F0000}"/>
    <cellStyle name="Heading 1 21" xfId="20569" xr:uid="{00000000-0005-0000-0000-0000D04F0000}"/>
    <cellStyle name="Heading 1 22" xfId="20570" xr:uid="{00000000-0005-0000-0000-0000D14F0000}"/>
    <cellStyle name="Heading 1 23" xfId="20571" xr:uid="{00000000-0005-0000-0000-0000D24F0000}"/>
    <cellStyle name="Heading 1 24" xfId="20572" xr:uid="{00000000-0005-0000-0000-0000D34F0000}"/>
    <cellStyle name="Heading 1 25" xfId="20573" xr:uid="{00000000-0005-0000-0000-0000D44F0000}"/>
    <cellStyle name="Heading 1 26" xfId="20574" xr:uid="{00000000-0005-0000-0000-0000D54F0000}"/>
    <cellStyle name="Heading 1 27" xfId="20575" xr:uid="{00000000-0005-0000-0000-0000D64F0000}"/>
    <cellStyle name="Heading 1 28" xfId="20576" xr:uid="{00000000-0005-0000-0000-0000D74F0000}"/>
    <cellStyle name="Heading 1 29" xfId="20577" xr:uid="{00000000-0005-0000-0000-0000D84F0000}"/>
    <cellStyle name="Heading 1 3" xfId="20578" xr:uid="{00000000-0005-0000-0000-0000D94F0000}"/>
    <cellStyle name="Heading 1 3 2" xfId="20579" xr:uid="{00000000-0005-0000-0000-0000DA4F0000}"/>
    <cellStyle name="Heading 1 30" xfId="20580" xr:uid="{00000000-0005-0000-0000-0000DB4F0000}"/>
    <cellStyle name="Heading 1 31" xfId="20581" xr:uid="{00000000-0005-0000-0000-0000DC4F0000}"/>
    <cellStyle name="Heading 1 32" xfId="20582" xr:uid="{00000000-0005-0000-0000-0000DD4F0000}"/>
    <cellStyle name="Heading 1 33" xfId="20583" xr:uid="{00000000-0005-0000-0000-0000DE4F0000}"/>
    <cellStyle name="Heading 1 34" xfId="20584" xr:uid="{00000000-0005-0000-0000-0000DF4F0000}"/>
    <cellStyle name="Heading 1 35" xfId="20585" xr:uid="{00000000-0005-0000-0000-0000E04F0000}"/>
    <cellStyle name="Heading 1 36" xfId="20586" xr:uid="{00000000-0005-0000-0000-0000E14F0000}"/>
    <cellStyle name="Heading 1 37" xfId="20587" xr:uid="{00000000-0005-0000-0000-0000E24F0000}"/>
    <cellStyle name="Heading 1 38" xfId="20588" xr:uid="{00000000-0005-0000-0000-0000E34F0000}"/>
    <cellStyle name="Heading 1 39" xfId="20589" xr:uid="{00000000-0005-0000-0000-0000E44F0000}"/>
    <cellStyle name="Heading 1 4" xfId="20590" xr:uid="{00000000-0005-0000-0000-0000E54F0000}"/>
    <cellStyle name="Heading 1 4 2" xfId="20591" xr:uid="{00000000-0005-0000-0000-0000E64F0000}"/>
    <cellStyle name="Heading 1 40" xfId="20592" xr:uid="{00000000-0005-0000-0000-0000E74F0000}"/>
    <cellStyle name="Heading 1 41" xfId="20593" xr:uid="{00000000-0005-0000-0000-0000E84F0000}"/>
    <cellStyle name="Heading 1 42" xfId="20594" xr:uid="{00000000-0005-0000-0000-0000E94F0000}"/>
    <cellStyle name="Heading 1 43" xfId="20595" xr:uid="{00000000-0005-0000-0000-0000EA4F0000}"/>
    <cellStyle name="Heading 1 44" xfId="20596" xr:uid="{00000000-0005-0000-0000-0000EB4F0000}"/>
    <cellStyle name="Heading 1 45" xfId="20597" xr:uid="{00000000-0005-0000-0000-0000EC4F0000}"/>
    <cellStyle name="Heading 1 46" xfId="20598" xr:uid="{00000000-0005-0000-0000-0000ED4F0000}"/>
    <cellStyle name="Heading 1 47" xfId="20599" xr:uid="{00000000-0005-0000-0000-0000EE4F0000}"/>
    <cellStyle name="Heading 1 48" xfId="20600" xr:uid="{00000000-0005-0000-0000-0000EF4F0000}"/>
    <cellStyle name="Heading 1 49" xfId="20601" xr:uid="{00000000-0005-0000-0000-0000F04F0000}"/>
    <cellStyle name="Heading 1 5" xfId="20602" xr:uid="{00000000-0005-0000-0000-0000F14F0000}"/>
    <cellStyle name="Heading 1 50" xfId="20603" xr:uid="{00000000-0005-0000-0000-0000F24F0000}"/>
    <cellStyle name="Heading 1 51" xfId="20604" xr:uid="{00000000-0005-0000-0000-0000F34F0000}"/>
    <cellStyle name="Heading 1 52" xfId="20605" xr:uid="{00000000-0005-0000-0000-0000F44F0000}"/>
    <cellStyle name="Heading 1 53" xfId="20606" xr:uid="{00000000-0005-0000-0000-0000F54F0000}"/>
    <cellStyle name="Heading 1 54" xfId="20607" xr:uid="{00000000-0005-0000-0000-0000F64F0000}"/>
    <cellStyle name="Heading 1 55" xfId="20608" xr:uid="{00000000-0005-0000-0000-0000F74F0000}"/>
    <cellStyle name="Heading 1 56" xfId="20609" xr:uid="{00000000-0005-0000-0000-0000F84F0000}"/>
    <cellStyle name="Heading 1 57" xfId="20610" xr:uid="{00000000-0005-0000-0000-0000F94F0000}"/>
    <cellStyle name="Heading 1 58" xfId="20611" xr:uid="{00000000-0005-0000-0000-0000FA4F0000}"/>
    <cellStyle name="Heading 1 59" xfId="20612" xr:uid="{00000000-0005-0000-0000-0000FB4F0000}"/>
    <cellStyle name="Heading 1 6" xfId="20613" xr:uid="{00000000-0005-0000-0000-0000FC4F0000}"/>
    <cellStyle name="Heading 1 60" xfId="20614" xr:uid="{00000000-0005-0000-0000-0000FD4F0000}"/>
    <cellStyle name="Heading 1 61" xfId="20615" xr:uid="{00000000-0005-0000-0000-0000FE4F0000}"/>
    <cellStyle name="Heading 1 62" xfId="20616" xr:uid="{00000000-0005-0000-0000-0000FF4F0000}"/>
    <cellStyle name="Heading 1 63" xfId="20617" xr:uid="{00000000-0005-0000-0000-000000500000}"/>
    <cellStyle name="Heading 1 64" xfId="20618" xr:uid="{00000000-0005-0000-0000-000001500000}"/>
    <cellStyle name="Heading 1 65" xfId="20619" xr:uid="{00000000-0005-0000-0000-000002500000}"/>
    <cellStyle name="Heading 1 66" xfId="20620" xr:uid="{00000000-0005-0000-0000-000003500000}"/>
    <cellStyle name="Heading 1 67" xfId="20621" xr:uid="{00000000-0005-0000-0000-000004500000}"/>
    <cellStyle name="Heading 1 68" xfId="20622" xr:uid="{00000000-0005-0000-0000-000005500000}"/>
    <cellStyle name="Heading 1 69" xfId="20623" xr:uid="{00000000-0005-0000-0000-000006500000}"/>
    <cellStyle name="Heading 1 7" xfId="20624" xr:uid="{00000000-0005-0000-0000-000007500000}"/>
    <cellStyle name="Heading 1 70" xfId="20625" xr:uid="{00000000-0005-0000-0000-000008500000}"/>
    <cellStyle name="Heading 1 71" xfId="20626" xr:uid="{00000000-0005-0000-0000-000009500000}"/>
    <cellStyle name="Heading 1 72" xfId="20627" xr:uid="{00000000-0005-0000-0000-00000A500000}"/>
    <cellStyle name="Heading 1 73" xfId="20628" xr:uid="{00000000-0005-0000-0000-00000B500000}"/>
    <cellStyle name="Heading 1 8" xfId="20629" xr:uid="{00000000-0005-0000-0000-00000C500000}"/>
    <cellStyle name="Heading 1 9" xfId="20630" xr:uid="{00000000-0005-0000-0000-00000D500000}"/>
    <cellStyle name="Heading 2 10" xfId="20631" xr:uid="{00000000-0005-0000-0000-00000E500000}"/>
    <cellStyle name="Heading 2 11" xfId="20632" xr:uid="{00000000-0005-0000-0000-00000F500000}"/>
    <cellStyle name="Heading 2 12" xfId="20633" xr:uid="{00000000-0005-0000-0000-000010500000}"/>
    <cellStyle name="Heading 2 13" xfId="20634" xr:uid="{00000000-0005-0000-0000-000011500000}"/>
    <cellStyle name="Heading 2 14" xfId="20635" xr:uid="{00000000-0005-0000-0000-000012500000}"/>
    <cellStyle name="Heading 2 15" xfId="20636" xr:uid="{00000000-0005-0000-0000-000013500000}"/>
    <cellStyle name="Heading 2 16" xfId="20637" xr:uid="{00000000-0005-0000-0000-000014500000}"/>
    <cellStyle name="Heading 2 17" xfId="20638" xr:uid="{00000000-0005-0000-0000-000015500000}"/>
    <cellStyle name="Heading 2 18" xfId="20639" xr:uid="{00000000-0005-0000-0000-000016500000}"/>
    <cellStyle name="Heading 2 19" xfId="20640" xr:uid="{00000000-0005-0000-0000-000017500000}"/>
    <cellStyle name="Heading 2 2" xfId="20641" xr:uid="{00000000-0005-0000-0000-000018500000}"/>
    <cellStyle name="Heading 2 2 2" xfId="20642" xr:uid="{00000000-0005-0000-0000-000019500000}"/>
    <cellStyle name="Heading 2 2 2 2" xfId="20643" xr:uid="{00000000-0005-0000-0000-00001A500000}"/>
    <cellStyle name="Heading 2 2 3" xfId="20644" xr:uid="{00000000-0005-0000-0000-00001B500000}"/>
    <cellStyle name="Heading 2 2 4" xfId="20645" xr:uid="{00000000-0005-0000-0000-00001C500000}"/>
    <cellStyle name="Heading 2 2 5" xfId="20646" xr:uid="{00000000-0005-0000-0000-00001D500000}"/>
    <cellStyle name="Heading 2 20" xfId="20647" xr:uid="{00000000-0005-0000-0000-00001E500000}"/>
    <cellStyle name="Heading 2 21" xfId="20648" xr:uid="{00000000-0005-0000-0000-00001F500000}"/>
    <cellStyle name="Heading 2 22" xfId="20649" xr:uid="{00000000-0005-0000-0000-000020500000}"/>
    <cellStyle name="Heading 2 23" xfId="20650" xr:uid="{00000000-0005-0000-0000-000021500000}"/>
    <cellStyle name="Heading 2 24" xfId="20651" xr:uid="{00000000-0005-0000-0000-000022500000}"/>
    <cellStyle name="Heading 2 25" xfId="20652" xr:uid="{00000000-0005-0000-0000-000023500000}"/>
    <cellStyle name="Heading 2 26" xfId="20653" xr:uid="{00000000-0005-0000-0000-000024500000}"/>
    <cellStyle name="Heading 2 27" xfId="20654" xr:uid="{00000000-0005-0000-0000-000025500000}"/>
    <cellStyle name="Heading 2 28" xfId="20655" xr:uid="{00000000-0005-0000-0000-000026500000}"/>
    <cellStyle name="Heading 2 29" xfId="20656" xr:uid="{00000000-0005-0000-0000-000027500000}"/>
    <cellStyle name="Heading 2 3" xfId="20657" xr:uid="{00000000-0005-0000-0000-000028500000}"/>
    <cellStyle name="Heading 2 3 2" xfId="20658" xr:uid="{00000000-0005-0000-0000-000029500000}"/>
    <cellStyle name="Heading 2 30" xfId="20659" xr:uid="{00000000-0005-0000-0000-00002A500000}"/>
    <cellStyle name="Heading 2 31" xfId="20660" xr:uid="{00000000-0005-0000-0000-00002B500000}"/>
    <cellStyle name="Heading 2 32" xfId="20661" xr:uid="{00000000-0005-0000-0000-00002C500000}"/>
    <cellStyle name="Heading 2 33" xfId="20662" xr:uid="{00000000-0005-0000-0000-00002D500000}"/>
    <cellStyle name="Heading 2 34" xfId="20663" xr:uid="{00000000-0005-0000-0000-00002E500000}"/>
    <cellStyle name="Heading 2 35" xfId="20664" xr:uid="{00000000-0005-0000-0000-00002F500000}"/>
    <cellStyle name="Heading 2 36" xfId="20665" xr:uid="{00000000-0005-0000-0000-000030500000}"/>
    <cellStyle name="Heading 2 37" xfId="20666" xr:uid="{00000000-0005-0000-0000-000031500000}"/>
    <cellStyle name="Heading 2 38" xfId="20667" xr:uid="{00000000-0005-0000-0000-000032500000}"/>
    <cellStyle name="Heading 2 39" xfId="20668" xr:uid="{00000000-0005-0000-0000-000033500000}"/>
    <cellStyle name="Heading 2 4" xfId="20669" xr:uid="{00000000-0005-0000-0000-000034500000}"/>
    <cellStyle name="Heading 2 4 2" xfId="20670" xr:uid="{00000000-0005-0000-0000-000035500000}"/>
    <cellStyle name="Heading 2 40" xfId="20671" xr:uid="{00000000-0005-0000-0000-000036500000}"/>
    <cellStyle name="Heading 2 41" xfId="20672" xr:uid="{00000000-0005-0000-0000-000037500000}"/>
    <cellStyle name="Heading 2 42" xfId="20673" xr:uid="{00000000-0005-0000-0000-000038500000}"/>
    <cellStyle name="Heading 2 43" xfId="20674" xr:uid="{00000000-0005-0000-0000-000039500000}"/>
    <cellStyle name="Heading 2 44" xfId="20675" xr:uid="{00000000-0005-0000-0000-00003A500000}"/>
    <cellStyle name="Heading 2 45" xfId="20676" xr:uid="{00000000-0005-0000-0000-00003B500000}"/>
    <cellStyle name="Heading 2 46" xfId="20677" xr:uid="{00000000-0005-0000-0000-00003C500000}"/>
    <cellStyle name="Heading 2 47" xfId="20678" xr:uid="{00000000-0005-0000-0000-00003D500000}"/>
    <cellStyle name="Heading 2 48" xfId="20679" xr:uid="{00000000-0005-0000-0000-00003E500000}"/>
    <cellStyle name="Heading 2 49" xfId="20680" xr:uid="{00000000-0005-0000-0000-00003F500000}"/>
    <cellStyle name="Heading 2 5" xfId="20681" xr:uid="{00000000-0005-0000-0000-000040500000}"/>
    <cellStyle name="Heading 2 50" xfId="20682" xr:uid="{00000000-0005-0000-0000-000041500000}"/>
    <cellStyle name="Heading 2 51" xfId="20683" xr:uid="{00000000-0005-0000-0000-000042500000}"/>
    <cellStyle name="Heading 2 52" xfId="20684" xr:uid="{00000000-0005-0000-0000-000043500000}"/>
    <cellStyle name="Heading 2 53" xfId="20685" xr:uid="{00000000-0005-0000-0000-000044500000}"/>
    <cellStyle name="Heading 2 54" xfId="20686" xr:uid="{00000000-0005-0000-0000-000045500000}"/>
    <cellStyle name="Heading 2 55" xfId="20687" xr:uid="{00000000-0005-0000-0000-000046500000}"/>
    <cellStyle name="Heading 2 56" xfId="20688" xr:uid="{00000000-0005-0000-0000-000047500000}"/>
    <cellStyle name="Heading 2 57" xfId="20689" xr:uid="{00000000-0005-0000-0000-000048500000}"/>
    <cellStyle name="Heading 2 58" xfId="20690" xr:uid="{00000000-0005-0000-0000-000049500000}"/>
    <cellStyle name="Heading 2 59" xfId="20691" xr:uid="{00000000-0005-0000-0000-00004A500000}"/>
    <cellStyle name="Heading 2 6" xfId="20692" xr:uid="{00000000-0005-0000-0000-00004B500000}"/>
    <cellStyle name="Heading 2 60" xfId="20693" xr:uid="{00000000-0005-0000-0000-00004C500000}"/>
    <cellStyle name="Heading 2 61" xfId="20694" xr:uid="{00000000-0005-0000-0000-00004D500000}"/>
    <cellStyle name="Heading 2 62" xfId="20695" xr:uid="{00000000-0005-0000-0000-00004E500000}"/>
    <cellStyle name="Heading 2 63" xfId="20696" xr:uid="{00000000-0005-0000-0000-00004F500000}"/>
    <cellStyle name="Heading 2 64" xfId="20697" xr:uid="{00000000-0005-0000-0000-000050500000}"/>
    <cellStyle name="Heading 2 65" xfId="20698" xr:uid="{00000000-0005-0000-0000-000051500000}"/>
    <cellStyle name="Heading 2 66" xfId="20699" xr:uid="{00000000-0005-0000-0000-000052500000}"/>
    <cellStyle name="Heading 2 67" xfId="20700" xr:uid="{00000000-0005-0000-0000-000053500000}"/>
    <cellStyle name="Heading 2 68" xfId="20701" xr:uid="{00000000-0005-0000-0000-000054500000}"/>
    <cellStyle name="Heading 2 69" xfId="20702" xr:uid="{00000000-0005-0000-0000-000055500000}"/>
    <cellStyle name="Heading 2 7" xfId="20703" xr:uid="{00000000-0005-0000-0000-000056500000}"/>
    <cellStyle name="Heading 2 70" xfId="20704" xr:uid="{00000000-0005-0000-0000-000057500000}"/>
    <cellStyle name="Heading 2 71" xfId="20705" xr:uid="{00000000-0005-0000-0000-000058500000}"/>
    <cellStyle name="Heading 2 72" xfId="20706" xr:uid="{00000000-0005-0000-0000-000059500000}"/>
    <cellStyle name="Heading 2 73" xfId="20707" xr:uid="{00000000-0005-0000-0000-00005A500000}"/>
    <cellStyle name="Heading 2 8" xfId="20708" xr:uid="{00000000-0005-0000-0000-00005B500000}"/>
    <cellStyle name="Heading 2 9" xfId="20709" xr:uid="{00000000-0005-0000-0000-00005C500000}"/>
    <cellStyle name="Heading 3 10" xfId="20710" xr:uid="{00000000-0005-0000-0000-00005D500000}"/>
    <cellStyle name="Heading 3 11" xfId="20711" xr:uid="{00000000-0005-0000-0000-00005E500000}"/>
    <cellStyle name="Heading 3 12" xfId="20712" xr:uid="{00000000-0005-0000-0000-00005F500000}"/>
    <cellStyle name="Heading 3 13" xfId="20713" xr:uid="{00000000-0005-0000-0000-000060500000}"/>
    <cellStyle name="Heading 3 14" xfId="20714" xr:uid="{00000000-0005-0000-0000-000061500000}"/>
    <cellStyle name="Heading 3 15" xfId="20715" xr:uid="{00000000-0005-0000-0000-000062500000}"/>
    <cellStyle name="Heading 3 16" xfId="20716" xr:uid="{00000000-0005-0000-0000-000063500000}"/>
    <cellStyle name="Heading 3 17" xfId="20717" xr:uid="{00000000-0005-0000-0000-000064500000}"/>
    <cellStyle name="Heading 3 18" xfId="20718" xr:uid="{00000000-0005-0000-0000-000065500000}"/>
    <cellStyle name="Heading 3 19" xfId="20719" xr:uid="{00000000-0005-0000-0000-000066500000}"/>
    <cellStyle name="Heading 3 2" xfId="20720" xr:uid="{00000000-0005-0000-0000-000067500000}"/>
    <cellStyle name="Heading 3 2 2" xfId="20721" xr:uid="{00000000-0005-0000-0000-000068500000}"/>
    <cellStyle name="Heading 3 2 3" xfId="20722" xr:uid="{00000000-0005-0000-0000-000069500000}"/>
    <cellStyle name="Heading 3 20" xfId="20723" xr:uid="{00000000-0005-0000-0000-00006A500000}"/>
    <cellStyle name="Heading 3 21" xfId="20724" xr:uid="{00000000-0005-0000-0000-00006B500000}"/>
    <cellStyle name="Heading 3 22" xfId="20725" xr:uid="{00000000-0005-0000-0000-00006C500000}"/>
    <cellStyle name="Heading 3 23" xfId="20726" xr:uid="{00000000-0005-0000-0000-00006D500000}"/>
    <cellStyle name="Heading 3 24" xfId="20727" xr:uid="{00000000-0005-0000-0000-00006E500000}"/>
    <cellStyle name="Heading 3 25" xfId="20728" xr:uid="{00000000-0005-0000-0000-00006F500000}"/>
    <cellStyle name="Heading 3 26" xfId="20729" xr:uid="{00000000-0005-0000-0000-000070500000}"/>
    <cellStyle name="Heading 3 27" xfId="20730" xr:uid="{00000000-0005-0000-0000-000071500000}"/>
    <cellStyle name="Heading 3 28" xfId="20731" xr:uid="{00000000-0005-0000-0000-000072500000}"/>
    <cellStyle name="Heading 3 29" xfId="20732" xr:uid="{00000000-0005-0000-0000-000073500000}"/>
    <cellStyle name="Heading 3 3" xfId="20733" xr:uid="{00000000-0005-0000-0000-000074500000}"/>
    <cellStyle name="Heading 3 3 2" xfId="20734" xr:uid="{00000000-0005-0000-0000-000075500000}"/>
    <cellStyle name="Heading 3 30" xfId="20735" xr:uid="{00000000-0005-0000-0000-000076500000}"/>
    <cellStyle name="Heading 3 31" xfId="20736" xr:uid="{00000000-0005-0000-0000-000077500000}"/>
    <cellStyle name="Heading 3 32" xfId="20737" xr:uid="{00000000-0005-0000-0000-000078500000}"/>
    <cellStyle name="Heading 3 33" xfId="20738" xr:uid="{00000000-0005-0000-0000-000079500000}"/>
    <cellStyle name="Heading 3 34" xfId="20739" xr:uid="{00000000-0005-0000-0000-00007A500000}"/>
    <cellStyle name="Heading 3 35" xfId="20740" xr:uid="{00000000-0005-0000-0000-00007B500000}"/>
    <cellStyle name="Heading 3 36" xfId="20741" xr:uid="{00000000-0005-0000-0000-00007C500000}"/>
    <cellStyle name="Heading 3 37" xfId="20742" xr:uid="{00000000-0005-0000-0000-00007D500000}"/>
    <cellStyle name="Heading 3 38" xfId="20743" xr:uid="{00000000-0005-0000-0000-00007E500000}"/>
    <cellStyle name="Heading 3 39" xfId="20744" xr:uid="{00000000-0005-0000-0000-00007F500000}"/>
    <cellStyle name="Heading 3 4" xfId="20745" xr:uid="{00000000-0005-0000-0000-000080500000}"/>
    <cellStyle name="Heading 3 4 2" xfId="20746" xr:uid="{00000000-0005-0000-0000-000081500000}"/>
    <cellStyle name="Heading 3 40" xfId="20747" xr:uid="{00000000-0005-0000-0000-000082500000}"/>
    <cellStyle name="Heading 3 41" xfId="20748" xr:uid="{00000000-0005-0000-0000-000083500000}"/>
    <cellStyle name="Heading 3 42" xfId="20749" xr:uid="{00000000-0005-0000-0000-000084500000}"/>
    <cellStyle name="Heading 3 43" xfId="20750" xr:uid="{00000000-0005-0000-0000-000085500000}"/>
    <cellStyle name="Heading 3 44" xfId="20751" xr:uid="{00000000-0005-0000-0000-000086500000}"/>
    <cellStyle name="Heading 3 45" xfId="20752" xr:uid="{00000000-0005-0000-0000-000087500000}"/>
    <cellStyle name="Heading 3 46" xfId="20753" xr:uid="{00000000-0005-0000-0000-000088500000}"/>
    <cellStyle name="Heading 3 47" xfId="20754" xr:uid="{00000000-0005-0000-0000-000089500000}"/>
    <cellStyle name="Heading 3 48" xfId="20755" xr:uid="{00000000-0005-0000-0000-00008A500000}"/>
    <cellStyle name="Heading 3 49" xfId="20756" xr:uid="{00000000-0005-0000-0000-00008B500000}"/>
    <cellStyle name="Heading 3 5" xfId="20757" xr:uid="{00000000-0005-0000-0000-00008C500000}"/>
    <cellStyle name="Heading 3 50" xfId="20758" xr:uid="{00000000-0005-0000-0000-00008D500000}"/>
    <cellStyle name="Heading 3 51" xfId="20759" xr:uid="{00000000-0005-0000-0000-00008E500000}"/>
    <cellStyle name="Heading 3 52" xfId="20760" xr:uid="{00000000-0005-0000-0000-00008F500000}"/>
    <cellStyle name="Heading 3 53" xfId="20761" xr:uid="{00000000-0005-0000-0000-000090500000}"/>
    <cellStyle name="Heading 3 54" xfId="20762" xr:uid="{00000000-0005-0000-0000-000091500000}"/>
    <cellStyle name="Heading 3 55" xfId="20763" xr:uid="{00000000-0005-0000-0000-000092500000}"/>
    <cellStyle name="Heading 3 56" xfId="20764" xr:uid="{00000000-0005-0000-0000-000093500000}"/>
    <cellStyle name="Heading 3 57" xfId="20765" xr:uid="{00000000-0005-0000-0000-000094500000}"/>
    <cellStyle name="Heading 3 58" xfId="20766" xr:uid="{00000000-0005-0000-0000-000095500000}"/>
    <cellStyle name="Heading 3 59" xfId="20767" xr:uid="{00000000-0005-0000-0000-000096500000}"/>
    <cellStyle name="Heading 3 6" xfId="20768" xr:uid="{00000000-0005-0000-0000-000097500000}"/>
    <cellStyle name="Heading 3 60" xfId="20769" xr:uid="{00000000-0005-0000-0000-000098500000}"/>
    <cellStyle name="Heading 3 61" xfId="20770" xr:uid="{00000000-0005-0000-0000-000099500000}"/>
    <cellStyle name="Heading 3 62" xfId="20771" xr:uid="{00000000-0005-0000-0000-00009A500000}"/>
    <cellStyle name="Heading 3 63" xfId="20772" xr:uid="{00000000-0005-0000-0000-00009B500000}"/>
    <cellStyle name="Heading 3 64" xfId="20773" xr:uid="{00000000-0005-0000-0000-00009C500000}"/>
    <cellStyle name="Heading 3 65" xfId="20774" xr:uid="{00000000-0005-0000-0000-00009D500000}"/>
    <cellStyle name="Heading 3 66" xfId="20775" xr:uid="{00000000-0005-0000-0000-00009E500000}"/>
    <cellStyle name="Heading 3 67" xfId="20776" xr:uid="{00000000-0005-0000-0000-00009F500000}"/>
    <cellStyle name="Heading 3 68" xfId="20777" xr:uid="{00000000-0005-0000-0000-0000A0500000}"/>
    <cellStyle name="Heading 3 69" xfId="20778" xr:uid="{00000000-0005-0000-0000-0000A1500000}"/>
    <cellStyle name="Heading 3 7" xfId="20779" xr:uid="{00000000-0005-0000-0000-0000A2500000}"/>
    <cellStyle name="Heading 3 70" xfId="20780" xr:uid="{00000000-0005-0000-0000-0000A3500000}"/>
    <cellStyle name="Heading 3 71" xfId="20781" xr:uid="{00000000-0005-0000-0000-0000A4500000}"/>
    <cellStyle name="Heading 3 72" xfId="20782" xr:uid="{00000000-0005-0000-0000-0000A5500000}"/>
    <cellStyle name="Heading 3 8" xfId="20783" xr:uid="{00000000-0005-0000-0000-0000A6500000}"/>
    <cellStyle name="Heading 3 9" xfId="20784" xr:uid="{00000000-0005-0000-0000-0000A7500000}"/>
    <cellStyle name="Heading 4 10" xfId="20785" xr:uid="{00000000-0005-0000-0000-0000A8500000}"/>
    <cellStyle name="Heading 4 11" xfId="20786" xr:uid="{00000000-0005-0000-0000-0000A9500000}"/>
    <cellStyle name="Heading 4 12" xfId="20787" xr:uid="{00000000-0005-0000-0000-0000AA500000}"/>
    <cellStyle name="Heading 4 13" xfId="20788" xr:uid="{00000000-0005-0000-0000-0000AB500000}"/>
    <cellStyle name="Heading 4 14" xfId="20789" xr:uid="{00000000-0005-0000-0000-0000AC500000}"/>
    <cellStyle name="Heading 4 15" xfId="20790" xr:uid="{00000000-0005-0000-0000-0000AD500000}"/>
    <cellStyle name="Heading 4 16" xfId="20791" xr:uid="{00000000-0005-0000-0000-0000AE500000}"/>
    <cellStyle name="Heading 4 17" xfId="20792" xr:uid="{00000000-0005-0000-0000-0000AF500000}"/>
    <cellStyle name="Heading 4 18" xfId="20793" xr:uid="{00000000-0005-0000-0000-0000B0500000}"/>
    <cellStyle name="Heading 4 19" xfId="20794" xr:uid="{00000000-0005-0000-0000-0000B1500000}"/>
    <cellStyle name="Heading 4 2" xfId="20795" xr:uid="{00000000-0005-0000-0000-0000B2500000}"/>
    <cellStyle name="Heading 4 2 2" xfId="20796" xr:uid="{00000000-0005-0000-0000-0000B3500000}"/>
    <cellStyle name="Heading 4 2 3" xfId="20797" xr:uid="{00000000-0005-0000-0000-0000B4500000}"/>
    <cellStyle name="Heading 4 20" xfId="20798" xr:uid="{00000000-0005-0000-0000-0000B5500000}"/>
    <cellStyle name="Heading 4 21" xfId="20799" xr:uid="{00000000-0005-0000-0000-0000B6500000}"/>
    <cellStyle name="Heading 4 22" xfId="20800" xr:uid="{00000000-0005-0000-0000-0000B7500000}"/>
    <cellStyle name="Heading 4 23" xfId="20801" xr:uid="{00000000-0005-0000-0000-0000B8500000}"/>
    <cellStyle name="Heading 4 24" xfId="20802" xr:uid="{00000000-0005-0000-0000-0000B9500000}"/>
    <cellStyle name="Heading 4 25" xfId="20803" xr:uid="{00000000-0005-0000-0000-0000BA500000}"/>
    <cellStyle name="Heading 4 26" xfId="20804" xr:uid="{00000000-0005-0000-0000-0000BB500000}"/>
    <cellStyle name="Heading 4 27" xfId="20805" xr:uid="{00000000-0005-0000-0000-0000BC500000}"/>
    <cellStyle name="Heading 4 28" xfId="20806" xr:uid="{00000000-0005-0000-0000-0000BD500000}"/>
    <cellStyle name="Heading 4 29" xfId="20807" xr:uid="{00000000-0005-0000-0000-0000BE500000}"/>
    <cellStyle name="Heading 4 3" xfId="20808" xr:uid="{00000000-0005-0000-0000-0000BF500000}"/>
    <cellStyle name="Heading 4 3 2" xfId="20809" xr:uid="{00000000-0005-0000-0000-0000C0500000}"/>
    <cellStyle name="Heading 4 30" xfId="20810" xr:uid="{00000000-0005-0000-0000-0000C1500000}"/>
    <cellStyle name="Heading 4 31" xfId="20811" xr:uid="{00000000-0005-0000-0000-0000C2500000}"/>
    <cellStyle name="Heading 4 32" xfId="20812" xr:uid="{00000000-0005-0000-0000-0000C3500000}"/>
    <cellStyle name="Heading 4 33" xfId="20813" xr:uid="{00000000-0005-0000-0000-0000C4500000}"/>
    <cellStyle name="Heading 4 34" xfId="20814" xr:uid="{00000000-0005-0000-0000-0000C5500000}"/>
    <cellStyle name="Heading 4 35" xfId="20815" xr:uid="{00000000-0005-0000-0000-0000C6500000}"/>
    <cellStyle name="Heading 4 36" xfId="20816" xr:uid="{00000000-0005-0000-0000-0000C7500000}"/>
    <cellStyle name="Heading 4 37" xfId="20817" xr:uid="{00000000-0005-0000-0000-0000C8500000}"/>
    <cellStyle name="Heading 4 38" xfId="20818" xr:uid="{00000000-0005-0000-0000-0000C9500000}"/>
    <cellStyle name="Heading 4 39" xfId="20819" xr:uid="{00000000-0005-0000-0000-0000CA500000}"/>
    <cellStyle name="Heading 4 4" xfId="20820" xr:uid="{00000000-0005-0000-0000-0000CB500000}"/>
    <cellStyle name="Heading 4 4 2" xfId="20821" xr:uid="{00000000-0005-0000-0000-0000CC500000}"/>
    <cellStyle name="Heading 4 40" xfId="20822" xr:uid="{00000000-0005-0000-0000-0000CD500000}"/>
    <cellStyle name="Heading 4 41" xfId="20823" xr:uid="{00000000-0005-0000-0000-0000CE500000}"/>
    <cellStyle name="Heading 4 42" xfId="20824" xr:uid="{00000000-0005-0000-0000-0000CF500000}"/>
    <cellStyle name="Heading 4 43" xfId="20825" xr:uid="{00000000-0005-0000-0000-0000D0500000}"/>
    <cellStyle name="Heading 4 44" xfId="20826" xr:uid="{00000000-0005-0000-0000-0000D1500000}"/>
    <cellStyle name="Heading 4 45" xfId="20827" xr:uid="{00000000-0005-0000-0000-0000D2500000}"/>
    <cellStyle name="Heading 4 46" xfId="20828" xr:uid="{00000000-0005-0000-0000-0000D3500000}"/>
    <cellStyle name="Heading 4 47" xfId="20829" xr:uid="{00000000-0005-0000-0000-0000D4500000}"/>
    <cellStyle name="Heading 4 48" xfId="20830" xr:uid="{00000000-0005-0000-0000-0000D5500000}"/>
    <cellStyle name="Heading 4 49" xfId="20831" xr:uid="{00000000-0005-0000-0000-0000D6500000}"/>
    <cellStyle name="Heading 4 5" xfId="20832" xr:uid="{00000000-0005-0000-0000-0000D7500000}"/>
    <cellStyle name="Heading 4 50" xfId="20833" xr:uid="{00000000-0005-0000-0000-0000D8500000}"/>
    <cellStyle name="Heading 4 51" xfId="20834" xr:uid="{00000000-0005-0000-0000-0000D9500000}"/>
    <cellStyle name="Heading 4 52" xfId="20835" xr:uid="{00000000-0005-0000-0000-0000DA500000}"/>
    <cellStyle name="Heading 4 53" xfId="20836" xr:uid="{00000000-0005-0000-0000-0000DB500000}"/>
    <cellStyle name="Heading 4 54" xfId="20837" xr:uid="{00000000-0005-0000-0000-0000DC500000}"/>
    <cellStyle name="Heading 4 55" xfId="20838" xr:uid="{00000000-0005-0000-0000-0000DD500000}"/>
    <cellStyle name="Heading 4 56" xfId="20839" xr:uid="{00000000-0005-0000-0000-0000DE500000}"/>
    <cellStyle name="Heading 4 57" xfId="20840" xr:uid="{00000000-0005-0000-0000-0000DF500000}"/>
    <cellStyle name="Heading 4 58" xfId="20841" xr:uid="{00000000-0005-0000-0000-0000E0500000}"/>
    <cellStyle name="Heading 4 59" xfId="20842" xr:uid="{00000000-0005-0000-0000-0000E1500000}"/>
    <cellStyle name="Heading 4 6" xfId="20843" xr:uid="{00000000-0005-0000-0000-0000E2500000}"/>
    <cellStyle name="Heading 4 60" xfId="20844" xr:uid="{00000000-0005-0000-0000-0000E3500000}"/>
    <cellStyle name="Heading 4 61" xfId="20845" xr:uid="{00000000-0005-0000-0000-0000E4500000}"/>
    <cellStyle name="Heading 4 62" xfId="20846" xr:uid="{00000000-0005-0000-0000-0000E5500000}"/>
    <cellStyle name="Heading 4 63" xfId="20847" xr:uid="{00000000-0005-0000-0000-0000E6500000}"/>
    <cellStyle name="Heading 4 64" xfId="20848" xr:uid="{00000000-0005-0000-0000-0000E7500000}"/>
    <cellStyle name="Heading 4 65" xfId="20849" xr:uid="{00000000-0005-0000-0000-0000E8500000}"/>
    <cellStyle name="Heading 4 66" xfId="20850" xr:uid="{00000000-0005-0000-0000-0000E9500000}"/>
    <cellStyle name="Heading 4 67" xfId="20851" xr:uid="{00000000-0005-0000-0000-0000EA500000}"/>
    <cellStyle name="Heading 4 68" xfId="20852" xr:uid="{00000000-0005-0000-0000-0000EB500000}"/>
    <cellStyle name="Heading 4 69" xfId="20853" xr:uid="{00000000-0005-0000-0000-0000EC500000}"/>
    <cellStyle name="Heading 4 7" xfId="20854" xr:uid="{00000000-0005-0000-0000-0000ED500000}"/>
    <cellStyle name="Heading 4 70" xfId="20855" xr:uid="{00000000-0005-0000-0000-0000EE500000}"/>
    <cellStyle name="Heading 4 71" xfId="20856" xr:uid="{00000000-0005-0000-0000-0000EF500000}"/>
    <cellStyle name="Heading 4 72" xfId="20857" xr:uid="{00000000-0005-0000-0000-0000F0500000}"/>
    <cellStyle name="Heading 4 8" xfId="20858" xr:uid="{00000000-0005-0000-0000-0000F1500000}"/>
    <cellStyle name="Heading 4 9" xfId="20859" xr:uid="{00000000-0005-0000-0000-0000F2500000}"/>
    <cellStyle name="HEADING1" xfId="20860" xr:uid="{00000000-0005-0000-0000-0000F3500000}"/>
    <cellStyle name="HEADING2" xfId="20861" xr:uid="{00000000-0005-0000-0000-0000F4500000}"/>
    <cellStyle name="HEADING2 2" xfId="20862" xr:uid="{00000000-0005-0000-0000-0000F5500000}"/>
    <cellStyle name="Hyperlink 2" xfId="20863" xr:uid="{00000000-0005-0000-0000-0000F6500000}"/>
    <cellStyle name="Hyperlink 2 2" xfId="20864" xr:uid="{00000000-0005-0000-0000-0000F7500000}"/>
    <cellStyle name="Hyperlink 3" xfId="20865" xr:uid="{00000000-0005-0000-0000-0000F8500000}"/>
    <cellStyle name="Hyperlink 4" xfId="20866" xr:uid="{00000000-0005-0000-0000-0000F9500000}"/>
    <cellStyle name="Input [yellow]" xfId="20867" xr:uid="{00000000-0005-0000-0000-0000FA500000}"/>
    <cellStyle name="Input [yellow] 2" xfId="20868" xr:uid="{00000000-0005-0000-0000-0000FB500000}"/>
    <cellStyle name="Input 10" xfId="20869" xr:uid="{00000000-0005-0000-0000-0000FC500000}"/>
    <cellStyle name="Input 10 2" xfId="20870" xr:uid="{00000000-0005-0000-0000-0000FD500000}"/>
    <cellStyle name="Input 10 3" xfId="20871" xr:uid="{00000000-0005-0000-0000-0000FE500000}"/>
    <cellStyle name="Input 11" xfId="20872" xr:uid="{00000000-0005-0000-0000-0000FF500000}"/>
    <cellStyle name="Input 11 2" xfId="20873" xr:uid="{00000000-0005-0000-0000-000000510000}"/>
    <cellStyle name="Input 11 3" xfId="20874" xr:uid="{00000000-0005-0000-0000-000001510000}"/>
    <cellStyle name="Input 12" xfId="20875" xr:uid="{00000000-0005-0000-0000-000002510000}"/>
    <cellStyle name="Input 12 2" xfId="20876" xr:uid="{00000000-0005-0000-0000-000003510000}"/>
    <cellStyle name="Input 12 3" xfId="20877" xr:uid="{00000000-0005-0000-0000-000004510000}"/>
    <cellStyle name="Input 13" xfId="20878" xr:uid="{00000000-0005-0000-0000-000005510000}"/>
    <cellStyle name="Input 13 2" xfId="20879" xr:uid="{00000000-0005-0000-0000-000006510000}"/>
    <cellStyle name="Input 13 3" xfId="20880" xr:uid="{00000000-0005-0000-0000-000007510000}"/>
    <cellStyle name="Input 14" xfId="20881" xr:uid="{00000000-0005-0000-0000-000008510000}"/>
    <cellStyle name="Input 14 2" xfId="20882" xr:uid="{00000000-0005-0000-0000-000009510000}"/>
    <cellStyle name="Input 14 3" xfId="20883" xr:uid="{00000000-0005-0000-0000-00000A510000}"/>
    <cellStyle name="Input 15" xfId="20884" xr:uid="{00000000-0005-0000-0000-00000B510000}"/>
    <cellStyle name="Input 15 2" xfId="20885" xr:uid="{00000000-0005-0000-0000-00000C510000}"/>
    <cellStyle name="Input 15 3" xfId="20886" xr:uid="{00000000-0005-0000-0000-00000D510000}"/>
    <cellStyle name="Input 16" xfId="20887" xr:uid="{00000000-0005-0000-0000-00000E510000}"/>
    <cellStyle name="Input 16 2" xfId="20888" xr:uid="{00000000-0005-0000-0000-00000F510000}"/>
    <cellStyle name="Input 16 3" xfId="20889" xr:uid="{00000000-0005-0000-0000-000010510000}"/>
    <cellStyle name="Input 17" xfId="20890" xr:uid="{00000000-0005-0000-0000-000011510000}"/>
    <cellStyle name="Input 17 2" xfId="20891" xr:uid="{00000000-0005-0000-0000-000012510000}"/>
    <cellStyle name="Input 17 3" xfId="20892" xr:uid="{00000000-0005-0000-0000-000013510000}"/>
    <cellStyle name="Input 18" xfId="20893" xr:uid="{00000000-0005-0000-0000-000014510000}"/>
    <cellStyle name="Input 18 2" xfId="20894" xr:uid="{00000000-0005-0000-0000-000015510000}"/>
    <cellStyle name="Input 18 3" xfId="20895" xr:uid="{00000000-0005-0000-0000-000016510000}"/>
    <cellStyle name="Input 19" xfId="20896" xr:uid="{00000000-0005-0000-0000-000017510000}"/>
    <cellStyle name="Input 19 2" xfId="20897" xr:uid="{00000000-0005-0000-0000-000018510000}"/>
    <cellStyle name="Input 19 3" xfId="20898" xr:uid="{00000000-0005-0000-0000-000019510000}"/>
    <cellStyle name="Input 2" xfId="20899" xr:uid="{00000000-0005-0000-0000-00001A510000}"/>
    <cellStyle name="Input 2 2" xfId="20900" xr:uid="{00000000-0005-0000-0000-00001B510000}"/>
    <cellStyle name="Input 2 2 2" xfId="20901" xr:uid="{00000000-0005-0000-0000-00001C510000}"/>
    <cellStyle name="Input 2 2 2 2" xfId="20902" xr:uid="{00000000-0005-0000-0000-00001D510000}"/>
    <cellStyle name="Input 2 2 3" xfId="20903" xr:uid="{00000000-0005-0000-0000-00001E510000}"/>
    <cellStyle name="Input 2 2 3 2" xfId="20904" xr:uid="{00000000-0005-0000-0000-00001F510000}"/>
    <cellStyle name="Input 2 2 3 3" xfId="20905" xr:uid="{00000000-0005-0000-0000-000020510000}"/>
    <cellStyle name="Input 2 2 4" xfId="20906" xr:uid="{00000000-0005-0000-0000-000021510000}"/>
    <cellStyle name="Input 2 2 4 2" xfId="20907" xr:uid="{00000000-0005-0000-0000-000022510000}"/>
    <cellStyle name="Input 2 2 4 3" xfId="20908" xr:uid="{00000000-0005-0000-0000-000023510000}"/>
    <cellStyle name="Input 2 3" xfId="20909" xr:uid="{00000000-0005-0000-0000-000024510000}"/>
    <cellStyle name="Input 2 4" xfId="20910" xr:uid="{00000000-0005-0000-0000-000025510000}"/>
    <cellStyle name="Input 2 4 2" xfId="20911" xr:uid="{00000000-0005-0000-0000-000026510000}"/>
    <cellStyle name="Input 2 5" xfId="20912" xr:uid="{00000000-0005-0000-0000-000027510000}"/>
    <cellStyle name="Input 2 5 2" xfId="20913" xr:uid="{00000000-0005-0000-0000-000028510000}"/>
    <cellStyle name="Input 2 5 3" xfId="20914" xr:uid="{00000000-0005-0000-0000-000029510000}"/>
    <cellStyle name="Input 2 6" xfId="20915" xr:uid="{00000000-0005-0000-0000-00002A510000}"/>
    <cellStyle name="Input 2 6 2" xfId="20916" xr:uid="{00000000-0005-0000-0000-00002B510000}"/>
    <cellStyle name="Input 2 6 3" xfId="20917" xr:uid="{00000000-0005-0000-0000-00002C510000}"/>
    <cellStyle name="Input 20" xfId="20918" xr:uid="{00000000-0005-0000-0000-00002D510000}"/>
    <cellStyle name="Input 20 2" xfId="20919" xr:uid="{00000000-0005-0000-0000-00002E510000}"/>
    <cellStyle name="Input 20 3" xfId="20920" xr:uid="{00000000-0005-0000-0000-00002F510000}"/>
    <cellStyle name="Input 21" xfId="20921" xr:uid="{00000000-0005-0000-0000-000030510000}"/>
    <cellStyle name="Input 21 2" xfId="20922" xr:uid="{00000000-0005-0000-0000-000031510000}"/>
    <cellStyle name="Input 21 3" xfId="20923" xr:uid="{00000000-0005-0000-0000-000032510000}"/>
    <cellStyle name="Input 22" xfId="20924" xr:uid="{00000000-0005-0000-0000-000033510000}"/>
    <cellStyle name="Input 22 2" xfId="20925" xr:uid="{00000000-0005-0000-0000-000034510000}"/>
    <cellStyle name="Input 22 3" xfId="20926" xr:uid="{00000000-0005-0000-0000-000035510000}"/>
    <cellStyle name="Input 23" xfId="20927" xr:uid="{00000000-0005-0000-0000-000036510000}"/>
    <cellStyle name="Input 23 2" xfId="20928" xr:uid="{00000000-0005-0000-0000-000037510000}"/>
    <cellStyle name="Input 23 3" xfId="20929" xr:uid="{00000000-0005-0000-0000-000038510000}"/>
    <cellStyle name="Input 24" xfId="20930" xr:uid="{00000000-0005-0000-0000-000039510000}"/>
    <cellStyle name="Input 24 2" xfId="20931" xr:uid="{00000000-0005-0000-0000-00003A510000}"/>
    <cellStyle name="Input 24 3" xfId="20932" xr:uid="{00000000-0005-0000-0000-00003B510000}"/>
    <cellStyle name="Input 25" xfId="20933" xr:uid="{00000000-0005-0000-0000-00003C510000}"/>
    <cellStyle name="Input 25 2" xfId="20934" xr:uid="{00000000-0005-0000-0000-00003D510000}"/>
    <cellStyle name="Input 25 3" xfId="20935" xr:uid="{00000000-0005-0000-0000-00003E510000}"/>
    <cellStyle name="Input 26" xfId="20936" xr:uid="{00000000-0005-0000-0000-00003F510000}"/>
    <cellStyle name="Input 26 2" xfId="20937" xr:uid="{00000000-0005-0000-0000-000040510000}"/>
    <cellStyle name="Input 26 3" xfId="20938" xr:uid="{00000000-0005-0000-0000-000041510000}"/>
    <cellStyle name="Input 27" xfId="20939" xr:uid="{00000000-0005-0000-0000-000042510000}"/>
    <cellStyle name="Input 27 2" xfId="20940" xr:uid="{00000000-0005-0000-0000-000043510000}"/>
    <cellStyle name="Input 27 3" xfId="20941" xr:uid="{00000000-0005-0000-0000-000044510000}"/>
    <cellStyle name="Input 28" xfId="20942" xr:uid="{00000000-0005-0000-0000-000045510000}"/>
    <cellStyle name="Input 28 2" xfId="20943" xr:uid="{00000000-0005-0000-0000-000046510000}"/>
    <cellStyle name="Input 28 3" xfId="20944" xr:uid="{00000000-0005-0000-0000-000047510000}"/>
    <cellStyle name="Input 29" xfId="20945" xr:uid="{00000000-0005-0000-0000-000048510000}"/>
    <cellStyle name="Input 29 2" xfId="20946" xr:uid="{00000000-0005-0000-0000-000049510000}"/>
    <cellStyle name="Input 29 3" xfId="20947" xr:uid="{00000000-0005-0000-0000-00004A510000}"/>
    <cellStyle name="Input 3" xfId="20948" xr:uid="{00000000-0005-0000-0000-00004B510000}"/>
    <cellStyle name="Input 3 2" xfId="20949" xr:uid="{00000000-0005-0000-0000-00004C510000}"/>
    <cellStyle name="Input 3 3" xfId="20950" xr:uid="{00000000-0005-0000-0000-00004D510000}"/>
    <cellStyle name="Input 3 4" xfId="20951" xr:uid="{00000000-0005-0000-0000-00004E510000}"/>
    <cellStyle name="Input 3 4 2" xfId="20952" xr:uid="{00000000-0005-0000-0000-00004F510000}"/>
    <cellStyle name="Input 3 5" xfId="20953" xr:uid="{00000000-0005-0000-0000-000050510000}"/>
    <cellStyle name="Input 3 5 2" xfId="20954" xr:uid="{00000000-0005-0000-0000-000051510000}"/>
    <cellStyle name="Input 3 5 3" xfId="20955" xr:uid="{00000000-0005-0000-0000-000052510000}"/>
    <cellStyle name="Input 3 6" xfId="20956" xr:uid="{00000000-0005-0000-0000-000053510000}"/>
    <cellStyle name="Input 3 6 2" xfId="20957" xr:uid="{00000000-0005-0000-0000-000054510000}"/>
    <cellStyle name="Input 3 6 3" xfId="20958" xr:uid="{00000000-0005-0000-0000-000055510000}"/>
    <cellStyle name="Input 30" xfId="20959" xr:uid="{00000000-0005-0000-0000-000056510000}"/>
    <cellStyle name="Input 30 2" xfId="20960" xr:uid="{00000000-0005-0000-0000-000057510000}"/>
    <cellStyle name="Input 30 3" xfId="20961" xr:uid="{00000000-0005-0000-0000-000058510000}"/>
    <cellStyle name="Input 31" xfId="20962" xr:uid="{00000000-0005-0000-0000-000059510000}"/>
    <cellStyle name="Input 31 2" xfId="20963" xr:uid="{00000000-0005-0000-0000-00005A510000}"/>
    <cellStyle name="Input 31 3" xfId="20964" xr:uid="{00000000-0005-0000-0000-00005B510000}"/>
    <cellStyle name="Input 32" xfId="20965" xr:uid="{00000000-0005-0000-0000-00005C510000}"/>
    <cellStyle name="Input 32 2" xfId="20966" xr:uid="{00000000-0005-0000-0000-00005D510000}"/>
    <cellStyle name="Input 32 3" xfId="20967" xr:uid="{00000000-0005-0000-0000-00005E510000}"/>
    <cellStyle name="Input 33" xfId="20968" xr:uid="{00000000-0005-0000-0000-00005F510000}"/>
    <cellStyle name="Input 33 2" xfId="20969" xr:uid="{00000000-0005-0000-0000-000060510000}"/>
    <cellStyle name="Input 33 3" xfId="20970" xr:uid="{00000000-0005-0000-0000-000061510000}"/>
    <cellStyle name="Input 34" xfId="20971" xr:uid="{00000000-0005-0000-0000-000062510000}"/>
    <cellStyle name="Input 34 2" xfId="20972" xr:uid="{00000000-0005-0000-0000-000063510000}"/>
    <cellStyle name="Input 34 3" xfId="20973" xr:uid="{00000000-0005-0000-0000-000064510000}"/>
    <cellStyle name="Input 35" xfId="20974" xr:uid="{00000000-0005-0000-0000-000065510000}"/>
    <cellStyle name="Input 36" xfId="20975" xr:uid="{00000000-0005-0000-0000-000066510000}"/>
    <cellStyle name="Input 37" xfId="20976" xr:uid="{00000000-0005-0000-0000-000067510000}"/>
    <cellStyle name="Input 38" xfId="20977" xr:uid="{00000000-0005-0000-0000-000068510000}"/>
    <cellStyle name="Input 39" xfId="20978" xr:uid="{00000000-0005-0000-0000-000069510000}"/>
    <cellStyle name="Input 4" xfId="20979" xr:uid="{00000000-0005-0000-0000-00006A510000}"/>
    <cellStyle name="Input 4 2" xfId="20980" xr:uid="{00000000-0005-0000-0000-00006B510000}"/>
    <cellStyle name="Input 4 3" xfId="20981" xr:uid="{00000000-0005-0000-0000-00006C510000}"/>
    <cellStyle name="Input 4 4" xfId="20982" xr:uid="{00000000-0005-0000-0000-00006D510000}"/>
    <cellStyle name="Input 4 4 2" xfId="20983" xr:uid="{00000000-0005-0000-0000-00006E510000}"/>
    <cellStyle name="Input 4 5" xfId="20984" xr:uid="{00000000-0005-0000-0000-00006F510000}"/>
    <cellStyle name="Input 4 5 2" xfId="20985" xr:uid="{00000000-0005-0000-0000-000070510000}"/>
    <cellStyle name="Input 4 5 3" xfId="20986" xr:uid="{00000000-0005-0000-0000-000071510000}"/>
    <cellStyle name="Input 4 6" xfId="20987" xr:uid="{00000000-0005-0000-0000-000072510000}"/>
    <cellStyle name="Input 4 6 2" xfId="20988" xr:uid="{00000000-0005-0000-0000-000073510000}"/>
    <cellStyle name="Input 4 6 3" xfId="20989" xr:uid="{00000000-0005-0000-0000-000074510000}"/>
    <cellStyle name="Input 40" xfId="20990" xr:uid="{00000000-0005-0000-0000-000075510000}"/>
    <cellStyle name="Input 41" xfId="20991" xr:uid="{00000000-0005-0000-0000-000076510000}"/>
    <cellStyle name="Input 42" xfId="20992" xr:uid="{00000000-0005-0000-0000-000077510000}"/>
    <cellStyle name="Input 43" xfId="20993" xr:uid="{00000000-0005-0000-0000-000078510000}"/>
    <cellStyle name="Input 44" xfId="20994" xr:uid="{00000000-0005-0000-0000-000079510000}"/>
    <cellStyle name="Input 45" xfId="20995" xr:uid="{00000000-0005-0000-0000-00007A510000}"/>
    <cellStyle name="Input 46" xfId="20996" xr:uid="{00000000-0005-0000-0000-00007B510000}"/>
    <cellStyle name="Input 47" xfId="20997" xr:uid="{00000000-0005-0000-0000-00007C510000}"/>
    <cellStyle name="Input 48" xfId="20998" xr:uid="{00000000-0005-0000-0000-00007D510000}"/>
    <cellStyle name="Input 49" xfId="20999" xr:uid="{00000000-0005-0000-0000-00007E510000}"/>
    <cellStyle name="Input 5" xfId="21000" xr:uid="{00000000-0005-0000-0000-00007F510000}"/>
    <cellStyle name="Input 5 2" xfId="21001" xr:uid="{00000000-0005-0000-0000-000080510000}"/>
    <cellStyle name="Input 5 3" xfId="21002" xr:uid="{00000000-0005-0000-0000-000081510000}"/>
    <cellStyle name="Input 50" xfId="21003" xr:uid="{00000000-0005-0000-0000-000082510000}"/>
    <cellStyle name="Input 51" xfId="21004" xr:uid="{00000000-0005-0000-0000-000083510000}"/>
    <cellStyle name="Input 52" xfId="21005" xr:uid="{00000000-0005-0000-0000-000084510000}"/>
    <cellStyle name="Input 53" xfId="21006" xr:uid="{00000000-0005-0000-0000-000085510000}"/>
    <cellStyle name="Input 54" xfId="21007" xr:uid="{00000000-0005-0000-0000-000086510000}"/>
    <cellStyle name="Input 55" xfId="21008" xr:uid="{00000000-0005-0000-0000-000087510000}"/>
    <cellStyle name="Input 56" xfId="21009" xr:uid="{00000000-0005-0000-0000-000088510000}"/>
    <cellStyle name="Input 57" xfId="21010" xr:uid="{00000000-0005-0000-0000-000089510000}"/>
    <cellStyle name="Input 58" xfId="21011" xr:uid="{00000000-0005-0000-0000-00008A510000}"/>
    <cellStyle name="Input 59" xfId="21012" xr:uid="{00000000-0005-0000-0000-00008B510000}"/>
    <cellStyle name="Input 6" xfId="21013" xr:uid="{00000000-0005-0000-0000-00008C510000}"/>
    <cellStyle name="Input 6 2" xfId="21014" xr:uid="{00000000-0005-0000-0000-00008D510000}"/>
    <cellStyle name="Input 6 3" xfId="21015" xr:uid="{00000000-0005-0000-0000-00008E510000}"/>
    <cellStyle name="Input 60" xfId="21016" xr:uid="{00000000-0005-0000-0000-00008F510000}"/>
    <cellStyle name="Input 61" xfId="21017" xr:uid="{00000000-0005-0000-0000-000090510000}"/>
    <cellStyle name="Input 62" xfId="21018" xr:uid="{00000000-0005-0000-0000-000091510000}"/>
    <cellStyle name="Input 63" xfId="21019" xr:uid="{00000000-0005-0000-0000-000092510000}"/>
    <cellStyle name="Input 64" xfId="21020" xr:uid="{00000000-0005-0000-0000-000093510000}"/>
    <cellStyle name="Input 65" xfId="21021" xr:uid="{00000000-0005-0000-0000-000094510000}"/>
    <cellStyle name="Input 66" xfId="21022" xr:uid="{00000000-0005-0000-0000-000095510000}"/>
    <cellStyle name="Input 67" xfId="21023" xr:uid="{00000000-0005-0000-0000-000096510000}"/>
    <cellStyle name="Input 68" xfId="21024" xr:uid="{00000000-0005-0000-0000-000097510000}"/>
    <cellStyle name="Input 69" xfId="21025" xr:uid="{00000000-0005-0000-0000-000098510000}"/>
    <cellStyle name="Input 7" xfId="21026" xr:uid="{00000000-0005-0000-0000-000099510000}"/>
    <cellStyle name="Input 7 2" xfId="21027" xr:uid="{00000000-0005-0000-0000-00009A510000}"/>
    <cellStyle name="Input 7 3" xfId="21028" xr:uid="{00000000-0005-0000-0000-00009B510000}"/>
    <cellStyle name="Input 70" xfId="21029" xr:uid="{00000000-0005-0000-0000-00009C510000}"/>
    <cellStyle name="Input 71" xfId="21030" xr:uid="{00000000-0005-0000-0000-00009D510000}"/>
    <cellStyle name="Input 72" xfId="21031" xr:uid="{00000000-0005-0000-0000-00009E510000}"/>
    <cellStyle name="Input 73" xfId="21032" xr:uid="{00000000-0005-0000-0000-00009F510000}"/>
    <cellStyle name="Input 74" xfId="21033" xr:uid="{00000000-0005-0000-0000-0000A0510000}"/>
    <cellStyle name="Input 75" xfId="21034" xr:uid="{00000000-0005-0000-0000-0000A1510000}"/>
    <cellStyle name="Input 76" xfId="21035" xr:uid="{00000000-0005-0000-0000-0000A2510000}"/>
    <cellStyle name="Input 77" xfId="21036" xr:uid="{00000000-0005-0000-0000-0000A3510000}"/>
    <cellStyle name="Input 78" xfId="21037" xr:uid="{00000000-0005-0000-0000-0000A4510000}"/>
    <cellStyle name="Input 79" xfId="21038" xr:uid="{00000000-0005-0000-0000-0000A5510000}"/>
    <cellStyle name="Input 8" xfId="21039" xr:uid="{00000000-0005-0000-0000-0000A6510000}"/>
    <cellStyle name="Input 8 2" xfId="21040" xr:uid="{00000000-0005-0000-0000-0000A7510000}"/>
    <cellStyle name="Input 8 3" xfId="21041" xr:uid="{00000000-0005-0000-0000-0000A8510000}"/>
    <cellStyle name="Input 80" xfId="21042" xr:uid="{00000000-0005-0000-0000-0000A9510000}"/>
    <cellStyle name="Input 81" xfId="21043" xr:uid="{00000000-0005-0000-0000-0000AA510000}"/>
    <cellStyle name="Input 82" xfId="21044" xr:uid="{00000000-0005-0000-0000-0000AB510000}"/>
    <cellStyle name="Input 83" xfId="21045" xr:uid="{00000000-0005-0000-0000-0000AC510000}"/>
    <cellStyle name="Input 84" xfId="21046" xr:uid="{00000000-0005-0000-0000-0000AD510000}"/>
    <cellStyle name="Input 85" xfId="21047" xr:uid="{00000000-0005-0000-0000-0000AE510000}"/>
    <cellStyle name="Input 86" xfId="21048" xr:uid="{00000000-0005-0000-0000-0000AF510000}"/>
    <cellStyle name="Input 87" xfId="21049" xr:uid="{00000000-0005-0000-0000-0000B0510000}"/>
    <cellStyle name="Input 88" xfId="21050" xr:uid="{00000000-0005-0000-0000-0000B1510000}"/>
    <cellStyle name="Input 89" xfId="21051" xr:uid="{00000000-0005-0000-0000-0000B2510000}"/>
    <cellStyle name="Input 9" xfId="21052" xr:uid="{00000000-0005-0000-0000-0000B3510000}"/>
    <cellStyle name="Input 9 2" xfId="21053" xr:uid="{00000000-0005-0000-0000-0000B4510000}"/>
    <cellStyle name="Input 9 3" xfId="21054" xr:uid="{00000000-0005-0000-0000-0000B5510000}"/>
    <cellStyle name="Input 90" xfId="21055" xr:uid="{00000000-0005-0000-0000-0000B6510000}"/>
    <cellStyle name="Input 91" xfId="21056" xr:uid="{00000000-0005-0000-0000-0000B7510000}"/>
    <cellStyle name="Input 92" xfId="21057" xr:uid="{00000000-0005-0000-0000-0000B8510000}"/>
    <cellStyle name="Input 93" xfId="21058" xr:uid="{00000000-0005-0000-0000-0000B9510000}"/>
    <cellStyle name="Input 94" xfId="21059" xr:uid="{00000000-0005-0000-0000-0000BA510000}"/>
    <cellStyle name="Input 95" xfId="21060" xr:uid="{00000000-0005-0000-0000-0000BB510000}"/>
    <cellStyle name="Input 96" xfId="21061" xr:uid="{00000000-0005-0000-0000-0000BC510000}"/>
    <cellStyle name="Input 97" xfId="21062" xr:uid="{00000000-0005-0000-0000-0000BD510000}"/>
    <cellStyle name="Input1" xfId="21063" xr:uid="{00000000-0005-0000-0000-0000BE510000}"/>
    <cellStyle name="Input1 2" xfId="21064" xr:uid="{00000000-0005-0000-0000-0000BF510000}"/>
    <cellStyle name="Input2" xfId="21065" xr:uid="{00000000-0005-0000-0000-0000C0510000}"/>
    <cellStyle name="Input2 2" xfId="21066" xr:uid="{00000000-0005-0000-0000-0000C1510000}"/>
    <cellStyle name="Input2 2 2" xfId="21067" xr:uid="{00000000-0005-0000-0000-0000C2510000}"/>
    <cellStyle name="Input2 3" xfId="21068" xr:uid="{00000000-0005-0000-0000-0000C3510000}"/>
    <cellStyle name="LineItemPrompt" xfId="21069" xr:uid="{00000000-0005-0000-0000-0000C4510000}"/>
    <cellStyle name="LineItemPrompt 2" xfId="21070" xr:uid="{00000000-0005-0000-0000-0000C5510000}"/>
    <cellStyle name="LineItemValue" xfId="21071" xr:uid="{00000000-0005-0000-0000-0000C6510000}"/>
    <cellStyle name="Linked Cell 10" xfId="21072" xr:uid="{00000000-0005-0000-0000-0000C7510000}"/>
    <cellStyle name="Linked Cell 11" xfId="21073" xr:uid="{00000000-0005-0000-0000-0000C8510000}"/>
    <cellStyle name="Linked Cell 12" xfId="21074" xr:uid="{00000000-0005-0000-0000-0000C9510000}"/>
    <cellStyle name="Linked Cell 13" xfId="21075" xr:uid="{00000000-0005-0000-0000-0000CA510000}"/>
    <cellStyle name="Linked Cell 14" xfId="21076" xr:uid="{00000000-0005-0000-0000-0000CB510000}"/>
    <cellStyle name="Linked Cell 15" xfId="21077" xr:uid="{00000000-0005-0000-0000-0000CC510000}"/>
    <cellStyle name="Linked Cell 16" xfId="21078" xr:uid="{00000000-0005-0000-0000-0000CD510000}"/>
    <cellStyle name="Linked Cell 17" xfId="21079" xr:uid="{00000000-0005-0000-0000-0000CE510000}"/>
    <cellStyle name="Linked Cell 18" xfId="21080" xr:uid="{00000000-0005-0000-0000-0000CF510000}"/>
    <cellStyle name="Linked Cell 19" xfId="21081" xr:uid="{00000000-0005-0000-0000-0000D0510000}"/>
    <cellStyle name="Linked Cell 2" xfId="21082" xr:uid="{00000000-0005-0000-0000-0000D1510000}"/>
    <cellStyle name="Linked Cell 2 2" xfId="21083" xr:uid="{00000000-0005-0000-0000-0000D2510000}"/>
    <cellStyle name="Linked Cell 2 3" xfId="21084" xr:uid="{00000000-0005-0000-0000-0000D3510000}"/>
    <cellStyle name="Linked Cell 20" xfId="21085" xr:uid="{00000000-0005-0000-0000-0000D4510000}"/>
    <cellStyle name="Linked Cell 21" xfId="21086" xr:uid="{00000000-0005-0000-0000-0000D5510000}"/>
    <cellStyle name="Linked Cell 22" xfId="21087" xr:uid="{00000000-0005-0000-0000-0000D6510000}"/>
    <cellStyle name="Linked Cell 23" xfId="21088" xr:uid="{00000000-0005-0000-0000-0000D7510000}"/>
    <cellStyle name="Linked Cell 24" xfId="21089" xr:uid="{00000000-0005-0000-0000-0000D8510000}"/>
    <cellStyle name="Linked Cell 25" xfId="21090" xr:uid="{00000000-0005-0000-0000-0000D9510000}"/>
    <cellStyle name="Linked Cell 26" xfId="21091" xr:uid="{00000000-0005-0000-0000-0000DA510000}"/>
    <cellStyle name="Linked Cell 27" xfId="21092" xr:uid="{00000000-0005-0000-0000-0000DB510000}"/>
    <cellStyle name="Linked Cell 28" xfId="21093" xr:uid="{00000000-0005-0000-0000-0000DC510000}"/>
    <cellStyle name="Linked Cell 29" xfId="21094" xr:uid="{00000000-0005-0000-0000-0000DD510000}"/>
    <cellStyle name="Linked Cell 3" xfId="21095" xr:uid="{00000000-0005-0000-0000-0000DE510000}"/>
    <cellStyle name="Linked Cell 3 2" xfId="21096" xr:uid="{00000000-0005-0000-0000-0000DF510000}"/>
    <cellStyle name="Linked Cell 30" xfId="21097" xr:uid="{00000000-0005-0000-0000-0000E0510000}"/>
    <cellStyle name="Linked Cell 31" xfId="21098" xr:uid="{00000000-0005-0000-0000-0000E1510000}"/>
    <cellStyle name="Linked Cell 32" xfId="21099" xr:uid="{00000000-0005-0000-0000-0000E2510000}"/>
    <cellStyle name="Linked Cell 33" xfId="21100" xr:uid="{00000000-0005-0000-0000-0000E3510000}"/>
    <cellStyle name="Linked Cell 34" xfId="21101" xr:uid="{00000000-0005-0000-0000-0000E4510000}"/>
    <cellStyle name="Linked Cell 35" xfId="21102" xr:uid="{00000000-0005-0000-0000-0000E5510000}"/>
    <cellStyle name="Linked Cell 36" xfId="21103" xr:uid="{00000000-0005-0000-0000-0000E6510000}"/>
    <cellStyle name="Linked Cell 37" xfId="21104" xr:uid="{00000000-0005-0000-0000-0000E7510000}"/>
    <cellStyle name="Linked Cell 38" xfId="21105" xr:uid="{00000000-0005-0000-0000-0000E8510000}"/>
    <cellStyle name="Linked Cell 39" xfId="21106" xr:uid="{00000000-0005-0000-0000-0000E9510000}"/>
    <cellStyle name="Linked Cell 4" xfId="21107" xr:uid="{00000000-0005-0000-0000-0000EA510000}"/>
    <cellStyle name="Linked Cell 4 2" xfId="21108" xr:uid="{00000000-0005-0000-0000-0000EB510000}"/>
    <cellStyle name="Linked Cell 40" xfId="21109" xr:uid="{00000000-0005-0000-0000-0000EC510000}"/>
    <cellStyle name="Linked Cell 41" xfId="21110" xr:uid="{00000000-0005-0000-0000-0000ED510000}"/>
    <cellStyle name="Linked Cell 42" xfId="21111" xr:uid="{00000000-0005-0000-0000-0000EE510000}"/>
    <cellStyle name="Linked Cell 43" xfId="21112" xr:uid="{00000000-0005-0000-0000-0000EF510000}"/>
    <cellStyle name="Linked Cell 44" xfId="21113" xr:uid="{00000000-0005-0000-0000-0000F0510000}"/>
    <cellStyle name="Linked Cell 45" xfId="21114" xr:uid="{00000000-0005-0000-0000-0000F1510000}"/>
    <cellStyle name="Linked Cell 46" xfId="21115" xr:uid="{00000000-0005-0000-0000-0000F2510000}"/>
    <cellStyle name="Linked Cell 47" xfId="21116" xr:uid="{00000000-0005-0000-0000-0000F3510000}"/>
    <cellStyle name="Linked Cell 48" xfId="21117" xr:uid="{00000000-0005-0000-0000-0000F4510000}"/>
    <cellStyle name="Linked Cell 49" xfId="21118" xr:uid="{00000000-0005-0000-0000-0000F5510000}"/>
    <cellStyle name="Linked Cell 5" xfId="21119" xr:uid="{00000000-0005-0000-0000-0000F6510000}"/>
    <cellStyle name="Linked Cell 50" xfId="21120" xr:uid="{00000000-0005-0000-0000-0000F7510000}"/>
    <cellStyle name="Linked Cell 51" xfId="21121" xr:uid="{00000000-0005-0000-0000-0000F8510000}"/>
    <cellStyle name="Linked Cell 52" xfId="21122" xr:uid="{00000000-0005-0000-0000-0000F9510000}"/>
    <cellStyle name="Linked Cell 53" xfId="21123" xr:uid="{00000000-0005-0000-0000-0000FA510000}"/>
    <cellStyle name="Linked Cell 54" xfId="21124" xr:uid="{00000000-0005-0000-0000-0000FB510000}"/>
    <cellStyle name="Linked Cell 55" xfId="21125" xr:uid="{00000000-0005-0000-0000-0000FC510000}"/>
    <cellStyle name="Linked Cell 56" xfId="21126" xr:uid="{00000000-0005-0000-0000-0000FD510000}"/>
    <cellStyle name="Linked Cell 57" xfId="21127" xr:uid="{00000000-0005-0000-0000-0000FE510000}"/>
    <cellStyle name="Linked Cell 58" xfId="21128" xr:uid="{00000000-0005-0000-0000-0000FF510000}"/>
    <cellStyle name="Linked Cell 59" xfId="21129" xr:uid="{00000000-0005-0000-0000-000000520000}"/>
    <cellStyle name="Linked Cell 6" xfId="21130" xr:uid="{00000000-0005-0000-0000-000001520000}"/>
    <cellStyle name="Linked Cell 60" xfId="21131" xr:uid="{00000000-0005-0000-0000-000002520000}"/>
    <cellStyle name="Linked Cell 61" xfId="21132" xr:uid="{00000000-0005-0000-0000-000003520000}"/>
    <cellStyle name="Linked Cell 62" xfId="21133" xr:uid="{00000000-0005-0000-0000-000004520000}"/>
    <cellStyle name="Linked Cell 63" xfId="21134" xr:uid="{00000000-0005-0000-0000-000005520000}"/>
    <cellStyle name="Linked Cell 64" xfId="21135" xr:uid="{00000000-0005-0000-0000-000006520000}"/>
    <cellStyle name="Linked Cell 65" xfId="21136" xr:uid="{00000000-0005-0000-0000-000007520000}"/>
    <cellStyle name="Linked Cell 66" xfId="21137" xr:uid="{00000000-0005-0000-0000-000008520000}"/>
    <cellStyle name="Linked Cell 67" xfId="21138" xr:uid="{00000000-0005-0000-0000-000009520000}"/>
    <cellStyle name="Linked Cell 68" xfId="21139" xr:uid="{00000000-0005-0000-0000-00000A520000}"/>
    <cellStyle name="Linked Cell 69" xfId="21140" xr:uid="{00000000-0005-0000-0000-00000B520000}"/>
    <cellStyle name="Linked Cell 7" xfId="21141" xr:uid="{00000000-0005-0000-0000-00000C520000}"/>
    <cellStyle name="Linked Cell 70" xfId="21142" xr:uid="{00000000-0005-0000-0000-00000D520000}"/>
    <cellStyle name="Linked Cell 71" xfId="21143" xr:uid="{00000000-0005-0000-0000-00000E520000}"/>
    <cellStyle name="Linked Cell 72" xfId="21144" xr:uid="{00000000-0005-0000-0000-00000F520000}"/>
    <cellStyle name="Linked Cell 8" xfId="21145" xr:uid="{00000000-0005-0000-0000-000010520000}"/>
    <cellStyle name="Linked Cell 9" xfId="21146" xr:uid="{00000000-0005-0000-0000-000011520000}"/>
    <cellStyle name="Manual-Input" xfId="21147" xr:uid="{00000000-0005-0000-0000-000012520000}"/>
    <cellStyle name="Marathon" xfId="21148" xr:uid="{00000000-0005-0000-0000-000013520000}"/>
    <cellStyle name="MCP" xfId="21149" xr:uid="{00000000-0005-0000-0000-000014520000}"/>
    <cellStyle name="Multiple" xfId="21150" xr:uid="{00000000-0005-0000-0000-000015520000}"/>
    <cellStyle name="Multiple [1]" xfId="21151" xr:uid="{00000000-0005-0000-0000-000016520000}"/>
    <cellStyle name="Multiple_10_21 A&amp;G Review" xfId="21152" xr:uid="{00000000-0005-0000-0000-000017520000}"/>
    <cellStyle name="Neutral 10" xfId="21153" xr:uid="{00000000-0005-0000-0000-000018520000}"/>
    <cellStyle name="Neutral 11" xfId="21154" xr:uid="{00000000-0005-0000-0000-000019520000}"/>
    <cellStyle name="Neutral 12" xfId="21155" xr:uid="{00000000-0005-0000-0000-00001A520000}"/>
    <cellStyle name="Neutral 13" xfId="21156" xr:uid="{00000000-0005-0000-0000-00001B520000}"/>
    <cellStyle name="Neutral 14" xfId="21157" xr:uid="{00000000-0005-0000-0000-00001C520000}"/>
    <cellStyle name="Neutral 15" xfId="21158" xr:uid="{00000000-0005-0000-0000-00001D520000}"/>
    <cellStyle name="Neutral 16" xfId="21159" xr:uid="{00000000-0005-0000-0000-00001E520000}"/>
    <cellStyle name="Neutral 17" xfId="21160" xr:uid="{00000000-0005-0000-0000-00001F520000}"/>
    <cellStyle name="Neutral 18" xfId="21161" xr:uid="{00000000-0005-0000-0000-000020520000}"/>
    <cellStyle name="Neutral 19" xfId="21162" xr:uid="{00000000-0005-0000-0000-000021520000}"/>
    <cellStyle name="Neutral 2" xfId="21163" xr:uid="{00000000-0005-0000-0000-000022520000}"/>
    <cellStyle name="Neutral 2 2" xfId="21164" xr:uid="{00000000-0005-0000-0000-000023520000}"/>
    <cellStyle name="Neutral 2 3" xfId="21165" xr:uid="{00000000-0005-0000-0000-000024520000}"/>
    <cellStyle name="Neutral 20" xfId="21166" xr:uid="{00000000-0005-0000-0000-000025520000}"/>
    <cellStyle name="Neutral 21" xfId="21167" xr:uid="{00000000-0005-0000-0000-000026520000}"/>
    <cellStyle name="Neutral 22" xfId="21168" xr:uid="{00000000-0005-0000-0000-000027520000}"/>
    <cellStyle name="Neutral 23" xfId="21169" xr:uid="{00000000-0005-0000-0000-000028520000}"/>
    <cellStyle name="Neutral 24" xfId="21170" xr:uid="{00000000-0005-0000-0000-000029520000}"/>
    <cellStyle name="Neutral 25" xfId="21171" xr:uid="{00000000-0005-0000-0000-00002A520000}"/>
    <cellStyle name="Neutral 26" xfId="21172" xr:uid="{00000000-0005-0000-0000-00002B520000}"/>
    <cellStyle name="Neutral 27" xfId="21173" xr:uid="{00000000-0005-0000-0000-00002C520000}"/>
    <cellStyle name="Neutral 28" xfId="21174" xr:uid="{00000000-0005-0000-0000-00002D520000}"/>
    <cellStyle name="Neutral 29" xfId="21175" xr:uid="{00000000-0005-0000-0000-00002E520000}"/>
    <cellStyle name="Neutral 3" xfId="21176" xr:uid="{00000000-0005-0000-0000-00002F520000}"/>
    <cellStyle name="Neutral 3 2" xfId="21177" xr:uid="{00000000-0005-0000-0000-000030520000}"/>
    <cellStyle name="Neutral 30" xfId="21178" xr:uid="{00000000-0005-0000-0000-000031520000}"/>
    <cellStyle name="Neutral 31" xfId="21179" xr:uid="{00000000-0005-0000-0000-000032520000}"/>
    <cellStyle name="Neutral 32" xfId="21180" xr:uid="{00000000-0005-0000-0000-000033520000}"/>
    <cellStyle name="Neutral 33" xfId="21181" xr:uid="{00000000-0005-0000-0000-000034520000}"/>
    <cellStyle name="Neutral 34" xfId="21182" xr:uid="{00000000-0005-0000-0000-000035520000}"/>
    <cellStyle name="Neutral 35" xfId="21183" xr:uid="{00000000-0005-0000-0000-000036520000}"/>
    <cellStyle name="Neutral 36" xfId="21184" xr:uid="{00000000-0005-0000-0000-000037520000}"/>
    <cellStyle name="Neutral 37" xfId="21185" xr:uid="{00000000-0005-0000-0000-000038520000}"/>
    <cellStyle name="Neutral 38" xfId="21186" xr:uid="{00000000-0005-0000-0000-000039520000}"/>
    <cellStyle name="Neutral 39" xfId="21187" xr:uid="{00000000-0005-0000-0000-00003A520000}"/>
    <cellStyle name="Neutral 4" xfId="21188" xr:uid="{00000000-0005-0000-0000-00003B520000}"/>
    <cellStyle name="Neutral 4 2" xfId="21189" xr:uid="{00000000-0005-0000-0000-00003C520000}"/>
    <cellStyle name="Neutral 40" xfId="21190" xr:uid="{00000000-0005-0000-0000-00003D520000}"/>
    <cellStyle name="Neutral 41" xfId="21191" xr:uid="{00000000-0005-0000-0000-00003E520000}"/>
    <cellStyle name="Neutral 42" xfId="21192" xr:uid="{00000000-0005-0000-0000-00003F520000}"/>
    <cellStyle name="Neutral 43" xfId="21193" xr:uid="{00000000-0005-0000-0000-000040520000}"/>
    <cellStyle name="Neutral 44" xfId="21194" xr:uid="{00000000-0005-0000-0000-000041520000}"/>
    <cellStyle name="Neutral 45" xfId="21195" xr:uid="{00000000-0005-0000-0000-000042520000}"/>
    <cellStyle name="Neutral 46" xfId="21196" xr:uid="{00000000-0005-0000-0000-000043520000}"/>
    <cellStyle name="Neutral 47" xfId="21197" xr:uid="{00000000-0005-0000-0000-000044520000}"/>
    <cellStyle name="Neutral 48" xfId="21198" xr:uid="{00000000-0005-0000-0000-000045520000}"/>
    <cellStyle name="Neutral 49" xfId="21199" xr:uid="{00000000-0005-0000-0000-000046520000}"/>
    <cellStyle name="Neutral 5" xfId="21200" xr:uid="{00000000-0005-0000-0000-000047520000}"/>
    <cellStyle name="Neutral 50" xfId="21201" xr:uid="{00000000-0005-0000-0000-000048520000}"/>
    <cellStyle name="Neutral 51" xfId="21202" xr:uid="{00000000-0005-0000-0000-000049520000}"/>
    <cellStyle name="Neutral 52" xfId="21203" xr:uid="{00000000-0005-0000-0000-00004A520000}"/>
    <cellStyle name="Neutral 53" xfId="21204" xr:uid="{00000000-0005-0000-0000-00004B520000}"/>
    <cellStyle name="Neutral 54" xfId="21205" xr:uid="{00000000-0005-0000-0000-00004C520000}"/>
    <cellStyle name="Neutral 55" xfId="21206" xr:uid="{00000000-0005-0000-0000-00004D520000}"/>
    <cellStyle name="Neutral 56" xfId="21207" xr:uid="{00000000-0005-0000-0000-00004E520000}"/>
    <cellStyle name="Neutral 57" xfId="21208" xr:uid="{00000000-0005-0000-0000-00004F520000}"/>
    <cellStyle name="Neutral 58" xfId="21209" xr:uid="{00000000-0005-0000-0000-000050520000}"/>
    <cellStyle name="Neutral 59" xfId="21210" xr:uid="{00000000-0005-0000-0000-000051520000}"/>
    <cellStyle name="Neutral 6" xfId="21211" xr:uid="{00000000-0005-0000-0000-000052520000}"/>
    <cellStyle name="Neutral 60" xfId="21212" xr:uid="{00000000-0005-0000-0000-000053520000}"/>
    <cellStyle name="Neutral 61" xfId="21213" xr:uid="{00000000-0005-0000-0000-000054520000}"/>
    <cellStyle name="Neutral 62" xfId="21214" xr:uid="{00000000-0005-0000-0000-000055520000}"/>
    <cellStyle name="Neutral 63" xfId="21215" xr:uid="{00000000-0005-0000-0000-000056520000}"/>
    <cellStyle name="Neutral 64" xfId="21216" xr:uid="{00000000-0005-0000-0000-000057520000}"/>
    <cellStyle name="Neutral 65" xfId="21217" xr:uid="{00000000-0005-0000-0000-000058520000}"/>
    <cellStyle name="Neutral 66" xfId="21218" xr:uid="{00000000-0005-0000-0000-000059520000}"/>
    <cellStyle name="Neutral 67" xfId="21219" xr:uid="{00000000-0005-0000-0000-00005A520000}"/>
    <cellStyle name="Neutral 68" xfId="21220" xr:uid="{00000000-0005-0000-0000-00005B520000}"/>
    <cellStyle name="Neutral 69" xfId="21221" xr:uid="{00000000-0005-0000-0000-00005C520000}"/>
    <cellStyle name="Neutral 7" xfId="21222" xr:uid="{00000000-0005-0000-0000-00005D520000}"/>
    <cellStyle name="Neutral 70" xfId="21223" xr:uid="{00000000-0005-0000-0000-00005E520000}"/>
    <cellStyle name="Neutral 71" xfId="21224" xr:uid="{00000000-0005-0000-0000-00005F520000}"/>
    <cellStyle name="Neutral 72" xfId="21225" xr:uid="{00000000-0005-0000-0000-000060520000}"/>
    <cellStyle name="Neutral 8" xfId="21226" xr:uid="{00000000-0005-0000-0000-000061520000}"/>
    <cellStyle name="Neutral 9" xfId="21227" xr:uid="{00000000-0005-0000-0000-000062520000}"/>
    <cellStyle name="nONE" xfId="21228" xr:uid="{00000000-0005-0000-0000-000063520000}"/>
    <cellStyle name="nONE 2" xfId="21229" xr:uid="{00000000-0005-0000-0000-000064520000}"/>
    <cellStyle name="noninput" xfId="21230" xr:uid="{00000000-0005-0000-0000-000065520000}"/>
    <cellStyle name="Normal" xfId="0" builtinId="0"/>
    <cellStyle name="Normal - Style1" xfId="21231" xr:uid="{00000000-0005-0000-0000-000067520000}"/>
    <cellStyle name="Normal - Style1 2" xfId="21232" xr:uid="{00000000-0005-0000-0000-000068520000}"/>
    <cellStyle name="Normal - Style2" xfId="21233" xr:uid="{00000000-0005-0000-0000-000069520000}"/>
    <cellStyle name="Normal - Style3" xfId="21234" xr:uid="{00000000-0005-0000-0000-00006A520000}"/>
    <cellStyle name="Normal - Style4" xfId="21235" xr:uid="{00000000-0005-0000-0000-00006B520000}"/>
    <cellStyle name="Normal - Style5" xfId="21236" xr:uid="{00000000-0005-0000-0000-00006C520000}"/>
    <cellStyle name="Normal 10" xfId="63" xr:uid="{00000000-0005-0000-0000-00006D520000}"/>
    <cellStyle name="Normal 10 10" xfId="21237" xr:uid="{00000000-0005-0000-0000-00006E520000}"/>
    <cellStyle name="Normal 10 2" xfId="96" xr:uid="{00000000-0005-0000-0000-00006F520000}"/>
    <cellStyle name="Normal 10 2 2" xfId="188" xr:uid="{00000000-0005-0000-0000-000070520000}"/>
    <cellStyle name="Normal 10 2 2 2" xfId="21238" xr:uid="{00000000-0005-0000-0000-000071520000}"/>
    <cellStyle name="Normal 10 2 2 2 2" xfId="21239" xr:uid="{00000000-0005-0000-0000-000072520000}"/>
    <cellStyle name="Normal 10 2 2 2 2 2" xfId="21240" xr:uid="{00000000-0005-0000-0000-000073520000}"/>
    <cellStyle name="Normal 10 2 2 2 3" xfId="21241" xr:uid="{00000000-0005-0000-0000-000074520000}"/>
    <cellStyle name="Normal 10 2 2 2 4" xfId="21242" xr:uid="{00000000-0005-0000-0000-000075520000}"/>
    <cellStyle name="Normal 10 2 2 3" xfId="21243" xr:uid="{00000000-0005-0000-0000-000076520000}"/>
    <cellStyle name="Normal 10 2 2 3 2" xfId="21244" xr:uid="{00000000-0005-0000-0000-000077520000}"/>
    <cellStyle name="Normal 10 2 2 4" xfId="21245" xr:uid="{00000000-0005-0000-0000-000078520000}"/>
    <cellStyle name="Normal 10 2 2 5" xfId="21246" xr:uid="{00000000-0005-0000-0000-000079520000}"/>
    <cellStyle name="Normal 10 2 3" xfId="201" xr:uid="{00000000-0005-0000-0000-00007A520000}"/>
    <cellStyle name="Normal 10 2 3 2" xfId="21247" xr:uid="{00000000-0005-0000-0000-00007B520000}"/>
    <cellStyle name="Normal 10 2 3 2 2" xfId="21248" xr:uid="{00000000-0005-0000-0000-00007C520000}"/>
    <cellStyle name="Normal 10 2 3 2 2 2" xfId="21249" xr:uid="{00000000-0005-0000-0000-00007D520000}"/>
    <cellStyle name="Normal 10 2 3 2 3" xfId="21250" xr:uid="{00000000-0005-0000-0000-00007E520000}"/>
    <cellStyle name="Normal 10 2 3 2 4" xfId="21251" xr:uid="{00000000-0005-0000-0000-00007F520000}"/>
    <cellStyle name="Normal 10 2 3 3" xfId="21252" xr:uid="{00000000-0005-0000-0000-000080520000}"/>
    <cellStyle name="Normal 10 2 3 3 2" xfId="21253" xr:uid="{00000000-0005-0000-0000-000081520000}"/>
    <cellStyle name="Normal 10 2 3 4" xfId="21254" xr:uid="{00000000-0005-0000-0000-000082520000}"/>
    <cellStyle name="Normal 10 2 3 5" xfId="21255" xr:uid="{00000000-0005-0000-0000-000083520000}"/>
    <cellStyle name="Normal 10 2 4" xfId="21256" xr:uid="{00000000-0005-0000-0000-000084520000}"/>
    <cellStyle name="Normal 10 2 4 2" xfId="21257" xr:uid="{00000000-0005-0000-0000-000085520000}"/>
    <cellStyle name="Normal 10 2 4 2 2" xfId="21258" xr:uid="{00000000-0005-0000-0000-000086520000}"/>
    <cellStyle name="Normal 10 2 4 2 3" xfId="21259" xr:uid="{00000000-0005-0000-0000-000087520000}"/>
    <cellStyle name="Normal 10 2 4 3" xfId="21260" xr:uid="{00000000-0005-0000-0000-000088520000}"/>
    <cellStyle name="Normal 10 2 4 4" xfId="21261" xr:uid="{00000000-0005-0000-0000-000089520000}"/>
    <cellStyle name="Normal 10 2 5" xfId="21262" xr:uid="{00000000-0005-0000-0000-00008A520000}"/>
    <cellStyle name="Normal 10 2 5 2" xfId="21263" xr:uid="{00000000-0005-0000-0000-00008B520000}"/>
    <cellStyle name="Normal 10 2 5 2 2" xfId="21264" xr:uid="{00000000-0005-0000-0000-00008C520000}"/>
    <cellStyle name="Normal 10 2 5 3" xfId="21265" xr:uid="{00000000-0005-0000-0000-00008D520000}"/>
    <cellStyle name="Normal 10 2 6" xfId="21266" xr:uid="{00000000-0005-0000-0000-00008E520000}"/>
    <cellStyle name="Normal 10 2 6 2" xfId="21267" xr:uid="{00000000-0005-0000-0000-00008F520000}"/>
    <cellStyle name="Normal 10 2 6 3" xfId="21268" xr:uid="{00000000-0005-0000-0000-000090520000}"/>
    <cellStyle name="Normal 10 2 7" xfId="21269" xr:uid="{00000000-0005-0000-0000-000091520000}"/>
    <cellStyle name="Normal 10 2 8" xfId="21270" xr:uid="{00000000-0005-0000-0000-000092520000}"/>
    <cellStyle name="Normal 10 3" xfId="132" xr:uid="{00000000-0005-0000-0000-000093520000}"/>
    <cellStyle name="Normal 10 3 2" xfId="186" xr:uid="{00000000-0005-0000-0000-000094520000}"/>
    <cellStyle name="Normal 10 3 2 2" xfId="21271" xr:uid="{00000000-0005-0000-0000-000095520000}"/>
    <cellStyle name="Normal 10 3 2 2 2" xfId="21272" xr:uid="{00000000-0005-0000-0000-000096520000}"/>
    <cellStyle name="Normal 10 3 2 2 2 2" xfId="21273" xr:uid="{00000000-0005-0000-0000-000097520000}"/>
    <cellStyle name="Normal 10 3 2 2 3" xfId="21274" xr:uid="{00000000-0005-0000-0000-000098520000}"/>
    <cellStyle name="Normal 10 3 2 3" xfId="21275" xr:uid="{00000000-0005-0000-0000-000099520000}"/>
    <cellStyle name="Normal 10 3 2 3 2" xfId="21276" xr:uid="{00000000-0005-0000-0000-00009A520000}"/>
    <cellStyle name="Normal 10 3 2 4" xfId="21277" xr:uid="{00000000-0005-0000-0000-00009B520000}"/>
    <cellStyle name="Normal 10 3 2 5" xfId="21278" xr:uid="{00000000-0005-0000-0000-00009C520000}"/>
    <cellStyle name="Normal 10 3 3" xfId="199" xr:uid="{00000000-0005-0000-0000-00009D520000}"/>
    <cellStyle name="Normal 10 3 3 2" xfId="21279" xr:uid="{00000000-0005-0000-0000-00009E520000}"/>
    <cellStyle name="Normal 10 3 3 2 2" xfId="21280" xr:uid="{00000000-0005-0000-0000-00009F520000}"/>
    <cellStyle name="Normal 10 3 3 2 2 2" xfId="21281" xr:uid="{00000000-0005-0000-0000-0000A0520000}"/>
    <cellStyle name="Normal 10 3 3 2 3" xfId="21282" xr:uid="{00000000-0005-0000-0000-0000A1520000}"/>
    <cellStyle name="Normal 10 3 3 3" xfId="21283" xr:uid="{00000000-0005-0000-0000-0000A2520000}"/>
    <cellStyle name="Normal 10 3 3 3 2" xfId="21284" xr:uid="{00000000-0005-0000-0000-0000A3520000}"/>
    <cellStyle name="Normal 10 3 3 4" xfId="21285" xr:uid="{00000000-0005-0000-0000-0000A4520000}"/>
    <cellStyle name="Normal 10 3 4" xfId="21286" xr:uid="{00000000-0005-0000-0000-0000A5520000}"/>
    <cellStyle name="Normal 10 3 4 2" xfId="21287" xr:uid="{00000000-0005-0000-0000-0000A6520000}"/>
    <cellStyle name="Normal 10 3 4 2 2" xfId="21288" xr:uid="{00000000-0005-0000-0000-0000A7520000}"/>
    <cellStyle name="Normal 10 3 4 3" xfId="21289" xr:uid="{00000000-0005-0000-0000-0000A8520000}"/>
    <cellStyle name="Normal 10 3 5" xfId="21290" xr:uid="{00000000-0005-0000-0000-0000A9520000}"/>
    <cellStyle name="Normal 10 3 5 2" xfId="21291" xr:uid="{00000000-0005-0000-0000-0000AA520000}"/>
    <cellStyle name="Normal 10 3 6" xfId="21292" xr:uid="{00000000-0005-0000-0000-0000AB520000}"/>
    <cellStyle name="Normal 10 3 7" xfId="21293" xr:uid="{00000000-0005-0000-0000-0000AC520000}"/>
    <cellStyle name="Normal 10 4" xfId="181" xr:uid="{00000000-0005-0000-0000-0000AD520000}"/>
    <cellStyle name="Normal 10 4 2" xfId="21294" xr:uid="{00000000-0005-0000-0000-0000AE520000}"/>
    <cellStyle name="Normal 10 4 2 2" xfId="21295" xr:uid="{00000000-0005-0000-0000-0000AF520000}"/>
    <cellStyle name="Normal 10 4 2 2 2" xfId="21296" xr:uid="{00000000-0005-0000-0000-0000B0520000}"/>
    <cellStyle name="Normal 10 4 2 3" xfId="21297" xr:uid="{00000000-0005-0000-0000-0000B1520000}"/>
    <cellStyle name="Normal 10 4 2 4" xfId="21298" xr:uid="{00000000-0005-0000-0000-0000B2520000}"/>
    <cellStyle name="Normal 10 4 3" xfId="21299" xr:uid="{00000000-0005-0000-0000-0000B3520000}"/>
    <cellStyle name="Normal 10 4 3 2" xfId="21300" xr:uid="{00000000-0005-0000-0000-0000B4520000}"/>
    <cellStyle name="Normal 10 4 4" xfId="21301" xr:uid="{00000000-0005-0000-0000-0000B5520000}"/>
    <cellStyle name="Normal 10 4 5" xfId="21302" xr:uid="{00000000-0005-0000-0000-0000B6520000}"/>
    <cellStyle name="Normal 10 5" xfId="194" xr:uid="{00000000-0005-0000-0000-0000B7520000}"/>
    <cellStyle name="Normal 10 5 2" xfId="21303" xr:uid="{00000000-0005-0000-0000-0000B8520000}"/>
    <cellStyle name="Normal 10 5 2 2" xfId="21304" xr:uid="{00000000-0005-0000-0000-0000B9520000}"/>
    <cellStyle name="Normal 10 5 2 2 2" xfId="21305" xr:uid="{00000000-0005-0000-0000-0000BA520000}"/>
    <cellStyle name="Normal 10 5 2 3" xfId="21306" xr:uid="{00000000-0005-0000-0000-0000BB520000}"/>
    <cellStyle name="Normal 10 5 2 4" xfId="21307" xr:uid="{00000000-0005-0000-0000-0000BC520000}"/>
    <cellStyle name="Normal 10 5 3" xfId="21308" xr:uid="{00000000-0005-0000-0000-0000BD520000}"/>
    <cellStyle name="Normal 10 5 3 2" xfId="21309" xr:uid="{00000000-0005-0000-0000-0000BE520000}"/>
    <cellStyle name="Normal 10 5 4" xfId="21310" xr:uid="{00000000-0005-0000-0000-0000BF520000}"/>
    <cellStyle name="Normal 10 5 5" xfId="21311" xr:uid="{00000000-0005-0000-0000-0000C0520000}"/>
    <cellStyle name="Normal 10 6" xfId="21312" xr:uid="{00000000-0005-0000-0000-0000C1520000}"/>
    <cellStyle name="Normal 10 6 2" xfId="21313" xr:uid="{00000000-0005-0000-0000-0000C2520000}"/>
    <cellStyle name="Normal 10 6 2 2" xfId="21314" xr:uid="{00000000-0005-0000-0000-0000C3520000}"/>
    <cellStyle name="Normal 10 6 2 3" xfId="21315" xr:uid="{00000000-0005-0000-0000-0000C4520000}"/>
    <cellStyle name="Normal 10 6 3" xfId="21316" xr:uid="{00000000-0005-0000-0000-0000C5520000}"/>
    <cellStyle name="Normal 10 6 4" xfId="21317" xr:uid="{00000000-0005-0000-0000-0000C6520000}"/>
    <cellStyle name="Normal 10 7" xfId="21318" xr:uid="{00000000-0005-0000-0000-0000C7520000}"/>
    <cellStyle name="Normal 10 7 2" xfId="21319" xr:uid="{00000000-0005-0000-0000-0000C8520000}"/>
    <cellStyle name="Normal 10 7 2 2" xfId="21320" xr:uid="{00000000-0005-0000-0000-0000C9520000}"/>
    <cellStyle name="Normal 10 7 3" xfId="21321" xr:uid="{00000000-0005-0000-0000-0000CA520000}"/>
    <cellStyle name="Normal 10 8" xfId="21322" xr:uid="{00000000-0005-0000-0000-0000CB520000}"/>
    <cellStyle name="Normal 10 8 2" xfId="21323" xr:uid="{00000000-0005-0000-0000-0000CC520000}"/>
    <cellStyle name="Normal 10 9" xfId="21324" xr:uid="{00000000-0005-0000-0000-0000CD520000}"/>
    <cellStyle name="Normal 100" xfId="21325" xr:uid="{00000000-0005-0000-0000-0000CE520000}"/>
    <cellStyle name="Normal 101" xfId="21326" xr:uid="{00000000-0005-0000-0000-0000CF520000}"/>
    <cellStyle name="Normal 102" xfId="21327" xr:uid="{00000000-0005-0000-0000-0000D0520000}"/>
    <cellStyle name="Normal 103" xfId="26666" xr:uid="{833C98FD-8AA3-46E0-A855-7C0564BAF64E}"/>
    <cellStyle name="Normal 104" xfId="26669" xr:uid="{00000000-0005-0000-0000-00005B680000}"/>
    <cellStyle name="Normal 11" xfId="59" xr:uid="{00000000-0005-0000-0000-0000D1520000}"/>
    <cellStyle name="Normal 11 2" xfId="141" xr:uid="{00000000-0005-0000-0000-0000D2520000}"/>
    <cellStyle name="Normal 11 2 2" xfId="21328" xr:uid="{00000000-0005-0000-0000-0000D3520000}"/>
    <cellStyle name="Normal 11 2 2 2" xfId="21329" xr:uid="{00000000-0005-0000-0000-0000D4520000}"/>
    <cellStyle name="Normal 11 2 2 2 2" xfId="21330" xr:uid="{00000000-0005-0000-0000-0000D5520000}"/>
    <cellStyle name="Normal 11 2 2 3" xfId="21331" xr:uid="{00000000-0005-0000-0000-0000D6520000}"/>
    <cellStyle name="Normal 11 2 2 4" xfId="21332" xr:uid="{00000000-0005-0000-0000-0000D7520000}"/>
    <cellStyle name="Normal 11 2 3" xfId="21333" xr:uid="{00000000-0005-0000-0000-0000D8520000}"/>
    <cellStyle name="Normal 11 2 3 2" xfId="21334" xr:uid="{00000000-0005-0000-0000-0000D9520000}"/>
    <cellStyle name="Normal 11 2 3 2 2" xfId="21335" xr:uid="{00000000-0005-0000-0000-0000DA520000}"/>
    <cellStyle name="Normal 11 2 3 3" xfId="21336" xr:uid="{00000000-0005-0000-0000-0000DB520000}"/>
    <cellStyle name="Normal 11 2 3 4" xfId="21337" xr:uid="{00000000-0005-0000-0000-0000DC520000}"/>
    <cellStyle name="Normal 11 2 4" xfId="21338" xr:uid="{00000000-0005-0000-0000-0000DD520000}"/>
    <cellStyle name="Normal 11 2 4 2" xfId="21339" xr:uid="{00000000-0005-0000-0000-0000DE520000}"/>
    <cellStyle name="Normal 11 2 4 2 2" xfId="21340" xr:uid="{00000000-0005-0000-0000-0000DF520000}"/>
    <cellStyle name="Normal 11 2 4 3" xfId="21341" xr:uid="{00000000-0005-0000-0000-0000E0520000}"/>
    <cellStyle name="Normal 11 2 4 4" xfId="21342" xr:uid="{00000000-0005-0000-0000-0000E1520000}"/>
    <cellStyle name="Normal 11 2 5" xfId="21343" xr:uid="{00000000-0005-0000-0000-0000E2520000}"/>
    <cellStyle name="Normal 11 2 5 2" xfId="21344" xr:uid="{00000000-0005-0000-0000-0000E3520000}"/>
    <cellStyle name="Normal 11 2 5 3" xfId="21345" xr:uid="{00000000-0005-0000-0000-0000E4520000}"/>
    <cellStyle name="Normal 11 2 6" xfId="21346" xr:uid="{00000000-0005-0000-0000-0000E5520000}"/>
    <cellStyle name="Normal 11 2 6 2" xfId="21347" xr:uid="{00000000-0005-0000-0000-0000E6520000}"/>
    <cellStyle name="Normal 11 2 7" xfId="21348" xr:uid="{00000000-0005-0000-0000-0000E7520000}"/>
    <cellStyle name="Normal 11 2 8" xfId="21349" xr:uid="{00000000-0005-0000-0000-0000E8520000}"/>
    <cellStyle name="Normal 11 3" xfId="120" xr:uid="{00000000-0005-0000-0000-0000E9520000}"/>
    <cellStyle name="Normal 11 3 2" xfId="21350" xr:uid="{00000000-0005-0000-0000-0000EA520000}"/>
    <cellStyle name="Normal 11 3 2 2" xfId="21351" xr:uid="{00000000-0005-0000-0000-0000EB520000}"/>
    <cellStyle name="Normal 11 3 2 2 2" xfId="21352" xr:uid="{00000000-0005-0000-0000-0000EC520000}"/>
    <cellStyle name="Normal 11 3 2 3" xfId="21353" xr:uid="{00000000-0005-0000-0000-0000ED520000}"/>
    <cellStyle name="Normal 11 3 2 4" xfId="21354" xr:uid="{00000000-0005-0000-0000-0000EE520000}"/>
    <cellStyle name="Normal 11 3 3" xfId="21355" xr:uid="{00000000-0005-0000-0000-0000EF520000}"/>
    <cellStyle name="Normal 11 3 3 2" xfId="21356" xr:uid="{00000000-0005-0000-0000-0000F0520000}"/>
    <cellStyle name="Normal 11 3 4" xfId="21357" xr:uid="{00000000-0005-0000-0000-0000F1520000}"/>
    <cellStyle name="Normal 11 3 5" xfId="21358" xr:uid="{00000000-0005-0000-0000-0000F2520000}"/>
    <cellStyle name="Normal 11 4" xfId="183" xr:uid="{00000000-0005-0000-0000-0000F3520000}"/>
    <cellStyle name="Normal 11 4 2" xfId="21359" xr:uid="{00000000-0005-0000-0000-0000F4520000}"/>
    <cellStyle name="Normal 11 4 2 2" xfId="21360" xr:uid="{00000000-0005-0000-0000-0000F5520000}"/>
    <cellStyle name="Normal 11 4 2 2 2" xfId="21361" xr:uid="{00000000-0005-0000-0000-0000F6520000}"/>
    <cellStyle name="Normal 11 4 2 3" xfId="21362" xr:uid="{00000000-0005-0000-0000-0000F7520000}"/>
    <cellStyle name="Normal 11 4 2 4" xfId="21363" xr:uid="{00000000-0005-0000-0000-0000F8520000}"/>
    <cellStyle name="Normal 11 4 3" xfId="21364" xr:uid="{00000000-0005-0000-0000-0000F9520000}"/>
    <cellStyle name="Normal 11 4 3 2" xfId="21365" xr:uid="{00000000-0005-0000-0000-0000FA520000}"/>
    <cellStyle name="Normal 11 4 4" xfId="21366" xr:uid="{00000000-0005-0000-0000-0000FB520000}"/>
    <cellStyle name="Normal 11 4 5" xfId="21367" xr:uid="{00000000-0005-0000-0000-0000FC520000}"/>
    <cellStyle name="Normal 11 5" xfId="196" xr:uid="{00000000-0005-0000-0000-0000FD520000}"/>
    <cellStyle name="Normal 11 5 2" xfId="21368" xr:uid="{00000000-0005-0000-0000-0000FE520000}"/>
    <cellStyle name="Normal 11 5 2 2" xfId="21369" xr:uid="{00000000-0005-0000-0000-0000FF520000}"/>
    <cellStyle name="Normal 11 5 2 2 2" xfId="21370" xr:uid="{00000000-0005-0000-0000-000000530000}"/>
    <cellStyle name="Normal 11 5 2 3" xfId="21371" xr:uid="{00000000-0005-0000-0000-000001530000}"/>
    <cellStyle name="Normal 11 5 2 4" xfId="21372" xr:uid="{00000000-0005-0000-0000-000002530000}"/>
    <cellStyle name="Normal 11 5 3" xfId="21373" xr:uid="{00000000-0005-0000-0000-000003530000}"/>
    <cellStyle name="Normal 11 5 3 2" xfId="21374" xr:uid="{00000000-0005-0000-0000-000004530000}"/>
    <cellStyle name="Normal 11 5 4" xfId="21375" xr:uid="{00000000-0005-0000-0000-000005530000}"/>
    <cellStyle name="Normal 11 5 5" xfId="21376" xr:uid="{00000000-0005-0000-0000-000006530000}"/>
    <cellStyle name="Normal 11 6" xfId="21377" xr:uid="{00000000-0005-0000-0000-000007530000}"/>
    <cellStyle name="Normal 11 6 2" xfId="21378" xr:uid="{00000000-0005-0000-0000-000008530000}"/>
    <cellStyle name="Normal 11 6 2 2" xfId="21379" xr:uid="{00000000-0005-0000-0000-000009530000}"/>
    <cellStyle name="Normal 11 6 3" xfId="21380" xr:uid="{00000000-0005-0000-0000-00000A530000}"/>
    <cellStyle name="Normal 11 7" xfId="21381" xr:uid="{00000000-0005-0000-0000-00000B530000}"/>
    <cellStyle name="Normal 11 7 2" xfId="21382" xr:uid="{00000000-0005-0000-0000-00000C530000}"/>
    <cellStyle name="Normal 11 7 3" xfId="21383" xr:uid="{00000000-0005-0000-0000-00000D530000}"/>
    <cellStyle name="Normal 11 8" xfId="21384" xr:uid="{00000000-0005-0000-0000-00000E530000}"/>
    <cellStyle name="Normal 11 9" xfId="21385" xr:uid="{00000000-0005-0000-0000-00000F530000}"/>
    <cellStyle name="Normal 12" xfId="92" xr:uid="{00000000-0005-0000-0000-000010530000}"/>
    <cellStyle name="Normal 12 10" xfId="21386" xr:uid="{00000000-0005-0000-0000-000011530000}"/>
    <cellStyle name="Normal 12 11" xfId="21387" xr:uid="{00000000-0005-0000-0000-000012530000}"/>
    <cellStyle name="Normal 12 2" xfId="121" xr:uid="{00000000-0005-0000-0000-000013530000}"/>
    <cellStyle name="Normal 12 2 2" xfId="21388" xr:uid="{00000000-0005-0000-0000-000014530000}"/>
    <cellStyle name="Normal 12 2 2 2" xfId="21389" xr:uid="{00000000-0005-0000-0000-000015530000}"/>
    <cellStyle name="Normal 12 2 3" xfId="21390" xr:uid="{00000000-0005-0000-0000-000016530000}"/>
    <cellStyle name="Normal 12 2 3 2" xfId="21391" xr:uid="{00000000-0005-0000-0000-000017530000}"/>
    <cellStyle name="Normal 12 2 4" xfId="21392" xr:uid="{00000000-0005-0000-0000-000018530000}"/>
    <cellStyle name="Normal 12 2 4 2" xfId="21393" xr:uid="{00000000-0005-0000-0000-000019530000}"/>
    <cellStyle name="Normal 12 2 5" xfId="21394" xr:uid="{00000000-0005-0000-0000-00001A530000}"/>
    <cellStyle name="Normal 12 2 5 2" xfId="21395" xr:uid="{00000000-0005-0000-0000-00001B530000}"/>
    <cellStyle name="Normal 12 2 6" xfId="21396" xr:uid="{00000000-0005-0000-0000-00001C530000}"/>
    <cellStyle name="Normal 12 2 6 2" xfId="21397" xr:uid="{00000000-0005-0000-0000-00001D530000}"/>
    <cellStyle name="Normal 12 2 7" xfId="21398" xr:uid="{00000000-0005-0000-0000-00001E530000}"/>
    <cellStyle name="Normal 12 2 8" xfId="21399" xr:uid="{00000000-0005-0000-0000-00001F530000}"/>
    <cellStyle name="Normal 12 3" xfId="21400" xr:uid="{00000000-0005-0000-0000-000020530000}"/>
    <cellStyle name="Normal 12 3 2" xfId="21401" xr:uid="{00000000-0005-0000-0000-000021530000}"/>
    <cellStyle name="Normal 12 3 2 2" xfId="21402" xr:uid="{00000000-0005-0000-0000-000022530000}"/>
    <cellStyle name="Normal 12 3 3" xfId="21403" xr:uid="{00000000-0005-0000-0000-000023530000}"/>
    <cellStyle name="Normal 12 3 4" xfId="21404" xr:uid="{00000000-0005-0000-0000-000024530000}"/>
    <cellStyle name="Normal 12 4" xfId="21405" xr:uid="{00000000-0005-0000-0000-000025530000}"/>
    <cellStyle name="Normal 12 4 2" xfId="21406" xr:uid="{00000000-0005-0000-0000-000026530000}"/>
    <cellStyle name="Normal 12 4 3" xfId="21407" xr:uid="{00000000-0005-0000-0000-000027530000}"/>
    <cellStyle name="Normal 12 5" xfId="21408" xr:uid="{00000000-0005-0000-0000-000028530000}"/>
    <cellStyle name="Normal 12 5 2" xfId="21409" xr:uid="{00000000-0005-0000-0000-000029530000}"/>
    <cellStyle name="Normal 12 6" xfId="21410" xr:uid="{00000000-0005-0000-0000-00002A530000}"/>
    <cellStyle name="Normal 12 6 2" xfId="21411" xr:uid="{00000000-0005-0000-0000-00002B530000}"/>
    <cellStyle name="Normal 12 7" xfId="21412" xr:uid="{00000000-0005-0000-0000-00002C530000}"/>
    <cellStyle name="Normal 12 7 2" xfId="21413" xr:uid="{00000000-0005-0000-0000-00002D530000}"/>
    <cellStyle name="Normal 12 8" xfId="21414" xr:uid="{00000000-0005-0000-0000-00002E530000}"/>
    <cellStyle name="Normal 12 9" xfId="21415" xr:uid="{00000000-0005-0000-0000-00002F530000}"/>
    <cellStyle name="Normal 13" xfId="93" xr:uid="{00000000-0005-0000-0000-000030530000}"/>
    <cellStyle name="Normal 13 10" xfId="21416" xr:uid="{00000000-0005-0000-0000-000031530000}"/>
    <cellStyle name="Normal 13 11" xfId="21417" xr:uid="{00000000-0005-0000-0000-000032530000}"/>
    <cellStyle name="Normal 13 12" xfId="21418" xr:uid="{00000000-0005-0000-0000-000033530000}"/>
    <cellStyle name="Normal 13 13" xfId="21419" xr:uid="{00000000-0005-0000-0000-000034530000}"/>
    <cellStyle name="Normal 13 2" xfId="107" xr:uid="{00000000-0005-0000-0000-000035530000}"/>
    <cellStyle name="Normal 13 2 10" xfId="21420" xr:uid="{00000000-0005-0000-0000-000036530000}"/>
    <cellStyle name="Normal 13 2 2" xfId="21421" xr:uid="{00000000-0005-0000-0000-000037530000}"/>
    <cellStyle name="Normal 13 2 2 2" xfId="21422" xr:uid="{00000000-0005-0000-0000-000038530000}"/>
    <cellStyle name="Normal 13 2 3" xfId="21423" xr:uid="{00000000-0005-0000-0000-000039530000}"/>
    <cellStyle name="Normal 13 2 3 2" xfId="21424" xr:uid="{00000000-0005-0000-0000-00003A530000}"/>
    <cellStyle name="Normal 13 2 4" xfId="21425" xr:uid="{00000000-0005-0000-0000-00003B530000}"/>
    <cellStyle name="Normal 13 2 4 2" xfId="21426" xr:uid="{00000000-0005-0000-0000-00003C530000}"/>
    <cellStyle name="Normal 13 2 5" xfId="21427" xr:uid="{00000000-0005-0000-0000-00003D530000}"/>
    <cellStyle name="Normal 13 2 5 2" xfId="21428" xr:uid="{00000000-0005-0000-0000-00003E530000}"/>
    <cellStyle name="Normal 13 2 6" xfId="21429" xr:uid="{00000000-0005-0000-0000-00003F530000}"/>
    <cellStyle name="Normal 13 2 6 2" xfId="21430" xr:uid="{00000000-0005-0000-0000-000040530000}"/>
    <cellStyle name="Normal 13 2 7" xfId="21431" xr:uid="{00000000-0005-0000-0000-000041530000}"/>
    <cellStyle name="Normal 13 2 8" xfId="21432" xr:uid="{00000000-0005-0000-0000-000042530000}"/>
    <cellStyle name="Normal 13 2 9" xfId="21433" xr:uid="{00000000-0005-0000-0000-000043530000}"/>
    <cellStyle name="Normal 13 3" xfId="21434" xr:uid="{00000000-0005-0000-0000-000044530000}"/>
    <cellStyle name="Normal 13 3 2" xfId="21435" xr:uid="{00000000-0005-0000-0000-000045530000}"/>
    <cellStyle name="Normal 13 3 2 2" xfId="21436" xr:uid="{00000000-0005-0000-0000-000046530000}"/>
    <cellStyle name="Normal 13 3 2 3" xfId="21437" xr:uid="{00000000-0005-0000-0000-000047530000}"/>
    <cellStyle name="Normal 13 3 3" xfId="21438" xr:uid="{00000000-0005-0000-0000-000048530000}"/>
    <cellStyle name="Normal 13 3 4" xfId="21439" xr:uid="{00000000-0005-0000-0000-000049530000}"/>
    <cellStyle name="Normal 13 4" xfId="21440" xr:uid="{00000000-0005-0000-0000-00004A530000}"/>
    <cellStyle name="Normal 13 4 2" xfId="21441" xr:uid="{00000000-0005-0000-0000-00004B530000}"/>
    <cellStyle name="Normal 13 4 2 2" xfId="21442" xr:uid="{00000000-0005-0000-0000-00004C530000}"/>
    <cellStyle name="Normal 13 4 3" xfId="21443" xr:uid="{00000000-0005-0000-0000-00004D530000}"/>
    <cellStyle name="Normal 13 5" xfId="21444" xr:uid="{00000000-0005-0000-0000-00004E530000}"/>
    <cellStyle name="Normal 13 5 2" xfId="21445" xr:uid="{00000000-0005-0000-0000-00004F530000}"/>
    <cellStyle name="Normal 13 5 3" xfId="21446" xr:uid="{00000000-0005-0000-0000-000050530000}"/>
    <cellStyle name="Normal 13 6" xfId="21447" xr:uid="{00000000-0005-0000-0000-000051530000}"/>
    <cellStyle name="Normal 13 6 2" xfId="21448" xr:uid="{00000000-0005-0000-0000-000052530000}"/>
    <cellStyle name="Normal 13 7" xfId="21449" xr:uid="{00000000-0005-0000-0000-000053530000}"/>
    <cellStyle name="Normal 13 7 2" xfId="21450" xr:uid="{00000000-0005-0000-0000-000054530000}"/>
    <cellStyle name="Normal 13 8" xfId="21451" xr:uid="{00000000-0005-0000-0000-000055530000}"/>
    <cellStyle name="Normal 13 9" xfId="21452" xr:uid="{00000000-0005-0000-0000-000056530000}"/>
    <cellStyle name="Normal 14" xfId="106" xr:uid="{00000000-0005-0000-0000-000057530000}"/>
    <cellStyle name="Normal 14 10" xfId="21453" xr:uid="{00000000-0005-0000-0000-000058530000}"/>
    <cellStyle name="Normal 14 11" xfId="21454" xr:uid="{00000000-0005-0000-0000-000059530000}"/>
    <cellStyle name="Normal 14 12" xfId="21455" xr:uid="{00000000-0005-0000-0000-00005A530000}"/>
    <cellStyle name="Normal 14 13" xfId="21456" xr:uid="{00000000-0005-0000-0000-00005B530000}"/>
    <cellStyle name="Normal 14 2" xfId="177" xr:uid="{00000000-0005-0000-0000-00005C530000}"/>
    <cellStyle name="Normal 14 2 10" xfId="21457" xr:uid="{00000000-0005-0000-0000-00005D530000}"/>
    <cellStyle name="Normal 14 2 2" xfId="21458" xr:uid="{00000000-0005-0000-0000-00005E530000}"/>
    <cellStyle name="Normal 14 2 2 2" xfId="21459" xr:uid="{00000000-0005-0000-0000-00005F530000}"/>
    <cellStyle name="Normal 14 2 2 2 2" xfId="21460" xr:uid="{00000000-0005-0000-0000-000060530000}"/>
    <cellStyle name="Normal 14 2 2 2 3" xfId="21461" xr:uid="{00000000-0005-0000-0000-000061530000}"/>
    <cellStyle name="Normal 14 2 2 3" xfId="21462" xr:uid="{00000000-0005-0000-0000-000062530000}"/>
    <cellStyle name="Normal 14 2 2 4" xfId="21463" xr:uid="{00000000-0005-0000-0000-000063530000}"/>
    <cellStyle name="Normal 14 2 3" xfId="21464" xr:uid="{00000000-0005-0000-0000-000064530000}"/>
    <cellStyle name="Normal 14 2 3 2" xfId="21465" xr:uid="{00000000-0005-0000-0000-000065530000}"/>
    <cellStyle name="Normal 14 2 3 2 2" xfId="21466" xr:uid="{00000000-0005-0000-0000-000066530000}"/>
    <cellStyle name="Normal 14 2 3 3" xfId="21467" xr:uid="{00000000-0005-0000-0000-000067530000}"/>
    <cellStyle name="Normal 14 2 4" xfId="21468" xr:uid="{00000000-0005-0000-0000-000068530000}"/>
    <cellStyle name="Normal 14 2 4 2" xfId="21469" xr:uid="{00000000-0005-0000-0000-000069530000}"/>
    <cellStyle name="Normal 14 2 4 3" xfId="21470" xr:uid="{00000000-0005-0000-0000-00006A530000}"/>
    <cellStyle name="Normal 14 2 5" xfId="21471" xr:uid="{00000000-0005-0000-0000-00006B530000}"/>
    <cellStyle name="Normal 14 2 5 2" xfId="21472" xr:uid="{00000000-0005-0000-0000-00006C530000}"/>
    <cellStyle name="Normal 14 2 6" xfId="21473" xr:uid="{00000000-0005-0000-0000-00006D530000}"/>
    <cellStyle name="Normal 14 2 6 2" xfId="21474" xr:uid="{00000000-0005-0000-0000-00006E530000}"/>
    <cellStyle name="Normal 14 2 7" xfId="21475" xr:uid="{00000000-0005-0000-0000-00006F530000}"/>
    <cellStyle name="Normal 14 2 8" xfId="21476" xr:uid="{00000000-0005-0000-0000-000070530000}"/>
    <cellStyle name="Normal 14 2 9" xfId="21477" xr:uid="{00000000-0005-0000-0000-000071530000}"/>
    <cellStyle name="Normal 14 3" xfId="191" xr:uid="{00000000-0005-0000-0000-000072530000}"/>
    <cellStyle name="Normal 14 3 2" xfId="21478" xr:uid="{00000000-0005-0000-0000-000073530000}"/>
    <cellStyle name="Normal 14 3 2 2" xfId="21479" xr:uid="{00000000-0005-0000-0000-000074530000}"/>
    <cellStyle name="Normal 14 3 2 2 2" xfId="21480" xr:uid="{00000000-0005-0000-0000-000075530000}"/>
    <cellStyle name="Normal 14 3 2 3" xfId="21481" xr:uid="{00000000-0005-0000-0000-000076530000}"/>
    <cellStyle name="Normal 14 3 2 4" xfId="21482" xr:uid="{00000000-0005-0000-0000-000077530000}"/>
    <cellStyle name="Normal 14 3 3" xfId="21483" xr:uid="{00000000-0005-0000-0000-000078530000}"/>
    <cellStyle name="Normal 14 3 3 2" xfId="21484" xr:uid="{00000000-0005-0000-0000-000079530000}"/>
    <cellStyle name="Normal 14 3 4" xfId="21485" xr:uid="{00000000-0005-0000-0000-00007A530000}"/>
    <cellStyle name="Normal 14 3 5" xfId="21486" xr:uid="{00000000-0005-0000-0000-00007B530000}"/>
    <cellStyle name="Normal 14 4" xfId="21487" xr:uid="{00000000-0005-0000-0000-00007C530000}"/>
    <cellStyle name="Normal 14 4 2" xfId="21488" xr:uid="{00000000-0005-0000-0000-00007D530000}"/>
    <cellStyle name="Normal 14 4 2 2" xfId="21489" xr:uid="{00000000-0005-0000-0000-00007E530000}"/>
    <cellStyle name="Normal 14 4 2 3" xfId="21490" xr:uid="{00000000-0005-0000-0000-00007F530000}"/>
    <cellStyle name="Normal 14 4 3" xfId="21491" xr:uid="{00000000-0005-0000-0000-000080530000}"/>
    <cellStyle name="Normal 14 4 4" xfId="21492" xr:uid="{00000000-0005-0000-0000-000081530000}"/>
    <cellStyle name="Normal 14 5" xfId="21493" xr:uid="{00000000-0005-0000-0000-000082530000}"/>
    <cellStyle name="Normal 14 5 2" xfId="21494" xr:uid="{00000000-0005-0000-0000-000083530000}"/>
    <cellStyle name="Normal 14 5 2 2" xfId="21495" xr:uid="{00000000-0005-0000-0000-000084530000}"/>
    <cellStyle name="Normal 14 5 3" xfId="21496" xr:uid="{00000000-0005-0000-0000-000085530000}"/>
    <cellStyle name="Normal 14 6" xfId="21497" xr:uid="{00000000-0005-0000-0000-000086530000}"/>
    <cellStyle name="Normal 14 6 2" xfId="21498" xr:uid="{00000000-0005-0000-0000-000087530000}"/>
    <cellStyle name="Normal 14 6 3" xfId="21499" xr:uid="{00000000-0005-0000-0000-000088530000}"/>
    <cellStyle name="Normal 14 7" xfId="21500" xr:uid="{00000000-0005-0000-0000-000089530000}"/>
    <cellStyle name="Normal 14 7 2" xfId="21501" xr:uid="{00000000-0005-0000-0000-00008A530000}"/>
    <cellStyle name="Normal 14 8" xfId="21502" xr:uid="{00000000-0005-0000-0000-00008B530000}"/>
    <cellStyle name="Normal 14 9" xfId="21503" xr:uid="{00000000-0005-0000-0000-00008C530000}"/>
    <cellStyle name="Normal 15" xfId="111" xr:uid="{00000000-0005-0000-0000-00008D530000}"/>
    <cellStyle name="Normal 15 10" xfId="21504" xr:uid="{00000000-0005-0000-0000-00008E530000}"/>
    <cellStyle name="Normal 15 11" xfId="26665" xr:uid="{63C92203-9588-4E5B-A2E1-27D107D7C6D9}"/>
    <cellStyle name="Normal 15 2" xfId="21505" xr:uid="{00000000-0005-0000-0000-00008F530000}"/>
    <cellStyle name="Normal 15 2 2" xfId="21506" xr:uid="{00000000-0005-0000-0000-000090530000}"/>
    <cellStyle name="Normal 15 2 2 2" xfId="21507" xr:uid="{00000000-0005-0000-0000-000091530000}"/>
    <cellStyle name="Normal 15 2 3" xfId="21508" xr:uid="{00000000-0005-0000-0000-000092530000}"/>
    <cellStyle name="Normal 15 2 3 2" xfId="21509" xr:uid="{00000000-0005-0000-0000-000093530000}"/>
    <cellStyle name="Normal 15 2 4" xfId="21510" xr:uid="{00000000-0005-0000-0000-000094530000}"/>
    <cellStyle name="Normal 15 2 4 2" xfId="21511" xr:uid="{00000000-0005-0000-0000-000095530000}"/>
    <cellStyle name="Normal 15 2 5" xfId="21512" xr:uid="{00000000-0005-0000-0000-000096530000}"/>
    <cellStyle name="Normal 15 2 5 2" xfId="21513" xr:uid="{00000000-0005-0000-0000-000097530000}"/>
    <cellStyle name="Normal 15 2 6" xfId="21514" xr:uid="{00000000-0005-0000-0000-000098530000}"/>
    <cellStyle name="Normal 15 2 6 2" xfId="21515" xr:uid="{00000000-0005-0000-0000-000099530000}"/>
    <cellStyle name="Normal 15 3" xfId="21516" xr:uid="{00000000-0005-0000-0000-00009A530000}"/>
    <cellStyle name="Normal 15 3 2" xfId="21517" xr:uid="{00000000-0005-0000-0000-00009B530000}"/>
    <cellStyle name="Normal 15 4" xfId="21518" xr:uid="{00000000-0005-0000-0000-00009C530000}"/>
    <cellStyle name="Normal 15 4 2" xfId="21519" xr:uid="{00000000-0005-0000-0000-00009D530000}"/>
    <cellStyle name="Normal 15 5" xfId="21520" xr:uid="{00000000-0005-0000-0000-00009E530000}"/>
    <cellStyle name="Normal 15 5 2" xfId="21521" xr:uid="{00000000-0005-0000-0000-00009F530000}"/>
    <cellStyle name="Normal 15 6" xfId="21522" xr:uid="{00000000-0005-0000-0000-0000A0530000}"/>
    <cellStyle name="Normal 15 6 2" xfId="21523" xr:uid="{00000000-0005-0000-0000-0000A1530000}"/>
    <cellStyle name="Normal 15 7" xfId="21524" xr:uid="{00000000-0005-0000-0000-0000A2530000}"/>
    <cellStyle name="Normal 15 7 2" xfId="21525" xr:uid="{00000000-0005-0000-0000-0000A3530000}"/>
    <cellStyle name="Normal 15 8" xfId="21526" xr:uid="{00000000-0005-0000-0000-0000A4530000}"/>
    <cellStyle name="Normal 15 9" xfId="21527" xr:uid="{00000000-0005-0000-0000-0000A5530000}"/>
    <cellStyle name="Normal 16" xfId="112" xr:uid="{00000000-0005-0000-0000-0000A6530000}"/>
    <cellStyle name="Normal 16 10" xfId="21528" xr:uid="{00000000-0005-0000-0000-0000A7530000}"/>
    <cellStyle name="Normal 16 2" xfId="178" xr:uid="{00000000-0005-0000-0000-0000A8530000}"/>
    <cellStyle name="Normal 16 2 2" xfId="21529" xr:uid="{00000000-0005-0000-0000-0000A9530000}"/>
    <cellStyle name="Normal 16 2 2 2" xfId="21530" xr:uid="{00000000-0005-0000-0000-0000AA530000}"/>
    <cellStyle name="Normal 16 2 2 3" xfId="21531" xr:uid="{00000000-0005-0000-0000-0000AB530000}"/>
    <cellStyle name="Normal 16 2 3" xfId="21532" xr:uid="{00000000-0005-0000-0000-0000AC530000}"/>
    <cellStyle name="Normal 16 2 3 2" xfId="21533" xr:uid="{00000000-0005-0000-0000-0000AD530000}"/>
    <cellStyle name="Normal 16 2 4" xfId="21534" xr:uid="{00000000-0005-0000-0000-0000AE530000}"/>
    <cellStyle name="Normal 16 2 4 2" xfId="21535" xr:uid="{00000000-0005-0000-0000-0000AF530000}"/>
    <cellStyle name="Normal 16 2 5" xfId="21536" xr:uid="{00000000-0005-0000-0000-0000B0530000}"/>
    <cellStyle name="Normal 16 2 5 2" xfId="21537" xr:uid="{00000000-0005-0000-0000-0000B1530000}"/>
    <cellStyle name="Normal 16 2 6" xfId="21538" xr:uid="{00000000-0005-0000-0000-0000B2530000}"/>
    <cellStyle name="Normal 16 2 7" xfId="21539" xr:uid="{00000000-0005-0000-0000-0000B3530000}"/>
    <cellStyle name="Normal 16 3" xfId="21540" xr:uid="{00000000-0005-0000-0000-0000B4530000}"/>
    <cellStyle name="Normal 16 3 2" xfId="21541" xr:uid="{00000000-0005-0000-0000-0000B5530000}"/>
    <cellStyle name="Normal 16 3 3" xfId="21542" xr:uid="{00000000-0005-0000-0000-0000B6530000}"/>
    <cellStyle name="Normal 16 4" xfId="21543" xr:uid="{00000000-0005-0000-0000-0000B7530000}"/>
    <cellStyle name="Normal 16 4 2" xfId="21544" xr:uid="{00000000-0005-0000-0000-0000B8530000}"/>
    <cellStyle name="Normal 16 5" xfId="21545" xr:uid="{00000000-0005-0000-0000-0000B9530000}"/>
    <cellStyle name="Normal 16 5 2" xfId="21546" xr:uid="{00000000-0005-0000-0000-0000BA530000}"/>
    <cellStyle name="Normal 16 6" xfId="21547" xr:uid="{00000000-0005-0000-0000-0000BB530000}"/>
    <cellStyle name="Normal 16 6 2" xfId="21548" xr:uid="{00000000-0005-0000-0000-0000BC530000}"/>
    <cellStyle name="Normal 16 7" xfId="21549" xr:uid="{00000000-0005-0000-0000-0000BD530000}"/>
    <cellStyle name="Normal 16 7 2" xfId="21550" xr:uid="{00000000-0005-0000-0000-0000BE530000}"/>
    <cellStyle name="Normal 16 8" xfId="21551" xr:uid="{00000000-0005-0000-0000-0000BF530000}"/>
    <cellStyle name="Normal 16 9" xfId="21552" xr:uid="{00000000-0005-0000-0000-0000C0530000}"/>
    <cellStyle name="Normal 17" xfId="168" xr:uid="{00000000-0005-0000-0000-0000C1530000}"/>
    <cellStyle name="Normal 17 10" xfId="21553" xr:uid="{00000000-0005-0000-0000-0000C2530000}"/>
    <cellStyle name="Normal 17 11" xfId="21554" xr:uid="{00000000-0005-0000-0000-0000C3530000}"/>
    <cellStyle name="Normal 17 12" xfId="21555" xr:uid="{00000000-0005-0000-0000-0000C4530000}"/>
    <cellStyle name="Normal 17 13" xfId="21556" xr:uid="{00000000-0005-0000-0000-0000C5530000}"/>
    <cellStyle name="Normal 17 2" xfId="21557" xr:uid="{00000000-0005-0000-0000-0000C6530000}"/>
    <cellStyle name="Normal 17 2 10" xfId="21558" xr:uid="{00000000-0005-0000-0000-0000C7530000}"/>
    <cellStyle name="Normal 17 2 2" xfId="21559" xr:uid="{00000000-0005-0000-0000-0000C8530000}"/>
    <cellStyle name="Normal 17 2 2 2" xfId="21560" xr:uid="{00000000-0005-0000-0000-0000C9530000}"/>
    <cellStyle name="Normal 17 2 2 3" xfId="21561" xr:uid="{00000000-0005-0000-0000-0000CA530000}"/>
    <cellStyle name="Normal 17 2 3" xfId="21562" xr:uid="{00000000-0005-0000-0000-0000CB530000}"/>
    <cellStyle name="Normal 17 2 3 2" xfId="21563" xr:uid="{00000000-0005-0000-0000-0000CC530000}"/>
    <cellStyle name="Normal 17 2 4" xfId="21564" xr:uid="{00000000-0005-0000-0000-0000CD530000}"/>
    <cellStyle name="Normal 17 2 4 2" xfId="21565" xr:uid="{00000000-0005-0000-0000-0000CE530000}"/>
    <cellStyle name="Normal 17 2 5" xfId="21566" xr:uid="{00000000-0005-0000-0000-0000CF530000}"/>
    <cellStyle name="Normal 17 2 5 2" xfId="21567" xr:uid="{00000000-0005-0000-0000-0000D0530000}"/>
    <cellStyle name="Normal 17 2 6" xfId="21568" xr:uid="{00000000-0005-0000-0000-0000D1530000}"/>
    <cellStyle name="Normal 17 2 7" xfId="21569" xr:uid="{00000000-0005-0000-0000-0000D2530000}"/>
    <cellStyle name="Normal 17 2 8" xfId="21570" xr:uid="{00000000-0005-0000-0000-0000D3530000}"/>
    <cellStyle name="Normal 17 2 9" xfId="21571" xr:uid="{00000000-0005-0000-0000-0000D4530000}"/>
    <cellStyle name="Normal 17 3" xfId="21572" xr:uid="{00000000-0005-0000-0000-0000D5530000}"/>
    <cellStyle name="Normal 17 3 2" xfId="21573" xr:uid="{00000000-0005-0000-0000-0000D6530000}"/>
    <cellStyle name="Normal 17 3 3" xfId="21574" xr:uid="{00000000-0005-0000-0000-0000D7530000}"/>
    <cellStyle name="Normal 17 4" xfId="21575" xr:uid="{00000000-0005-0000-0000-0000D8530000}"/>
    <cellStyle name="Normal 17 4 2" xfId="21576" xr:uid="{00000000-0005-0000-0000-0000D9530000}"/>
    <cellStyle name="Normal 17 5" xfId="21577" xr:uid="{00000000-0005-0000-0000-0000DA530000}"/>
    <cellStyle name="Normal 17 5 2" xfId="21578" xr:uid="{00000000-0005-0000-0000-0000DB530000}"/>
    <cellStyle name="Normal 17 6" xfId="21579" xr:uid="{00000000-0005-0000-0000-0000DC530000}"/>
    <cellStyle name="Normal 17 6 2" xfId="21580" xr:uid="{00000000-0005-0000-0000-0000DD530000}"/>
    <cellStyle name="Normal 17 7" xfId="21581" xr:uid="{00000000-0005-0000-0000-0000DE530000}"/>
    <cellStyle name="Normal 17 7 2" xfId="21582" xr:uid="{00000000-0005-0000-0000-0000DF530000}"/>
    <cellStyle name="Normal 17 8" xfId="21583" xr:uid="{00000000-0005-0000-0000-0000E0530000}"/>
    <cellStyle name="Normal 17 9" xfId="21584" xr:uid="{00000000-0005-0000-0000-0000E1530000}"/>
    <cellStyle name="Normal 18" xfId="204" xr:uid="{00000000-0005-0000-0000-0000E2530000}"/>
    <cellStyle name="Normal 18 10" xfId="21585" xr:uid="{00000000-0005-0000-0000-0000E3530000}"/>
    <cellStyle name="Normal 18 2" xfId="21586" xr:uid="{00000000-0005-0000-0000-0000E4530000}"/>
    <cellStyle name="Normal 18 2 2" xfId="21587" xr:uid="{00000000-0005-0000-0000-0000E5530000}"/>
    <cellStyle name="Normal 18 2 2 2" xfId="21588" xr:uid="{00000000-0005-0000-0000-0000E6530000}"/>
    <cellStyle name="Normal 18 2 2 3" xfId="21589" xr:uid="{00000000-0005-0000-0000-0000E7530000}"/>
    <cellStyle name="Normal 18 2 3" xfId="21590" xr:uid="{00000000-0005-0000-0000-0000E8530000}"/>
    <cellStyle name="Normal 18 2 3 2" xfId="21591" xr:uid="{00000000-0005-0000-0000-0000E9530000}"/>
    <cellStyle name="Normal 18 2 4" xfId="21592" xr:uid="{00000000-0005-0000-0000-0000EA530000}"/>
    <cellStyle name="Normal 18 2 4 2" xfId="21593" xr:uid="{00000000-0005-0000-0000-0000EB530000}"/>
    <cellStyle name="Normal 18 2 5" xfId="21594" xr:uid="{00000000-0005-0000-0000-0000EC530000}"/>
    <cellStyle name="Normal 18 2 5 2" xfId="21595" xr:uid="{00000000-0005-0000-0000-0000ED530000}"/>
    <cellStyle name="Normal 18 2 6" xfId="21596" xr:uid="{00000000-0005-0000-0000-0000EE530000}"/>
    <cellStyle name="Normal 18 2 7" xfId="21597" xr:uid="{00000000-0005-0000-0000-0000EF530000}"/>
    <cellStyle name="Normal 18 3" xfId="21598" xr:uid="{00000000-0005-0000-0000-0000F0530000}"/>
    <cellStyle name="Normal 18 3 2" xfId="21599" xr:uid="{00000000-0005-0000-0000-0000F1530000}"/>
    <cellStyle name="Normal 18 3 3" xfId="21600" xr:uid="{00000000-0005-0000-0000-0000F2530000}"/>
    <cellStyle name="Normal 18 4" xfId="21601" xr:uid="{00000000-0005-0000-0000-0000F3530000}"/>
    <cellStyle name="Normal 18 4 2" xfId="21602" xr:uid="{00000000-0005-0000-0000-0000F4530000}"/>
    <cellStyle name="Normal 18 5" xfId="21603" xr:uid="{00000000-0005-0000-0000-0000F5530000}"/>
    <cellStyle name="Normal 18 5 2" xfId="21604" xr:uid="{00000000-0005-0000-0000-0000F6530000}"/>
    <cellStyle name="Normal 18 6" xfId="21605" xr:uid="{00000000-0005-0000-0000-0000F7530000}"/>
    <cellStyle name="Normal 18 6 2" xfId="21606" xr:uid="{00000000-0005-0000-0000-0000F8530000}"/>
    <cellStyle name="Normal 18 7" xfId="21607" xr:uid="{00000000-0005-0000-0000-0000F9530000}"/>
    <cellStyle name="Normal 18 7 2" xfId="21608" xr:uid="{00000000-0005-0000-0000-0000FA530000}"/>
    <cellStyle name="Normal 18 8" xfId="21609" xr:uid="{00000000-0005-0000-0000-0000FB530000}"/>
    <cellStyle name="Normal 18 9" xfId="21610" xr:uid="{00000000-0005-0000-0000-0000FC530000}"/>
    <cellStyle name="Normal 19" xfId="205" xr:uid="{00000000-0005-0000-0000-0000FD530000}"/>
    <cellStyle name="Normal 19 2" xfId="21611" xr:uid="{00000000-0005-0000-0000-0000FE530000}"/>
    <cellStyle name="Normal 19 2 2" xfId="21612" xr:uid="{00000000-0005-0000-0000-0000FF530000}"/>
    <cellStyle name="Normal 19 2 2 2" xfId="21613" xr:uid="{00000000-0005-0000-0000-000000540000}"/>
    <cellStyle name="Normal 19 2 3" xfId="21614" xr:uid="{00000000-0005-0000-0000-000001540000}"/>
    <cellStyle name="Normal 19 2 3 2" xfId="21615" xr:uid="{00000000-0005-0000-0000-000002540000}"/>
    <cellStyle name="Normal 19 2 4" xfId="21616" xr:uid="{00000000-0005-0000-0000-000003540000}"/>
    <cellStyle name="Normal 19 2 4 2" xfId="21617" xr:uid="{00000000-0005-0000-0000-000004540000}"/>
    <cellStyle name="Normal 19 2 5" xfId="21618" xr:uid="{00000000-0005-0000-0000-000005540000}"/>
    <cellStyle name="Normal 19 2 5 2" xfId="21619" xr:uid="{00000000-0005-0000-0000-000006540000}"/>
    <cellStyle name="Normal 19 2 6" xfId="21620" xr:uid="{00000000-0005-0000-0000-000007540000}"/>
    <cellStyle name="Normal 19 2 7" xfId="21621" xr:uid="{00000000-0005-0000-0000-000008540000}"/>
    <cellStyle name="Normal 19 3" xfId="21622" xr:uid="{00000000-0005-0000-0000-000009540000}"/>
    <cellStyle name="Normal 19 3 2" xfId="21623" xr:uid="{00000000-0005-0000-0000-00000A540000}"/>
    <cellStyle name="Normal 19 4" xfId="21624" xr:uid="{00000000-0005-0000-0000-00000B540000}"/>
    <cellStyle name="Normal 19 4 2" xfId="21625" xr:uid="{00000000-0005-0000-0000-00000C540000}"/>
    <cellStyle name="Normal 19 5" xfId="21626" xr:uid="{00000000-0005-0000-0000-00000D540000}"/>
    <cellStyle name="Normal 19 5 2" xfId="21627" xr:uid="{00000000-0005-0000-0000-00000E540000}"/>
    <cellStyle name="Normal 19 6" xfId="21628" xr:uid="{00000000-0005-0000-0000-00000F540000}"/>
    <cellStyle name="Normal 19 6 2" xfId="21629" xr:uid="{00000000-0005-0000-0000-000010540000}"/>
    <cellStyle name="Normal 19 7" xfId="21630" xr:uid="{00000000-0005-0000-0000-000011540000}"/>
    <cellStyle name="Normal 19 7 2" xfId="21631" xr:uid="{00000000-0005-0000-0000-000012540000}"/>
    <cellStyle name="Normal 19 8" xfId="21632" xr:uid="{00000000-0005-0000-0000-000013540000}"/>
    <cellStyle name="Normal 19 9" xfId="21633" xr:uid="{00000000-0005-0000-0000-000014540000}"/>
    <cellStyle name="Normal 2" xfId="5" xr:uid="{00000000-0005-0000-0000-000015540000}"/>
    <cellStyle name="Normal 2 10" xfId="21634" xr:uid="{00000000-0005-0000-0000-000016540000}"/>
    <cellStyle name="Normal 2 2" xfId="60" xr:uid="{00000000-0005-0000-0000-000017540000}"/>
    <cellStyle name="Normal 2 2 2" xfId="74" xr:uid="{00000000-0005-0000-0000-000018540000}"/>
    <cellStyle name="Normal 2 2 2 2" xfId="21635" xr:uid="{00000000-0005-0000-0000-000019540000}"/>
    <cellStyle name="Normal 2 2 2 2 2" xfId="21636" xr:uid="{00000000-0005-0000-0000-00001A540000}"/>
    <cellStyle name="Normal 2 2 2 2 3" xfId="21637" xr:uid="{00000000-0005-0000-0000-00001B540000}"/>
    <cellStyle name="Normal 2 2 2 3" xfId="21638" xr:uid="{00000000-0005-0000-0000-00001C540000}"/>
    <cellStyle name="Normal 2 2 2 3 2" xfId="21639" xr:uid="{00000000-0005-0000-0000-00001D540000}"/>
    <cellStyle name="Normal 2 2 2 3 2 2" xfId="21640" xr:uid="{00000000-0005-0000-0000-00001E540000}"/>
    <cellStyle name="Normal 2 2 2 3 2 2 2" xfId="21641" xr:uid="{00000000-0005-0000-0000-00001F540000}"/>
    <cellStyle name="Normal 2 2 2 3 2 3" xfId="21642" xr:uid="{00000000-0005-0000-0000-000020540000}"/>
    <cellStyle name="Normal 2 2 2 3 3" xfId="21643" xr:uid="{00000000-0005-0000-0000-000021540000}"/>
    <cellStyle name="Normal 2 2 2 3 3 2" xfId="21644" xr:uid="{00000000-0005-0000-0000-000022540000}"/>
    <cellStyle name="Normal 2 2 2 3 4" xfId="21645" xr:uid="{00000000-0005-0000-0000-000023540000}"/>
    <cellStyle name="Normal 2 2 2 4" xfId="21646" xr:uid="{00000000-0005-0000-0000-000024540000}"/>
    <cellStyle name="Normal 2 2 2 4 2" xfId="21647" xr:uid="{00000000-0005-0000-0000-000025540000}"/>
    <cellStyle name="Normal 2 2 2 4 2 2" xfId="21648" xr:uid="{00000000-0005-0000-0000-000026540000}"/>
    <cellStyle name="Normal 2 2 2 4 3" xfId="21649" xr:uid="{00000000-0005-0000-0000-000027540000}"/>
    <cellStyle name="Normal 2 2 2 5" xfId="21650" xr:uid="{00000000-0005-0000-0000-000028540000}"/>
    <cellStyle name="Normal 2 2 2 5 2" xfId="21651" xr:uid="{00000000-0005-0000-0000-000029540000}"/>
    <cellStyle name="Normal 2 2 2 6" xfId="21652" xr:uid="{00000000-0005-0000-0000-00002A540000}"/>
    <cellStyle name="Normal 2 2 2 7" xfId="21653" xr:uid="{00000000-0005-0000-0000-00002B540000}"/>
    <cellStyle name="Normal 2 2 2 8" xfId="21654" xr:uid="{00000000-0005-0000-0000-00002C540000}"/>
    <cellStyle name="Normal 2 2 3" xfId="21655" xr:uid="{00000000-0005-0000-0000-00002D540000}"/>
    <cellStyle name="Normal 2 2 4" xfId="21656" xr:uid="{00000000-0005-0000-0000-00002E540000}"/>
    <cellStyle name="Normal 2 2 5" xfId="21657" xr:uid="{00000000-0005-0000-0000-00002F540000}"/>
    <cellStyle name="Normal 2 3" xfId="86" xr:uid="{00000000-0005-0000-0000-000030540000}"/>
    <cellStyle name="Normal 2 3 2" xfId="139" xr:uid="{00000000-0005-0000-0000-000031540000}"/>
    <cellStyle name="Normal 2 3 2 2" xfId="21658" xr:uid="{00000000-0005-0000-0000-000032540000}"/>
    <cellStyle name="Normal 2 3 3" xfId="126" xr:uid="{00000000-0005-0000-0000-000033540000}"/>
    <cellStyle name="Normal 2 3 3 2" xfId="21659" xr:uid="{00000000-0005-0000-0000-000034540000}"/>
    <cellStyle name="Normal 2 3 4" xfId="21660" xr:uid="{00000000-0005-0000-0000-000035540000}"/>
    <cellStyle name="Normal 2 3 4 2" xfId="21661" xr:uid="{00000000-0005-0000-0000-000036540000}"/>
    <cellStyle name="Normal 2 3 5" xfId="21662" xr:uid="{00000000-0005-0000-0000-000037540000}"/>
    <cellStyle name="Normal 2 4" xfId="91" xr:uid="{00000000-0005-0000-0000-000038540000}"/>
    <cellStyle name="Normal 2 4 2" xfId="127" xr:uid="{00000000-0005-0000-0000-000039540000}"/>
    <cellStyle name="Normal 2 4 2 2" xfId="21663" xr:uid="{00000000-0005-0000-0000-00003A540000}"/>
    <cellStyle name="Normal 2 4 3" xfId="21664" xr:uid="{00000000-0005-0000-0000-00003B540000}"/>
    <cellStyle name="Normal 2 4 3 2" xfId="21665" xr:uid="{00000000-0005-0000-0000-00003C540000}"/>
    <cellStyle name="Normal 2 4 4" xfId="21666" xr:uid="{00000000-0005-0000-0000-00003D540000}"/>
    <cellStyle name="Normal 2 5" xfId="73" xr:uid="{00000000-0005-0000-0000-00003E540000}"/>
    <cellStyle name="Normal 2 5 2" xfId="124" xr:uid="{00000000-0005-0000-0000-00003F540000}"/>
    <cellStyle name="Normal 2 5 2 2" xfId="21667" xr:uid="{00000000-0005-0000-0000-000040540000}"/>
    <cellStyle name="Normal 2 5 2 3" xfId="21668" xr:uid="{00000000-0005-0000-0000-000041540000}"/>
    <cellStyle name="Normal 2 5 3" xfId="21669" xr:uid="{00000000-0005-0000-0000-000042540000}"/>
    <cellStyle name="Normal 2 5 3 2" xfId="21670" xr:uid="{00000000-0005-0000-0000-000043540000}"/>
    <cellStyle name="Normal 2 5 4" xfId="21671" xr:uid="{00000000-0005-0000-0000-000044540000}"/>
    <cellStyle name="Normal 2 5 4 2" xfId="21672" xr:uid="{00000000-0005-0000-0000-000045540000}"/>
    <cellStyle name="Normal 2 5 5" xfId="21673" xr:uid="{00000000-0005-0000-0000-000046540000}"/>
    <cellStyle name="Normal 2 5 5 2" xfId="21674" xr:uid="{00000000-0005-0000-0000-000047540000}"/>
    <cellStyle name="Normal 2 5 6" xfId="21675" xr:uid="{00000000-0005-0000-0000-000048540000}"/>
    <cellStyle name="Normal 2 5 6 2" xfId="21676" xr:uid="{00000000-0005-0000-0000-000049540000}"/>
    <cellStyle name="Normal 2 5 7" xfId="21677" xr:uid="{00000000-0005-0000-0000-00004A540000}"/>
    <cellStyle name="Normal 2 5 8" xfId="21678" xr:uid="{00000000-0005-0000-0000-00004B540000}"/>
    <cellStyle name="Normal 2 6" xfId="21679" xr:uid="{00000000-0005-0000-0000-00004C540000}"/>
    <cellStyle name="Normal 2 6 2" xfId="21680" xr:uid="{00000000-0005-0000-0000-00004D540000}"/>
    <cellStyle name="Normal 2 6 2 2" xfId="21681" xr:uid="{00000000-0005-0000-0000-00004E540000}"/>
    <cellStyle name="Normal 2 6 3" xfId="21682" xr:uid="{00000000-0005-0000-0000-00004F540000}"/>
    <cellStyle name="Normal 2 6 3 2" xfId="21683" xr:uid="{00000000-0005-0000-0000-000050540000}"/>
    <cellStyle name="Normal 2 6 4" xfId="21684" xr:uid="{00000000-0005-0000-0000-000051540000}"/>
    <cellStyle name="Normal 2 6 4 2" xfId="21685" xr:uid="{00000000-0005-0000-0000-000052540000}"/>
    <cellStyle name="Normal 2 6 5" xfId="21686" xr:uid="{00000000-0005-0000-0000-000053540000}"/>
    <cellStyle name="Normal 2 6 5 2" xfId="21687" xr:uid="{00000000-0005-0000-0000-000054540000}"/>
    <cellStyle name="Normal 2 6 6" xfId="21688" xr:uid="{00000000-0005-0000-0000-000055540000}"/>
    <cellStyle name="Normal 2 6 7" xfId="21689" xr:uid="{00000000-0005-0000-0000-000056540000}"/>
    <cellStyle name="Normal 2 6 8" xfId="21690" xr:uid="{00000000-0005-0000-0000-000057540000}"/>
    <cellStyle name="Normal 2 7" xfId="21691" xr:uid="{00000000-0005-0000-0000-000058540000}"/>
    <cellStyle name="Normal 2 7 2" xfId="21692" xr:uid="{00000000-0005-0000-0000-000059540000}"/>
    <cellStyle name="Normal 2 7 2 2" xfId="21693" xr:uid="{00000000-0005-0000-0000-00005A540000}"/>
    <cellStyle name="Normal 2 7 3" xfId="21694" xr:uid="{00000000-0005-0000-0000-00005B540000}"/>
    <cellStyle name="Normal 2 8" xfId="21695" xr:uid="{00000000-0005-0000-0000-00005C540000}"/>
    <cellStyle name="Normal 2 8 2" xfId="21696" xr:uid="{00000000-0005-0000-0000-00005D540000}"/>
    <cellStyle name="Normal 2 9" xfId="21697" xr:uid="{00000000-0005-0000-0000-00005E540000}"/>
    <cellStyle name="Normal 2 9 2" xfId="21698" xr:uid="{00000000-0005-0000-0000-00005F540000}"/>
    <cellStyle name="Normal 20" xfId="21699" xr:uid="{00000000-0005-0000-0000-000060540000}"/>
    <cellStyle name="Normal 20 10" xfId="21700" xr:uid="{00000000-0005-0000-0000-000061540000}"/>
    <cellStyle name="Normal 20 2" xfId="21701" xr:uid="{00000000-0005-0000-0000-000062540000}"/>
    <cellStyle name="Normal 20 2 2" xfId="21702" xr:uid="{00000000-0005-0000-0000-000063540000}"/>
    <cellStyle name="Normal 20 2 2 2" xfId="21703" xr:uid="{00000000-0005-0000-0000-000064540000}"/>
    <cellStyle name="Normal 20 2 3" xfId="21704" xr:uid="{00000000-0005-0000-0000-000065540000}"/>
    <cellStyle name="Normal 20 2 3 2" xfId="21705" xr:uid="{00000000-0005-0000-0000-000066540000}"/>
    <cellStyle name="Normal 20 2 4" xfId="21706" xr:uid="{00000000-0005-0000-0000-000067540000}"/>
    <cellStyle name="Normal 20 2 4 2" xfId="21707" xr:uid="{00000000-0005-0000-0000-000068540000}"/>
    <cellStyle name="Normal 20 2 5" xfId="21708" xr:uid="{00000000-0005-0000-0000-000069540000}"/>
    <cellStyle name="Normal 20 2 5 2" xfId="21709" xr:uid="{00000000-0005-0000-0000-00006A540000}"/>
    <cellStyle name="Normal 20 2 6" xfId="21710" xr:uid="{00000000-0005-0000-0000-00006B540000}"/>
    <cellStyle name="Normal 20 2 7" xfId="21711" xr:uid="{00000000-0005-0000-0000-00006C540000}"/>
    <cellStyle name="Normal 20 3" xfId="21712" xr:uid="{00000000-0005-0000-0000-00006D540000}"/>
    <cellStyle name="Normal 20 3 2" xfId="21713" xr:uid="{00000000-0005-0000-0000-00006E540000}"/>
    <cellStyle name="Normal 20 4" xfId="21714" xr:uid="{00000000-0005-0000-0000-00006F540000}"/>
    <cellStyle name="Normal 20 4 2" xfId="21715" xr:uid="{00000000-0005-0000-0000-000070540000}"/>
    <cellStyle name="Normal 20 5" xfId="21716" xr:uid="{00000000-0005-0000-0000-000071540000}"/>
    <cellStyle name="Normal 20 5 2" xfId="21717" xr:uid="{00000000-0005-0000-0000-000072540000}"/>
    <cellStyle name="Normal 20 6" xfId="21718" xr:uid="{00000000-0005-0000-0000-000073540000}"/>
    <cellStyle name="Normal 20 6 2" xfId="21719" xr:uid="{00000000-0005-0000-0000-000074540000}"/>
    <cellStyle name="Normal 20 7" xfId="21720" xr:uid="{00000000-0005-0000-0000-000075540000}"/>
    <cellStyle name="Normal 20 7 2" xfId="21721" xr:uid="{00000000-0005-0000-0000-000076540000}"/>
    <cellStyle name="Normal 20 8" xfId="21722" xr:uid="{00000000-0005-0000-0000-000077540000}"/>
    <cellStyle name="Normal 20 9" xfId="21723" xr:uid="{00000000-0005-0000-0000-000078540000}"/>
    <cellStyle name="Normal 21" xfId="21724" xr:uid="{00000000-0005-0000-0000-000079540000}"/>
    <cellStyle name="Normal 21 10" xfId="21725" xr:uid="{00000000-0005-0000-0000-00007A540000}"/>
    <cellStyle name="Normal 21 11" xfId="21726" xr:uid="{00000000-0005-0000-0000-00007B540000}"/>
    <cellStyle name="Normal 21 2" xfId="21727" xr:uid="{00000000-0005-0000-0000-00007C540000}"/>
    <cellStyle name="Normal 21 2 2" xfId="21728" xr:uid="{00000000-0005-0000-0000-00007D540000}"/>
    <cellStyle name="Normal 21 2 2 2" xfId="21729" xr:uid="{00000000-0005-0000-0000-00007E540000}"/>
    <cellStyle name="Normal 21 2 3" xfId="21730" xr:uid="{00000000-0005-0000-0000-00007F540000}"/>
    <cellStyle name="Normal 21 2 3 2" xfId="21731" xr:uid="{00000000-0005-0000-0000-000080540000}"/>
    <cellStyle name="Normal 21 2 4" xfId="21732" xr:uid="{00000000-0005-0000-0000-000081540000}"/>
    <cellStyle name="Normal 21 2 4 2" xfId="21733" xr:uid="{00000000-0005-0000-0000-000082540000}"/>
    <cellStyle name="Normal 21 2 5" xfId="21734" xr:uid="{00000000-0005-0000-0000-000083540000}"/>
    <cellStyle name="Normal 21 2 5 2" xfId="21735" xr:uid="{00000000-0005-0000-0000-000084540000}"/>
    <cellStyle name="Normal 21 2 6" xfId="21736" xr:uid="{00000000-0005-0000-0000-000085540000}"/>
    <cellStyle name="Normal 21 2 6 2" xfId="21737" xr:uid="{00000000-0005-0000-0000-000086540000}"/>
    <cellStyle name="Normal 21 2 7" xfId="21738" xr:uid="{00000000-0005-0000-0000-000087540000}"/>
    <cellStyle name="Normal 21 2 8" xfId="21739" xr:uid="{00000000-0005-0000-0000-000088540000}"/>
    <cellStyle name="Normal 21 3" xfId="21740" xr:uid="{00000000-0005-0000-0000-000089540000}"/>
    <cellStyle name="Normal 21 3 2" xfId="21741" xr:uid="{00000000-0005-0000-0000-00008A540000}"/>
    <cellStyle name="Normal 21 4" xfId="21742" xr:uid="{00000000-0005-0000-0000-00008B540000}"/>
    <cellStyle name="Normal 21 4 2" xfId="21743" xr:uid="{00000000-0005-0000-0000-00008C540000}"/>
    <cellStyle name="Normal 21 5" xfId="21744" xr:uid="{00000000-0005-0000-0000-00008D540000}"/>
    <cellStyle name="Normal 21 5 2" xfId="21745" xr:uid="{00000000-0005-0000-0000-00008E540000}"/>
    <cellStyle name="Normal 21 6" xfId="21746" xr:uid="{00000000-0005-0000-0000-00008F540000}"/>
    <cellStyle name="Normal 21 6 2" xfId="21747" xr:uid="{00000000-0005-0000-0000-000090540000}"/>
    <cellStyle name="Normal 21 7" xfId="21748" xr:uid="{00000000-0005-0000-0000-000091540000}"/>
    <cellStyle name="Normal 21 7 2" xfId="21749" xr:uid="{00000000-0005-0000-0000-000092540000}"/>
    <cellStyle name="Normal 21 8" xfId="21750" xr:uid="{00000000-0005-0000-0000-000093540000}"/>
    <cellStyle name="Normal 21 9" xfId="21751" xr:uid="{00000000-0005-0000-0000-000094540000}"/>
    <cellStyle name="Normal 22" xfId="21752" xr:uid="{00000000-0005-0000-0000-000095540000}"/>
    <cellStyle name="Normal 22 10" xfId="21753" xr:uid="{00000000-0005-0000-0000-000096540000}"/>
    <cellStyle name="Normal 22 11" xfId="21754" xr:uid="{00000000-0005-0000-0000-000097540000}"/>
    <cellStyle name="Normal 22 2" xfId="21755" xr:uid="{00000000-0005-0000-0000-000098540000}"/>
    <cellStyle name="Normal 22 2 2" xfId="21756" xr:uid="{00000000-0005-0000-0000-000099540000}"/>
    <cellStyle name="Normal 22 2 2 2" xfId="21757" xr:uid="{00000000-0005-0000-0000-00009A540000}"/>
    <cellStyle name="Normal 22 2 3" xfId="21758" xr:uid="{00000000-0005-0000-0000-00009B540000}"/>
    <cellStyle name="Normal 22 2 3 2" xfId="21759" xr:uid="{00000000-0005-0000-0000-00009C540000}"/>
    <cellStyle name="Normal 22 2 4" xfId="21760" xr:uid="{00000000-0005-0000-0000-00009D540000}"/>
    <cellStyle name="Normal 22 2 4 2" xfId="21761" xr:uid="{00000000-0005-0000-0000-00009E540000}"/>
    <cellStyle name="Normal 22 2 5" xfId="21762" xr:uid="{00000000-0005-0000-0000-00009F540000}"/>
    <cellStyle name="Normal 22 2 5 2" xfId="21763" xr:uid="{00000000-0005-0000-0000-0000A0540000}"/>
    <cellStyle name="Normal 22 2 6" xfId="21764" xr:uid="{00000000-0005-0000-0000-0000A1540000}"/>
    <cellStyle name="Normal 22 2 6 2" xfId="21765" xr:uid="{00000000-0005-0000-0000-0000A2540000}"/>
    <cellStyle name="Normal 22 2 7" xfId="21766" xr:uid="{00000000-0005-0000-0000-0000A3540000}"/>
    <cellStyle name="Normal 22 3" xfId="21767" xr:uid="{00000000-0005-0000-0000-0000A4540000}"/>
    <cellStyle name="Normal 22 3 2" xfId="21768" xr:uid="{00000000-0005-0000-0000-0000A5540000}"/>
    <cellStyle name="Normal 22 4" xfId="21769" xr:uid="{00000000-0005-0000-0000-0000A6540000}"/>
    <cellStyle name="Normal 22 4 2" xfId="21770" xr:uid="{00000000-0005-0000-0000-0000A7540000}"/>
    <cellStyle name="Normal 22 5" xfId="21771" xr:uid="{00000000-0005-0000-0000-0000A8540000}"/>
    <cellStyle name="Normal 22 5 2" xfId="21772" xr:uid="{00000000-0005-0000-0000-0000A9540000}"/>
    <cellStyle name="Normal 22 6" xfId="21773" xr:uid="{00000000-0005-0000-0000-0000AA540000}"/>
    <cellStyle name="Normal 22 6 2" xfId="21774" xr:uid="{00000000-0005-0000-0000-0000AB540000}"/>
    <cellStyle name="Normal 22 7" xfId="21775" xr:uid="{00000000-0005-0000-0000-0000AC540000}"/>
    <cellStyle name="Normal 22 7 2" xfId="21776" xr:uid="{00000000-0005-0000-0000-0000AD540000}"/>
    <cellStyle name="Normal 22 8" xfId="21777" xr:uid="{00000000-0005-0000-0000-0000AE540000}"/>
    <cellStyle name="Normal 22 9" xfId="21778" xr:uid="{00000000-0005-0000-0000-0000AF540000}"/>
    <cellStyle name="Normal 23" xfId="21779" xr:uid="{00000000-0005-0000-0000-0000B0540000}"/>
    <cellStyle name="Normal 23 10" xfId="21780" xr:uid="{00000000-0005-0000-0000-0000B1540000}"/>
    <cellStyle name="Normal 23 11" xfId="21781" xr:uid="{00000000-0005-0000-0000-0000B2540000}"/>
    <cellStyle name="Normal 23 2" xfId="21782" xr:uid="{00000000-0005-0000-0000-0000B3540000}"/>
    <cellStyle name="Normal 23 2 2" xfId="21783" xr:uid="{00000000-0005-0000-0000-0000B4540000}"/>
    <cellStyle name="Normal 23 2 2 2" xfId="21784" xr:uid="{00000000-0005-0000-0000-0000B5540000}"/>
    <cellStyle name="Normal 23 2 3" xfId="21785" xr:uid="{00000000-0005-0000-0000-0000B6540000}"/>
    <cellStyle name="Normal 23 2 3 2" xfId="21786" xr:uid="{00000000-0005-0000-0000-0000B7540000}"/>
    <cellStyle name="Normal 23 2 4" xfId="21787" xr:uid="{00000000-0005-0000-0000-0000B8540000}"/>
    <cellStyle name="Normal 23 2 4 2" xfId="21788" xr:uid="{00000000-0005-0000-0000-0000B9540000}"/>
    <cellStyle name="Normal 23 2 5" xfId="21789" xr:uid="{00000000-0005-0000-0000-0000BA540000}"/>
    <cellStyle name="Normal 23 2 5 2" xfId="21790" xr:uid="{00000000-0005-0000-0000-0000BB540000}"/>
    <cellStyle name="Normal 23 2 6" xfId="21791" xr:uid="{00000000-0005-0000-0000-0000BC540000}"/>
    <cellStyle name="Normal 23 3" xfId="21792" xr:uid="{00000000-0005-0000-0000-0000BD540000}"/>
    <cellStyle name="Normal 23 3 2" xfId="21793" xr:uid="{00000000-0005-0000-0000-0000BE540000}"/>
    <cellStyle name="Normal 23 3 2 2" xfId="21794" xr:uid="{00000000-0005-0000-0000-0000BF540000}"/>
    <cellStyle name="Normal 23 4" xfId="21795" xr:uid="{00000000-0005-0000-0000-0000C0540000}"/>
    <cellStyle name="Normal 23 4 2" xfId="21796" xr:uid="{00000000-0005-0000-0000-0000C1540000}"/>
    <cellStyle name="Normal 23 5" xfId="21797" xr:uid="{00000000-0005-0000-0000-0000C2540000}"/>
    <cellStyle name="Normal 23 5 2" xfId="21798" xr:uid="{00000000-0005-0000-0000-0000C3540000}"/>
    <cellStyle name="Normal 23 6" xfId="21799" xr:uid="{00000000-0005-0000-0000-0000C4540000}"/>
    <cellStyle name="Normal 23 6 2" xfId="21800" xr:uid="{00000000-0005-0000-0000-0000C5540000}"/>
    <cellStyle name="Normal 23 7" xfId="21801" xr:uid="{00000000-0005-0000-0000-0000C6540000}"/>
    <cellStyle name="Normal 23 7 2" xfId="21802" xr:uid="{00000000-0005-0000-0000-0000C7540000}"/>
    <cellStyle name="Normal 23 8" xfId="21803" xr:uid="{00000000-0005-0000-0000-0000C8540000}"/>
    <cellStyle name="Normal 23 9" xfId="21804" xr:uid="{00000000-0005-0000-0000-0000C9540000}"/>
    <cellStyle name="Normal 24" xfId="21805" xr:uid="{00000000-0005-0000-0000-0000CA540000}"/>
    <cellStyle name="Normal 24 10" xfId="21806" xr:uid="{00000000-0005-0000-0000-0000CB540000}"/>
    <cellStyle name="Normal 24 11" xfId="21807" xr:uid="{00000000-0005-0000-0000-0000CC540000}"/>
    <cellStyle name="Normal 24 2" xfId="21808" xr:uid="{00000000-0005-0000-0000-0000CD540000}"/>
    <cellStyle name="Normal 24 2 2" xfId="21809" xr:uid="{00000000-0005-0000-0000-0000CE540000}"/>
    <cellStyle name="Normal 24 2 2 2" xfId="21810" xr:uid="{00000000-0005-0000-0000-0000CF540000}"/>
    <cellStyle name="Normal 24 2 3" xfId="21811" xr:uid="{00000000-0005-0000-0000-0000D0540000}"/>
    <cellStyle name="Normal 24 2 3 2" xfId="21812" xr:uid="{00000000-0005-0000-0000-0000D1540000}"/>
    <cellStyle name="Normal 24 2 4" xfId="21813" xr:uid="{00000000-0005-0000-0000-0000D2540000}"/>
    <cellStyle name="Normal 24 2 4 2" xfId="21814" xr:uid="{00000000-0005-0000-0000-0000D3540000}"/>
    <cellStyle name="Normal 24 2 5" xfId="21815" xr:uid="{00000000-0005-0000-0000-0000D4540000}"/>
    <cellStyle name="Normal 24 2 5 2" xfId="21816" xr:uid="{00000000-0005-0000-0000-0000D5540000}"/>
    <cellStyle name="Normal 24 2 6" xfId="21817" xr:uid="{00000000-0005-0000-0000-0000D6540000}"/>
    <cellStyle name="Normal 24 2 6 2" xfId="21818" xr:uid="{00000000-0005-0000-0000-0000D7540000}"/>
    <cellStyle name="Normal 24 2 7" xfId="21819" xr:uid="{00000000-0005-0000-0000-0000D8540000}"/>
    <cellStyle name="Normal 24 3" xfId="21820" xr:uid="{00000000-0005-0000-0000-0000D9540000}"/>
    <cellStyle name="Normal 24 3 2" xfId="21821" xr:uid="{00000000-0005-0000-0000-0000DA540000}"/>
    <cellStyle name="Normal 24 4" xfId="21822" xr:uid="{00000000-0005-0000-0000-0000DB540000}"/>
    <cellStyle name="Normal 24 4 2" xfId="21823" xr:uid="{00000000-0005-0000-0000-0000DC540000}"/>
    <cellStyle name="Normal 24 5" xfId="21824" xr:uid="{00000000-0005-0000-0000-0000DD540000}"/>
    <cellStyle name="Normal 24 5 2" xfId="21825" xr:uid="{00000000-0005-0000-0000-0000DE540000}"/>
    <cellStyle name="Normal 24 6" xfId="21826" xr:uid="{00000000-0005-0000-0000-0000DF540000}"/>
    <cellStyle name="Normal 24 6 2" xfId="21827" xr:uid="{00000000-0005-0000-0000-0000E0540000}"/>
    <cellStyle name="Normal 24 7" xfId="21828" xr:uid="{00000000-0005-0000-0000-0000E1540000}"/>
    <cellStyle name="Normal 24 7 2" xfId="21829" xr:uid="{00000000-0005-0000-0000-0000E2540000}"/>
    <cellStyle name="Normal 24 8" xfId="21830" xr:uid="{00000000-0005-0000-0000-0000E3540000}"/>
    <cellStyle name="Normal 24 9" xfId="21831" xr:uid="{00000000-0005-0000-0000-0000E4540000}"/>
    <cellStyle name="Normal 25" xfId="21832" xr:uid="{00000000-0005-0000-0000-0000E5540000}"/>
    <cellStyle name="Normal 25 10" xfId="21833" xr:uid="{00000000-0005-0000-0000-0000E6540000}"/>
    <cellStyle name="Normal 25 11" xfId="21834" xr:uid="{00000000-0005-0000-0000-0000E7540000}"/>
    <cellStyle name="Normal 25 2" xfId="21835" xr:uid="{00000000-0005-0000-0000-0000E8540000}"/>
    <cellStyle name="Normal 25 2 2" xfId="21836" xr:uid="{00000000-0005-0000-0000-0000E9540000}"/>
    <cellStyle name="Normal 25 2 2 2" xfId="21837" xr:uid="{00000000-0005-0000-0000-0000EA540000}"/>
    <cellStyle name="Normal 25 2 3" xfId="21838" xr:uid="{00000000-0005-0000-0000-0000EB540000}"/>
    <cellStyle name="Normal 25 2 3 2" xfId="21839" xr:uid="{00000000-0005-0000-0000-0000EC540000}"/>
    <cellStyle name="Normal 25 2 4" xfId="21840" xr:uid="{00000000-0005-0000-0000-0000ED540000}"/>
    <cellStyle name="Normal 25 2 4 2" xfId="21841" xr:uid="{00000000-0005-0000-0000-0000EE540000}"/>
    <cellStyle name="Normal 25 2 5" xfId="21842" xr:uid="{00000000-0005-0000-0000-0000EF540000}"/>
    <cellStyle name="Normal 25 2 5 2" xfId="21843" xr:uid="{00000000-0005-0000-0000-0000F0540000}"/>
    <cellStyle name="Normal 25 2 6" xfId="21844" xr:uid="{00000000-0005-0000-0000-0000F1540000}"/>
    <cellStyle name="Normal 25 2 6 2" xfId="21845" xr:uid="{00000000-0005-0000-0000-0000F2540000}"/>
    <cellStyle name="Normal 25 2 7" xfId="21846" xr:uid="{00000000-0005-0000-0000-0000F3540000}"/>
    <cellStyle name="Normal 25 3" xfId="21847" xr:uid="{00000000-0005-0000-0000-0000F4540000}"/>
    <cellStyle name="Normal 25 3 2" xfId="21848" xr:uid="{00000000-0005-0000-0000-0000F5540000}"/>
    <cellStyle name="Normal 25 4" xfId="21849" xr:uid="{00000000-0005-0000-0000-0000F6540000}"/>
    <cellStyle name="Normal 25 4 2" xfId="21850" xr:uid="{00000000-0005-0000-0000-0000F7540000}"/>
    <cellStyle name="Normal 25 5" xfId="21851" xr:uid="{00000000-0005-0000-0000-0000F8540000}"/>
    <cellStyle name="Normal 25 5 2" xfId="21852" xr:uid="{00000000-0005-0000-0000-0000F9540000}"/>
    <cellStyle name="Normal 25 6" xfId="21853" xr:uid="{00000000-0005-0000-0000-0000FA540000}"/>
    <cellStyle name="Normal 25 6 2" xfId="21854" xr:uid="{00000000-0005-0000-0000-0000FB540000}"/>
    <cellStyle name="Normal 25 7" xfId="21855" xr:uid="{00000000-0005-0000-0000-0000FC540000}"/>
    <cellStyle name="Normal 25 7 2" xfId="21856" xr:uid="{00000000-0005-0000-0000-0000FD540000}"/>
    <cellStyle name="Normal 25 8" xfId="21857" xr:uid="{00000000-0005-0000-0000-0000FE540000}"/>
    <cellStyle name="Normal 25 9" xfId="21858" xr:uid="{00000000-0005-0000-0000-0000FF540000}"/>
    <cellStyle name="Normal 26" xfId="21859" xr:uid="{00000000-0005-0000-0000-000000550000}"/>
    <cellStyle name="Normal 26 10" xfId="21860" xr:uid="{00000000-0005-0000-0000-000001550000}"/>
    <cellStyle name="Normal 26 2" xfId="21861" xr:uid="{00000000-0005-0000-0000-000002550000}"/>
    <cellStyle name="Normal 26 2 2" xfId="21862" xr:uid="{00000000-0005-0000-0000-000003550000}"/>
    <cellStyle name="Normal 26 2 2 2" xfId="21863" xr:uid="{00000000-0005-0000-0000-000004550000}"/>
    <cellStyle name="Normal 26 2 3" xfId="21864" xr:uid="{00000000-0005-0000-0000-000005550000}"/>
    <cellStyle name="Normal 26 2 3 2" xfId="21865" xr:uid="{00000000-0005-0000-0000-000006550000}"/>
    <cellStyle name="Normal 26 2 4" xfId="21866" xr:uid="{00000000-0005-0000-0000-000007550000}"/>
    <cellStyle name="Normal 26 2 4 2" xfId="21867" xr:uid="{00000000-0005-0000-0000-000008550000}"/>
    <cellStyle name="Normal 26 2 5" xfId="21868" xr:uid="{00000000-0005-0000-0000-000009550000}"/>
    <cellStyle name="Normal 26 2 5 2" xfId="21869" xr:uid="{00000000-0005-0000-0000-00000A550000}"/>
    <cellStyle name="Normal 26 2 6" xfId="21870" xr:uid="{00000000-0005-0000-0000-00000B550000}"/>
    <cellStyle name="Normal 26 3" xfId="21871" xr:uid="{00000000-0005-0000-0000-00000C550000}"/>
    <cellStyle name="Normal 26 3 2" xfId="21872" xr:uid="{00000000-0005-0000-0000-00000D550000}"/>
    <cellStyle name="Normal 26 4" xfId="21873" xr:uid="{00000000-0005-0000-0000-00000E550000}"/>
    <cellStyle name="Normal 26 4 2" xfId="21874" xr:uid="{00000000-0005-0000-0000-00000F550000}"/>
    <cellStyle name="Normal 26 5" xfId="21875" xr:uid="{00000000-0005-0000-0000-000010550000}"/>
    <cellStyle name="Normal 26 5 2" xfId="21876" xr:uid="{00000000-0005-0000-0000-000011550000}"/>
    <cellStyle name="Normal 26 6" xfId="21877" xr:uid="{00000000-0005-0000-0000-000012550000}"/>
    <cellStyle name="Normal 26 6 2" xfId="21878" xr:uid="{00000000-0005-0000-0000-000013550000}"/>
    <cellStyle name="Normal 26 7" xfId="21879" xr:uid="{00000000-0005-0000-0000-000014550000}"/>
    <cellStyle name="Normal 26 7 2" xfId="21880" xr:uid="{00000000-0005-0000-0000-000015550000}"/>
    <cellStyle name="Normal 26 8" xfId="21881" xr:uid="{00000000-0005-0000-0000-000016550000}"/>
    <cellStyle name="Normal 26 9" xfId="21882" xr:uid="{00000000-0005-0000-0000-000017550000}"/>
    <cellStyle name="Normal 27" xfId="21883" xr:uid="{00000000-0005-0000-0000-000018550000}"/>
    <cellStyle name="Normal 27 10" xfId="21884" xr:uid="{00000000-0005-0000-0000-000019550000}"/>
    <cellStyle name="Normal 27 2" xfId="21885" xr:uid="{00000000-0005-0000-0000-00001A550000}"/>
    <cellStyle name="Normal 27 2 2" xfId="21886" xr:uid="{00000000-0005-0000-0000-00001B550000}"/>
    <cellStyle name="Normal 27 2 2 2" xfId="21887" xr:uid="{00000000-0005-0000-0000-00001C550000}"/>
    <cellStyle name="Normal 27 2 3" xfId="21888" xr:uid="{00000000-0005-0000-0000-00001D550000}"/>
    <cellStyle name="Normal 27 2 3 2" xfId="21889" xr:uid="{00000000-0005-0000-0000-00001E550000}"/>
    <cellStyle name="Normal 27 2 4" xfId="21890" xr:uid="{00000000-0005-0000-0000-00001F550000}"/>
    <cellStyle name="Normal 27 2 4 2" xfId="21891" xr:uid="{00000000-0005-0000-0000-000020550000}"/>
    <cellStyle name="Normal 27 2 5" xfId="21892" xr:uid="{00000000-0005-0000-0000-000021550000}"/>
    <cellStyle name="Normal 27 2 5 2" xfId="21893" xr:uid="{00000000-0005-0000-0000-000022550000}"/>
    <cellStyle name="Normal 27 2 6" xfId="21894" xr:uid="{00000000-0005-0000-0000-000023550000}"/>
    <cellStyle name="Normal 27 3" xfId="21895" xr:uid="{00000000-0005-0000-0000-000024550000}"/>
    <cellStyle name="Normal 27 3 2" xfId="21896" xr:uid="{00000000-0005-0000-0000-000025550000}"/>
    <cellStyle name="Normal 27 4" xfId="21897" xr:uid="{00000000-0005-0000-0000-000026550000}"/>
    <cellStyle name="Normal 27 4 2" xfId="21898" xr:uid="{00000000-0005-0000-0000-000027550000}"/>
    <cellStyle name="Normal 27 5" xfId="21899" xr:uid="{00000000-0005-0000-0000-000028550000}"/>
    <cellStyle name="Normal 27 5 2" xfId="21900" xr:uid="{00000000-0005-0000-0000-000029550000}"/>
    <cellStyle name="Normal 27 6" xfId="21901" xr:uid="{00000000-0005-0000-0000-00002A550000}"/>
    <cellStyle name="Normal 27 6 2" xfId="21902" xr:uid="{00000000-0005-0000-0000-00002B550000}"/>
    <cellStyle name="Normal 27 7" xfId="21903" xr:uid="{00000000-0005-0000-0000-00002C550000}"/>
    <cellStyle name="Normal 27 7 2" xfId="21904" xr:uid="{00000000-0005-0000-0000-00002D550000}"/>
    <cellStyle name="Normal 27 8" xfId="21905" xr:uid="{00000000-0005-0000-0000-00002E550000}"/>
    <cellStyle name="Normal 27 9" xfId="21906" xr:uid="{00000000-0005-0000-0000-00002F550000}"/>
    <cellStyle name="Normal 28" xfId="21907" xr:uid="{00000000-0005-0000-0000-000030550000}"/>
    <cellStyle name="Normal 28 10" xfId="21908" xr:uid="{00000000-0005-0000-0000-000031550000}"/>
    <cellStyle name="Normal 28 2" xfId="21909" xr:uid="{00000000-0005-0000-0000-000032550000}"/>
    <cellStyle name="Normal 28 2 2" xfId="21910" xr:uid="{00000000-0005-0000-0000-000033550000}"/>
    <cellStyle name="Normal 28 2 2 2" xfId="21911" xr:uid="{00000000-0005-0000-0000-000034550000}"/>
    <cellStyle name="Normal 28 2 3" xfId="21912" xr:uid="{00000000-0005-0000-0000-000035550000}"/>
    <cellStyle name="Normal 28 2 3 2" xfId="21913" xr:uid="{00000000-0005-0000-0000-000036550000}"/>
    <cellStyle name="Normal 28 2 4" xfId="21914" xr:uid="{00000000-0005-0000-0000-000037550000}"/>
    <cellStyle name="Normal 28 2 4 2" xfId="21915" xr:uid="{00000000-0005-0000-0000-000038550000}"/>
    <cellStyle name="Normal 28 2 5" xfId="21916" xr:uid="{00000000-0005-0000-0000-000039550000}"/>
    <cellStyle name="Normal 28 2 5 2" xfId="21917" xr:uid="{00000000-0005-0000-0000-00003A550000}"/>
    <cellStyle name="Normal 28 2 6" xfId="21918" xr:uid="{00000000-0005-0000-0000-00003B550000}"/>
    <cellStyle name="Normal 28 3" xfId="21919" xr:uid="{00000000-0005-0000-0000-00003C550000}"/>
    <cellStyle name="Normal 28 3 2" xfId="21920" xr:uid="{00000000-0005-0000-0000-00003D550000}"/>
    <cellStyle name="Normal 28 4" xfId="21921" xr:uid="{00000000-0005-0000-0000-00003E550000}"/>
    <cellStyle name="Normal 28 4 2" xfId="21922" xr:uid="{00000000-0005-0000-0000-00003F550000}"/>
    <cellStyle name="Normal 28 5" xfId="21923" xr:uid="{00000000-0005-0000-0000-000040550000}"/>
    <cellStyle name="Normal 28 5 2" xfId="21924" xr:uid="{00000000-0005-0000-0000-000041550000}"/>
    <cellStyle name="Normal 28 6" xfId="21925" xr:uid="{00000000-0005-0000-0000-000042550000}"/>
    <cellStyle name="Normal 28 6 2" xfId="21926" xr:uid="{00000000-0005-0000-0000-000043550000}"/>
    <cellStyle name="Normal 28 7" xfId="21927" xr:uid="{00000000-0005-0000-0000-000044550000}"/>
    <cellStyle name="Normal 28 7 2" xfId="21928" xr:uid="{00000000-0005-0000-0000-000045550000}"/>
    <cellStyle name="Normal 28 8" xfId="21929" xr:uid="{00000000-0005-0000-0000-000046550000}"/>
    <cellStyle name="Normal 28 9" xfId="21930" xr:uid="{00000000-0005-0000-0000-000047550000}"/>
    <cellStyle name="Normal 29" xfId="21931" xr:uid="{00000000-0005-0000-0000-000048550000}"/>
    <cellStyle name="Normal 29 10" xfId="21932" xr:uid="{00000000-0005-0000-0000-000049550000}"/>
    <cellStyle name="Normal 29 2" xfId="21933" xr:uid="{00000000-0005-0000-0000-00004A550000}"/>
    <cellStyle name="Normal 29 2 2" xfId="21934" xr:uid="{00000000-0005-0000-0000-00004B550000}"/>
    <cellStyle name="Normal 29 2 2 2" xfId="21935" xr:uid="{00000000-0005-0000-0000-00004C550000}"/>
    <cellStyle name="Normal 29 2 3" xfId="21936" xr:uid="{00000000-0005-0000-0000-00004D550000}"/>
    <cellStyle name="Normal 29 2 3 2" xfId="21937" xr:uid="{00000000-0005-0000-0000-00004E550000}"/>
    <cellStyle name="Normal 29 2 4" xfId="21938" xr:uid="{00000000-0005-0000-0000-00004F550000}"/>
    <cellStyle name="Normal 29 2 4 2" xfId="21939" xr:uid="{00000000-0005-0000-0000-000050550000}"/>
    <cellStyle name="Normal 29 2 5" xfId="21940" xr:uid="{00000000-0005-0000-0000-000051550000}"/>
    <cellStyle name="Normal 29 2 5 2" xfId="21941" xr:uid="{00000000-0005-0000-0000-000052550000}"/>
    <cellStyle name="Normal 29 2 6" xfId="21942" xr:uid="{00000000-0005-0000-0000-000053550000}"/>
    <cellStyle name="Normal 29 3" xfId="21943" xr:uid="{00000000-0005-0000-0000-000054550000}"/>
    <cellStyle name="Normal 29 3 2" xfId="21944" xr:uid="{00000000-0005-0000-0000-000055550000}"/>
    <cellStyle name="Normal 29 4" xfId="21945" xr:uid="{00000000-0005-0000-0000-000056550000}"/>
    <cellStyle name="Normal 29 4 2" xfId="21946" xr:uid="{00000000-0005-0000-0000-000057550000}"/>
    <cellStyle name="Normal 29 5" xfId="21947" xr:uid="{00000000-0005-0000-0000-000058550000}"/>
    <cellStyle name="Normal 29 5 2" xfId="21948" xr:uid="{00000000-0005-0000-0000-000059550000}"/>
    <cellStyle name="Normal 29 6" xfId="21949" xr:uid="{00000000-0005-0000-0000-00005A550000}"/>
    <cellStyle name="Normal 29 6 2" xfId="21950" xr:uid="{00000000-0005-0000-0000-00005B550000}"/>
    <cellStyle name="Normal 29 7" xfId="21951" xr:uid="{00000000-0005-0000-0000-00005C550000}"/>
    <cellStyle name="Normal 29 7 2" xfId="21952" xr:uid="{00000000-0005-0000-0000-00005D550000}"/>
    <cellStyle name="Normal 29 8" xfId="21953" xr:uid="{00000000-0005-0000-0000-00005E550000}"/>
    <cellStyle name="Normal 29 9" xfId="21954" xr:uid="{00000000-0005-0000-0000-00005F550000}"/>
    <cellStyle name="Normal 3" xfId="14" xr:uid="{00000000-0005-0000-0000-000060550000}"/>
    <cellStyle name="Normal 3 10" xfId="21955" xr:uid="{00000000-0005-0000-0000-000061550000}"/>
    <cellStyle name="Normal 3 11" xfId="21956" xr:uid="{00000000-0005-0000-0000-000062550000}"/>
    <cellStyle name="Normal 3 2" xfId="75" xr:uid="{00000000-0005-0000-0000-000063550000}"/>
    <cellStyle name="Normal 3 2 2" xfId="148" xr:uid="{00000000-0005-0000-0000-000064550000}"/>
    <cellStyle name="Normal 3 2 2 2" xfId="21957" xr:uid="{00000000-0005-0000-0000-000065550000}"/>
    <cellStyle name="Normal 3 2 2 2 2" xfId="21958" xr:uid="{00000000-0005-0000-0000-000066550000}"/>
    <cellStyle name="Normal 3 2 2 2 3" xfId="21959" xr:uid="{00000000-0005-0000-0000-000067550000}"/>
    <cellStyle name="Normal 3 2 2 3" xfId="21960" xr:uid="{00000000-0005-0000-0000-000068550000}"/>
    <cellStyle name="Normal 3 2 2 4" xfId="21961" xr:uid="{00000000-0005-0000-0000-000069550000}"/>
    <cellStyle name="Normal 3 2 3" xfId="21962" xr:uid="{00000000-0005-0000-0000-00006A550000}"/>
    <cellStyle name="Normal 3 2 3 2" xfId="21963" xr:uid="{00000000-0005-0000-0000-00006B550000}"/>
    <cellStyle name="Normal 3 2 3 3" xfId="21964" xr:uid="{00000000-0005-0000-0000-00006C550000}"/>
    <cellStyle name="Normal 3 2 4" xfId="21965" xr:uid="{00000000-0005-0000-0000-00006D550000}"/>
    <cellStyle name="Normal 3 2 4 2" xfId="21966" xr:uid="{00000000-0005-0000-0000-00006E550000}"/>
    <cellStyle name="Normal 3 2 4 3" xfId="21967" xr:uid="{00000000-0005-0000-0000-00006F550000}"/>
    <cellStyle name="Normal 3 2 5" xfId="21968" xr:uid="{00000000-0005-0000-0000-000070550000}"/>
    <cellStyle name="Normal 3 2 5 2" xfId="21969" xr:uid="{00000000-0005-0000-0000-000071550000}"/>
    <cellStyle name="Normal 3 2 6" xfId="21970" xr:uid="{00000000-0005-0000-0000-000072550000}"/>
    <cellStyle name="Normal 3 2 6 2" xfId="21971" xr:uid="{00000000-0005-0000-0000-000073550000}"/>
    <cellStyle name="Normal 3 3" xfId="128" xr:uid="{00000000-0005-0000-0000-000074550000}"/>
    <cellStyle name="Normal 3 3 2" xfId="21972" xr:uid="{00000000-0005-0000-0000-000075550000}"/>
    <cellStyle name="Normal 3 3 2 2" xfId="21973" xr:uid="{00000000-0005-0000-0000-000076550000}"/>
    <cellStyle name="Normal 3 3 2 2 2" xfId="21974" xr:uid="{00000000-0005-0000-0000-000077550000}"/>
    <cellStyle name="Normal 3 3 2 3" xfId="21975" xr:uid="{00000000-0005-0000-0000-000078550000}"/>
    <cellStyle name="Normal 3 3 2 3 2" xfId="21976" xr:uid="{00000000-0005-0000-0000-000079550000}"/>
    <cellStyle name="Normal 3 3 2 4" xfId="21977" xr:uid="{00000000-0005-0000-0000-00007A550000}"/>
    <cellStyle name="Normal 3 3 3" xfId="21978" xr:uid="{00000000-0005-0000-0000-00007B550000}"/>
    <cellStyle name="Normal 3 3 3 2" xfId="21979" xr:uid="{00000000-0005-0000-0000-00007C550000}"/>
    <cellStyle name="Normal 3 3 3 2 2" xfId="21980" xr:uid="{00000000-0005-0000-0000-00007D550000}"/>
    <cellStyle name="Normal 3 3 3 3" xfId="21981" xr:uid="{00000000-0005-0000-0000-00007E550000}"/>
    <cellStyle name="Normal 3 3 4" xfId="21982" xr:uid="{00000000-0005-0000-0000-00007F550000}"/>
    <cellStyle name="Normal 3 3 4 2" xfId="21983" xr:uid="{00000000-0005-0000-0000-000080550000}"/>
    <cellStyle name="Normal 3 3 5" xfId="21984" xr:uid="{00000000-0005-0000-0000-000081550000}"/>
    <cellStyle name="Normal 3 3 5 2" xfId="21985" xr:uid="{00000000-0005-0000-0000-000082550000}"/>
    <cellStyle name="Normal 3 3 6" xfId="21986" xr:uid="{00000000-0005-0000-0000-000083550000}"/>
    <cellStyle name="Normal 3 3 6 2" xfId="21987" xr:uid="{00000000-0005-0000-0000-000084550000}"/>
    <cellStyle name="Normal 3 3 7" xfId="21988" xr:uid="{00000000-0005-0000-0000-000085550000}"/>
    <cellStyle name="Normal 3 3 8" xfId="21989" xr:uid="{00000000-0005-0000-0000-000086550000}"/>
    <cellStyle name="Normal 3 3 9" xfId="21990" xr:uid="{00000000-0005-0000-0000-000087550000}"/>
    <cellStyle name="Normal 3 4" xfId="125" xr:uid="{00000000-0005-0000-0000-000088550000}"/>
    <cellStyle name="Normal 3 4 2" xfId="21991" xr:uid="{00000000-0005-0000-0000-000089550000}"/>
    <cellStyle name="Normal 3 4 2 2" xfId="21992" xr:uid="{00000000-0005-0000-0000-00008A550000}"/>
    <cellStyle name="Normal 3 4 2 3" xfId="21993" xr:uid="{00000000-0005-0000-0000-00008B550000}"/>
    <cellStyle name="Normal 3 4 2 4" xfId="21994" xr:uid="{00000000-0005-0000-0000-00008C550000}"/>
    <cellStyle name="Normal 3 4 2 5" xfId="21995" xr:uid="{00000000-0005-0000-0000-00008D550000}"/>
    <cellStyle name="Normal 3 4 3" xfId="21996" xr:uid="{00000000-0005-0000-0000-00008E550000}"/>
    <cellStyle name="Normal 3 4 4" xfId="21997" xr:uid="{00000000-0005-0000-0000-00008F550000}"/>
    <cellStyle name="Normal 3 4 5" xfId="21998" xr:uid="{00000000-0005-0000-0000-000090550000}"/>
    <cellStyle name="Normal 3 4 6" xfId="21999" xr:uid="{00000000-0005-0000-0000-000091550000}"/>
    <cellStyle name="Normal 3 4 7" xfId="22000" xr:uid="{00000000-0005-0000-0000-000092550000}"/>
    <cellStyle name="Normal 3 5" xfId="22001" xr:uid="{00000000-0005-0000-0000-000093550000}"/>
    <cellStyle name="Normal 3 5 2" xfId="22002" xr:uid="{00000000-0005-0000-0000-000094550000}"/>
    <cellStyle name="Normal 3 5 3" xfId="22003" xr:uid="{00000000-0005-0000-0000-000095550000}"/>
    <cellStyle name="Normal 3 6" xfId="22004" xr:uid="{00000000-0005-0000-0000-000096550000}"/>
    <cellStyle name="Normal 3 6 2" xfId="22005" xr:uid="{00000000-0005-0000-0000-000097550000}"/>
    <cellStyle name="Normal 3 6 3" xfId="22006" xr:uid="{00000000-0005-0000-0000-000098550000}"/>
    <cellStyle name="Normal 3 7" xfId="22007" xr:uid="{00000000-0005-0000-0000-000099550000}"/>
    <cellStyle name="Normal 3 7 2" xfId="22008" xr:uid="{00000000-0005-0000-0000-00009A550000}"/>
    <cellStyle name="Normal 3 8" xfId="22009" xr:uid="{00000000-0005-0000-0000-00009B550000}"/>
    <cellStyle name="Normal 3 9" xfId="22010" xr:uid="{00000000-0005-0000-0000-00009C550000}"/>
    <cellStyle name="Normal 30" xfId="22011" xr:uid="{00000000-0005-0000-0000-00009D550000}"/>
    <cellStyle name="Normal 30 10" xfId="22012" xr:uid="{00000000-0005-0000-0000-00009E550000}"/>
    <cellStyle name="Normal 30 2" xfId="22013" xr:uid="{00000000-0005-0000-0000-00009F550000}"/>
    <cellStyle name="Normal 30 2 2" xfId="22014" xr:uid="{00000000-0005-0000-0000-0000A0550000}"/>
    <cellStyle name="Normal 30 2 2 2" xfId="22015" xr:uid="{00000000-0005-0000-0000-0000A1550000}"/>
    <cellStyle name="Normal 30 2 3" xfId="22016" xr:uid="{00000000-0005-0000-0000-0000A2550000}"/>
    <cellStyle name="Normal 30 2 3 2" xfId="22017" xr:uid="{00000000-0005-0000-0000-0000A3550000}"/>
    <cellStyle name="Normal 30 2 4" xfId="22018" xr:uid="{00000000-0005-0000-0000-0000A4550000}"/>
    <cellStyle name="Normal 30 2 4 2" xfId="22019" xr:uid="{00000000-0005-0000-0000-0000A5550000}"/>
    <cellStyle name="Normal 30 2 5" xfId="22020" xr:uid="{00000000-0005-0000-0000-0000A6550000}"/>
    <cellStyle name="Normal 30 2 5 2" xfId="22021" xr:uid="{00000000-0005-0000-0000-0000A7550000}"/>
    <cellStyle name="Normal 30 2 6" xfId="22022" xr:uid="{00000000-0005-0000-0000-0000A8550000}"/>
    <cellStyle name="Normal 30 3" xfId="22023" xr:uid="{00000000-0005-0000-0000-0000A9550000}"/>
    <cellStyle name="Normal 30 3 2" xfId="22024" xr:uid="{00000000-0005-0000-0000-0000AA550000}"/>
    <cellStyle name="Normal 30 4" xfId="22025" xr:uid="{00000000-0005-0000-0000-0000AB550000}"/>
    <cellStyle name="Normal 30 4 2" xfId="22026" xr:uid="{00000000-0005-0000-0000-0000AC550000}"/>
    <cellStyle name="Normal 30 5" xfId="22027" xr:uid="{00000000-0005-0000-0000-0000AD550000}"/>
    <cellStyle name="Normal 30 5 2" xfId="22028" xr:uid="{00000000-0005-0000-0000-0000AE550000}"/>
    <cellStyle name="Normal 30 6" xfId="22029" xr:uid="{00000000-0005-0000-0000-0000AF550000}"/>
    <cellStyle name="Normal 30 6 2" xfId="22030" xr:uid="{00000000-0005-0000-0000-0000B0550000}"/>
    <cellStyle name="Normal 30 7" xfId="22031" xr:uid="{00000000-0005-0000-0000-0000B1550000}"/>
    <cellStyle name="Normal 30 7 2" xfId="22032" xr:uid="{00000000-0005-0000-0000-0000B2550000}"/>
    <cellStyle name="Normal 30 8" xfId="22033" xr:uid="{00000000-0005-0000-0000-0000B3550000}"/>
    <cellStyle name="Normal 30 9" xfId="22034" xr:uid="{00000000-0005-0000-0000-0000B4550000}"/>
    <cellStyle name="Normal 31" xfId="22035" xr:uid="{00000000-0005-0000-0000-0000B5550000}"/>
    <cellStyle name="Normal 31 10" xfId="22036" xr:uid="{00000000-0005-0000-0000-0000B6550000}"/>
    <cellStyle name="Normal 31 2" xfId="22037" xr:uid="{00000000-0005-0000-0000-0000B7550000}"/>
    <cellStyle name="Normal 31 2 2" xfId="22038" xr:uid="{00000000-0005-0000-0000-0000B8550000}"/>
    <cellStyle name="Normal 31 2 2 2" xfId="22039" xr:uid="{00000000-0005-0000-0000-0000B9550000}"/>
    <cellStyle name="Normal 31 2 3" xfId="22040" xr:uid="{00000000-0005-0000-0000-0000BA550000}"/>
    <cellStyle name="Normal 31 2 3 2" xfId="22041" xr:uid="{00000000-0005-0000-0000-0000BB550000}"/>
    <cellStyle name="Normal 31 2 4" xfId="22042" xr:uid="{00000000-0005-0000-0000-0000BC550000}"/>
    <cellStyle name="Normal 31 2 4 2" xfId="22043" xr:uid="{00000000-0005-0000-0000-0000BD550000}"/>
    <cellStyle name="Normal 31 2 5" xfId="22044" xr:uid="{00000000-0005-0000-0000-0000BE550000}"/>
    <cellStyle name="Normal 31 2 5 2" xfId="22045" xr:uid="{00000000-0005-0000-0000-0000BF550000}"/>
    <cellStyle name="Normal 31 2 6" xfId="22046" xr:uid="{00000000-0005-0000-0000-0000C0550000}"/>
    <cellStyle name="Normal 31 3" xfId="22047" xr:uid="{00000000-0005-0000-0000-0000C1550000}"/>
    <cellStyle name="Normal 31 3 2" xfId="22048" xr:uid="{00000000-0005-0000-0000-0000C2550000}"/>
    <cellStyle name="Normal 31 4" xfId="22049" xr:uid="{00000000-0005-0000-0000-0000C3550000}"/>
    <cellStyle name="Normal 31 4 2" xfId="22050" xr:uid="{00000000-0005-0000-0000-0000C4550000}"/>
    <cellStyle name="Normal 31 5" xfId="22051" xr:uid="{00000000-0005-0000-0000-0000C5550000}"/>
    <cellStyle name="Normal 31 5 2" xfId="22052" xr:uid="{00000000-0005-0000-0000-0000C6550000}"/>
    <cellStyle name="Normal 31 6" xfId="22053" xr:uid="{00000000-0005-0000-0000-0000C7550000}"/>
    <cellStyle name="Normal 31 6 2" xfId="22054" xr:uid="{00000000-0005-0000-0000-0000C8550000}"/>
    <cellStyle name="Normal 31 7" xfId="22055" xr:uid="{00000000-0005-0000-0000-0000C9550000}"/>
    <cellStyle name="Normal 31 8" xfId="22056" xr:uid="{00000000-0005-0000-0000-0000CA550000}"/>
    <cellStyle name="Normal 31 9" xfId="22057" xr:uid="{00000000-0005-0000-0000-0000CB550000}"/>
    <cellStyle name="Normal 32" xfId="22058" xr:uid="{00000000-0005-0000-0000-0000CC550000}"/>
    <cellStyle name="Normal 32 10" xfId="22059" xr:uid="{00000000-0005-0000-0000-0000CD550000}"/>
    <cellStyle name="Normal 32 2" xfId="22060" xr:uid="{00000000-0005-0000-0000-0000CE550000}"/>
    <cellStyle name="Normal 32 2 2" xfId="22061" xr:uid="{00000000-0005-0000-0000-0000CF550000}"/>
    <cellStyle name="Normal 32 2 2 2" xfId="22062" xr:uid="{00000000-0005-0000-0000-0000D0550000}"/>
    <cellStyle name="Normal 32 2 3" xfId="22063" xr:uid="{00000000-0005-0000-0000-0000D1550000}"/>
    <cellStyle name="Normal 32 2 3 2" xfId="22064" xr:uid="{00000000-0005-0000-0000-0000D2550000}"/>
    <cellStyle name="Normal 32 2 4" xfId="22065" xr:uid="{00000000-0005-0000-0000-0000D3550000}"/>
    <cellStyle name="Normal 32 2 4 2" xfId="22066" xr:uid="{00000000-0005-0000-0000-0000D4550000}"/>
    <cellStyle name="Normal 32 2 5" xfId="22067" xr:uid="{00000000-0005-0000-0000-0000D5550000}"/>
    <cellStyle name="Normal 32 2 5 2" xfId="22068" xr:uid="{00000000-0005-0000-0000-0000D6550000}"/>
    <cellStyle name="Normal 32 2 6" xfId="22069" xr:uid="{00000000-0005-0000-0000-0000D7550000}"/>
    <cellStyle name="Normal 32 3" xfId="22070" xr:uid="{00000000-0005-0000-0000-0000D8550000}"/>
    <cellStyle name="Normal 32 3 2" xfId="22071" xr:uid="{00000000-0005-0000-0000-0000D9550000}"/>
    <cellStyle name="Normal 32 4" xfId="22072" xr:uid="{00000000-0005-0000-0000-0000DA550000}"/>
    <cellStyle name="Normal 32 4 2" xfId="22073" xr:uid="{00000000-0005-0000-0000-0000DB550000}"/>
    <cellStyle name="Normal 32 5" xfId="22074" xr:uid="{00000000-0005-0000-0000-0000DC550000}"/>
    <cellStyle name="Normal 32 5 2" xfId="22075" xr:uid="{00000000-0005-0000-0000-0000DD550000}"/>
    <cellStyle name="Normal 32 6" xfId="22076" xr:uid="{00000000-0005-0000-0000-0000DE550000}"/>
    <cellStyle name="Normal 32 6 2" xfId="22077" xr:uid="{00000000-0005-0000-0000-0000DF550000}"/>
    <cellStyle name="Normal 32 7" xfId="22078" xr:uid="{00000000-0005-0000-0000-0000E0550000}"/>
    <cellStyle name="Normal 32 8" xfId="22079" xr:uid="{00000000-0005-0000-0000-0000E1550000}"/>
    <cellStyle name="Normal 32 9" xfId="22080" xr:uid="{00000000-0005-0000-0000-0000E2550000}"/>
    <cellStyle name="Normal 33" xfId="22081" xr:uid="{00000000-0005-0000-0000-0000E3550000}"/>
    <cellStyle name="Normal 33 10" xfId="22082" xr:uid="{00000000-0005-0000-0000-0000E4550000}"/>
    <cellStyle name="Normal 33 2" xfId="22083" xr:uid="{00000000-0005-0000-0000-0000E5550000}"/>
    <cellStyle name="Normal 33 2 2" xfId="22084" xr:uid="{00000000-0005-0000-0000-0000E6550000}"/>
    <cellStyle name="Normal 33 2 2 2" xfId="22085" xr:uid="{00000000-0005-0000-0000-0000E7550000}"/>
    <cellStyle name="Normal 33 2 3" xfId="22086" xr:uid="{00000000-0005-0000-0000-0000E8550000}"/>
    <cellStyle name="Normal 33 2 3 2" xfId="22087" xr:uid="{00000000-0005-0000-0000-0000E9550000}"/>
    <cellStyle name="Normal 33 2 4" xfId="22088" xr:uid="{00000000-0005-0000-0000-0000EA550000}"/>
    <cellStyle name="Normal 33 2 4 2" xfId="22089" xr:uid="{00000000-0005-0000-0000-0000EB550000}"/>
    <cellStyle name="Normal 33 2 5" xfId="22090" xr:uid="{00000000-0005-0000-0000-0000EC550000}"/>
    <cellStyle name="Normal 33 2 5 2" xfId="22091" xr:uid="{00000000-0005-0000-0000-0000ED550000}"/>
    <cellStyle name="Normal 33 2 6" xfId="22092" xr:uid="{00000000-0005-0000-0000-0000EE550000}"/>
    <cellStyle name="Normal 33 3" xfId="22093" xr:uid="{00000000-0005-0000-0000-0000EF550000}"/>
    <cellStyle name="Normal 33 3 2" xfId="22094" xr:uid="{00000000-0005-0000-0000-0000F0550000}"/>
    <cellStyle name="Normal 33 4" xfId="22095" xr:uid="{00000000-0005-0000-0000-0000F1550000}"/>
    <cellStyle name="Normal 33 4 2" xfId="22096" xr:uid="{00000000-0005-0000-0000-0000F2550000}"/>
    <cellStyle name="Normal 33 5" xfId="22097" xr:uid="{00000000-0005-0000-0000-0000F3550000}"/>
    <cellStyle name="Normal 33 5 2" xfId="22098" xr:uid="{00000000-0005-0000-0000-0000F4550000}"/>
    <cellStyle name="Normal 33 6" xfId="22099" xr:uid="{00000000-0005-0000-0000-0000F5550000}"/>
    <cellStyle name="Normal 33 6 2" xfId="22100" xr:uid="{00000000-0005-0000-0000-0000F6550000}"/>
    <cellStyle name="Normal 33 7" xfId="22101" xr:uid="{00000000-0005-0000-0000-0000F7550000}"/>
    <cellStyle name="Normal 33 8" xfId="22102" xr:uid="{00000000-0005-0000-0000-0000F8550000}"/>
    <cellStyle name="Normal 33 9" xfId="22103" xr:uid="{00000000-0005-0000-0000-0000F9550000}"/>
    <cellStyle name="Normal 34" xfId="22104" xr:uid="{00000000-0005-0000-0000-0000FA550000}"/>
    <cellStyle name="Normal 34 10" xfId="22105" xr:uid="{00000000-0005-0000-0000-0000FB550000}"/>
    <cellStyle name="Normal 34 2" xfId="22106" xr:uid="{00000000-0005-0000-0000-0000FC550000}"/>
    <cellStyle name="Normal 34 2 2" xfId="22107" xr:uid="{00000000-0005-0000-0000-0000FD550000}"/>
    <cellStyle name="Normal 34 2 2 2" xfId="22108" xr:uid="{00000000-0005-0000-0000-0000FE550000}"/>
    <cellStyle name="Normal 34 2 3" xfId="22109" xr:uid="{00000000-0005-0000-0000-0000FF550000}"/>
    <cellStyle name="Normal 34 2 3 2" xfId="22110" xr:uid="{00000000-0005-0000-0000-000000560000}"/>
    <cellStyle name="Normal 34 2 4" xfId="22111" xr:uid="{00000000-0005-0000-0000-000001560000}"/>
    <cellStyle name="Normal 34 2 4 2" xfId="22112" xr:uid="{00000000-0005-0000-0000-000002560000}"/>
    <cellStyle name="Normal 34 2 5" xfId="22113" xr:uid="{00000000-0005-0000-0000-000003560000}"/>
    <cellStyle name="Normal 34 2 5 2" xfId="22114" xr:uid="{00000000-0005-0000-0000-000004560000}"/>
    <cellStyle name="Normal 34 2 6" xfId="22115" xr:uid="{00000000-0005-0000-0000-000005560000}"/>
    <cellStyle name="Normal 34 3" xfId="22116" xr:uid="{00000000-0005-0000-0000-000006560000}"/>
    <cellStyle name="Normal 34 3 2" xfId="22117" xr:uid="{00000000-0005-0000-0000-000007560000}"/>
    <cellStyle name="Normal 34 4" xfId="22118" xr:uid="{00000000-0005-0000-0000-000008560000}"/>
    <cellStyle name="Normal 34 4 2" xfId="22119" xr:uid="{00000000-0005-0000-0000-000009560000}"/>
    <cellStyle name="Normal 34 5" xfId="22120" xr:uid="{00000000-0005-0000-0000-00000A560000}"/>
    <cellStyle name="Normal 34 5 2" xfId="22121" xr:uid="{00000000-0005-0000-0000-00000B560000}"/>
    <cellStyle name="Normal 34 6" xfId="22122" xr:uid="{00000000-0005-0000-0000-00000C560000}"/>
    <cellStyle name="Normal 34 6 2" xfId="22123" xr:uid="{00000000-0005-0000-0000-00000D560000}"/>
    <cellStyle name="Normal 34 7" xfId="22124" xr:uid="{00000000-0005-0000-0000-00000E560000}"/>
    <cellStyle name="Normal 34 8" xfId="22125" xr:uid="{00000000-0005-0000-0000-00000F560000}"/>
    <cellStyle name="Normal 34 9" xfId="22126" xr:uid="{00000000-0005-0000-0000-000010560000}"/>
    <cellStyle name="Normal 35" xfId="22127" xr:uid="{00000000-0005-0000-0000-000011560000}"/>
    <cellStyle name="Normal 35 10" xfId="22128" xr:uid="{00000000-0005-0000-0000-000012560000}"/>
    <cellStyle name="Normal 35 2" xfId="22129" xr:uid="{00000000-0005-0000-0000-000013560000}"/>
    <cellStyle name="Normal 35 2 2" xfId="22130" xr:uid="{00000000-0005-0000-0000-000014560000}"/>
    <cellStyle name="Normal 35 2 2 2" xfId="22131" xr:uid="{00000000-0005-0000-0000-000015560000}"/>
    <cellStyle name="Normal 35 2 3" xfId="22132" xr:uid="{00000000-0005-0000-0000-000016560000}"/>
    <cellStyle name="Normal 35 2 3 2" xfId="22133" xr:uid="{00000000-0005-0000-0000-000017560000}"/>
    <cellStyle name="Normal 35 2 4" xfId="22134" xr:uid="{00000000-0005-0000-0000-000018560000}"/>
    <cellStyle name="Normal 35 2 4 2" xfId="22135" xr:uid="{00000000-0005-0000-0000-000019560000}"/>
    <cellStyle name="Normal 35 2 5" xfId="22136" xr:uid="{00000000-0005-0000-0000-00001A560000}"/>
    <cellStyle name="Normal 35 2 5 2" xfId="22137" xr:uid="{00000000-0005-0000-0000-00001B560000}"/>
    <cellStyle name="Normal 35 2 6" xfId="22138" xr:uid="{00000000-0005-0000-0000-00001C560000}"/>
    <cellStyle name="Normal 35 3" xfId="22139" xr:uid="{00000000-0005-0000-0000-00001D560000}"/>
    <cellStyle name="Normal 35 3 2" xfId="22140" xr:uid="{00000000-0005-0000-0000-00001E560000}"/>
    <cellStyle name="Normal 35 4" xfId="22141" xr:uid="{00000000-0005-0000-0000-00001F560000}"/>
    <cellStyle name="Normal 35 4 2" xfId="22142" xr:uid="{00000000-0005-0000-0000-000020560000}"/>
    <cellStyle name="Normal 35 5" xfId="22143" xr:uid="{00000000-0005-0000-0000-000021560000}"/>
    <cellStyle name="Normal 35 5 2" xfId="22144" xr:uid="{00000000-0005-0000-0000-000022560000}"/>
    <cellStyle name="Normal 35 6" xfId="22145" xr:uid="{00000000-0005-0000-0000-000023560000}"/>
    <cellStyle name="Normal 35 6 2" xfId="22146" xr:uid="{00000000-0005-0000-0000-000024560000}"/>
    <cellStyle name="Normal 35 7" xfId="22147" xr:uid="{00000000-0005-0000-0000-000025560000}"/>
    <cellStyle name="Normal 35 8" xfId="22148" xr:uid="{00000000-0005-0000-0000-000026560000}"/>
    <cellStyle name="Normal 35 9" xfId="22149" xr:uid="{00000000-0005-0000-0000-000027560000}"/>
    <cellStyle name="Normal 36" xfId="22150" xr:uid="{00000000-0005-0000-0000-000028560000}"/>
    <cellStyle name="Normal 36 10" xfId="22151" xr:uid="{00000000-0005-0000-0000-000029560000}"/>
    <cellStyle name="Normal 36 2" xfId="22152" xr:uid="{00000000-0005-0000-0000-00002A560000}"/>
    <cellStyle name="Normal 36 2 2" xfId="22153" xr:uid="{00000000-0005-0000-0000-00002B560000}"/>
    <cellStyle name="Normal 36 2 2 2" xfId="22154" xr:uid="{00000000-0005-0000-0000-00002C560000}"/>
    <cellStyle name="Normal 36 2 3" xfId="22155" xr:uid="{00000000-0005-0000-0000-00002D560000}"/>
    <cellStyle name="Normal 36 2 3 2" xfId="22156" xr:uid="{00000000-0005-0000-0000-00002E560000}"/>
    <cellStyle name="Normal 36 2 4" xfId="22157" xr:uid="{00000000-0005-0000-0000-00002F560000}"/>
    <cellStyle name="Normal 36 2 4 2" xfId="22158" xr:uid="{00000000-0005-0000-0000-000030560000}"/>
    <cellStyle name="Normal 36 2 5" xfId="22159" xr:uid="{00000000-0005-0000-0000-000031560000}"/>
    <cellStyle name="Normal 36 2 5 2" xfId="22160" xr:uid="{00000000-0005-0000-0000-000032560000}"/>
    <cellStyle name="Normal 36 2 6" xfId="22161" xr:uid="{00000000-0005-0000-0000-000033560000}"/>
    <cellStyle name="Normal 36 3" xfId="22162" xr:uid="{00000000-0005-0000-0000-000034560000}"/>
    <cellStyle name="Normal 36 3 2" xfId="22163" xr:uid="{00000000-0005-0000-0000-000035560000}"/>
    <cellStyle name="Normal 36 4" xfId="22164" xr:uid="{00000000-0005-0000-0000-000036560000}"/>
    <cellStyle name="Normal 36 4 2" xfId="22165" xr:uid="{00000000-0005-0000-0000-000037560000}"/>
    <cellStyle name="Normal 36 5" xfId="22166" xr:uid="{00000000-0005-0000-0000-000038560000}"/>
    <cellStyle name="Normal 36 5 2" xfId="22167" xr:uid="{00000000-0005-0000-0000-000039560000}"/>
    <cellStyle name="Normal 36 6" xfId="22168" xr:uid="{00000000-0005-0000-0000-00003A560000}"/>
    <cellStyle name="Normal 36 6 2" xfId="22169" xr:uid="{00000000-0005-0000-0000-00003B560000}"/>
    <cellStyle name="Normal 36 7" xfId="22170" xr:uid="{00000000-0005-0000-0000-00003C560000}"/>
    <cellStyle name="Normal 36 8" xfId="22171" xr:uid="{00000000-0005-0000-0000-00003D560000}"/>
    <cellStyle name="Normal 36 9" xfId="22172" xr:uid="{00000000-0005-0000-0000-00003E560000}"/>
    <cellStyle name="Normal 37" xfId="22173" xr:uid="{00000000-0005-0000-0000-00003F560000}"/>
    <cellStyle name="Normal 37 10" xfId="22174" xr:uid="{00000000-0005-0000-0000-000040560000}"/>
    <cellStyle name="Normal 37 2" xfId="22175" xr:uid="{00000000-0005-0000-0000-000041560000}"/>
    <cellStyle name="Normal 37 2 2" xfId="22176" xr:uid="{00000000-0005-0000-0000-000042560000}"/>
    <cellStyle name="Normal 37 2 2 2" xfId="22177" xr:uid="{00000000-0005-0000-0000-000043560000}"/>
    <cellStyle name="Normal 37 2 3" xfId="22178" xr:uid="{00000000-0005-0000-0000-000044560000}"/>
    <cellStyle name="Normal 37 2 3 2" xfId="22179" xr:uid="{00000000-0005-0000-0000-000045560000}"/>
    <cellStyle name="Normal 37 2 4" xfId="22180" xr:uid="{00000000-0005-0000-0000-000046560000}"/>
    <cellStyle name="Normal 37 2 4 2" xfId="22181" xr:uid="{00000000-0005-0000-0000-000047560000}"/>
    <cellStyle name="Normal 37 2 5" xfId="22182" xr:uid="{00000000-0005-0000-0000-000048560000}"/>
    <cellStyle name="Normal 37 2 5 2" xfId="22183" xr:uid="{00000000-0005-0000-0000-000049560000}"/>
    <cellStyle name="Normal 37 2 6" xfId="22184" xr:uid="{00000000-0005-0000-0000-00004A560000}"/>
    <cellStyle name="Normal 37 3" xfId="22185" xr:uid="{00000000-0005-0000-0000-00004B560000}"/>
    <cellStyle name="Normal 37 3 2" xfId="22186" xr:uid="{00000000-0005-0000-0000-00004C560000}"/>
    <cellStyle name="Normal 37 4" xfId="22187" xr:uid="{00000000-0005-0000-0000-00004D560000}"/>
    <cellStyle name="Normal 37 4 2" xfId="22188" xr:uid="{00000000-0005-0000-0000-00004E560000}"/>
    <cellStyle name="Normal 37 5" xfId="22189" xr:uid="{00000000-0005-0000-0000-00004F560000}"/>
    <cellStyle name="Normal 37 5 2" xfId="22190" xr:uid="{00000000-0005-0000-0000-000050560000}"/>
    <cellStyle name="Normal 37 6" xfId="22191" xr:uid="{00000000-0005-0000-0000-000051560000}"/>
    <cellStyle name="Normal 37 6 2" xfId="22192" xr:uid="{00000000-0005-0000-0000-000052560000}"/>
    <cellStyle name="Normal 37 7" xfId="22193" xr:uid="{00000000-0005-0000-0000-000053560000}"/>
    <cellStyle name="Normal 37 8" xfId="22194" xr:uid="{00000000-0005-0000-0000-000054560000}"/>
    <cellStyle name="Normal 37 9" xfId="22195" xr:uid="{00000000-0005-0000-0000-000055560000}"/>
    <cellStyle name="Normal 38" xfId="22196" xr:uid="{00000000-0005-0000-0000-000056560000}"/>
    <cellStyle name="Normal 38 10" xfId="22197" xr:uid="{00000000-0005-0000-0000-000057560000}"/>
    <cellStyle name="Normal 38 2" xfId="22198" xr:uid="{00000000-0005-0000-0000-000058560000}"/>
    <cellStyle name="Normal 38 2 2" xfId="22199" xr:uid="{00000000-0005-0000-0000-000059560000}"/>
    <cellStyle name="Normal 38 2 2 2" xfId="22200" xr:uid="{00000000-0005-0000-0000-00005A560000}"/>
    <cellStyle name="Normal 38 2 3" xfId="22201" xr:uid="{00000000-0005-0000-0000-00005B560000}"/>
    <cellStyle name="Normal 38 2 3 2" xfId="22202" xr:uid="{00000000-0005-0000-0000-00005C560000}"/>
    <cellStyle name="Normal 38 2 4" xfId="22203" xr:uid="{00000000-0005-0000-0000-00005D560000}"/>
    <cellStyle name="Normal 38 2 4 2" xfId="22204" xr:uid="{00000000-0005-0000-0000-00005E560000}"/>
    <cellStyle name="Normal 38 2 5" xfId="22205" xr:uid="{00000000-0005-0000-0000-00005F560000}"/>
    <cellStyle name="Normal 38 2 5 2" xfId="22206" xr:uid="{00000000-0005-0000-0000-000060560000}"/>
    <cellStyle name="Normal 38 2 6" xfId="22207" xr:uid="{00000000-0005-0000-0000-000061560000}"/>
    <cellStyle name="Normal 38 3" xfId="22208" xr:uid="{00000000-0005-0000-0000-000062560000}"/>
    <cellStyle name="Normal 38 3 2" xfId="22209" xr:uid="{00000000-0005-0000-0000-000063560000}"/>
    <cellStyle name="Normal 38 4" xfId="22210" xr:uid="{00000000-0005-0000-0000-000064560000}"/>
    <cellStyle name="Normal 38 4 2" xfId="22211" xr:uid="{00000000-0005-0000-0000-000065560000}"/>
    <cellStyle name="Normal 38 5" xfId="22212" xr:uid="{00000000-0005-0000-0000-000066560000}"/>
    <cellStyle name="Normal 38 5 2" xfId="22213" xr:uid="{00000000-0005-0000-0000-000067560000}"/>
    <cellStyle name="Normal 38 6" xfId="22214" xr:uid="{00000000-0005-0000-0000-000068560000}"/>
    <cellStyle name="Normal 38 6 2" xfId="22215" xr:uid="{00000000-0005-0000-0000-000069560000}"/>
    <cellStyle name="Normal 38 7" xfId="22216" xr:uid="{00000000-0005-0000-0000-00006A560000}"/>
    <cellStyle name="Normal 38 8" xfId="22217" xr:uid="{00000000-0005-0000-0000-00006B560000}"/>
    <cellStyle name="Normal 38 9" xfId="22218" xr:uid="{00000000-0005-0000-0000-00006C560000}"/>
    <cellStyle name="Normal 39" xfId="22219" xr:uid="{00000000-0005-0000-0000-00006D560000}"/>
    <cellStyle name="Normal 39 10" xfId="22220" xr:uid="{00000000-0005-0000-0000-00006E560000}"/>
    <cellStyle name="Normal 39 2" xfId="22221" xr:uid="{00000000-0005-0000-0000-00006F560000}"/>
    <cellStyle name="Normal 39 2 2" xfId="22222" xr:uid="{00000000-0005-0000-0000-000070560000}"/>
    <cellStyle name="Normal 39 2 2 2" xfId="22223" xr:uid="{00000000-0005-0000-0000-000071560000}"/>
    <cellStyle name="Normal 39 2 3" xfId="22224" xr:uid="{00000000-0005-0000-0000-000072560000}"/>
    <cellStyle name="Normal 39 2 3 2" xfId="22225" xr:uid="{00000000-0005-0000-0000-000073560000}"/>
    <cellStyle name="Normal 39 2 4" xfId="22226" xr:uid="{00000000-0005-0000-0000-000074560000}"/>
    <cellStyle name="Normal 39 2 4 2" xfId="22227" xr:uid="{00000000-0005-0000-0000-000075560000}"/>
    <cellStyle name="Normal 39 2 5" xfId="22228" xr:uid="{00000000-0005-0000-0000-000076560000}"/>
    <cellStyle name="Normal 39 2 5 2" xfId="22229" xr:uid="{00000000-0005-0000-0000-000077560000}"/>
    <cellStyle name="Normal 39 2 6" xfId="22230" xr:uid="{00000000-0005-0000-0000-000078560000}"/>
    <cellStyle name="Normal 39 3" xfId="22231" xr:uid="{00000000-0005-0000-0000-000079560000}"/>
    <cellStyle name="Normal 39 3 2" xfId="22232" xr:uid="{00000000-0005-0000-0000-00007A560000}"/>
    <cellStyle name="Normal 39 4" xfId="22233" xr:uid="{00000000-0005-0000-0000-00007B560000}"/>
    <cellStyle name="Normal 39 4 2" xfId="22234" xr:uid="{00000000-0005-0000-0000-00007C560000}"/>
    <cellStyle name="Normal 39 5" xfId="22235" xr:uid="{00000000-0005-0000-0000-00007D560000}"/>
    <cellStyle name="Normal 39 5 2" xfId="22236" xr:uid="{00000000-0005-0000-0000-00007E560000}"/>
    <cellStyle name="Normal 39 6" xfId="22237" xr:uid="{00000000-0005-0000-0000-00007F560000}"/>
    <cellStyle name="Normal 39 6 2" xfId="22238" xr:uid="{00000000-0005-0000-0000-000080560000}"/>
    <cellStyle name="Normal 39 7" xfId="22239" xr:uid="{00000000-0005-0000-0000-000081560000}"/>
    <cellStyle name="Normal 39 8" xfId="22240" xr:uid="{00000000-0005-0000-0000-000082560000}"/>
    <cellStyle name="Normal 39 9" xfId="22241" xr:uid="{00000000-0005-0000-0000-000083560000}"/>
    <cellStyle name="Normal 4" xfId="76" xr:uid="{00000000-0005-0000-0000-000084560000}"/>
    <cellStyle name="Normal 4 10" xfId="22242" xr:uid="{00000000-0005-0000-0000-000085560000}"/>
    <cellStyle name="Normal 4 11" xfId="22243" xr:uid="{00000000-0005-0000-0000-000086560000}"/>
    <cellStyle name="Normal 4 12" xfId="22244" xr:uid="{00000000-0005-0000-0000-000087560000}"/>
    <cellStyle name="Normal 4 13" xfId="22245" xr:uid="{00000000-0005-0000-0000-000088560000}"/>
    <cellStyle name="Normal 4 2" xfId="129" xr:uid="{00000000-0005-0000-0000-000089560000}"/>
    <cellStyle name="Normal 4 2 10" xfId="22246" xr:uid="{00000000-0005-0000-0000-00008A560000}"/>
    <cellStyle name="Normal 4 2 2" xfId="22247" xr:uid="{00000000-0005-0000-0000-00008B560000}"/>
    <cellStyle name="Normal 4 2 2 2" xfId="22248" xr:uid="{00000000-0005-0000-0000-00008C560000}"/>
    <cellStyle name="Normal 4 2 2 2 2" xfId="22249" xr:uid="{00000000-0005-0000-0000-00008D560000}"/>
    <cellStyle name="Normal 4 2 2 2 3" xfId="22250" xr:uid="{00000000-0005-0000-0000-00008E560000}"/>
    <cellStyle name="Normal 4 2 2 2 4" xfId="22251" xr:uid="{00000000-0005-0000-0000-00008F560000}"/>
    <cellStyle name="Normal 4 2 2 2 5" xfId="22252" xr:uid="{00000000-0005-0000-0000-000090560000}"/>
    <cellStyle name="Normal 4 2 2 3" xfId="22253" xr:uid="{00000000-0005-0000-0000-000091560000}"/>
    <cellStyle name="Normal 4 2 2 4" xfId="22254" xr:uid="{00000000-0005-0000-0000-000092560000}"/>
    <cellStyle name="Normal 4 2 2 5" xfId="22255" xr:uid="{00000000-0005-0000-0000-000093560000}"/>
    <cellStyle name="Normal 4 2 3" xfId="22256" xr:uid="{00000000-0005-0000-0000-000094560000}"/>
    <cellStyle name="Normal 4 2 3 2" xfId="22257" xr:uid="{00000000-0005-0000-0000-000095560000}"/>
    <cellStyle name="Normal 4 2 3 2 2" xfId="22258" xr:uid="{00000000-0005-0000-0000-000096560000}"/>
    <cellStyle name="Normal 4 2 3 3" xfId="22259" xr:uid="{00000000-0005-0000-0000-000097560000}"/>
    <cellStyle name="Normal 4 2 3 3 2" xfId="22260" xr:uid="{00000000-0005-0000-0000-000098560000}"/>
    <cellStyle name="Normal 4 2 3 4" xfId="22261" xr:uid="{00000000-0005-0000-0000-000099560000}"/>
    <cellStyle name="Normal 4 2 3 5" xfId="22262" xr:uid="{00000000-0005-0000-0000-00009A560000}"/>
    <cellStyle name="Normal 4 2 3 6" xfId="22263" xr:uid="{00000000-0005-0000-0000-00009B560000}"/>
    <cellStyle name="Normal 4 2 3 7" xfId="22264" xr:uid="{00000000-0005-0000-0000-00009C560000}"/>
    <cellStyle name="Normal 4 2 4" xfId="22265" xr:uid="{00000000-0005-0000-0000-00009D560000}"/>
    <cellStyle name="Normal 4 2 4 2" xfId="22266" xr:uid="{00000000-0005-0000-0000-00009E560000}"/>
    <cellStyle name="Normal 4 2 5" xfId="22267" xr:uid="{00000000-0005-0000-0000-00009F560000}"/>
    <cellStyle name="Normal 4 2 5 2" xfId="22268" xr:uid="{00000000-0005-0000-0000-0000A0560000}"/>
    <cellStyle name="Normal 4 2 6" xfId="22269" xr:uid="{00000000-0005-0000-0000-0000A1560000}"/>
    <cellStyle name="Normal 4 2 6 2" xfId="22270" xr:uid="{00000000-0005-0000-0000-0000A2560000}"/>
    <cellStyle name="Normal 4 2 7" xfId="22271" xr:uid="{00000000-0005-0000-0000-0000A3560000}"/>
    <cellStyle name="Normal 4 2 8" xfId="22272" xr:uid="{00000000-0005-0000-0000-0000A4560000}"/>
    <cellStyle name="Normal 4 2 9" xfId="22273" xr:uid="{00000000-0005-0000-0000-0000A5560000}"/>
    <cellStyle name="Normal 4 3" xfId="22274" xr:uid="{00000000-0005-0000-0000-0000A6560000}"/>
    <cellStyle name="Normal 4 3 2" xfId="22275" xr:uid="{00000000-0005-0000-0000-0000A7560000}"/>
    <cellStyle name="Normal 4 3 2 2" xfId="22276" xr:uid="{00000000-0005-0000-0000-0000A8560000}"/>
    <cellStyle name="Normal 4 3 2 2 2" xfId="22277" xr:uid="{00000000-0005-0000-0000-0000A9560000}"/>
    <cellStyle name="Normal 4 3 2 2 2 2" xfId="22278" xr:uid="{00000000-0005-0000-0000-0000AA560000}"/>
    <cellStyle name="Normal 4 3 2 2 3" xfId="22279" xr:uid="{00000000-0005-0000-0000-0000AB560000}"/>
    <cellStyle name="Normal 4 3 2 2 4" xfId="22280" xr:uid="{00000000-0005-0000-0000-0000AC560000}"/>
    <cellStyle name="Normal 4 3 2 2 5" xfId="22281" xr:uid="{00000000-0005-0000-0000-0000AD560000}"/>
    <cellStyle name="Normal 4 3 2 2 6" xfId="22282" xr:uid="{00000000-0005-0000-0000-0000AE560000}"/>
    <cellStyle name="Normal 4 3 2 3" xfId="22283" xr:uid="{00000000-0005-0000-0000-0000AF560000}"/>
    <cellStyle name="Normal 4 3 2 3 2" xfId="22284" xr:uid="{00000000-0005-0000-0000-0000B0560000}"/>
    <cellStyle name="Normal 4 3 2 4" xfId="22285" xr:uid="{00000000-0005-0000-0000-0000B1560000}"/>
    <cellStyle name="Normal 4 3 2 5" xfId="22286" xr:uid="{00000000-0005-0000-0000-0000B2560000}"/>
    <cellStyle name="Normal 4 3 2 6" xfId="22287" xr:uid="{00000000-0005-0000-0000-0000B3560000}"/>
    <cellStyle name="Normal 4 3 2 7" xfId="22288" xr:uid="{00000000-0005-0000-0000-0000B4560000}"/>
    <cellStyle name="Normal 4 3 3" xfId="22289" xr:uid="{00000000-0005-0000-0000-0000B5560000}"/>
    <cellStyle name="Normal 4 3 3 2" xfId="22290" xr:uid="{00000000-0005-0000-0000-0000B6560000}"/>
    <cellStyle name="Normal 4 3 3 2 2" xfId="22291" xr:uid="{00000000-0005-0000-0000-0000B7560000}"/>
    <cellStyle name="Normal 4 3 3 3" xfId="22292" xr:uid="{00000000-0005-0000-0000-0000B8560000}"/>
    <cellStyle name="Normal 4 3 3 4" xfId="22293" xr:uid="{00000000-0005-0000-0000-0000B9560000}"/>
    <cellStyle name="Normal 4 3 3 5" xfId="22294" xr:uid="{00000000-0005-0000-0000-0000BA560000}"/>
    <cellStyle name="Normal 4 3 3 6" xfId="22295" xr:uid="{00000000-0005-0000-0000-0000BB560000}"/>
    <cellStyle name="Normal 4 3 4" xfId="22296" xr:uid="{00000000-0005-0000-0000-0000BC560000}"/>
    <cellStyle name="Normal 4 3 4 2" xfId="22297" xr:uid="{00000000-0005-0000-0000-0000BD560000}"/>
    <cellStyle name="Normal 4 3 5" xfId="22298" xr:uid="{00000000-0005-0000-0000-0000BE560000}"/>
    <cellStyle name="Normal 4 3 5 2" xfId="22299" xr:uid="{00000000-0005-0000-0000-0000BF560000}"/>
    <cellStyle name="Normal 4 3 6" xfId="22300" xr:uid="{00000000-0005-0000-0000-0000C0560000}"/>
    <cellStyle name="Normal 4 3 7" xfId="22301" xr:uid="{00000000-0005-0000-0000-0000C1560000}"/>
    <cellStyle name="Normal 4 3 8" xfId="22302" xr:uid="{00000000-0005-0000-0000-0000C2560000}"/>
    <cellStyle name="Normal 4 3 9" xfId="22303" xr:uid="{00000000-0005-0000-0000-0000C3560000}"/>
    <cellStyle name="Normal 4 4" xfId="22304" xr:uid="{00000000-0005-0000-0000-0000C4560000}"/>
    <cellStyle name="Normal 4 4 2" xfId="22305" xr:uid="{00000000-0005-0000-0000-0000C5560000}"/>
    <cellStyle name="Normal 4 4 2 2" xfId="22306" xr:uid="{00000000-0005-0000-0000-0000C6560000}"/>
    <cellStyle name="Normal 4 4 2 2 2" xfId="22307" xr:uid="{00000000-0005-0000-0000-0000C7560000}"/>
    <cellStyle name="Normal 4 4 2 3" xfId="22308" xr:uid="{00000000-0005-0000-0000-0000C8560000}"/>
    <cellStyle name="Normal 4 4 3" xfId="22309" xr:uid="{00000000-0005-0000-0000-0000C9560000}"/>
    <cellStyle name="Normal 4 4 3 2" xfId="22310" xr:uid="{00000000-0005-0000-0000-0000CA560000}"/>
    <cellStyle name="Normal 4 4 4" xfId="22311" xr:uid="{00000000-0005-0000-0000-0000CB560000}"/>
    <cellStyle name="Normal 4 4 4 2" xfId="22312" xr:uid="{00000000-0005-0000-0000-0000CC560000}"/>
    <cellStyle name="Normal 4 4 5" xfId="22313" xr:uid="{00000000-0005-0000-0000-0000CD560000}"/>
    <cellStyle name="Normal 4 4 6" xfId="22314" xr:uid="{00000000-0005-0000-0000-0000CE560000}"/>
    <cellStyle name="Normal 4 5" xfId="22315" xr:uid="{00000000-0005-0000-0000-0000CF560000}"/>
    <cellStyle name="Normal 4 5 2" xfId="22316" xr:uid="{00000000-0005-0000-0000-0000D0560000}"/>
    <cellStyle name="Normal 4 5 2 2" xfId="22317" xr:uid="{00000000-0005-0000-0000-0000D1560000}"/>
    <cellStyle name="Normal 4 5 3" xfId="22318" xr:uid="{00000000-0005-0000-0000-0000D2560000}"/>
    <cellStyle name="Normal 4 5 4" xfId="22319" xr:uid="{00000000-0005-0000-0000-0000D3560000}"/>
    <cellStyle name="Normal 4 6" xfId="22320" xr:uid="{00000000-0005-0000-0000-0000D4560000}"/>
    <cellStyle name="Normal 4 6 2" xfId="22321" xr:uid="{00000000-0005-0000-0000-0000D5560000}"/>
    <cellStyle name="Normal 4 6 2 2" xfId="22322" xr:uid="{00000000-0005-0000-0000-0000D6560000}"/>
    <cellStyle name="Normal 4 6 2 3" xfId="22323" xr:uid="{00000000-0005-0000-0000-0000D7560000}"/>
    <cellStyle name="Normal 4 6 2 4" xfId="22324" xr:uid="{00000000-0005-0000-0000-0000D8560000}"/>
    <cellStyle name="Normal 4 6 2 5" xfId="22325" xr:uid="{00000000-0005-0000-0000-0000D9560000}"/>
    <cellStyle name="Normal 4 6 3" xfId="22326" xr:uid="{00000000-0005-0000-0000-0000DA560000}"/>
    <cellStyle name="Normal 4 6 4" xfId="22327" xr:uid="{00000000-0005-0000-0000-0000DB560000}"/>
    <cellStyle name="Normal 4 6 5" xfId="22328" xr:uid="{00000000-0005-0000-0000-0000DC560000}"/>
    <cellStyle name="Normal 4 6 6" xfId="22329" xr:uid="{00000000-0005-0000-0000-0000DD560000}"/>
    <cellStyle name="Normal 4 7" xfId="22330" xr:uid="{00000000-0005-0000-0000-0000DE560000}"/>
    <cellStyle name="Normal 4 7 2" xfId="22331" xr:uid="{00000000-0005-0000-0000-0000DF560000}"/>
    <cellStyle name="Normal 4 7 3" xfId="22332" xr:uid="{00000000-0005-0000-0000-0000E0560000}"/>
    <cellStyle name="Normal 4 7 4" xfId="22333" xr:uid="{00000000-0005-0000-0000-0000E1560000}"/>
    <cellStyle name="Normal 4 7 5" xfId="22334" xr:uid="{00000000-0005-0000-0000-0000E2560000}"/>
    <cellStyle name="Normal 4 8" xfId="22335" xr:uid="{00000000-0005-0000-0000-0000E3560000}"/>
    <cellStyle name="Normal 4 9" xfId="22336" xr:uid="{00000000-0005-0000-0000-0000E4560000}"/>
    <cellStyle name="Normal 40" xfId="22337" xr:uid="{00000000-0005-0000-0000-0000E5560000}"/>
    <cellStyle name="Normal 40 10" xfId="22338" xr:uid="{00000000-0005-0000-0000-0000E6560000}"/>
    <cellStyle name="Normal 40 11" xfId="22339" xr:uid="{00000000-0005-0000-0000-0000E7560000}"/>
    <cellStyle name="Normal 40 2" xfId="22340" xr:uid="{00000000-0005-0000-0000-0000E8560000}"/>
    <cellStyle name="Normal 40 2 2" xfId="22341" xr:uid="{00000000-0005-0000-0000-0000E9560000}"/>
    <cellStyle name="Normal 40 2 2 2" xfId="22342" xr:uid="{00000000-0005-0000-0000-0000EA560000}"/>
    <cellStyle name="Normal 40 2 2 2 2" xfId="22343" xr:uid="{00000000-0005-0000-0000-0000EB560000}"/>
    <cellStyle name="Normal 40 2 2 3" xfId="22344" xr:uid="{00000000-0005-0000-0000-0000EC560000}"/>
    <cellStyle name="Normal 40 2 2 3 2" xfId="22345" xr:uid="{00000000-0005-0000-0000-0000ED560000}"/>
    <cellStyle name="Normal 40 2 2 4" xfId="22346" xr:uid="{00000000-0005-0000-0000-0000EE560000}"/>
    <cellStyle name="Normal 40 2 2 4 2" xfId="22347" xr:uid="{00000000-0005-0000-0000-0000EF560000}"/>
    <cellStyle name="Normal 40 2 2 5" xfId="22348" xr:uid="{00000000-0005-0000-0000-0000F0560000}"/>
    <cellStyle name="Normal 40 2 2 5 2" xfId="22349" xr:uid="{00000000-0005-0000-0000-0000F1560000}"/>
    <cellStyle name="Normal 40 2 2 6" xfId="22350" xr:uid="{00000000-0005-0000-0000-0000F2560000}"/>
    <cellStyle name="Normal 40 2 3" xfId="22351" xr:uid="{00000000-0005-0000-0000-0000F3560000}"/>
    <cellStyle name="Normal 40 2 3 2" xfId="22352" xr:uid="{00000000-0005-0000-0000-0000F4560000}"/>
    <cellStyle name="Normal 40 2 4" xfId="22353" xr:uid="{00000000-0005-0000-0000-0000F5560000}"/>
    <cellStyle name="Normal 40 2 4 2" xfId="22354" xr:uid="{00000000-0005-0000-0000-0000F6560000}"/>
    <cellStyle name="Normal 40 2 5" xfId="22355" xr:uid="{00000000-0005-0000-0000-0000F7560000}"/>
    <cellStyle name="Normal 40 2 5 2" xfId="22356" xr:uid="{00000000-0005-0000-0000-0000F8560000}"/>
    <cellStyle name="Normal 40 2 6" xfId="22357" xr:uid="{00000000-0005-0000-0000-0000F9560000}"/>
    <cellStyle name="Normal 40 2 6 2" xfId="22358" xr:uid="{00000000-0005-0000-0000-0000FA560000}"/>
    <cellStyle name="Normal 40 2 7" xfId="22359" xr:uid="{00000000-0005-0000-0000-0000FB560000}"/>
    <cellStyle name="Normal 40 2 8" xfId="22360" xr:uid="{00000000-0005-0000-0000-0000FC560000}"/>
    <cellStyle name="Normal 40 2 9" xfId="22361" xr:uid="{00000000-0005-0000-0000-0000FD560000}"/>
    <cellStyle name="Normal 40 3" xfId="22362" xr:uid="{00000000-0005-0000-0000-0000FE560000}"/>
    <cellStyle name="Normal 40 3 2" xfId="22363" xr:uid="{00000000-0005-0000-0000-0000FF560000}"/>
    <cellStyle name="Normal 40 3 2 2" xfId="22364" xr:uid="{00000000-0005-0000-0000-000000570000}"/>
    <cellStyle name="Normal 40 3 3" xfId="22365" xr:uid="{00000000-0005-0000-0000-000001570000}"/>
    <cellStyle name="Normal 40 3 3 2" xfId="22366" xr:uid="{00000000-0005-0000-0000-000002570000}"/>
    <cellStyle name="Normal 40 3 4" xfId="22367" xr:uid="{00000000-0005-0000-0000-000003570000}"/>
    <cellStyle name="Normal 40 3 4 2" xfId="22368" xr:uid="{00000000-0005-0000-0000-000004570000}"/>
    <cellStyle name="Normal 40 3 5" xfId="22369" xr:uid="{00000000-0005-0000-0000-000005570000}"/>
    <cellStyle name="Normal 40 3 5 2" xfId="22370" xr:uid="{00000000-0005-0000-0000-000006570000}"/>
    <cellStyle name="Normal 40 3 6" xfId="22371" xr:uid="{00000000-0005-0000-0000-000007570000}"/>
    <cellStyle name="Normal 40 4" xfId="22372" xr:uid="{00000000-0005-0000-0000-000008570000}"/>
    <cellStyle name="Normal 40 4 2" xfId="22373" xr:uid="{00000000-0005-0000-0000-000009570000}"/>
    <cellStyle name="Normal 40 5" xfId="22374" xr:uid="{00000000-0005-0000-0000-00000A570000}"/>
    <cellStyle name="Normal 40 5 2" xfId="22375" xr:uid="{00000000-0005-0000-0000-00000B570000}"/>
    <cellStyle name="Normal 40 6" xfId="22376" xr:uid="{00000000-0005-0000-0000-00000C570000}"/>
    <cellStyle name="Normal 40 6 2" xfId="22377" xr:uid="{00000000-0005-0000-0000-00000D570000}"/>
    <cellStyle name="Normal 40 7" xfId="22378" xr:uid="{00000000-0005-0000-0000-00000E570000}"/>
    <cellStyle name="Normal 40 7 2" xfId="22379" xr:uid="{00000000-0005-0000-0000-00000F570000}"/>
    <cellStyle name="Normal 40 8" xfId="22380" xr:uid="{00000000-0005-0000-0000-000010570000}"/>
    <cellStyle name="Normal 40 9" xfId="22381" xr:uid="{00000000-0005-0000-0000-000011570000}"/>
    <cellStyle name="Normal 41" xfId="22382" xr:uid="{00000000-0005-0000-0000-000012570000}"/>
    <cellStyle name="Normal 41 10" xfId="22383" xr:uid="{00000000-0005-0000-0000-000013570000}"/>
    <cellStyle name="Normal 41 11" xfId="22384" xr:uid="{00000000-0005-0000-0000-000014570000}"/>
    <cellStyle name="Normal 41 2" xfId="22385" xr:uid="{00000000-0005-0000-0000-000015570000}"/>
    <cellStyle name="Normal 41 2 2" xfId="22386" xr:uid="{00000000-0005-0000-0000-000016570000}"/>
    <cellStyle name="Normal 41 2 2 2" xfId="22387" xr:uid="{00000000-0005-0000-0000-000017570000}"/>
    <cellStyle name="Normal 41 2 3" xfId="22388" xr:uid="{00000000-0005-0000-0000-000018570000}"/>
    <cellStyle name="Normal 41 2 3 2" xfId="22389" xr:uid="{00000000-0005-0000-0000-000019570000}"/>
    <cellStyle name="Normal 41 2 4" xfId="22390" xr:uid="{00000000-0005-0000-0000-00001A570000}"/>
    <cellStyle name="Normal 41 2 4 2" xfId="22391" xr:uid="{00000000-0005-0000-0000-00001B570000}"/>
    <cellStyle name="Normal 41 2 5" xfId="22392" xr:uid="{00000000-0005-0000-0000-00001C570000}"/>
    <cellStyle name="Normal 41 2 5 2" xfId="22393" xr:uid="{00000000-0005-0000-0000-00001D570000}"/>
    <cellStyle name="Normal 41 2 6" xfId="22394" xr:uid="{00000000-0005-0000-0000-00001E570000}"/>
    <cellStyle name="Normal 41 2 7" xfId="22395" xr:uid="{00000000-0005-0000-0000-00001F570000}"/>
    <cellStyle name="Normal 41 3" xfId="22396" xr:uid="{00000000-0005-0000-0000-000020570000}"/>
    <cellStyle name="Normal 41 3 2" xfId="22397" xr:uid="{00000000-0005-0000-0000-000021570000}"/>
    <cellStyle name="Normal 41 4" xfId="22398" xr:uid="{00000000-0005-0000-0000-000022570000}"/>
    <cellStyle name="Normal 41 4 2" xfId="22399" xr:uid="{00000000-0005-0000-0000-000023570000}"/>
    <cellStyle name="Normal 41 5" xfId="22400" xr:uid="{00000000-0005-0000-0000-000024570000}"/>
    <cellStyle name="Normal 41 5 2" xfId="22401" xr:uid="{00000000-0005-0000-0000-000025570000}"/>
    <cellStyle name="Normal 41 6" xfId="22402" xr:uid="{00000000-0005-0000-0000-000026570000}"/>
    <cellStyle name="Normal 41 6 2" xfId="22403" xr:uid="{00000000-0005-0000-0000-000027570000}"/>
    <cellStyle name="Normal 41 7" xfId="22404" xr:uid="{00000000-0005-0000-0000-000028570000}"/>
    <cellStyle name="Normal 41 8" xfId="22405" xr:uid="{00000000-0005-0000-0000-000029570000}"/>
    <cellStyle name="Normal 41 9" xfId="22406" xr:uid="{00000000-0005-0000-0000-00002A570000}"/>
    <cellStyle name="Normal 42" xfId="22407" xr:uid="{00000000-0005-0000-0000-00002B570000}"/>
    <cellStyle name="Normal 42 10" xfId="22408" xr:uid="{00000000-0005-0000-0000-00002C570000}"/>
    <cellStyle name="Normal 42 2" xfId="22409" xr:uid="{00000000-0005-0000-0000-00002D570000}"/>
    <cellStyle name="Normal 42 2 2" xfId="22410" xr:uid="{00000000-0005-0000-0000-00002E570000}"/>
    <cellStyle name="Normal 42 2 2 2" xfId="22411" xr:uid="{00000000-0005-0000-0000-00002F570000}"/>
    <cellStyle name="Normal 42 2 3" xfId="22412" xr:uid="{00000000-0005-0000-0000-000030570000}"/>
    <cellStyle name="Normal 42 2 3 2" xfId="22413" xr:uid="{00000000-0005-0000-0000-000031570000}"/>
    <cellStyle name="Normal 42 2 4" xfId="22414" xr:uid="{00000000-0005-0000-0000-000032570000}"/>
    <cellStyle name="Normal 42 2 4 2" xfId="22415" xr:uid="{00000000-0005-0000-0000-000033570000}"/>
    <cellStyle name="Normal 42 2 5" xfId="22416" xr:uid="{00000000-0005-0000-0000-000034570000}"/>
    <cellStyle name="Normal 42 2 5 2" xfId="22417" xr:uid="{00000000-0005-0000-0000-000035570000}"/>
    <cellStyle name="Normal 42 2 6" xfId="22418" xr:uid="{00000000-0005-0000-0000-000036570000}"/>
    <cellStyle name="Normal 42 2 7" xfId="22419" xr:uid="{00000000-0005-0000-0000-000037570000}"/>
    <cellStyle name="Normal 42 3" xfId="22420" xr:uid="{00000000-0005-0000-0000-000038570000}"/>
    <cellStyle name="Normal 42 3 2" xfId="22421" xr:uid="{00000000-0005-0000-0000-000039570000}"/>
    <cellStyle name="Normal 42 3 3" xfId="22422" xr:uid="{00000000-0005-0000-0000-00003A570000}"/>
    <cellStyle name="Normal 42 4" xfId="22423" xr:uid="{00000000-0005-0000-0000-00003B570000}"/>
    <cellStyle name="Normal 42 4 2" xfId="22424" xr:uid="{00000000-0005-0000-0000-00003C570000}"/>
    <cellStyle name="Normal 42 5" xfId="22425" xr:uid="{00000000-0005-0000-0000-00003D570000}"/>
    <cellStyle name="Normal 42 5 2" xfId="22426" xr:uid="{00000000-0005-0000-0000-00003E570000}"/>
    <cellStyle name="Normal 42 6" xfId="22427" xr:uid="{00000000-0005-0000-0000-00003F570000}"/>
    <cellStyle name="Normal 42 6 2" xfId="22428" xr:uid="{00000000-0005-0000-0000-000040570000}"/>
    <cellStyle name="Normal 42 7" xfId="22429" xr:uid="{00000000-0005-0000-0000-000041570000}"/>
    <cellStyle name="Normal 42 8" xfId="22430" xr:uid="{00000000-0005-0000-0000-000042570000}"/>
    <cellStyle name="Normal 42 9" xfId="22431" xr:uid="{00000000-0005-0000-0000-000043570000}"/>
    <cellStyle name="Normal 43" xfId="22432" xr:uid="{00000000-0005-0000-0000-000044570000}"/>
    <cellStyle name="Normal 43 10" xfId="22433" xr:uid="{00000000-0005-0000-0000-000045570000}"/>
    <cellStyle name="Normal 43 2" xfId="22434" xr:uid="{00000000-0005-0000-0000-000046570000}"/>
    <cellStyle name="Normal 43 2 2" xfId="22435" xr:uid="{00000000-0005-0000-0000-000047570000}"/>
    <cellStyle name="Normal 43 2 2 2" xfId="22436" xr:uid="{00000000-0005-0000-0000-000048570000}"/>
    <cellStyle name="Normal 43 2 3" xfId="22437" xr:uid="{00000000-0005-0000-0000-000049570000}"/>
    <cellStyle name="Normal 43 2 3 2" xfId="22438" xr:uid="{00000000-0005-0000-0000-00004A570000}"/>
    <cellStyle name="Normal 43 2 4" xfId="22439" xr:uid="{00000000-0005-0000-0000-00004B570000}"/>
    <cellStyle name="Normal 43 2 4 2" xfId="22440" xr:uid="{00000000-0005-0000-0000-00004C570000}"/>
    <cellStyle name="Normal 43 2 5" xfId="22441" xr:uid="{00000000-0005-0000-0000-00004D570000}"/>
    <cellStyle name="Normal 43 2 5 2" xfId="22442" xr:uid="{00000000-0005-0000-0000-00004E570000}"/>
    <cellStyle name="Normal 43 2 6" xfId="22443" xr:uid="{00000000-0005-0000-0000-00004F570000}"/>
    <cellStyle name="Normal 43 3" xfId="22444" xr:uid="{00000000-0005-0000-0000-000050570000}"/>
    <cellStyle name="Normal 43 3 2" xfId="22445" xr:uid="{00000000-0005-0000-0000-000051570000}"/>
    <cellStyle name="Normal 43 4" xfId="22446" xr:uid="{00000000-0005-0000-0000-000052570000}"/>
    <cellStyle name="Normal 43 4 2" xfId="22447" xr:uid="{00000000-0005-0000-0000-000053570000}"/>
    <cellStyle name="Normal 43 5" xfId="22448" xr:uid="{00000000-0005-0000-0000-000054570000}"/>
    <cellStyle name="Normal 43 5 2" xfId="22449" xr:uid="{00000000-0005-0000-0000-000055570000}"/>
    <cellStyle name="Normal 43 6" xfId="22450" xr:uid="{00000000-0005-0000-0000-000056570000}"/>
    <cellStyle name="Normal 43 6 2" xfId="22451" xr:uid="{00000000-0005-0000-0000-000057570000}"/>
    <cellStyle name="Normal 43 7" xfId="22452" xr:uid="{00000000-0005-0000-0000-000058570000}"/>
    <cellStyle name="Normal 43 8" xfId="22453" xr:uid="{00000000-0005-0000-0000-000059570000}"/>
    <cellStyle name="Normal 43 9" xfId="22454" xr:uid="{00000000-0005-0000-0000-00005A570000}"/>
    <cellStyle name="Normal 44" xfId="22455" xr:uid="{00000000-0005-0000-0000-00005B570000}"/>
    <cellStyle name="Normal 44 2" xfId="22456" xr:uid="{00000000-0005-0000-0000-00005C570000}"/>
    <cellStyle name="Normal 44 2 2" xfId="22457" xr:uid="{00000000-0005-0000-0000-00005D570000}"/>
    <cellStyle name="Normal 44 2 2 2" xfId="22458" xr:uid="{00000000-0005-0000-0000-00005E570000}"/>
    <cellStyle name="Normal 44 2 3" xfId="22459" xr:uid="{00000000-0005-0000-0000-00005F570000}"/>
    <cellStyle name="Normal 44 2 3 2" xfId="22460" xr:uid="{00000000-0005-0000-0000-000060570000}"/>
    <cellStyle name="Normal 44 2 4" xfId="22461" xr:uid="{00000000-0005-0000-0000-000061570000}"/>
    <cellStyle name="Normal 44 2 4 2" xfId="22462" xr:uid="{00000000-0005-0000-0000-000062570000}"/>
    <cellStyle name="Normal 44 2 5" xfId="22463" xr:uid="{00000000-0005-0000-0000-000063570000}"/>
    <cellStyle name="Normal 44 2 5 2" xfId="22464" xr:uid="{00000000-0005-0000-0000-000064570000}"/>
    <cellStyle name="Normal 44 2 6" xfId="22465" xr:uid="{00000000-0005-0000-0000-000065570000}"/>
    <cellStyle name="Normal 44 3" xfId="22466" xr:uid="{00000000-0005-0000-0000-000066570000}"/>
    <cellStyle name="Normal 44 3 2" xfId="22467" xr:uid="{00000000-0005-0000-0000-000067570000}"/>
    <cellStyle name="Normal 44 4" xfId="22468" xr:uid="{00000000-0005-0000-0000-000068570000}"/>
    <cellStyle name="Normal 44 4 2" xfId="22469" xr:uid="{00000000-0005-0000-0000-000069570000}"/>
    <cellStyle name="Normal 44 5" xfId="22470" xr:uid="{00000000-0005-0000-0000-00006A570000}"/>
    <cellStyle name="Normal 44 5 2" xfId="22471" xr:uid="{00000000-0005-0000-0000-00006B570000}"/>
    <cellStyle name="Normal 44 6" xfId="22472" xr:uid="{00000000-0005-0000-0000-00006C570000}"/>
    <cellStyle name="Normal 44 6 2" xfId="22473" xr:uid="{00000000-0005-0000-0000-00006D570000}"/>
    <cellStyle name="Normal 44 7" xfId="22474" xr:uid="{00000000-0005-0000-0000-00006E570000}"/>
    <cellStyle name="Normal 44 8" xfId="22475" xr:uid="{00000000-0005-0000-0000-00006F570000}"/>
    <cellStyle name="Normal 44 9" xfId="22476" xr:uid="{00000000-0005-0000-0000-000070570000}"/>
    <cellStyle name="Normal 45" xfId="22477" xr:uid="{00000000-0005-0000-0000-000071570000}"/>
    <cellStyle name="Normal 45 10" xfId="26664" xr:uid="{F2BF080E-EFF6-4070-8DBD-D5B98F319EA2}"/>
    <cellStyle name="Normal 45 2" xfId="22478" xr:uid="{00000000-0005-0000-0000-000072570000}"/>
    <cellStyle name="Normal 45 2 2" xfId="22479" xr:uid="{00000000-0005-0000-0000-000073570000}"/>
    <cellStyle name="Normal 45 2 2 2" xfId="22480" xr:uid="{00000000-0005-0000-0000-000074570000}"/>
    <cellStyle name="Normal 45 2 3" xfId="22481" xr:uid="{00000000-0005-0000-0000-000075570000}"/>
    <cellStyle name="Normal 45 2 3 2" xfId="22482" xr:uid="{00000000-0005-0000-0000-000076570000}"/>
    <cellStyle name="Normal 45 2 4" xfId="22483" xr:uid="{00000000-0005-0000-0000-000077570000}"/>
    <cellStyle name="Normal 45 2 4 2" xfId="22484" xr:uid="{00000000-0005-0000-0000-000078570000}"/>
    <cellStyle name="Normal 45 2 5" xfId="22485" xr:uid="{00000000-0005-0000-0000-000079570000}"/>
    <cellStyle name="Normal 45 2 5 2" xfId="22486" xr:uid="{00000000-0005-0000-0000-00007A570000}"/>
    <cellStyle name="Normal 45 2 6" xfId="22487" xr:uid="{00000000-0005-0000-0000-00007B570000}"/>
    <cellStyle name="Normal 45 3" xfId="22488" xr:uid="{00000000-0005-0000-0000-00007C570000}"/>
    <cellStyle name="Normal 45 3 2" xfId="22489" xr:uid="{00000000-0005-0000-0000-00007D570000}"/>
    <cellStyle name="Normal 45 4" xfId="22490" xr:uid="{00000000-0005-0000-0000-00007E570000}"/>
    <cellStyle name="Normal 45 4 2" xfId="22491" xr:uid="{00000000-0005-0000-0000-00007F570000}"/>
    <cellStyle name="Normal 45 5" xfId="22492" xr:uid="{00000000-0005-0000-0000-000080570000}"/>
    <cellStyle name="Normal 45 5 2" xfId="22493" xr:uid="{00000000-0005-0000-0000-000081570000}"/>
    <cellStyle name="Normal 45 6" xfId="22494" xr:uid="{00000000-0005-0000-0000-000082570000}"/>
    <cellStyle name="Normal 45 6 2" xfId="22495" xr:uid="{00000000-0005-0000-0000-000083570000}"/>
    <cellStyle name="Normal 45 7" xfId="22496" xr:uid="{00000000-0005-0000-0000-000084570000}"/>
    <cellStyle name="Normal 45 8" xfId="22497" xr:uid="{00000000-0005-0000-0000-000085570000}"/>
    <cellStyle name="Normal 45 9" xfId="22498" xr:uid="{00000000-0005-0000-0000-000086570000}"/>
    <cellStyle name="Normal 46" xfId="22499" xr:uid="{00000000-0005-0000-0000-000087570000}"/>
    <cellStyle name="Normal 46 2" xfId="22500" xr:uid="{00000000-0005-0000-0000-000088570000}"/>
    <cellStyle name="Normal 46 2 2" xfId="22501" xr:uid="{00000000-0005-0000-0000-000089570000}"/>
    <cellStyle name="Normal 46 2 2 2" xfId="22502" xr:uid="{00000000-0005-0000-0000-00008A570000}"/>
    <cellStyle name="Normal 46 2 3" xfId="22503" xr:uid="{00000000-0005-0000-0000-00008B570000}"/>
    <cellStyle name="Normal 46 2 3 2" xfId="22504" xr:uid="{00000000-0005-0000-0000-00008C570000}"/>
    <cellStyle name="Normal 46 2 4" xfId="22505" xr:uid="{00000000-0005-0000-0000-00008D570000}"/>
    <cellStyle name="Normal 46 2 4 2" xfId="22506" xr:uid="{00000000-0005-0000-0000-00008E570000}"/>
    <cellStyle name="Normal 46 2 5" xfId="22507" xr:uid="{00000000-0005-0000-0000-00008F570000}"/>
    <cellStyle name="Normal 46 2 5 2" xfId="22508" xr:uid="{00000000-0005-0000-0000-000090570000}"/>
    <cellStyle name="Normal 46 2 6" xfId="22509" xr:uid="{00000000-0005-0000-0000-000091570000}"/>
    <cellStyle name="Normal 46 3" xfId="22510" xr:uid="{00000000-0005-0000-0000-000092570000}"/>
    <cellStyle name="Normal 46 3 2" xfId="22511" xr:uid="{00000000-0005-0000-0000-000093570000}"/>
    <cellStyle name="Normal 46 4" xfId="22512" xr:uid="{00000000-0005-0000-0000-000094570000}"/>
    <cellStyle name="Normal 46 4 2" xfId="22513" xr:uid="{00000000-0005-0000-0000-000095570000}"/>
    <cellStyle name="Normal 46 5" xfId="22514" xr:uid="{00000000-0005-0000-0000-000096570000}"/>
    <cellStyle name="Normal 46 5 2" xfId="22515" xr:uid="{00000000-0005-0000-0000-000097570000}"/>
    <cellStyle name="Normal 46 6" xfId="22516" xr:uid="{00000000-0005-0000-0000-000098570000}"/>
    <cellStyle name="Normal 46 6 2" xfId="22517" xr:uid="{00000000-0005-0000-0000-000099570000}"/>
    <cellStyle name="Normal 46 7" xfId="22518" xr:uid="{00000000-0005-0000-0000-00009A570000}"/>
    <cellStyle name="Normal 46 8" xfId="22519" xr:uid="{00000000-0005-0000-0000-00009B570000}"/>
    <cellStyle name="Normal 47" xfId="22520" xr:uid="{00000000-0005-0000-0000-00009C570000}"/>
    <cellStyle name="Normal 47 2" xfId="22521" xr:uid="{00000000-0005-0000-0000-00009D570000}"/>
    <cellStyle name="Normal 47 2 2" xfId="22522" xr:uid="{00000000-0005-0000-0000-00009E570000}"/>
    <cellStyle name="Normal 47 2 2 2" xfId="22523" xr:uid="{00000000-0005-0000-0000-00009F570000}"/>
    <cellStyle name="Normal 47 2 3" xfId="22524" xr:uid="{00000000-0005-0000-0000-0000A0570000}"/>
    <cellStyle name="Normal 47 2 3 2" xfId="22525" xr:uid="{00000000-0005-0000-0000-0000A1570000}"/>
    <cellStyle name="Normal 47 2 4" xfId="22526" xr:uid="{00000000-0005-0000-0000-0000A2570000}"/>
    <cellStyle name="Normal 47 2 4 2" xfId="22527" xr:uid="{00000000-0005-0000-0000-0000A3570000}"/>
    <cellStyle name="Normal 47 2 5" xfId="22528" xr:uid="{00000000-0005-0000-0000-0000A4570000}"/>
    <cellStyle name="Normal 47 2 5 2" xfId="22529" xr:uid="{00000000-0005-0000-0000-0000A5570000}"/>
    <cellStyle name="Normal 47 2 6" xfId="22530" xr:uid="{00000000-0005-0000-0000-0000A6570000}"/>
    <cellStyle name="Normal 47 3" xfId="22531" xr:uid="{00000000-0005-0000-0000-0000A7570000}"/>
    <cellStyle name="Normal 47 3 2" xfId="22532" xr:uid="{00000000-0005-0000-0000-0000A8570000}"/>
    <cellStyle name="Normal 47 4" xfId="22533" xr:uid="{00000000-0005-0000-0000-0000A9570000}"/>
    <cellStyle name="Normal 47 4 2" xfId="22534" xr:uid="{00000000-0005-0000-0000-0000AA570000}"/>
    <cellStyle name="Normal 47 5" xfId="22535" xr:uid="{00000000-0005-0000-0000-0000AB570000}"/>
    <cellStyle name="Normal 47 5 2" xfId="22536" xr:uid="{00000000-0005-0000-0000-0000AC570000}"/>
    <cellStyle name="Normal 47 6" xfId="22537" xr:uid="{00000000-0005-0000-0000-0000AD570000}"/>
    <cellStyle name="Normal 47 6 2" xfId="22538" xr:uid="{00000000-0005-0000-0000-0000AE570000}"/>
    <cellStyle name="Normal 47 7" xfId="22539" xr:uid="{00000000-0005-0000-0000-0000AF570000}"/>
    <cellStyle name="Normal 47 8" xfId="22540" xr:uid="{00000000-0005-0000-0000-0000B0570000}"/>
    <cellStyle name="Normal 48" xfId="22541" xr:uid="{00000000-0005-0000-0000-0000B1570000}"/>
    <cellStyle name="Normal 48 2" xfId="22542" xr:uid="{00000000-0005-0000-0000-0000B2570000}"/>
    <cellStyle name="Normal 48 2 2" xfId="22543" xr:uid="{00000000-0005-0000-0000-0000B3570000}"/>
    <cellStyle name="Normal 48 2 2 2" xfId="22544" xr:uid="{00000000-0005-0000-0000-0000B4570000}"/>
    <cellStyle name="Normal 48 2 3" xfId="22545" xr:uid="{00000000-0005-0000-0000-0000B5570000}"/>
    <cellStyle name="Normal 48 2 3 2" xfId="22546" xr:uid="{00000000-0005-0000-0000-0000B6570000}"/>
    <cellStyle name="Normal 48 2 4" xfId="22547" xr:uid="{00000000-0005-0000-0000-0000B7570000}"/>
    <cellStyle name="Normal 48 2 4 2" xfId="22548" xr:uid="{00000000-0005-0000-0000-0000B8570000}"/>
    <cellStyle name="Normal 48 2 5" xfId="22549" xr:uid="{00000000-0005-0000-0000-0000B9570000}"/>
    <cellStyle name="Normal 48 2 5 2" xfId="22550" xr:uid="{00000000-0005-0000-0000-0000BA570000}"/>
    <cellStyle name="Normal 48 2 6" xfId="22551" xr:uid="{00000000-0005-0000-0000-0000BB570000}"/>
    <cellStyle name="Normal 48 3" xfId="22552" xr:uid="{00000000-0005-0000-0000-0000BC570000}"/>
    <cellStyle name="Normal 48 3 2" xfId="22553" xr:uid="{00000000-0005-0000-0000-0000BD570000}"/>
    <cellStyle name="Normal 48 4" xfId="22554" xr:uid="{00000000-0005-0000-0000-0000BE570000}"/>
    <cellStyle name="Normal 48 4 2" xfId="22555" xr:uid="{00000000-0005-0000-0000-0000BF570000}"/>
    <cellStyle name="Normal 48 5" xfId="22556" xr:uid="{00000000-0005-0000-0000-0000C0570000}"/>
    <cellStyle name="Normal 48 5 2" xfId="22557" xr:uid="{00000000-0005-0000-0000-0000C1570000}"/>
    <cellStyle name="Normal 48 6" xfId="22558" xr:uid="{00000000-0005-0000-0000-0000C2570000}"/>
    <cellStyle name="Normal 48 6 2" xfId="22559" xr:uid="{00000000-0005-0000-0000-0000C3570000}"/>
    <cellStyle name="Normal 48 7" xfId="22560" xr:uid="{00000000-0005-0000-0000-0000C4570000}"/>
    <cellStyle name="Normal 48 8" xfId="22561" xr:uid="{00000000-0005-0000-0000-0000C5570000}"/>
    <cellStyle name="Normal 49" xfId="22562" xr:uid="{00000000-0005-0000-0000-0000C6570000}"/>
    <cellStyle name="Normal 49 2" xfId="22563" xr:uid="{00000000-0005-0000-0000-0000C7570000}"/>
    <cellStyle name="Normal 49 2 2" xfId="22564" xr:uid="{00000000-0005-0000-0000-0000C8570000}"/>
    <cellStyle name="Normal 49 2 2 2" xfId="22565" xr:uid="{00000000-0005-0000-0000-0000C9570000}"/>
    <cellStyle name="Normal 49 2 3" xfId="22566" xr:uid="{00000000-0005-0000-0000-0000CA570000}"/>
    <cellStyle name="Normal 49 2 3 2" xfId="22567" xr:uid="{00000000-0005-0000-0000-0000CB570000}"/>
    <cellStyle name="Normal 49 2 4" xfId="22568" xr:uid="{00000000-0005-0000-0000-0000CC570000}"/>
    <cellStyle name="Normal 49 2 4 2" xfId="22569" xr:uid="{00000000-0005-0000-0000-0000CD570000}"/>
    <cellStyle name="Normal 49 2 5" xfId="22570" xr:uid="{00000000-0005-0000-0000-0000CE570000}"/>
    <cellStyle name="Normal 49 2 5 2" xfId="22571" xr:uid="{00000000-0005-0000-0000-0000CF570000}"/>
    <cellStyle name="Normal 49 2 6" xfId="22572" xr:uid="{00000000-0005-0000-0000-0000D0570000}"/>
    <cellStyle name="Normal 49 3" xfId="22573" xr:uid="{00000000-0005-0000-0000-0000D1570000}"/>
    <cellStyle name="Normal 49 3 2" xfId="22574" xr:uid="{00000000-0005-0000-0000-0000D2570000}"/>
    <cellStyle name="Normal 49 4" xfId="22575" xr:uid="{00000000-0005-0000-0000-0000D3570000}"/>
    <cellStyle name="Normal 49 4 2" xfId="22576" xr:uid="{00000000-0005-0000-0000-0000D4570000}"/>
    <cellStyle name="Normal 49 5" xfId="22577" xr:uid="{00000000-0005-0000-0000-0000D5570000}"/>
    <cellStyle name="Normal 49 5 2" xfId="22578" xr:uid="{00000000-0005-0000-0000-0000D6570000}"/>
    <cellStyle name="Normal 49 6" xfId="22579" xr:uid="{00000000-0005-0000-0000-0000D7570000}"/>
    <cellStyle name="Normal 49 6 2" xfId="22580" xr:uid="{00000000-0005-0000-0000-0000D8570000}"/>
    <cellStyle name="Normal 49 7" xfId="22581" xr:uid="{00000000-0005-0000-0000-0000D9570000}"/>
    <cellStyle name="Normal 49 8" xfId="22582" xr:uid="{00000000-0005-0000-0000-0000DA570000}"/>
    <cellStyle name="Normal 5" xfId="77" xr:uid="{00000000-0005-0000-0000-0000DB570000}"/>
    <cellStyle name="Normal 5 10" xfId="22583" xr:uid="{00000000-0005-0000-0000-0000DC570000}"/>
    <cellStyle name="Normal 5 11" xfId="22584" xr:uid="{00000000-0005-0000-0000-0000DD570000}"/>
    <cellStyle name="Normal 5 12" xfId="22585" xr:uid="{00000000-0005-0000-0000-0000DE570000}"/>
    <cellStyle name="Normal 5 13" xfId="22586" xr:uid="{00000000-0005-0000-0000-0000DF570000}"/>
    <cellStyle name="Normal 5 14" xfId="22587" xr:uid="{00000000-0005-0000-0000-0000E0570000}"/>
    <cellStyle name="Normal 5 2" xfId="130" xr:uid="{00000000-0005-0000-0000-0000E1570000}"/>
    <cellStyle name="Normal 5 2 10" xfId="22588" xr:uid="{00000000-0005-0000-0000-0000E2570000}"/>
    <cellStyle name="Normal 5 2 2" xfId="22589" xr:uid="{00000000-0005-0000-0000-0000E3570000}"/>
    <cellStyle name="Normal 5 2 2 2" xfId="22590" xr:uid="{00000000-0005-0000-0000-0000E4570000}"/>
    <cellStyle name="Normal 5 2 2 2 2" xfId="22591" xr:uid="{00000000-0005-0000-0000-0000E5570000}"/>
    <cellStyle name="Normal 5 2 2 2 3" xfId="22592" xr:uid="{00000000-0005-0000-0000-0000E6570000}"/>
    <cellStyle name="Normal 5 2 2 2 4" xfId="22593" xr:uid="{00000000-0005-0000-0000-0000E7570000}"/>
    <cellStyle name="Normal 5 2 2 2 5" xfId="22594" xr:uid="{00000000-0005-0000-0000-0000E8570000}"/>
    <cellStyle name="Normal 5 2 2 3" xfId="22595" xr:uid="{00000000-0005-0000-0000-0000E9570000}"/>
    <cellStyle name="Normal 5 2 2 4" xfId="22596" xr:uid="{00000000-0005-0000-0000-0000EA570000}"/>
    <cellStyle name="Normal 5 2 2 5" xfId="22597" xr:uid="{00000000-0005-0000-0000-0000EB570000}"/>
    <cellStyle name="Normal 5 2 3" xfId="22598" xr:uid="{00000000-0005-0000-0000-0000EC570000}"/>
    <cellStyle name="Normal 5 2 3 2" xfId="22599" xr:uid="{00000000-0005-0000-0000-0000ED570000}"/>
    <cellStyle name="Normal 5 2 3 3" xfId="22600" xr:uid="{00000000-0005-0000-0000-0000EE570000}"/>
    <cellStyle name="Normal 5 2 3 4" xfId="22601" xr:uid="{00000000-0005-0000-0000-0000EF570000}"/>
    <cellStyle name="Normal 5 2 3 5" xfId="22602" xr:uid="{00000000-0005-0000-0000-0000F0570000}"/>
    <cellStyle name="Normal 5 2 4" xfId="22603" xr:uid="{00000000-0005-0000-0000-0000F1570000}"/>
    <cellStyle name="Normal 5 2 4 2" xfId="22604" xr:uid="{00000000-0005-0000-0000-0000F2570000}"/>
    <cellStyle name="Normal 5 2 5" xfId="22605" xr:uid="{00000000-0005-0000-0000-0000F3570000}"/>
    <cellStyle name="Normal 5 2 5 2" xfId="22606" xr:uid="{00000000-0005-0000-0000-0000F4570000}"/>
    <cellStyle name="Normal 5 2 6" xfId="22607" xr:uid="{00000000-0005-0000-0000-0000F5570000}"/>
    <cellStyle name="Normal 5 2 6 2" xfId="22608" xr:uid="{00000000-0005-0000-0000-0000F6570000}"/>
    <cellStyle name="Normal 5 2 7" xfId="22609" xr:uid="{00000000-0005-0000-0000-0000F7570000}"/>
    <cellStyle name="Normal 5 2 8" xfId="22610" xr:uid="{00000000-0005-0000-0000-0000F8570000}"/>
    <cellStyle name="Normal 5 2 9" xfId="22611" xr:uid="{00000000-0005-0000-0000-0000F9570000}"/>
    <cellStyle name="Normal 5 3" xfId="22612" xr:uid="{00000000-0005-0000-0000-0000FA570000}"/>
    <cellStyle name="Normal 5 3 2" xfId="22613" xr:uid="{00000000-0005-0000-0000-0000FB570000}"/>
    <cellStyle name="Normal 5 3 2 2" xfId="22614" xr:uid="{00000000-0005-0000-0000-0000FC570000}"/>
    <cellStyle name="Normal 5 3 2 2 2" xfId="22615" xr:uid="{00000000-0005-0000-0000-0000FD570000}"/>
    <cellStyle name="Normal 5 3 2 2 3" xfId="22616" xr:uid="{00000000-0005-0000-0000-0000FE570000}"/>
    <cellStyle name="Normal 5 3 2 2 4" xfId="22617" xr:uid="{00000000-0005-0000-0000-0000FF570000}"/>
    <cellStyle name="Normal 5 3 2 2 5" xfId="22618" xr:uid="{00000000-0005-0000-0000-000000580000}"/>
    <cellStyle name="Normal 5 3 2 3" xfId="22619" xr:uid="{00000000-0005-0000-0000-000001580000}"/>
    <cellStyle name="Normal 5 3 2 4" xfId="22620" xr:uid="{00000000-0005-0000-0000-000002580000}"/>
    <cellStyle name="Normal 5 3 2 5" xfId="22621" xr:uid="{00000000-0005-0000-0000-000003580000}"/>
    <cellStyle name="Normal 5 3 2 6" xfId="22622" xr:uid="{00000000-0005-0000-0000-000004580000}"/>
    <cellStyle name="Normal 5 3 3" xfId="22623" xr:uid="{00000000-0005-0000-0000-000005580000}"/>
    <cellStyle name="Normal 5 3 3 2" xfId="22624" xr:uid="{00000000-0005-0000-0000-000006580000}"/>
    <cellStyle name="Normal 5 3 3 3" xfId="22625" xr:uid="{00000000-0005-0000-0000-000007580000}"/>
    <cellStyle name="Normal 5 3 3 4" xfId="22626" xr:uid="{00000000-0005-0000-0000-000008580000}"/>
    <cellStyle name="Normal 5 3 3 5" xfId="22627" xr:uid="{00000000-0005-0000-0000-000009580000}"/>
    <cellStyle name="Normal 5 3 4" xfId="22628" xr:uid="{00000000-0005-0000-0000-00000A580000}"/>
    <cellStyle name="Normal 5 3 4 2" xfId="22629" xr:uid="{00000000-0005-0000-0000-00000B580000}"/>
    <cellStyle name="Normal 5 3 5" xfId="22630" xr:uid="{00000000-0005-0000-0000-00000C580000}"/>
    <cellStyle name="Normal 5 3 6" xfId="22631" xr:uid="{00000000-0005-0000-0000-00000D580000}"/>
    <cellStyle name="Normal 5 3 7" xfId="22632" xr:uid="{00000000-0005-0000-0000-00000E580000}"/>
    <cellStyle name="Normal 5 3 8" xfId="22633" xr:uid="{00000000-0005-0000-0000-00000F580000}"/>
    <cellStyle name="Normal 5 4" xfId="22634" xr:uid="{00000000-0005-0000-0000-000010580000}"/>
    <cellStyle name="Normal 5 4 2" xfId="22635" xr:uid="{00000000-0005-0000-0000-000011580000}"/>
    <cellStyle name="Normal 5 4 2 2" xfId="22636" xr:uid="{00000000-0005-0000-0000-000012580000}"/>
    <cellStyle name="Normal 5 4 2 3" xfId="22637" xr:uid="{00000000-0005-0000-0000-000013580000}"/>
    <cellStyle name="Normal 5 4 2 4" xfId="22638" xr:uid="{00000000-0005-0000-0000-000014580000}"/>
    <cellStyle name="Normal 5 4 2 5" xfId="22639" xr:uid="{00000000-0005-0000-0000-000015580000}"/>
    <cellStyle name="Normal 5 4 3" xfId="22640" xr:uid="{00000000-0005-0000-0000-000016580000}"/>
    <cellStyle name="Normal 5 4 3 2" xfId="22641" xr:uid="{00000000-0005-0000-0000-000017580000}"/>
    <cellStyle name="Normal 5 4 4" xfId="22642" xr:uid="{00000000-0005-0000-0000-000018580000}"/>
    <cellStyle name="Normal 5 4 5" xfId="22643" xr:uid="{00000000-0005-0000-0000-000019580000}"/>
    <cellStyle name="Normal 5 4 6" xfId="22644" xr:uid="{00000000-0005-0000-0000-00001A580000}"/>
    <cellStyle name="Normal 5 4 7" xfId="22645" xr:uid="{00000000-0005-0000-0000-00001B580000}"/>
    <cellStyle name="Normal 5 5" xfId="22646" xr:uid="{00000000-0005-0000-0000-00001C580000}"/>
    <cellStyle name="Normal 5 5 2" xfId="22647" xr:uid="{00000000-0005-0000-0000-00001D580000}"/>
    <cellStyle name="Normal 5 5 2 2" xfId="22648" xr:uid="{00000000-0005-0000-0000-00001E580000}"/>
    <cellStyle name="Normal 5 5 3" xfId="22649" xr:uid="{00000000-0005-0000-0000-00001F580000}"/>
    <cellStyle name="Normal 5 5 4" xfId="22650" xr:uid="{00000000-0005-0000-0000-000020580000}"/>
    <cellStyle name="Normal 5 5 5" xfId="22651" xr:uid="{00000000-0005-0000-0000-000021580000}"/>
    <cellStyle name="Normal 5 6" xfId="22652" xr:uid="{00000000-0005-0000-0000-000022580000}"/>
    <cellStyle name="Normal 5 6 2" xfId="22653" xr:uid="{00000000-0005-0000-0000-000023580000}"/>
    <cellStyle name="Normal 5 6 2 2" xfId="22654" xr:uid="{00000000-0005-0000-0000-000024580000}"/>
    <cellStyle name="Normal 5 6 3" xfId="22655" xr:uid="{00000000-0005-0000-0000-000025580000}"/>
    <cellStyle name="Normal 5 7" xfId="22656" xr:uid="{00000000-0005-0000-0000-000026580000}"/>
    <cellStyle name="Normal 5 7 2" xfId="22657" xr:uid="{00000000-0005-0000-0000-000027580000}"/>
    <cellStyle name="Normal 5 8" xfId="22658" xr:uid="{00000000-0005-0000-0000-000028580000}"/>
    <cellStyle name="Normal 5 8 2" xfId="22659" xr:uid="{00000000-0005-0000-0000-000029580000}"/>
    <cellStyle name="Normal 5 9" xfId="22660" xr:uid="{00000000-0005-0000-0000-00002A580000}"/>
    <cellStyle name="Normal 50" xfId="22661" xr:uid="{00000000-0005-0000-0000-00002B580000}"/>
    <cellStyle name="Normal 50 2" xfId="22662" xr:uid="{00000000-0005-0000-0000-00002C580000}"/>
    <cellStyle name="Normal 50 2 2" xfId="22663" xr:uid="{00000000-0005-0000-0000-00002D580000}"/>
    <cellStyle name="Normal 50 2 2 2" xfId="22664" xr:uid="{00000000-0005-0000-0000-00002E580000}"/>
    <cellStyle name="Normal 50 2 2 2 2" xfId="22665" xr:uid="{00000000-0005-0000-0000-00002F580000}"/>
    <cellStyle name="Normal 50 2 2 3" xfId="22666" xr:uid="{00000000-0005-0000-0000-000030580000}"/>
    <cellStyle name="Normal 50 2 2 3 2" xfId="22667" xr:uid="{00000000-0005-0000-0000-000031580000}"/>
    <cellStyle name="Normal 50 2 2 4" xfId="22668" xr:uid="{00000000-0005-0000-0000-000032580000}"/>
    <cellStyle name="Normal 50 2 2 4 2" xfId="22669" xr:uid="{00000000-0005-0000-0000-000033580000}"/>
    <cellStyle name="Normal 50 2 2 5" xfId="22670" xr:uid="{00000000-0005-0000-0000-000034580000}"/>
    <cellStyle name="Normal 50 2 2 5 2" xfId="22671" xr:uid="{00000000-0005-0000-0000-000035580000}"/>
    <cellStyle name="Normal 50 2 2 6" xfId="22672" xr:uid="{00000000-0005-0000-0000-000036580000}"/>
    <cellStyle name="Normal 50 2 3" xfId="22673" xr:uid="{00000000-0005-0000-0000-000037580000}"/>
    <cellStyle name="Normal 50 2 3 2" xfId="22674" xr:uid="{00000000-0005-0000-0000-000038580000}"/>
    <cellStyle name="Normal 50 2 4" xfId="22675" xr:uid="{00000000-0005-0000-0000-000039580000}"/>
    <cellStyle name="Normal 50 2 4 2" xfId="22676" xr:uid="{00000000-0005-0000-0000-00003A580000}"/>
    <cellStyle name="Normal 50 2 5" xfId="22677" xr:uid="{00000000-0005-0000-0000-00003B580000}"/>
    <cellStyle name="Normal 50 2 5 2" xfId="22678" xr:uid="{00000000-0005-0000-0000-00003C580000}"/>
    <cellStyle name="Normal 50 2 6" xfId="22679" xr:uid="{00000000-0005-0000-0000-00003D580000}"/>
    <cellStyle name="Normal 50 2 6 2" xfId="22680" xr:uid="{00000000-0005-0000-0000-00003E580000}"/>
    <cellStyle name="Normal 50 2 7" xfId="22681" xr:uid="{00000000-0005-0000-0000-00003F580000}"/>
    <cellStyle name="Normal 50 2 8" xfId="22682" xr:uid="{00000000-0005-0000-0000-000040580000}"/>
    <cellStyle name="Normal 50 3" xfId="22683" xr:uid="{00000000-0005-0000-0000-000041580000}"/>
    <cellStyle name="Normal 50 3 2" xfId="22684" xr:uid="{00000000-0005-0000-0000-000042580000}"/>
    <cellStyle name="Normal 50 3 2 2" xfId="22685" xr:uid="{00000000-0005-0000-0000-000043580000}"/>
    <cellStyle name="Normal 50 3 3" xfId="22686" xr:uid="{00000000-0005-0000-0000-000044580000}"/>
    <cellStyle name="Normal 50 3 3 2" xfId="22687" xr:uid="{00000000-0005-0000-0000-000045580000}"/>
    <cellStyle name="Normal 50 3 4" xfId="22688" xr:uid="{00000000-0005-0000-0000-000046580000}"/>
    <cellStyle name="Normal 50 3 4 2" xfId="22689" xr:uid="{00000000-0005-0000-0000-000047580000}"/>
    <cellStyle name="Normal 50 3 5" xfId="22690" xr:uid="{00000000-0005-0000-0000-000048580000}"/>
    <cellStyle name="Normal 50 3 5 2" xfId="22691" xr:uid="{00000000-0005-0000-0000-000049580000}"/>
    <cellStyle name="Normal 50 3 6" xfId="22692" xr:uid="{00000000-0005-0000-0000-00004A580000}"/>
    <cellStyle name="Normal 50 4" xfId="22693" xr:uid="{00000000-0005-0000-0000-00004B580000}"/>
    <cellStyle name="Normal 50 4 2" xfId="22694" xr:uid="{00000000-0005-0000-0000-00004C580000}"/>
    <cellStyle name="Normal 50 5" xfId="22695" xr:uid="{00000000-0005-0000-0000-00004D580000}"/>
    <cellStyle name="Normal 50 5 2" xfId="22696" xr:uid="{00000000-0005-0000-0000-00004E580000}"/>
    <cellStyle name="Normal 50 6" xfId="22697" xr:uid="{00000000-0005-0000-0000-00004F580000}"/>
    <cellStyle name="Normal 50 6 2" xfId="22698" xr:uid="{00000000-0005-0000-0000-000050580000}"/>
    <cellStyle name="Normal 50 7" xfId="22699" xr:uid="{00000000-0005-0000-0000-000051580000}"/>
    <cellStyle name="Normal 50 7 2" xfId="22700" xr:uid="{00000000-0005-0000-0000-000052580000}"/>
    <cellStyle name="Normal 50 8" xfId="22701" xr:uid="{00000000-0005-0000-0000-000053580000}"/>
    <cellStyle name="Normal 50 9" xfId="22702" xr:uid="{00000000-0005-0000-0000-000054580000}"/>
    <cellStyle name="Normal 51" xfId="22703" xr:uid="{00000000-0005-0000-0000-000055580000}"/>
    <cellStyle name="Normal 51 2" xfId="22704" xr:uid="{00000000-0005-0000-0000-000056580000}"/>
    <cellStyle name="Normal 51 2 2" xfId="22705" xr:uid="{00000000-0005-0000-0000-000057580000}"/>
    <cellStyle name="Normal 51 2 2 2" xfId="22706" xr:uid="{00000000-0005-0000-0000-000058580000}"/>
    <cellStyle name="Normal 51 2 3" xfId="22707" xr:uid="{00000000-0005-0000-0000-000059580000}"/>
    <cellStyle name="Normal 51 2 3 2" xfId="22708" xr:uid="{00000000-0005-0000-0000-00005A580000}"/>
    <cellStyle name="Normal 51 2 4" xfId="22709" xr:uid="{00000000-0005-0000-0000-00005B580000}"/>
    <cellStyle name="Normal 51 2 4 2" xfId="22710" xr:uid="{00000000-0005-0000-0000-00005C580000}"/>
    <cellStyle name="Normal 51 2 5" xfId="22711" xr:uid="{00000000-0005-0000-0000-00005D580000}"/>
    <cellStyle name="Normal 51 2 5 2" xfId="22712" xr:uid="{00000000-0005-0000-0000-00005E580000}"/>
    <cellStyle name="Normal 51 2 6" xfId="22713" xr:uid="{00000000-0005-0000-0000-00005F580000}"/>
    <cellStyle name="Normal 51 3" xfId="22714" xr:uid="{00000000-0005-0000-0000-000060580000}"/>
    <cellStyle name="Normal 51 3 2" xfId="22715" xr:uid="{00000000-0005-0000-0000-000061580000}"/>
    <cellStyle name="Normal 51 4" xfId="22716" xr:uid="{00000000-0005-0000-0000-000062580000}"/>
    <cellStyle name="Normal 51 4 2" xfId="22717" xr:uid="{00000000-0005-0000-0000-000063580000}"/>
    <cellStyle name="Normal 51 5" xfId="22718" xr:uid="{00000000-0005-0000-0000-000064580000}"/>
    <cellStyle name="Normal 51 5 2" xfId="22719" xr:uid="{00000000-0005-0000-0000-000065580000}"/>
    <cellStyle name="Normal 51 6" xfId="22720" xr:uid="{00000000-0005-0000-0000-000066580000}"/>
    <cellStyle name="Normal 51 6 2" xfId="22721" xr:uid="{00000000-0005-0000-0000-000067580000}"/>
    <cellStyle name="Normal 51 7" xfId="22722" xr:uid="{00000000-0005-0000-0000-000068580000}"/>
    <cellStyle name="Normal 51 8" xfId="22723" xr:uid="{00000000-0005-0000-0000-000069580000}"/>
    <cellStyle name="Normal 52" xfId="22724" xr:uid="{00000000-0005-0000-0000-00006A580000}"/>
    <cellStyle name="Normal 52 2" xfId="22725" xr:uid="{00000000-0005-0000-0000-00006B580000}"/>
    <cellStyle name="Normal 52 2 2" xfId="22726" xr:uid="{00000000-0005-0000-0000-00006C580000}"/>
    <cellStyle name="Normal 52 2 2 2" xfId="22727" xr:uid="{00000000-0005-0000-0000-00006D580000}"/>
    <cellStyle name="Normal 52 2 3" xfId="22728" xr:uid="{00000000-0005-0000-0000-00006E580000}"/>
    <cellStyle name="Normal 52 2 3 2" xfId="22729" xr:uid="{00000000-0005-0000-0000-00006F580000}"/>
    <cellStyle name="Normal 52 2 4" xfId="22730" xr:uid="{00000000-0005-0000-0000-000070580000}"/>
    <cellStyle name="Normal 52 2 4 2" xfId="22731" xr:uid="{00000000-0005-0000-0000-000071580000}"/>
    <cellStyle name="Normal 52 2 5" xfId="22732" xr:uid="{00000000-0005-0000-0000-000072580000}"/>
    <cellStyle name="Normal 52 2 5 2" xfId="22733" xr:uid="{00000000-0005-0000-0000-000073580000}"/>
    <cellStyle name="Normal 52 2 6" xfId="22734" xr:uid="{00000000-0005-0000-0000-000074580000}"/>
    <cellStyle name="Normal 52 3" xfId="22735" xr:uid="{00000000-0005-0000-0000-000075580000}"/>
    <cellStyle name="Normal 52 3 2" xfId="22736" xr:uid="{00000000-0005-0000-0000-000076580000}"/>
    <cellStyle name="Normal 52 4" xfId="22737" xr:uid="{00000000-0005-0000-0000-000077580000}"/>
    <cellStyle name="Normal 52 4 2" xfId="22738" xr:uid="{00000000-0005-0000-0000-000078580000}"/>
    <cellStyle name="Normal 52 5" xfId="22739" xr:uid="{00000000-0005-0000-0000-000079580000}"/>
    <cellStyle name="Normal 52 5 2" xfId="22740" xr:uid="{00000000-0005-0000-0000-00007A580000}"/>
    <cellStyle name="Normal 52 6" xfId="22741" xr:uid="{00000000-0005-0000-0000-00007B580000}"/>
    <cellStyle name="Normal 52 6 2" xfId="22742" xr:uid="{00000000-0005-0000-0000-00007C580000}"/>
    <cellStyle name="Normal 52 7" xfId="22743" xr:uid="{00000000-0005-0000-0000-00007D580000}"/>
    <cellStyle name="Normal 52 8" xfId="22744" xr:uid="{00000000-0005-0000-0000-00007E580000}"/>
    <cellStyle name="Normal 53" xfId="22745" xr:uid="{00000000-0005-0000-0000-00007F580000}"/>
    <cellStyle name="Normal 53 2" xfId="22746" xr:uid="{00000000-0005-0000-0000-000080580000}"/>
    <cellStyle name="Normal 53 2 2" xfId="22747" xr:uid="{00000000-0005-0000-0000-000081580000}"/>
    <cellStyle name="Normal 53 2 2 2" xfId="22748" xr:uid="{00000000-0005-0000-0000-000082580000}"/>
    <cellStyle name="Normal 53 2 3" xfId="22749" xr:uid="{00000000-0005-0000-0000-000083580000}"/>
    <cellStyle name="Normal 53 2 3 2" xfId="22750" xr:uid="{00000000-0005-0000-0000-000084580000}"/>
    <cellStyle name="Normal 53 2 4" xfId="22751" xr:uid="{00000000-0005-0000-0000-000085580000}"/>
    <cellStyle name="Normal 53 2 4 2" xfId="22752" xr:uid="{00000000-0005-0000-0000-000086580000}"/>
    <cellStyle name="Normal 53 2 5" xfId="22753" xr:uid="{00000000-0005-0000-0000-000087580000}"/>
    <cellStyle name="Normal 53 2 5 2" xfId="22754" xr:uid="{00000000-0005-0000-0000-000088580000}"/>
    <cellStyle name="Normal 53 2 6" xfId="22755" xr:uid="{00000000-0005-0000-0000-000089580000}"/>
    <cellStyle name="Normal 53 3" xfId="22756" xr:uid="{00000000-0005-0000-0000-00008A580000}"/>
    <cellStyle name="Normal 53 3 2" xfId="22757" xr:uid="{00000000-0005-0000-0000-00008B580000}"/>
    <cellStyle name="Normal 53 4" xfId="22758" xr:uid="{00000000-0005-0000-0000-00008C580000}"/>
    <cellStyle name="Normal 53 4 2" xfId="22759" xr:uid="{00000000-0005-0000-0000-00008D580000}"/>
    <cellStyle name="Normal 53 5" xfId="22760" xr:uid="{00000000-0005-0000-0000-00008E580000}"/>
    <cellStyle name="Normal 53 5 2" xfId="22761" xr:uid="{00000000-0005-0000-0000-00008F580000}"/>
    <cellStyle name="Normal 53 6" xfId="22762" xr:uid="{00000000-0005-0000-0000-000090580000}"/>
    <cellStyle name="Normal 53 6 2" xfId="22763" xr:uid="{00000000-0005-0000-0000-000091580000}"/>
    <cellStyle name="Normal 53 7" xfId="22764" xr:uid="{00000000-0005-0000-0000-000092580000}"/>
    <cellStyle name="Normal 53 8" xfId="22765" xr:uid="{00000000-0005-0000-0000-000093580000}"/>
    <cellStyle name="Normal 54" xfId="22766" xr:uid="{00000000-0005-0000-0000-000094580000}"/>
    <cellStyle name="Normal 54 2" xfId="22767" xr:uid="{00000000-0005-0000-0000-000095580000}"/>
    <cellStyle name="Normal 54 2 2" xfId="22768" xr:uid="{00000000-0005-0000-0000-000096580000}"/>
    <cellStyle name="Normal 54 2 2 2" xfId="22769" xr:uid="{00000000-0005-0000-0000-000097580000}"/>
    <cellStyle name="Normal 54 2 3" xfId="22770" xr:uid="{00000000-0005-0000-0000-000098580000}"/>
    <cellStyle name="Normal 54 2 3 2" xfId="22771" xr:uid="{00000000-0005-0000-0000-000099580000}"/>
    <cellStyle name="Normal 54 2 4" xfId="22772" xr:uid="{00000000-0005-0000-0000-00009A580000}"/>
    <cellStyle name="Normal 54 2 4 2" xfId="22773" xr:uid="{00000000-0005-0000-0000-00009B580000}"/>
    <cellStyle name="Normal 54 2 5" xfId="22774" xr:uid="{00000000-0005-0000-0000-00009C580000}"/>
    <cellStyle name="Normal 54 2 5 2" xfId="22775" xr:uid="{00000000-0005-0000-0000-00009D580000}"/>
    <cellStyle name="Normal 54 2 6" xfId="22776" xr:uid="{00000000-0005-0000-0000-00009E580000}"/>
    <cellStyle name="Normal 54 3" xfId="22777" xr:uid="{00000000-0005-0000-0000-00009F580000}"/>
    <cellStyle name="Normal 54 3 2" xfId="22778" xr:uid="{00000000-0005-0000-0000-0000A0580000}"/>
    <cellStyle name="Normal 54 4" xfId="22779" xr:uid="{00000000-0005-0000-0000-0000A1580000}"/>
    <cellStyle name="Normal 54 4 2" xfId="22780" xr:uid="{00000000-0005-0000-0000-0000A2580000}"/>
    <cellStyle name="Normal 54 5" xfId="22781" xr:uid="{00000000-0005-0000-0000-0000A3580000}"/>
    <cellStyle name="Normal 54 5 2" xfId="22782" xr:uid="{00000000-0005-0000-0000-0000A4580000}"/>
    <cellStyle name="Normal 54 6" xfId="22783" xr:uid="{00000000-0005-0000-0000-0000A5580000}"/>
    <cellStyle name="Normal 54 6 2" xfId="22784" xr:uid="{00000000-0005-0000-0000-0000A6580000}"/>
    <cellStyle name="Normal 54 7" xfId="22785" xr:uid="{00000000-0005-0000-0000-0000A7580000}"/>
    <cellStyle name="Normal 54 8" xfId="22786" xr:uid="{00000000-0005-0000-0000-0000A8580000}"/>
    <cellStyle name="Normal 55" xfId="22787" xr:uid="{00000000-0005-0000-0000-0000A9580000}"/>
    <cellStyle name="Normal 55 2" xfId="22788" xr:uid="{00000000-0005-0000-0000-0000AA580000}"/>
    <cellStyle name="Normal 55 2 2" xfId="22789" xr:uid="{00000000-0005-0000-0000-0000AB580000}"/>
    <cellStyle name="Normal 55 2 2 2" xfId="22790" xr:uid="{00000000-0005-0000-0000-0000AC580000}"/>
    <cellStyle name="Normal 55 2 3" xfId="22791" xr:uid="{00000000-0005-0000-0000-0000AD580000}"/>
    <cellStyle name="Normal 55 2 3 2" xfId="22792" xr:uid="{00000000-0005-0000-0000-0000AE580000}"/>
    <cellStyle name="Normal 55 2 4" xfId="22793" xr:uid="{00000000-0005-0000-0000-0000AF580000}"/>
    <cellStyle name="Normal 55 2 4 2" xfId="22794" xr:uid="{00000000-0005-0000-0000-0000B0580000}"/>
    <cellStyle name="Normal 55 2 5" xfId="22795" xr:uid="{00000000-0005-0000-0000-0000B1580000}"/>
    <cellStyle name="Normal 55 2 5 2" xfId="22796" xr:uid="{00000000-0005-0000-0000-0000B2580000}"/>
    <cellStyle name="Normal 55 2 6" xfId="22797" xr:uid="{00000000-0005-0000-0000-0000B3580000}"/>
    <cellStyle name="Normal 55 3" xfId="22798" xr:uid="{00000000-0005-0000-0000-0000B4580000}"/>
    <cellStyle name="Normal 55 3 2" xfId="22799" xr:uid="{00000000-0005-0000-0000-0000B5580000}"/>
    <cellStyle name="Normal 55 4" xfId="22800" xr:uid="{00000000-0005-0000-0000-0000B6580000}"/>
    <cellStyle name="Normal 55 4 2" xfId="22801" xr:uid="{00000000-0005-0000-0000-0000B7580000}"/>
    <cellStyle name="Normal 55 5" xfId="22802" xr:uid="{00000000-0005-0000-0000-0000B8580000}"/>
    <cellStyle name="Normal 55 5 2" xfId="22803" xr:uid="{00000000-0005-0000-0000-0000B9580000}"/>
    <cellStyle name="Normal 55 6" xfId="22804" xr:uid="{00000000-0005-0000-0000-0000BA580000}"/>
    <cellStyle name="Normal 55 6 2" xfId="22805" xr:uid="{00000000-0005-0000-0000-0000BB580000}"/>
    <cellStyle name="Normal 55 7" xfId="22806" xr:uid="{00000000-0005-0000-0000-0000BC580000}"/>
    <cellStyle name="Normal 55 8" xfId="22807" xr:uid="{00000000-0005-0000-0000-0000BD580000}"/>
    <cellStyle name="Normal 56" xfId="22808" xr:uid="{00000000-0005-0000-0000-0000BE580000}"/>
    <cellStyle name="Normal 56 2" xfId="22809" xr:uid="{00000000-0005-0000-0000-0000BF580000}"/>
    <cellStyle name="Normal 56 2 2" xfId="22810" xr:uid="{00000000-0005-0000-0000-0000C0580000}"/>
    <cellStyle name="Normal 56 2 2 2" xfId="22811" xr:uid="{00000000-0005-0000-0000-0000C1580000}"/>
    <cellStyle name="Normal 56 2 3" xfId="22812" xr:uid="{00000000-0005-0000-0000-0000C2580000}"/>
    <cellStyle name="Normal 56 2 3 2" xfId="22813" xr:uid="{00000000-0005-0000-0000-0000C3580000}"/>
    <cellStyle name="Normal 56 2 4" xfId="22814" xr:uid="{00000000-0005-0000-0000-0000C4580000}"/>
    <cellStyle name="Normal 56 2 4 2" xfId="22815" xr:uid="{00000000-0005-0000-0000-0000C5580000}"/>
    <cellStyle name="Normal 56 2 5" xfId="22816" xr:uid="{00000000-0005-0000-0000-0000C6580000}"/>
    <cellStyle name="Normal 56 2 5 2" xfId="22817" xr:uid="{00000000-0005-0000-0000-0000C7580000}"/>
    <cellStyle name="Normal 56 2 6" xfId="22818" xr:uid="{00000000-0005-0000-0000-0000C8580000}"/>
    <cellStyle name="Normal 56 3" xfId="22819" xr:uid="{00000000-0005-0000-0000-0000C9580000}"/>
    <cellStyle name="Normal 56 3 2" xfId="22820" xr:uid="{00000000-0005-0000-0000-0000CA580000}"/>
    <cellStyle name="Normal 56 4" xfId="22821" xr:uid="{00000000-0005-0000-0000-0000CB580000}"/>
    <cellStyle name="Normal 56 4 2" xfId="22822" xr:uid="{00000000-0005-0000-0000-0000CC580000}"/>
    <cellStyle name="Normal 56 5" xfId="22823" xr:uid="{00000000-0005-0000-0000-0000CD580000}"/>
    <cellStyle name="Normal 56 5 2" xfId="22824" xr:uid="{00000000-0005-0000-0000-0000CE580000}"/>
    <cellStyle name="Normal 56 6" xfId="22825" xr:uid="{00000000-0005-0000-0000-0000CF580000}"/>
    <cellStyle name="Normal 56 6 2" xfId="22826" xr:uid="{00000000-0005-0000-0000-0000D0580000}"/>
    <cellStyle name="Normal 56 7" xfId="22827" xr:uid="{00000000-0005-0000-0000-0000D1580000}"/>
    <cellStyle name="Normal 56 8" xfId="22828" xr:uid="{00000000-0005-0000-0000-0000D2580000}"/>
    <cellStyle name="Normal 57" xfId="18" xr:uid="{00000000-0005-0000-0000-0000D3580000}"/>
    <cellStyle name="Normal 57 2" xfId="99" xr:uid="{00000000-0005-0000-0000-0000D4580000}"/>
    <cellStyle name="Normal 57 2 2" xfId="22829" xr:uid="{00000000-0005-0000-0000-0000D5580000}"/>
    <cellStyle name="Normal 57 2 2 2" xfId="22830" xr:uid="{00000000-0005-0000-0000-0000D6580000}"/>
    <cellStyle name="Normal 57 2 2 2 2" xfId="22831" xr:uid="{00000000-0005-0000-0000-0000D7580000}"/>
    <cellStyle name="Normal 57 2 2 3" xfId="22832" xr:uid="{00000000-0005-0000-0000-0000D8580000}"/>
    <cellStyle name="Normal 57 2 3" xfId="22833" xr:uid="{00000000-0005-0000-0000-0000D9580000}"/>
    <cellStyle name="Normal 57 2 3 2" xfId="22834" xr:uid="{00000000-0005-0000-0000-0000DA580000}"/>
    <cellStyle name="Normal 57 2 3 3" xfId="22835" xr:uid="{00000000-0005-0000-0000-0000DB580000}"/>
    <cellStyle name="Normal 57 2 4" xfId="22836" xr:uid="{00000000-0005-0000-0000-0000DC580000}"/>
    <cellStyle name="Normal 57 2 4 2" xfId="22837" xr:uid="{00000000-0005-0000-0000-0000DD580000}"/>
    <cellStyle name="Normal 57 2 5" xfId="22838" xr:uid="{00000000-0005-0000-0000-0000DE580000}"/>
    <cellStyle name="Normal 57 2 5 2" xfId="22839" xr:uid="{00000000-0005-0000-0000-0000DF580000}"/>
    <cellStyle name="Normal 57 2 6" xfId="22840" xr:uid="{00000000-0005-0000-0000-0000E0580000}"/>
    <cellStyle name="Normal 57 2 7" xfId="22841" xr:uid="{00000000-0005-0000-0000-0000E1580000}"/>
    <cellStyle name="Normal 57 3" xfId="22842" xr:uid="{00000000-0005-0000-0000-0000E2580000}"/>
    <cellStyle name="Normal 57 3 2" xfId="22843" xr:uid="{00000000-0005-0000-0000-0000E3580000}"/>
    <cellStyle name="Normal 57 3 2 2" xfId="22844" xr:uid="{00000000-0005-0000-0000-0000E4580000}"/>
    <cellStyle name="Normal 57 3 3" xfId="22845" xr:uid="{00000000-0005-0000-0000-0000E5580000}"/>
    <cellStyle name="Normal 57 4" xfId="22846" xr:uid="{00000000-0005-0000-0000-0000E6580000}"/>
    <cellStyle name="Normal 57 4 2" xfId="22847" xr:uid="{00000000-0005-0000-0000-0000E7580000}"/>
    <cellStyle name="Normal 57 4 3" xfId="22848" xr:uid="{00000000-0005-0000-0000-0000E8580000}"/>
    <cellStyle name="Normal 57 5" xfId="22849" xr:uid="{00000000-0005-0000-0000-0000E9580000}"/>
    <cellStyle name="Normal 57 5 2" xfId="22850" xr:uid="{00000000-0005-0000-0000-0000EA580000}"/>
    <cellStyle name="Normal 57 6" xfId="22851" xr:uid="{00000000-0005-0000-0000-0000EB580000}"/>
    <cellStyle name="Normal 57 6 2" xfId="22852" xr:uid="{00000000-0005-0000-0000-0000EC580000}"/>
    <cellStyle name="Normal 57 7" xfId="22853" xr:uid="{00000000-0005-0000-0000-0000ED580000}"/>
    <cellStyle name="Normal 57 8" xfId="22854" xr:uid="{00000000-0005-0000-0000-0000EE580000}"/>
    <cellStyle name="Normal 57 9" xfId="22855" xr:uid="{00000000-0005-0000-0000-0000EF580000}"/>
    <cellStyle name="Normal 58" xfId="19" xr:uid="{00000000-0005-0000-0000-0000F0580000}"/>
    <cellStyle name="Normal 58 2" xfId="163" xr:uid="{00000000-0005-0000-0000-0000F1580000}"/>
    <cellStyle name="Normal 58 2 2" xfId="22856" xr:uid="{00000000-0005-0000-0000-0000F2580000}"/>
    <cellStyle name="Normal 58 2 2 2" xfId="22857" xr:uid="{00000000-0005-0000-0000-0000F3580000}"/>
    <cellStyle name="Normal 58 2 2 2 2" xfId="22858" xr:uid="{00000000-0005-0000-0000-0000F4580000}"/>
    <cellStyle name="Normal 58 2 2 3" xfId="22859" xr:uid="{00000000-0005-0000-0000-0000F5580000}"/>
    <cellStyle name="Normal 58 2 3" xfId="22860" xr:uid="{00000000-0005-0000-0000-0000F6580000}"/>
    <cellStyle name="Normal 58 2 3 2" xfId="22861" xr:uid="{00000000-0005-0000-0000-0000F7580000}"/>
    <cellStyle name="Normal 58 2 3 3" xfId="22862" xr:uid="{00000000-0005-0000-0000-0000F8580000}"/>
    <cellStyle name="Normal 58 2 4" xfId="22863" xr:uid="{00000000-0005-0000-0000-0000F9580000}"/>
    <cellStyle name="Normal 58 2 4 2" xfId="22864" xr:uid="{00000000-0005-0000-0000-0000FA580000}"/>
    <cellStyle name="Normal 58 2 5" xfId="22865" xr:uid="{00000000-0005-0000-0000-0000FB580000}"/>
    <cellStyle name="Normal 58 2 5 2" xfId="22866" xr:uid="{00000000-0005-0000-0000-0000FC580000}"/>
    <cellStyle name="Normal 58 2 6" xfId="22867" xr:uid="{00000000-0005-0000-0000-0000FD580000}"/>
    <cellStyle name="Normal 58 2 7" xfId="22868" xr:uid="{00000000-0005-0000-0000-0000FE580000}"/>
    <cellStyle name="Normal 58 3" xfId="22869" xr:uid="{00000000-0005-0000-0000-0000FF580000}"/>
    <cellStyle name="Normal 58 3 2" xfId="22870" xr:uid="{00000000-0005-0000-0000-000000590000}"/>
    <cellStyle name="Normal 58 3 2 2" xfId="22871" xr:uid="{00000000-0005-0000-0000-000001590000}"/>
    <cellStyle name="Normal 58 3 3" xfId="22872" xr:uid="{00000000-0005-0000-0000-000002590000}"/>
    <cellStyle name="Normal 58 4" xfId="22873" xr:uid="{00000000-0005-0000-0000-000003590000}"/>
    <cellStyle name="Normal 58 4 2" xfId="22874" xr:uid="{00000000-0005-0000-0000-000004590000}"/>
    <cellStyle name="Normal 58 4 3" xfId="22875" xr:uid="{00000000-0005-0000-0000-000005590000}"/>
    <cellStyle name="Normal 58 5" xfId="22876" xr:uid="{00000000-0005-0000-0000-000006590000}"/>
    <cellStyle name="Normal 58 5 2" xfId="22877" xr:uid="{00000000-0005-0000-0000-000007590000}"/>
    <cellStyle name="Normal 58 6" xfId="22878" xr:uid="{00000000-0005-0000-0000-000008590000}"/>
    <cellStyle name="Normal 58 6 2" xfId="22879" xr:uid="{00000000-0005-0000-0000-000009590000}"/>
    <cellStyle name="Normal 58 7" xfId="22880" xr:uid="{00000000-0005-0000-0000-00000A590000}"/>
    <cellStyle name="Normal 58 8" xfId="22881" xr:uid="{00000000-0005-0000-0000-00000B590000}"/>
    <cellStyle name="Normal 58 9" xfId="22882" xr:uid="{00000000-0005-0000-0000-00000C590000}"/>
    <cellStyle name="Normal 59" xfId="20" xr:uid="{00000000-0005-0000-0000-00000D590000}"/>
    <cellStyle name="Normal 59 2" xfId="162" xr:uid="{00000000-0005-0000-0000-00000E590000}"/>
    <cellStyle name="Normal 59 2 2" xfId="22883" xr:uid="{00000000-0005-0000-0000-00000F590000}"/>
    <cellStyle name="Normal 59 2 2 2" xfId="22884" xr:uid="{00000000-0005-0000-0000-000010590000}"/>
    <cellStyle name="Normal 59 2 2 2 2" xfId="22885" xr:uid="{00000000-0005-0000-0000-000011590000}"/>
    <cellStyle name="Normal 59 2 2 3" xfId="22886" xr:uid="{00000000-0005-0000-0000-000012590000}"/>
    <cellStyle name="Normal 59 2 3" xfId="22887" xr:uid="{00000000-0005-0000-0000-000013590000}"/>
    <cellStyle name="Normal 59 2 3 2" xfId="22888" xr:uid="{00000000-0005-0000-0000-000014590000}"/>
    <cellStyle name="Normal 59 2 3 3" xfId="22889" xr:uid="{00000000-0005-0000-0000-000015590000}"/>
    <cellStyle name="Normal 59 2 4" xfId="22890" xr:uid="{00000000-0005-0000-0000-000016590000}"/>
    <cellStyle name="Normal 59 2 4 2" xfId="22891" xr:uid="{00000000-0005-0000-0000-000017590000}"/>
    <cellStyle name="Normal 59 2 5" xfId="22892" xr:uid="{00000000-0005-0000-0000-000018590000}"/>
    <cellStyle name="Normal 59 2 5 2" xfId="22893" xr:uid="{00000000-0005-0000-0000-000019590000}"/>
    <cellStyle name="Normal 59 2 6" xfId="22894" xr:uid="{00000000-0005-0000-0000-00001A590000}"/>
    <cellStyle name="Normal 59 2 7" xfId="22895" xr:uid="{00000000-0005-0000-0000-00001B590000}"/>
    <cellStyle name="Normal 59 3" xfId="22896" xr:uid="{00000000-0005-0000-0000-00001C590000}"/>
    <cellStyle name="Normal 59 3 2" xfId="22897" xr:uid="{00000000-0005-0000-0000-00001D590000}"/>
    <cellStyle name="Normal 59 3 2 2" xfId="22898" xr:uid="{00000000-0005-0000-0000-00001E590000}"/>
    <cellStyle name="Normal 59 3 3" xfId="22899" xr:uid="{00000000-0005-0000-0000-00001F590000}"/>
    <cellStyle name="Normal 59 4" xfId="22900" xr:uid="{00000000-0005-0000-0000-000020590000}"/>
    <cellStyle name="Normal 59 4 2" xfId="22901" xr:uid="{00000000-0005-0000-0000-000021590000}"/>
    <cellStyle name="Normal 59 4 3" xfId="22902" xr:uid="{00000000-0005-0000-0000-000022590000}"/>
    <cellStyle name="Normal 59 5" xfId="22903" xr:uid="{00000000-0005-0000-0000-000023590000}"/>
    <cellStyle name="Normal 59 5 2" xfId="22904" xr:uid="{00000000-0005-0000-0000-000024590000}"/>
    <cellStyle name="Normal 59 6" xfId="22905" xr:uid="{00000000-0005-0000-0000-000025590000}"/>
    <cellStyle name="Normal 59 6 2" xfId="22906" xr:uid="{00000000-0005-0000-0000-000026590000}"/>
    <cellStyle name="Normal 59 7" xfId="22907" xr:uid="{00000000-0005-0000-0000-000027590000}"/>
    <cellStyle name="Normal 59 8" xfId="22908" xr:uid="{00000000-0005-0000-0000-000028590000}"/>
    <cellStyle name="Normal 59 9" xfId="22909" xr:uid="{00000000-0005-0000-0000-000029590000}"/>
    <cellStyle name="Normal 6" xfId="78" xr:uid="{00000000-0005-0000-0000-00002A590000}"/>
    <cellStyle name="Normal 6 10" xfId="22910" xr:uid="{00000000-0005-0000-0000-00002B590000}"/>
    <cellStyle name="Normal 6 11" xfId="22911" xr:uid="{00000000-0005-0000-0000-00002C590000}"/>
    <cellStyle name="Normal 6 2" xfId="22912" xr:uid="{00000000-0005-0000-0000-00002D590000}"/>
    <cellStyle name="Normal 6 2 10" xfId="22913" xr:uid="{00000000-0005-0000-0000-00002E590000}"/>
    <cellStyle name="Normal 6 2 11" xfId="22914" xr:uid="{00000000-0005-0000-0000-00002F590000}"/>
    <cellStyle name="Normal 6 2 12" xfId="22915" xr:uid="{00000000-0005-0000-0000-000030590000}"/>
    <cellStyle name="Normal 6 2 2" xfId="22916" xr:uid="{00000000-0005-0000-0000-000031590000}"/>
    <cellStyle name="Normal 6 2 2 2" xfId="22917" xr:uid="{00000000-0005-0000-0000-000032590000}"/>
    <cellStyle name="Normal 6 2 2 2 2" xfId="22918" xr:uid="{00000000-0005-0000-0000-000033590000}"/>
    <cellStyle name="Normal 6 2 2 2 2 2" xfId="22919" xr:uid="{00000000-0005-0000-0000-000034590000}"/>
    <cellStyle name="Normal 6 2 2 2 3" xfId="22920" xr:uid="{00000000-0005-0000-0000-000035590000}"/>
    <cellStyle name="Normal 6 2 2 2 4" xfId="22921" xr:uid="{00000000-0005-0000-0000-000036590000}"/>
    <cellStyle name="Normal 6 2 2 2 5" xfId="22922" xr:uid="{00000000-0005-0000-0000-000037590000}"/>
    <cellStyle name="Normal 6 2 2 2 6" xfId="22923" xr:uid="{00000000-0005-0000-0000-000038590000}"/>
    <cellStyle name="Normal 6 2 2 3" xfId="22924" xr:uid="{00000000-0005-0000-0000-000039590000}"/>
    <cellStyle name="Normal 6 2 2 3 2" xfId="22925" xr:uid="{00000000-0005-0000-0000-00003A590000}"/>
    <cellStyle name="Normal 6 2 2 4" xfId="22926" xr:uid="{00000000-0005-0000-0000-00003B590000}"/>
    <cellStyle name="Normal 6 2 2 4 2" xfId="22927" xr:uid="{00000000-0005-0000-0000-00003C590000}"/>
    <cellStyle name="Normal 6 2 2 5" xfId="22928" xr:uid="{00000000-0005-0000-0000-00003D590000}"/>
    <cellStyle name="Normal 6 2 2 6" xfId="22929" xr:uid="{00000000-0005-0000-0000-00003E590000}"/>
    <cellStyle name="Normal 6 2 2 7" xfId="22930" xr:uid="{00000000-0005-0000-0000-00003F590000}"/>
    <cellStyle name="Normal 6 2 2 8" xfId="22931" xr:uid="{00000000-0005-0000-0000-000040590000}"/>
    <cellStyle name="Normal 6 2 2 9" xfId="22932" xr:uid="{00000000-0005-0000-0000-000041590000}"/>
    <cellStyle name="Normal 6 2 3" xfId="22933" xr:uid="{00000000-0005-0000-0000-000042590000}"/>
    <cellStyle name="Normal 6 2 3 2" xfId="22934" xr:uid="{00000000-0005-0000-0000-000043590000}"/>
    <cellStyle name="Normal 6 2 3 2 2" xfId="22935" xr:uid="{00000000-0005-0000-0000-000044590000}"/>
    <cellStyle name="Normal 6 2 3 3" xfId="22936" xr:uid="{00000000-0005-0000-0000-000045590000}"/>
    <cellStyle name="Normal 6 2 3 3 2" xfId="22937" xr:uid="{00000000-0005-0000-0000-000046590000}"/>
    <cellStyle name="Normal 6 2 3 4" xfId="22938" xr:uid="{00000000-0005-0000-0000-000047590000}"/>
    <cellStyle name="Normal 6 2 3 5" xfId="22939" xr:uid="{00000000-0005-0000-0000-000048590000}"/>
    <cellStyle name="Normal 6 2 3 6" xfId="22940" xr:uid="{00000000-0005-0000-0000-000049590000}"/>
    <cellStyle name="Normal 6 2 3 7" xfId="22941" xr:uid="{00000000-0005-0000-0000-00004A590000}"/>
    <cellStyle name="Normal 6 2 4" xfId="22942" xr:uid="{00000000-0005-0000-0000-00004B590000}"/>
    <cellStyle name="Normal 6 2 4 2" xfId="22943" xr:uid="{00000000-0005-0000-0000-00004C590000}"/>
    <cellStyle name="Normal 6 2 4 2 2" xfId="22944" xr:uid="{00000000-0005-0000-0000-00004D590000}"/>
    <cellStyle name="Normal 6 2 4 3" xfId="22945" xr:uid="{00000000-0005-0000-0000-00004E590000}"/>
    <cellStyle name="Normal 6 2 5" xfId="22946" xr:uid="{00000000-0005-0000-0000-00004F590000}"/>
    <cellStyle name="Normal 6 2 5 2" xfId="22947" xr:uid="{00000000-0005-0000-0000-000050590000}"/>
    <cellStyle name="Normal 6 2 6" xfId="22948" xr:uid="{00000000-0005-0000-0000-000051590000}"/>
    <cellStyle name="Normal 6 2 6 2" xfId="22949" xr:uid="{00000000-0005-0000-0000-000052590000}"/>
    <cellStyle name="Normal 6 2 7" xfId="22950" xr:uid="{00000000-0005-0000-0000-000053590000}"/>
    <cellStyle name="Normal 6 2 8" xfId="22951" xr:uid="{00000000-0005-0000-0000-000054590000}"/>
    <cellStyle name="Normal 6 2 9" xfId="22952" xr:uid="{00000000-0005-0000-0000-000055590000}"/>
    <cellStyle name="Normal 6 3" xfId="22953" xr:uid="{00000000-0005-0000-0000-000056590000}"/>
    <cellStyle name="Normal 6 3 10" xfId="22954" xr:uid="{00000000-0005-0000-0000-000057590000}"/>
    <cellStyle name="Normal 6 3 11" xfId="22955" xr:uid="{00000000-0005-0000-0000-000058590000}"/>
    <cellStyle name="Normal 6 3 2" xfId="22956" xr:uid="{00000000-0005-0000-0000-000059590000}"/>
    <cellStyle name="Normal 6 3 2 2" xfId="22957" xr:uid="{00000000-0005-0000-0000-00005A590000}"/>
    <cellStyle name="Normal 6 3 2 2 2" xfId="22958" xr:uid="{00000000-0005-0000-0000-00005B590000}"/>
    <cellStyle name="Normal 6 3 2 2 3" xfId="22959" xr:uid="{00000000-0005-0000-0000-00005C590000}"/>
    <cellStyle name="Normal 6 3 2 2 4" xfId="22960" xr:uid="{00000000-0005-0000-0000-00005D590000}"/>
    <cellStyle name="Normal 6 3 2 3" xfId="22961" xr:uid="{00000000-0005-0000-0000-00005E590000}"/>
    <cellStyle name="Normal 6 3 2 4" xfId="22962" xr:uid="{00000000-0005-0000-0000-00005F590000}"/>
    <cellStyle name="Normal 6 3 2 5" xfId="22963" xr:uid="{00000000-0005-0000-0000-000060590000}"/>
    <cellStyle name="Normal 6 3 2 6" xfId="22964" xr:uid="{00000000-0005-0000-0000-000061590000}"/>
    <cellStyle name="Normal 6 3 3" xfId="22965" xr:uid="{00000000-0005-0000-0000-000062590000}"/>
    <cellStyle name="Normal 6 3 3 2" xfId="22966" xr:uid="{00000000-0005-0000-0000-000063590000}"/>
    <cellStyle name="Normal 6 3 3 3" xfId="22967" xr:uid="{00000000-0005-0000-0000-000064590000}"/>
    <cellStyle name="Normal 6 3 3 4" xfId="22968" xr:uid="{00000000-0005-0000-0000-000065590000}"/>
    <cellStyle name="Normal 6 3 3 5" xfId="22969" xr:uid="{00000000-0005-0000-0000-000066590000}"/>
    <cellStyle name="Normal 6 3 4" xfId="22970" xr:uid="{00000000-0005-0000-0000-000067590000}"/>
    <cellStyle name="Normal 6 3 4 2" xfId="22971" xr:uid="{00000000-0005-0000-0000-000068590000}"/>
    <cellStyle name="Normal 6 3 5" xfId="22972" xr:uid="{00000000-0005-0000-0000-000069590000}"/>
    <cellStyle name="Normal 6 3 5 2" xfId="22973" xr:uid="{00000000-0005-0000-0000-00006A590000}"/>
    <cellStyle name="Normal 6 3 6" xfId="22974" xr:uid="{00000000-0005-0000-0000-00006B590000}"/>
    <cellStyle name="Normal 6 3 7" xfId="22975" xr:uid="{00000000-0005-0000-0000-00006C590000}"/>
    <cellStyle name="Normal 6 3 8" xfId="22976" xr:uid="{00000000-0005-0000-0000-00006D590000}"/>
    <cellStyle name="Normal 6 3 9" xfId="22977" xr:uid="{00000000-0005-0000-0000-00006E590000}"/>
    <cellStyle name="Normal 6 4" xfId="22978" xr:uid="{00000000-0005-0000-0000-00006F590000}"/>
    <cellStyle name="Normal 6 4 2" xfId="22979" xr:uid="{00000000-0005-0000-0000-000070590000}"/>
    <cellStyle name="Normal 6 4 2 2" xfId="22980" xr:uid="{00000000-0005-0000-0000-000071590000}"/>
    <cellStyle name="Normal 6 4 2 3" xfId="22981" xr:uid="{00000000-0005-0000-0000-000072590000}"/>
    <cellStyle name="Normal 6 4 3" xfId="22982" xr:uid="{00000000-0005-0000-0000-000073590000}"/>
    <cellStyle name="Normal 6 4 4" xfId="22983" xr:uid="{00000000-0005-0000-0000-000074590000}"/>
    <cellStyle name="Normal 6 4 5" xfId="22984" xr:uid="{00000000-0005-0000-0000-000075590000}"/>
    <cellStyle name="Normal 6 4 6" xfId="22985" xr:uid="{00000000-0005-0000-0000-000076590000}"/>
    <cellStyle name="Normal 6 5" xfId="22986" xr:uid="{00000000-0005-0000-0000-000077590000}"/>
    <cellStyle name="Normal 6 5 2" xfId="22987" xr:uid="{00000000-0005-0000-0000-000078590000}"/>
    <cellStyle name="Normal 6 5 3" xfId="22988" xr:uid="{00000000-0005-0000-0000-000079590000}"/>
    <cellStyle name="Normal 6 5 4" xfId="22989" xr:uid="{00000000-0005-0000-0000-00007A590000}"/>
    <cellStyle name="Normal 6 6" xfId="22990" xr:uid="{00000000-0005-0000-0000-00007B590000}"/>
    <cellStyle name="Normal 6 7" xfId="22991" xr:uid="{00000000-0005-0000-0000-00007C590000}"/>
    <cellStyle name="Normal 6 8" xfId="22992" xr:uid="{00000000-0005-0000-0000-00007D590000}"/>
    <cellStyle name="Normal 6 9" xfId="22993" xr:uid="{00000000-0005-0000-0000-00007E590000}"/>
    <cellStyle name="Normal 60" xfId="22994" xr:uid="{00000000-0005-0000-0000-00007F590000}"/>
    <cellStyle name="Normal 60 2" xfId="22995" xr:uid="{00000000-0005-0000-0000-000080590000}"/>
    <cellStyle name="Normal 60 2 2" xfId="22996" xr:uid="{00000000-0005-0000-0000-000081590000}"/>
    <cellStyle name="Normal 60 2 2 2" xfId="22997" xr:uid="{00000000-0005-0000-0000-000082590000}"/>
    <cellStyle name="Normal 60 2 2 2 2" xfId="22998" xr:uid="{00000000-0005-0000-0000-000083590000}"/>
    <cellStyle name="Normal 60 2 2 3" xfId="22999" xr:uid="{00000000-0005-0000-0000-000084590000}"/>
    <cellStyle name="Normal 60 2 2 3 2" xfId="23000" xr:uid="{00000000-0005-0000-0000-000085590000}"/>
    <cellStyle name="Normal 60 2 2 4" xfId="23001" xr:uid="{00000000-0005-0000-0000-000086590000}"/>
    <cellStyle name="Normal 60 2 2 4 2" xfId="23002" xr:uid="{00000000-0005-0000-0000-000087590000}"/>
    <cellStyle name="Normal 60 2 2 5" xfId="23003" xr:uid="{00000000-0005-0000-0000-000088590000}"/>
    <cellStyle name="Normal 60 2 2 5 2" xfId="23004" xr:uid="{00000000-0005-0000-0000-000089590000}"/>
    <cellStyle name="Normal 60 2 2 6" xfId="23005" xr:uid="{00000000-0005-0000-0000-00008A590000}"/>
    <cellStyle name="Normal 60 2 3" xfId="23006" xr:uid="{00000000-0005-0000-0000-00008B590000}"/>
    <cellStyle name="Normal 60 2 3 2" xfId="23007" xr:uid="{00000000-0005-0000-0000-00008C590000}"/>
    <cellStyle name="Normal 60 2 4" xfId="23008" xr:uid="{00000000-0005-0000-0000-00008D590000}"/>
    <cellStyle name="Normal 60 2 4 2" xfId="23009" xr:uid="{00000000-0005-0000-0000-00008E590000}"/>
    <cellStyle name="Normal 60 2 5" xfId="23010" xr:uid="{00000000-0005-0000-0000-00008F590000}"/>
    <cellStyle name="Normal 60 2 5 2" xfId="23011" xr:uid="{00000000-0005-0000-0000-000090590000}"/>
    <cellStyle name="Normal 60 2 6" xfId="23012" xr:uid="{00000000-0005-0000-0000-000091590000}"/>
    <cellStyle name="Normal 60 2 6 2" xfId="23013" xr:uid="{00000000-0005-0000-0000-000092590000}"/>
    <cellStyle name="Normal 60 2 7" xfId="23014" xr:uid="{00000000-0005-0000-0000-000093590000}"/>
    <cellStyle name="Normal 60 2 8" xfId="23015" xr:uid="{00000000-0005-0000-0000-000094590000}"/>
    <cellStyle name="Normal 60 3" xfId="23016" xr:uid="{00000000-0005-0000-0000-000095590000}"/>
    <cellStyle name="Normal 60 3 2" xfId="23017" xr:uid="{00000000-0005-0000-0000-000096590000}"/>
    <cellStyle name="Normal 60 3 2 2" xfId="23018" xr:uid="{00000000-0005-0000-0000-000097590000}"/>
    <cellStyle name="Normal 60 3 3" xfId="23019" xr:uid="{00000000-0005-0000-0000-000098590000}"/>
    <cellStyle name="Normal 60 3 3 2" xfId="23020" xr:uid="{00000000-0005-0000-0000-000099590000}"/>
    <cellStyle name="Normal 60 3 4" xfId="23021" xr:uid="{00000000-0005-0000-0000-00009A590000}"/>
    <cellStyle name="Normal 60 3 4 2" xfId="23022" xr:uid="{00000000-0005-0000-0000-00009B590000}"/>
    <cellStyle name="Normal 60 3 5" xfId="23023" xr:uid="{00000000-0005-0000-0000-00009C590000}"/>
    <cellStyle name="Normal 60 3 5 2" xfId="23024" xr:uid="{00000000-0005-0000-0000-00009D590000}"/>
    <cellStyle name="Normal 60 3 6" xfId="23025" xr:uid="{00000000-0005-0000-0000-00009E590000}"/>
    <cellStyle name="Normal 60 4" xfId="23026" xr:uid="{00000000-0005-0000-0000-00009F590000}"/>
    <cellStyle name="Normal 60 4 2" xfId="23027" xr:uid="{00000000-0005-0000-0000-0000A0590000}"/>
    <cellStyle name="Normal 60 5" xfId="23028" xr:uid="{00000000-0005-0000-0000-0000A1590000}"/>
    <cellStyle name="Normal 60 5 2" xfId="23029" xr:uid="{00000000-0005-0000-0000-0000A2590000}"/>
    <cellStyle name="Normal 60 6" xfId="23030" xr:uid="{00000000-0005-0000-0000-0000A3590000}"/>
    <cellStyle name="Normal 60 6 2" xfId="23031" xr:uid="{00000000-0005-0000-0000-0000A4590000}"/>
    <cellStyle name="Normal 60 7" xfId="23032" xr:uid="{00000000-0005-0000-0000-0000A5590000}"/>
    <cellStyle name="Normal 60 7 2" xfId="23033" xr:uid="{00000000-0005-0000-0000-0000A6590000}"/>
    <cellStyle name="Normal 60 8" xfId="23034" xr:uid="{00000000-0005-0000-0000-0000A7590000}"/>
    <cellStyle name="Normal 60 9" xfId="23035" xr:uid="{00000000-0005-0000-0000-0000A8590000}"/>
    <cellStyle name="Normal 61" xfId="21" xr:uid="{00000000-0005-0000-0000-0000A9590000}"/>
    <cellStyle name="Normal 61 2" xfId="146" xr:uid="{00000000-0005-0000-0000-0000AA590000}"/>
    <cellStyle name="Normal 61 2 2" xfId="23036" xr:uid="{00000000-0005-0000-0000-0000AB590000}"/>
    <cellStyle name="Normal 61 2 2 2" xfId="23037" xr:uid="{00000000-0005-0000-0000-0000AC590000}"/>
    <cellStyle name="Normal 61 2 2 2 2" xfId="23038" xr:uid="{00000000-0005-0000-0000-0000AD590000}"/>
    <cellStyle name="Normal 61 2 2 3" xfId="23039" xr:uid="{00000000-0005-0000-0000-0000AE590000}"/>
    <cellStyle name="Normal 61 2 3" xfId="23040" xr:uid="{00000000-0005-0000-0000-0000AF590000}"/>
    <cellStyle name="Normal 61 2 3 2" xfId="23041" xr:uid="{00000000-0005-0000-0000-0000B0590000}"/>
    <cellStyle name="Normal 61 2 3 3" xfId="23042" xr:uid="{00000000-0005-0000-0000-0000B1590000}"/>
    <cellStyle name="Normal 61 2 4" xfId="23043" xr:uid="{00000000-0005-0000-0000-0000B2590000}"/>
    <cellStyle name="Normal 61 2 4 2" xfId="23044" xr:uid="{00000000-0005-0000-0000-0000B3590000}"/>
    <cellStyle name="Normal 61 2 5" xfId="23045" xr:uid="{00000000-0005-0000-0000-0000B4590000}"/>
    <cellStyle name="Normal 61 2 5 2" xfId="23046" xr:uid="{00000000-0005-0000-0000-0000B5590000}"/>
    <cellStyle name="Normal 61 2 6" xfId="23047" xr:uid="{00000000-0005-0000-0000-0000B6590000}"/>
    <cellStyle name="Normal 61 2 7" xfId="23048" xr:uid="{00000000-0005-0000-0000-0000B7590000}"/>
    <cellStyle name="Normal 61 3" xfId="23049" xr:uid="{00000000-0005-0000-0000-0000B8590000}"/>
    <cellStyle name="Normal 61 3 2" xfId="23050" xr:uid="{00000000-0005-0000-0000-0000B9590000}"/>
    <cellStyle name="Normal 61 3 2 2" xfId="23051" xr:uid="{00000000-0005-0000-0000-0000BA590000}"/>
    <cellStyle name="Normal 61 3 3" xfId="23052" xr:uid="{00000000-0005-0000-0000-0000BB590000}"/>
    <cellStyle name="Normal 61 4" xfId="23053" xr:uid="{00000000-0005-0000-0000-0000BC590000}"/>
    <cellStyle name="Normal 61 4 2" xfId="23054" xr:uid="{00000000-0005-0000-0000-0000BD590000}"/>
    <cellStyle name="Normal 61 4 3" xfId="23055" xr:uid="{00000000-0005-0000-0000-0000BE590000}"/>
    <cellStyle name="Normal 61 5" xfId="23056" xr:uid="{00000000-0005-0000-0000-0000BF590000}"/>
    <cellStyle name="Normal 61 5 2" xfId="23057" xr:uid="{00000000-0005-0000-0000-0000C0590000}"/>
    <cellStyle name="Normal 61 6" xfId="23058" xr:uid="{00000000-0005-0000-0000-0000C1590000}"/>
    <cellStyle name="Normal 61 6 2" xfId="23059" xr:uid="{00000000-0005-0000-0000-0000C2590000}"/>
    <cellStyle name="Normal 61 7" xfId="23060" xr:uid="{00000000-0005-0000-0000-0000C3590000}"/>
    <cellStyle name="Normal 61 8" xfId="23061" xr:uid="{00000000-0005-0000-0000-0000C4590000}"/>
    <cellStyle name="Normal 61 9" xfId="23062" xr:uid="{00000000-0005-0000-0000-0000C5590000}"/>
    <cellStyle name="Normal 62" xfId="22" xr:uid="{00000000-0005-0000-0000-0000C6590000}"/>
    <cellStyle name="Normal 62 2" xfId="103" xr:uid="{00000000-0005-0000-0000-0000C7590000}"/>
    <cellStyle name="Normal 62 2 2" xfId="23063" xr:uid="{00000000-0005-0000-0000-0000C8590000}"/>
    <cellStyle name="Normal 62 2 2 2" xfId="23064" xr:uid="{00000000-0005-0000-0000-0000C9590000}"/>
    <cellStyle name="Normal 62 2 2 2 2" xfId="23065" xr:uid="{00000000-0005-0000-0000-0000CA590000}"/>
    <cellStyle name="Normal 62 2 2 3" xfId="23066" xr:uid="{00000000-0005-0000-0000-0000CB590000}"/>
    <cellStyle name="Normal 62 2 3" xfId="23067" xr:uid="{00000000-0005-0000-0000-0000CC590000}"/>
    <cellStyle name="Normal 62 2 3 2" xfId="23068" xr:uid="{00000000-0005-0000-0000-0000CD590000}"/>
    <cellStyle name="Normal 62 2 3 3" xfId="23069" xr:uid="{00000000-0005-0000-0000-0000CE590000}"/>
    <cellStyle name="Normal 62 2 4" xfId="23070" xr:uid="{00000000-0005-0000-0000-0000CF590000}"/>
    <cellStyle name="Normal 62 2 4 2" xfId="23071" xr:uid="{00000000-0005-0000-0000-0000D0590000}"/>
    <cellStyle name="Normal 62 2 5" xfId="23072" xr:uid="{00000000-0005-0000-0000-0000D1590000}"/>
    <cellStyle name="Normal 62 2 5 2" xfId="23073" xr:uid="{00000000-0005-0000-0000-0000D2590000}"/>
    <cellStyle name="Normal 62 2 6" xfId="23074" xr:uid="{00000000-0005-0000-0000-0000D3590000}"/>
    <cellStyle name="Normal 62 2 7" xfId="23075" xr:uid="{00000000-0005-0000-0000-0000D4590000}"/>
    <cellStyle name="Normal 62 3" xfId="23076" xr:uid="{00000000-0005-0000-0000-0000D5590000}"/>
    <cellStyle name="Normal 62 3 2" xfId="23077" xr:uid="{00000000-0005-0000-0000-0000D6590000}"/>
    <cellStyle name="Normal 62 3 2 2" xfId="23078" xr:uid="{00000000-0005-0000-0000-0000D7590000}"/>
    <cellStyle name="Normal 62 3 3" xfId="23079" xr:uid="{00000000-0005-0000-0000-0000D8590000}"/>
    <cellStyle name="Normal 62 4" xfId="23080" xr:uid="{00000000-0005-0000-0000-0000D9590000}"/>
    <cellStyle name="Normal 62 4 2" xfId="23081" xr:uid="{00000000-0005-0000-0000-0000DA590000}"/>
    <cellStyle name="Normal 62 4 3" xfId="23082" xr:uid="{00000000-0005-0000-0000-0000DB590000}"/>
    <cellStyle name="Normal 62 5" xfId="23083" xr:uid="{00000000-0005-0000-0000-0000DC590000}"/>
    <cellStyle name="Normal 62 5 2" xfId="23084" xr:uid="{00000000-0005-0000-0000-0000DD590000}"/>
    <cellStyle name="Normal 62 6" xfId="23085" xr:uid="{00000000-0005-0000-0000-0000DE590000}"/>
    <cellStyle name="Normal 62 6 2" xfId="23086" xr:uid="{00000000-0005-0000-0000-0000DF590000}"/>
    <cellStyle name="Normal 62 7" xfId="23087" xr:uid="{00000000-0005-0000-0000-0000E0590000}"/>
    <cellStyle name="Normal 62 8" xfId="23088" xr:uid="{00000000-0005-0000-0000-0000E1590000}"/>
    <cellStyle name="Normal 62 9" xfId="23089" xr:uid="{00000000-0005-0000-0000-0000E2590000}"/>
    <cellStyle name="Normal 63" xfId="23" xr:uid="{00000000-0005-0000-0000-0000E3590000}"/>
    <cellStyle name="Normal 63 2" xfId="164" xr:uid="{00000000-0005-0000-0000-0000E4590000}"/>
    <cellStyle name="Normal 63 2 2" xfId="23090" xr:uid="{00000000-0005-0000-0000-0000E5590000}"/>
    <cellStyle name="Normal 63 2 2 2" xfId="23091" xr:uid="{00000000-0005-0000-0000-0000E6590000}"/>
    <cellStyle name="Normal 63 2 2 2 2" xfId="23092" xr:uid="{00000000-0005-0000-0000-0000E7590000}"/>
    <cellStyle name="Normal 63 2 2 3" xfId="23093" xr:uid="{00000000-0005-0000-0000-0000E8590000}"/>
    <cellStyle name="Normal 63 2 3" xfId="23094" xr:uid="{00000000-0005-0000-0000-0000E9590000}"/>
    <cellStyle name="Normal 63 2 3 2" xfId="23095" xr:uid="{00000000-0005-0000-0000-0000EA590000}"/>
    <cellStyle name="Normal 63 2 3 3" xfId="23096" xr:uid="{00000000-0005-0000-0000-0000EB590000}"/>
    <cellStyle name="Normal 63 2 4" xfId="23097" xr:uid="{00000000-0005-0000-0000-0000EC590000}"/>
    <cellStyle name="Normal 63 2 4 2" xfId="23098" xr:uid="{00000000-0005-0000-0000-0000ED590000}"/>
    <cellStyle name="Normal 63 2 5" xfId="23099" xr:uid="{00000000-0005-0000-0000-0000EE590000}"/>
    <cellStyle name="Normal 63 2 5 2" xfId="23100" xr:uid="{00000000-0005-0000-0000-0000EF590000}"/>
    <cellStyle name="Normal 63 2 6" xfId="23101" xr:uid="{00000000-0005-0000-0000-0000F0590000}"/>
    <cellStyle name="Normal 63 2 7" xfId="23102" xr:uid="{00000000-0005-0000-0000-0000F1590000}"/>
    <cellStyle name="Normal 63 3" xfId="23103" xr:uid="{00000000-0005-0000-0000-0000F2590000}"/>
    <cellStyle name="Normal 63 3 2" xfId="23104" xr:uid="{00000000-0005-0000-0000-0000F3590000}"/>
    <cellStyle name="Normal 63 3 2 2" xfId="23105" xr:uid="{00000000-0005-0000-0000-0000F4590000}"/>
    <cellStyle name="Normal 63 3 3" xfId="23106" xr:uid="{00000000-0005-0000-0000-0000F5590000}"/>
    <cellStyle name="Normal 63 4" xfId="23107" xr:uid="{00000000-0005-0000-0000-0000F6590000}"/>
    <cellStyle name="Normal 63 4 2" xfId="23108" xr:uid="{00000000-0005-0000-0000-0000F7590000}"/>
    <cellStyle name="Normal 63 4 3" xfId="23109" xr:uid="{00000000-0005-0000-0000-0000F8590000}"/>
    <cellStyle name="Normal 63 5" xfId="23110" xr:uid="{00000000-0005-0000-0000-0000F9590000}"/>
    <cellStyle name="Normal 63 5 2" xfId="23111" xr:uid="{00000000-0005-0000-0000-0000FA590000}"/>
    <cellStyle name="Normal 63 6" xfId="23112" xr:uid="{00000000-0005-0000-0000-0000FB590000}"/>
    <cellStyle name="Normal 63 6 2" xfId="23113" xr:uid="{00000000-0005-0000-0000-0000FC590000}"/>
    <cellStyle name="Normal 63 7" xfId="23114" xr:uid="{00000000-0005-0000-0000-0000FD590000}"/>
    <cellStyle name="Normal 63 8" xfId="23115" xr:uid="{00000000-0005-0000-0000-0000FE590000}"/>
    <cellStyle name="Normal 63 9" xfId="23116" xr:uid="{00000000-0005-0000-0000-0000FF590000}"/>
    <cellStyle name="Normal 64" xfId="24" xr:uid="{00000000-0005-0000-0000-0000005A0000}"/>
    <cellStyle name="Normal 64 2" xfId="158" xr:uid="{00000000-0005-0000-0000-0000015A0000}"/>
    <cellStyle name="Normal 64 2 2" xfId="23117" xr:uid="{00000000-0005-0000-0000-0000025A0000}"/>
    <cellStyle name="Normal 64 2 2 2" xfId="23118" xr:uid="{00000000-0005-0000-0000-0000035A0000}"/>
    <cellStyle name="Normal 64 2 2 2 2" xfId="23119" xr:uid="{00000000-0005-0000-0000-0000045A0000}"/>
    <cellStyle name="Normal 64 2 2 3" xfId="23120" xr:uid="{00000000-0005-0000-0000-0000055A0000}"/>
    <cellStyle name="Normal 64 2 3" xfId="23121" xr:uid="{00000000-0005-0000-0000-0000065A0000}"/>
    <cellStyle name="Normal 64 2 3 2" xfId="23122" xr:uid="{00000000-0005-0000-0000-0000075A0000}"/>
    <cellStyle name="Normal 64 2 3 3" xfId="23123" xr:uid="{00000000-0005-0000-0000-0000085A0000}"/>
    <cellStyle name="Normal 64 2 4" xfId="23124" xr:uid="{00000000-0005-0000-0000-0000095A0000}"/>
    <cellStyle name="Normal 64 2 4 2" xfId="23125" xr:uid="{00000000-0005-0000-0000-00000A5A0000}"/>
    <cellStyle name="Normal 64 2 5" xfId="23126" xr:uid="{00000000-0005-0000-0000-00000B5A0000}"/>
    <cellStyle name="Normal 64 2 5 2" xfId="23127" xr:uid="{00000000-0005-0000-0000-00000C5A0000}"/>
    <cellStyle name="Normal 64 2 6" xfId="23128" xr:uid="{00000000-0005-0000-0000-00000D5A0000}"/>
    <cellStyle name="Normal 64 2 7" xfId="23129" xr:uid="{00000000-0005-0000-0000-00000E5A0000}"/>
    <cellStyle name="Normal 64 3" xfId="23130" xr:uid="{00000000-0005-0000-0000-00000F5A0000}"/>
    <cellStyle name="Normal 64 3 2" xfId="23131" xr:uid="{00000000-0005-0000-0000-0000105A0000}"/>
    <cellStyle name="Normal 64 3 2 2" xfId="23132" xr:uid="{00000000-0005-0000-0000-0000115A0000}"/>
    <cellStyle name="Normal 64 3 3" xfId="23133" xr:uid="{00000000-0005-0000-0000-0000125A0000}"/>
    <cellStyle name="Normal 64 4" xfId="23134" xr:uid="{00000000-0005-0000-0000-0000135A0000}"/>
    <cellStyle name="Normal 64 4 2" xfId="23135" xr:uid="{00000000-0005-0000-0000-0000145A0000}"/>
    <cellStyle name="Normal 64 4 3" xfId="23136" xr:uid="{00000000-0005-0000-0000-0000155A0000}"/>
    <cellStyle name="Normal 64 5" xfId="23137" xr:uid="{00000000-0005-0000-0000-0000165A0000}"/>
    <cellStyle name="Normal 64 5 2" xfId="23138" xr:uid="{00000000-0005-0000-0000-0000175A0000}"/>
    <cellStyle name="Normal 64 6" xfId="23139" xr:uid="{00000000-0005-0000-0000-0000185A0000}"/>
    <cellStyle name="Normal 64 6 2" xfId="23140" xr:uid="{00000000-0005-0000-0000-0000195A0000}"/>
    <cellStyle name="Normal 64 7" xfId="23141" xr:uid="{00000000-0005-0000-0000-00001A5A0000}"/>
    <cellStyle name="Normal 64 8" xfId="23142" xr:uid="{00000000-0005-0000-0000-00001B5A0000}"/>
    <cellStyle name="Normal 64 9" xfId="23143" xr:uid="{00000000-0005-0000-0000-00001C5A0000}"/>
    <cellStyle name="Normal 65" xfId="25" xr:uid="{00000000-0005-0000-0000-00001D5A0000}"/>
    <cellStyle name="Normal 65 2" xfId="157" xr:uid="{00000000-0005-0000-0000-00001E5A0000}"/>
    <cellStyle name="Normal 65 2 2" xfId="23144" xr:uid="{00000000-0005-0000-0000-00001F5A0000}"/>
    <cellStyle name="Normal 65 2 2 2" xfId="23145" xr:uid="{00000000-0005-0000-0000-0000205A0000}"/>
    <cellStyle name="Normal 65 2 2 2 2" xfId="23146" xr:uid="{00000000-0005-0000-0000-0000215A0000}"/>
    <cellStyle name="Normal 65 2 2 3" xfId="23147" xr:uid="{00000000-0005-0000-0000-0000225A0000}"/>
    <cellStyle name="Normal 65 2 3" xfId="23148" xr:uid="{00000000-0005-0000-0000-0000235A0000}"/>
    <cellStyle name="Normal 65 2 3 2" xfId="23149" xr:uid="{00000000-0005-0000-0000-0000245A0000}"/>
    <cellStyle name="Normal 65 2 3 3" xfId="23150" xr:uid="{00000000-0005-0000-0000-0000255A0000}"/>
    <cellStyle name="Normal 65 2 4" xfId="23151" xr:uid="{00000000-0005-0000-0000-0000265A0000}"/>
    <cellStyle name="Normal 65 2 4 2" xfId="23152" xr:uid="{00000000-0005-0000-0000-0000275A0000}"/>
    <cellStyle name="Normal 65 2 5" xfId="23153" xr:uid="{00000000-0005-0000-0000-0000285A0000}"/>
    <cellStyle name="Normal 65 2 5 2" xfId="23154" xr:uid="{00000000-0005-0000-0000-0000295A0000}"/>
    <cellStyle name="Normal 65 2 6" xfId="23155" xr:uid="{00000000-0005-0000-0000-00002A5A0000}"/>
    <cellStyle name="Normal 65 2 7" xfId="23156" xr:uid="{00000000-0005-0000-0000-00002B5A0000}"/>
    <cellStyle name="Normal 65 3" xfId="23157" xr:uid="{00000000-0005-0000-0000-00002C5A0000}"/>
    <cellStyle name="Normal 65 3 2" xfId="23158" xr:uid="{00000000-0005-0000-0000-00002D5A0000}"/>
    <cellStyle name="Normal 65 3 2 2" xfId="23159" xr:uid="{00000000-0005-0000-0000-00002E5A0000}"/>
    <cellStyle name="Normal 65 3 3" xfId="23160" xr:uid="{00000000-0005-0000-0000-00002F5A0000}"/>
    <cellStyle name="Normal 65 4" xfId="23161" xr:uid="{00000000-0005-0000-0000-0000305A0000}"/>
    <cellStyle name="Normal 65 4 2" xfId="23162" xr:uid="{00000000-0005-0000-0000-0000315A0000}"/>
    <cellStyle name="Normal 65 4 3" xfId="23163" xr:uid="{00000000-0005-0000-0000-0000325A0000}"/>
    <cellStyle name="Normal 65 5" xfId="23164" xr:uid="{00000000-0005-0000-0000-0000335A0000}"/>
    <cellStyle name="Normal 65 5 2" xfId="23165" xr:uid="{00000000-0005-0000-0000-0000345A0000}"/>
    <cellStyle name="Normal 65 6" xfId="23166" xr:uid="{00000000-0005-0000-0000-0000355A0000}"/>
    <cellStyle name="Normal 65 6 2" xfId="23167" xr:uid="{00000000-0005-0000-0000-0000365A0000}"/>
    <cellStyle name="Normal 65 7" xfId="23168" xr:uid="{00000000-0005-0000-0000-0000375A0000}"/>
    <cellStyle name="Normal 65 8" xfId="23169" xr:uid="{00000000-0005-0000-0000-0000385A0000}"/>
    <cellStyle name="Normal 65 9" xfId="23170" xr:uid="{00000000-0005-0000-0000-0000395A0000}"/>
    <cellStyle name="Normal 66" xfId="26" xr:uid="{00000000-0005-0000-0000-00003A5A0000}"/>
    <cellStyle name="Normal 66 10" xfId="23171" xr:uid="{00000000-0005-0000-0000-00003B5A0000}"/>
    <cellStyle name="Normal 66 2" xfId="152" xr:uid="{00000000-0005-0000-0000-00003C5A0000}"/>
    <cellStyle name="Normal 66 2 2" xfId="23172" xr:uid="{00000000-0005-0000-0000-00003D5A0000}"/>
    <cellStyle name="Normal 66 2 2 2" xfId="23173" xr:uid="{00000000-0005-0000-0000-00003E5A0000}"/>
    <cellStyle name="Normal 66 2 2 2 2" xfId="23174" xr:uid="{00000000-0005-0000-0000-00003F5A0000}"/>
    <cellStyle name="Normal 66 2 2 2 3" xfId="23175" xr:uid="{00000000-0005-0000-0000-0000405A0000}"/>
    <cellStyle name="Normal 66 2 2 3" xfId="23176" xr:uid="{00000000-0005-0000-0000-0000415A0000}"/>
    <cellStyle name="Normal 66 2 2 3 2" xfId="23177" xr:uid="{00000000-0005-0000-0000-0000425A0000}"/>
    <cellStyle name="Normal 66 2 2 4" xfId="23178" xr:uid="{00000000-0005-0000-0000-0000435A0000}"/>
    <cellStyle name="Normal 66 2 2 4 2" xfId="23179" xr:uid="{00000000-0005-0000-0000-0000445A0000}"/>
    <cellStyle name="Normal 66 2 2 5" xfId="23180" xr:uid="{00000000-0005-0000-0000-0000455A0000}"/>
    <cellStyle name="Normal 66 2 2 5 2" xfId="23181" xr:uid="{00000000-0005-0000-0000-0000465A0000}"/>
    <cellStyle name="Normal 66 2 2 6" xfId="23182" xr:uid="{00000000-0005-0000-0000-0000475A0000}"/>
    <cellStyle name="Normal 66 2 2 7" xfId="23183" xr:uid="{00000000-0005-0000-0000-0000485A0000}"/>
    <cellStyle name="Normal 66 2 3" xfId="23184" xr:uid="{00000000-0005-0000-0000-0000495A0000}"/>
    <cellStyle name="Normal 66 2 3 2" xfId="23185" xr:uid="{00000000-0005-0000-0000-00004A5A0000}"/>
    <cellStyle name="Normal 66 2 3 3" xfId="23186" xr:uid="{00000000-0005-0000-0000-00004B5A0000}"/>
    <cellStyle name="Normal 66 2 4" xfId="23187" xr:uid="{00000000-0005-0000-0000-00004C5A0000}"/>
    <cellStyle name="Normal 66 2 4 2" xfId="23188" xr:uid="{00000000-0005-0000-0000-00004D5A0000}"/>
    <cellStyle name="Normal 66 2 5" xfId="23189" xr:uid="{00000000-0005-0000-0000-00004E5A0000}"/>
    <cellStyle name="Normal 66 2 5 2" xfId="23190" xr:uid="{00000000-0005-0000-0000-00004F5A0000}"/>
    <cellStyle name="Normal 66 2 6" xfId="23191" xr:uid="{00000000-0005-0000-0000-0000505A0000}"/>
    <cellStyle name="Normal 66 2 6 2" xfId="23192" xr:uid="{00000000-0005-0000-0000-0000515A0000}"/>
    <cellStyle name="Normal 66 2 7" xfId="23193" xr:uid="{00000000-0005-0000-0000-0000525A0000}"/>
    <cellStyle name="Normal 66 2 8" xfId="23194" xr:uid="{00000000-0005-0000-0000-0000535A0000}"/>
    <cellStyle name="Normal 66 2 9" xfId="23195" xr:uid="{00000000-0005-0000-0000-0000545A0000}"/>
    <cellStyle name="Normal 66 3" xfId="23196" xr:uid="{00000000-0005-0000-0000-0000555A0000}"/>
    <cellStyle name="Normal 66 3 2" xfId="23197" xr:uid="{00000000-0005-0000-0000-0000565A0000}"/>
    <cellStyle name="Normal 66 3 2 2" xfId="23198" xr:uid="{00000000-0005-0000-0000-0000575A0000}"/>
    <cellStyle name="Normal 66 3 2 3" xfId="23199" xr:uid="{00000000-0005-0000-0000-0000585A0000}"/>
    <cellStyle name="Normal 66 3 3" xfId="23200" xr:uid="{00000000-0005-0000-0000-0000595A0000}"/>
    <cellStyle name="Normal 66 3 3 2" xfId="23201" xr:uid="{00000000-0005-0000-0000-00005A5A0000}"/>
    <cellStyle name="Normal 66 3 4" xfId="23202" xr:uid="{00000000-0005-0000-0000-00005B5A0000}"/>
    <cellStyle name="Normal 66 3 4 2" xfId="23203" xr:uid="{00000000-0005-0000-0000-00005C5A0000}"/>
    <cellStyle name="Normal 66 3 5" xfId="23204" xr:uid="{00000000-0005-0000-0000-00005D5A0000}"/>
    <cellStyle name="Normal 66 3 5 2" xfId="23205" xr:uid="{00000000-0005-0000-0000-00005E5A0000}"/>
    <cellStyle name="Normal 66 3 6" xfId="23206" xr:uid="{00000000-0005-0000-0000-00005F5A0000}"/>
    <cellStyle name="Normal 66 3 7" xfId="23207" xr:uid="{00000000-0005-0000-0000-0000605A0000}"/>
    <cellStyle name="Normal 66 4" xfId="23208" xr:uid="{00000000-0005-0000-0000-0000615A0000}"/>
    <cellStyle name="Normal 66 4 2" xfId="23209" xr:uid="{00000000-0005-0000-0000-0000625A0000}"/>
    <cellStyle name="Normal 66 4 3" xfId="23210" xr:uid="{00000000-0005-0000-0000-0000635A0000}"/>
    <cellStyle name="Normal 66 5" xfId="23211" xr:uid="{00000000-0005-0000-0000-0000645A0000}"/>
    <cellStyle name="Normal 66 5 2" xfId="23212" xr:uid="{00000000-0005-0000-0000-0000655A0000}"/>
    <cellStyle name="Normal 66 6" xfId="23213" xr:uid="{00000000-0005-0000-0000-0000665A0000}"/>
    <cellStyle name="Normal 66 6 2" xfId="23214" xr:uid="{00000000-0005-0000-0000-0000675A0000}"/>
    <cellStyle name="Normal 66 7" xfId="23215" xr:uid="{00000000-0005-0000-0000-0000685A0000}"/>
    <cellStyle name="Normal 66 7 2" xfId="23216" xr:uid="{00000000-0005-0000-0000-0000695A0000}"/>
    <cellStyle name="Normal 66 8" xfId="23217" xr:uid="{00000000-0005-0000-0000-00006A5A0000}"/>
    <cellStyle name="Normal 66 9" xfId="23218" xr:uid="{00000000-0005-0000-0000-00006B5A0000}"/>
    <cellStyle name="Normal 67" xfId="27" xr:uid="{00000000-0005-0000-0000-00006C5A0000}"/>
    <cellStyle name="Normal 67 2" xfId="149" xr:uid="{00000000-0005-0000-0000-00006D5A0000}"/>
    <cellStyle name="Normal 67 2 2" xfId="23219" xr:uid="{00000000-0005-0000-0000-00006E5A0000}"/>
    <cellStyle name="Normal 67 2 2 2" xfId="23220" xr:uid="{00000000-0005-0000-0000-00006F5A0000}"/>
    <cellStyle name="Normal 67 2 2 2 2" xfId="23221" xr:uid="{00000000-0005-0000-0000-0000705A0000}"/>
    <cellStyle name="Normal 67 2 2 3" xfId="23222" xr:uid="{00000000-0005-0000-0000-0000715A0000}"/>
    <cellStyle name="Normal 67 2 3" xfId="23223" xr:uid="{00000000-0005-0000-0000-0000725A0000}"/>
    <cellStyle name="Normal 67 2 3 2" xfId="23224" xr:uid="{00000000-0005-0000-0000-0000735A0000}"/>
    <cellStyle name="Normal 67 2 3 3" xfId="23225" xr:uid="{00000000-0005-0000-0000-0000745A0000}"/>
    <cellStyle name="Normal 67 2 4" xfId="23226" xr:uid="{00000000-0005-0000-0000-0000755A0000}"/>
    <cellStyle name="Normal 67 2 4 2" xfId="23227" xr:uid="{00000000-0005-0000-0000-0000765A0000}"/>
    <cellStyle name="Normal 67 2 5" xfId="23228" xr:uid="{00000000-0005-0000-0000-0000775A0000}"/>
    <cellStyle name="Normal 67 2 5 2" xfId="23229" xr:uid="{00000000-0005-0000-0000-0000785A0000}"/>
    <cellStyle name="Normal 67 2 6" xfId="23230" xr:uid="{00000000-0005-0000-0000-0000795A0000}"/>
    <cellStyle name="Normal 67 2 7" xfId="23231" xr:uid="{00000000-0005-0000-0000-00007A5A0000}"/>
    <cellStyle name="Normal 67 3" xfId="23232" xr:uid="{00000000-0005-0000-0000-00007B5A0000}"/>
    <cellStyle name="Normal 67 3 2" xfId="23233" xr:uid="{00000000-0005-0000-0000-00007C5A0000}"/>
    <cellStyle name="Normal 67 3 2 2" xfId="23234" xr:uid="{00000000-0005-0000-0000-00007D5A0000}"/>
    <cellStyle name="Normal 67 3 3" xfId="23235" xr:uid="{00000000-0005-0000-0000-00007E5A0000}"/>
    <cellStyle name="Normal 67 4" xfId="23236" xr:uid="{00000000-0005-0000-0000-00007F5A0000}"/>
    <cellStyle name="Normal 67 4 2" xfId="23237" xr:uid="{00000000-0005-0000-0000-0000805A0000}"/>
    <cellStyle name="Normal 67 4 3" xfId="23238" xr:uid="{00000000-0005-0000-0000-0000815A0000}"/>
    <cellStyle name="Normal 67 5" xfId="23239" xr:uid="{00000000-0005-0000-0000-0000825A0000}"/>
    <cellStyle name="Normal 67 5 2" xfId="23240" xr:uid="{00000000-0005-0000-0000-0000835A0000}"/>
    <cellStyle name="Normal 67 6" xfId="23241" xr:uid="{00000000-0005-0000-0000-0000845A0000}"/>
    <cellStyle name="Normal 67 6 2" xfId="23242" xr:uid="{00000000-0005-0000-0000-0000855A0000}"/>
    <cellStyle name="Normal 67 7" xfId="23243" xr:uid="{00000000-0005-0000-0000-0000865A0000}"/>
    <cellStyle name="Normal 67 8" xfId="23244" xr:uid="{00000000-0005-0000-0000-0000875A0000}"/>
    <cellStyle name="Normal 67 9" xfId="23245" xr:uid="{00000000-0005-0000-0000-0000885A0000}"/>
    <cellStyle name="Normal 68" xfId="28" xr:uid="{00000000-0005-0000-0000-0000895A0000}"/>
    <cellStyle name="Normal 68 2" xfId="155" xr:uid="{00000000-0005-0000-0000-00008A5A0000}"/>
    <cellStyle name="Normal 68 2 2" xfId="23246" xr:uid="{00000000-0005-0000-0000-00008B5A0000}"/>
    <cellStyle name="Normal 68 2 2 2" xfId="23247" xr:uid="{00000000-0005-0000-0000-00008C5A0000}"/>
    <cellStyle name="Normal 68 2 2 2 2" xfId="23248" xr:uid="{00000000-0005-0000-0000-00008D5A0000}"/>
    <cellStyle name="Normal 68 2 2 3" xfId="23249" xr:uid="{00000000-0005-0000-0000-00008E5A0000}"/>
    <cellStyle name="Normal 68 2 3" xfId="23250" xr:uid="{00000000-0005-0000-0000-00008F5A0000}"/>
    <cellStyle name="Normal 68 2 3 2" xfId="23251" xr:uid="{00000000-0005-0000-0000-0000905A0000}"/>
    <cellStyle name="Normal 68 2 3 3" xfId="23252" xr:uid="{00000000-0005-0000-0000-0000915A0000}"/>
    <cellStyle name="Normal 68 2 4" xfId="23253" xr:uid="{00000000-0005-0000-0000-0000925A0000}"/>
    <cellStyle name="Normal 68 2 4 2" xfId="23254" xr:uid="{00000000-0005-0000-0000-0000935A0000}"/>
    <cellStyle name="Normal 68 2 5" xfId="23255" xr:uid="{00000000-0005-0000-0000-0000945A0000}"/>
    <cellStyle name="Normal 68 2 5 2" xfId="23256" xr:uid="{00000000-0005-0000-0000-0000955A0000}"/>
    <cellStyle name="Normal 68 2 6" xfId="23257" xr:uid="{00000000-0005-0000-0000-0000965A0000}"/>
    <cellStyle name="Normal 68 2 7" xfId="23258" xr:uid="{00000000-0005-0000-0000-0000975A0000}"/>
    <cellStyle name="Normal 68 3" xfId="23259" xr:uid="{00000000-0005-0000-0000-0000985A0000}"/>
    <cellStyle name="Normal 68 3 2" xfId="23260" xr:uid="{00000000-0005-0000-0000-0000995A0000}"/>
    <cellStyle name="Normal 68 3 2 2" xfId="23261" xr:uid="{00000000-0005-0000-0000-00009A5A0000}"/>
    <cellStyle name="Normal 68 3 3" xfId="23262" xr:uid="{00000000-0005-0000-0000-00009B5A0000}"/>
    <cellStyle name="Normal 68 4" xfId="23263" xr:uid="{00000000-0005-0000-0000-00009C5A0000}"/>
    <cellStyle name="Normal 68 4 2" xfId="23264" xr:uid="{00000000-0005-0000-0000-00009D5A0000}"/>
    <cellStyle name="Normal 68 4 3" xfId="23265" xr:uid="{00000000-0005-0000-0000-00009E5A0000}"/>
    <cellStyle name="Normal 68 5" xfId="23266" xr:uid="{00000000-0005-0000-0000-00009F5A0000}"/>
    <cellStyle name="Normal 68 5 2" xfId="23267" xr:uid="{00000000-0005-0000-0000-0000A05A0000}"/>
    <cellStyle name="Normal 68 6" xfId="23268" xr:uid="{00000000-0005-0000-0000-0000A15A0000}"/>
    <cellStyle name="Normal 68 6 2" xfId="23269" xr:uid="{00000000-0005-0000-0000-0000A25A0000}"/>
    <cellStyle name="Normal 68 7" xfId="23270" xr:uid="{00000000-0005-0000-0000-0000A35A0000}"/>
    <cellStyle name="Normal 68 8" xfId="23271" xr:uid="{00000000-0005-0000-0000-0000A45A0000}"/>
    <cellStyle name="Normal 68 9" xfId="23272" xr:uid="{00000000-0005-0000-0000-0000A55A0000}"/>
    <cellStyle name="Normal 69" xfId="23273" xr:uid="{00000000-0005-0000-0000-0000A65A0000}"/>
    <cellStyle name="Normal 69 2" xfId="23274" xr:uid="{00000000-0005-0000-0000-0000A75A0000}"/>
    <cellStyle name="Normal 69 2 2" xfId="23275" xr:uid="{00000000-0005-0000-0000-0000A85A0000}"/>
    <cellStyle name="Normal 69 2 2 2" xfId="23276" xr:uid="{00000000-0005-0000-0000-0000A95A0000}"/>
    <cellStyle name="Normal 69 2 3" xfId="23277" xr:uid="{00000000-0005-0000-0000-0000AA5A0000}"/>
    <cellStyle name="Normal 69 2 3 2" xfId="23278" xr:uid="{00000000-0005-0000-0000-0000AB5A0000}"/>
    <cellStyle name="Normal 69 2 4" xfId="23279" xr:uid="{00000000-0005-0000-0000-0000AC5A0000}"/>
    <cellStyle name="Normal 69 2 4 2" xfId="23280" xr:uid="{00000000-0005-0000-0000-0000AD5A0000}"/>
    <cellStyle name="Normal 69 2 5" xfId="23281" xr:uid="{00000000-0005-0000-0000-0000AE5A0000}"/>
    <cellStyle name="Normal 69 2 5 2" xfId="23282" xr:uid="{00000000-0005-0000-0000-0000AF5A0000}"/>
    <cellStyle name="Normal 69 2 6" xfId="23283" xr:uid="{00000000-0005-0000-0000-0000B05A0000}"/>
    <cellStyle name="Normal 69 3" xfId="23284" xr:uid="{00000000-0005-0000-0000-0000B15A0000}"/>
    <cellStyle name="Normal 69 3 2" xfId="23285" xr:uid="{00000000-0005-0000-0000-0000B25A0000}"/>
    <cellStyle name="Normal 69 4" xfId="23286" xr:uid="{00000000-0005-0000-0000-0000B35A0000}"/>
    <cellStyle name="Normal 69 4 2" xfId="23287" xr:uid="{00000000-0005-0000-0000-0000B45A0000}"/>
    <cellStyle name="Normal 69 5" xfId="23288" xr:uid="{00000000-0005-0000-0000-0000B55A0000}"/>
    <cellStyle name="Normal 69 5 2" xfId="23289" xr:uid="{00000000-0005-0000-0000-0000B65A0000}"/>
    <cellStyle name="Normal 69 6" xfId="23290" xr:uid="{00000000-0005-0000-0000-0000B75A0000}"/>
    <cellStyle name="Normal 69 6 2" xfId="23291" xr:uid="{00000000-0005-0000-0000-0000B85A0000}"/>
    <cellStyle name="Normal 69 7" xfId="23292" xr:uid="{00000000-0005-0000-0000-0000B95A0000}"/>
    <cellStyle name="Normal 69 8" xfId="23293" xr:uid="{00000000-0005-0000-0000-0000BA5A0000}"/>
    <cellStyle name="Normal 7" xfId="66" xr:uid="{00000000-0005-0000-0000-0000BB5A0000}"/>
    <cellStyle name="Normal 7 10" xfId="23294" xr:uid="{00000000-0005-0000-0000-0000BC5A0000}"/>
    <cellStyle name="Normal 7 11" xfId="23295" xr:uid="{00000000-0005-0000-0000-0000BD5A0000}"/>
    <cellStyle name="Normal 7 12" xfId="23296" xr:uid="{00000000-0005-0000-0000-0000BE5A0000}"/>
    <cellStyle name="Normal 7 13" xfId="23297" xr:uid="{00000000-0005-0000-0000-0000BF5A0000}"/>
    <cellStyle name="Normal 7 14" xfId="26668" xr:uid="{8CEA301A-461F-4265-BB47-DDA67B815308}"/>
    <cellStyle name="Normal 7 2" xfId="23298" xr:uid="{00000000-0005-0000-0000-0000C05A0000}"/>
    <cellStyle name="Normal 7 2 2" xfId="23299" xr:uid="{00000000-0005-0000-0000-0000C15A0000}"/>
    <cellStyle name="Normal 7 2 2 2" xfId="23300" xr:uid="{00000000-0005-0000-0000-0000C25A0000}"/>
    <cellStyle name="Normal 7 2 2 2 2" xfId="23301" xr:uid="{00000000-0005-0000-0000-0000C35A0000}"/>
    <cellStyle name="Normal 7 2 2 2 3" xfId="23302" xr:uid="{00000000-0005-0000-0000-0000C45A0000}"/>
    <cellStyle name="Normal 7 2 2 2 4" xfId="23303" xr:uid="{00000000-0005-0000-0000-0000C55A0000}"/>
    <cellStyle name="Normal 7 2 2 3" xfId="23304" xr:uid="{00000000-0005-0000-0000-0000C65A0000}"/>
    <cellStyle name="Normal 7 2 2 4" xfId="23305" xr:uid="{00000000-0005-0000-0000-0000C75A0000}"/>
    <cellStyle name="Normal 7 2 2 5" xfId="23306" xr:uid="{00000000-0005-0000-0000-0000C85A0000}"/>
    <cellStyle name="Normal 7 2 3" xfId="23307" xr:uid="{00000000-0005-0000-0000-0000C95A0000}"/>
    <cellStyle name="Normal 7 2 3 2" xfId="23308" xr:uid="{00000000-0005-0000-0000-0000CA5A0000}"/>
    <cellStyle name="Normal 7 2 3 3" xfId="23309" xr:uid="{00000000-0005-0000-0000-0000CB5A0000}"/>
    <cellStyle name="Normal 7 2 3 4" xfId="23310" xr:uid="{00000000-0005-0000-0000-0000CC5A0000}"/>
    <cellStyle name="Normal 7 2 3 5" xfId="23311" xr:uid="{00000000-0005-0000-0000-0000CD5A0000}"/>
    <cellStyle name="Normal 7 2 4" xfId="23312" xr:uid="{00000000-0005-0000-0000-0000CE5A0000}"/>
    <cellStyle name="Normal 7 2 4 2" xfId="23313" xr:uid="{00000000-0005-0000-0000-0000CF5A0000}"/>
    <cellStyle name="Normal 7 2 5" xfId="23314" xr:uid="{00000000-0005-0000-0000-0000D05A0000}"/>
    <cellStyle name="Normal 7 2 5 2" xfId="23315" xr:uid="{00000000-0005-0000-0000-0000D15A0000}"/>
    <cellStyle name="Normal 7 2 6" xfId="23316" xr:uid="{00000000-0005-0000-0000-0000D25A0000}"/>
    <cellStyle name="Normal 7 2 7" xfId="23317" xr:uid="{00000000-0005-0000-0000-0000D35A0000}"/>
    <cellStyle name="Normal 7 2 8" xfId="23318" xr:uid="{00000000-0005-0000-0000-0000D45A0000}"/>
    <cellStyle name="Normal 7 2 9" xfId="23319" xr:uid="{00000000-0005-0000-0000-0000D55A0000}"/>
    <cellStyle name="Normal 7 3" xfId="23320" xr:uid="{00000000-0005-0000-0000-0000D65A0000}"/>
    <cellStyle name="Normal 7 3 2" xfId="23321" xr:uid="{00000000-0005-0000-0000-0000D75A0000}"/>
    <cellStyle name="Normal 7 3 2 2" xfId="23322" xr:uid="{00000000-0005-0000-0000-0000D85A0000}"/>
    <cellStyle name="Normal 7 3 2 2 2" xfId="23323" xr:uid="{00000000-0005-0000-0000-0000D95A0000}"/>
    <cellStyle name="Normal 7 3 2 2 3" xfId="23324" xr:uid="{00000000-0005-0000-0000-0000DA5A0000}"/>
    <cellStyle name="Normal 7 3 2 3" xfId="23325" xr:uid="{00000000-0005-0000-0000-0000DB5A0000}"/>
    <cellStyle name="Normal 7 3 2 4" xfId="23326" xr:uid="{00000000-0005-0000-0000-0000DC5A0000}"/>
    <cellStyle name="Normal 7 3 2 5" xfId="23327" xr:uid="{00000000-0005-0000-0000-0000DD5A0000}"/>
    <cellStyle name="Normal 7 3 3" xfId="23328" xr:uid="{00000000-0005-0000-0000-0000DE5A0000}"/>
    <cellStyle name="Normal 7 3 3 2" xfId="23329" xr:uid="{00000000-0005-0000-0000-0000DF5A0000}"/>
    <cellStyle name="Normal 7 3 3 3" xfId="23330" xr:uid="{00000000-0005-0000-0000-0000E05A0000}"/>
    <cellStyle name="Normal 7 3 4" xfId="23331" xr:uid="{00000000-0005-0000-0000-0000E15A0000}"/>
    <cellStyle name="Normal 7 3 5" xfId="23332" xr:uid="{00000000-0005-0000-0000-0000E25A0000}"/>
    <cellStyle name="Normal 7 3 6" xfId="23333" xr:uid="{00000000-0005-0000-0000-0000E35A0000}"/>
    <cellStyle name="Normal 7 4" xfId="23334" xr:uid="{00000000-0005-0000-0000-0000E45A0000}"/>
    <cellStyle name="Normal 7 4 2" xfId="23335" xr:uid="{00000000-0005-0000-0000-0000E55A0000}"/>
    <cellStyle name="Normal 7 4 2 2" xfId="23336" xr:uid="{00000000-0005-0000-0000-0000E65A0000}"/>
    <cellStyle name="Normal 7 4 2 3" xfId="23337" xr:uid="{00000000-0005-0000-0000-0000E75A0000}"/>
    <cellStyle name="Normal 7 4 2 4" xfId="23338" xr:uid="{00000000-0005-0000-0000-0000E85A0000}"/>
    <cellStyle name="Normal 7 4 3" xfId="23339" xr:uid="{00000000-0005-0000-0000-0000E95A0000}"/>
    <cellStyle name="Normal 7 4 4" xfId="23340" xr:uid="{00000000-0005-0000-0000-0000EA5A0000}"/>
    <cellStyle name="Normal 7 4 5" xfId="23341" xr:uid="{00000000-0005-0000-0000-0000EB5A0000}"/>
    <cellStyle name="Normal 7 5" xfId="23342" xr:uid="{00000000-0005-0000-0000-0000EC5A0000}"/>
    <cellStyle name="Normal 7 5 2" xfId="23343" xr:uid="{00000000-0005-0000-0000-0000ED5A0000}"/>
    <cellStyle name="Normal 7 5 3" xfId="23344" xr:uid="{00000000-0005-0000-0000-0000EE5A0000}"/>
    <cellStyle name="Normal 7 5 4" xfId="23345" xr:uid="{00000000-0005-0000-0000-0000EF5A0000}"/>
    <cellStyle name="Normal 7 5 5" xfId="23346" xr:uid="{00000000-0005-0000-0000-0000F05A0000}"/>
    <cellStyle name="Normal 7 6" xfId="23347" xr:uid="{00000000-0005-0000-0000-0000F15A0000}"/>
    <cellStyle name="Normal 7 6 2" xfId="23348" xr:uid="{00000000-0005-0000-0000-0000F25A0000}"/>
    <cellStyle name="Normal 7 7" xfId="23349" xr:uid="{00000000-0005-0000-0000-0000F35A0000}"/>
    <cellStyle name="Normal 7 7 2" xfId="23350" xr:uid="{00000000-0005-0000-0000-0000F45A0000}"/>
    <cellStyle name="Normal 7 8" xfId="23351" xr:uid="{00000000-0005-0000-0000-0000F55A0000}"/>
    <cellStyle name="Normal 7 9" xfId="23352" xr:uid="{00000000-0005-0000-0000-0000F65A0000}"/>
    <cellStyle name="Normal 70" xfId="23353" xr:uid="{00000000-0005-0000-0000-0000F75A0000}"/>
    <cellStyle name="Normal 70 2" xfId="23354" xr:uid="{00000000-0005-0000-0000-0000F85A0000}"/>
    <cellStyle name="Normal 70 2 2" xfId="23355" xr:uid="{00000000-0005-0000-0000-0000F95A0000}"/>
    <cellStyle name="Normal 70 2 2 2" xfId="23356" xr:uid="{00000000-0005-0000-0000-0000FA5A0000}"/>
    <cellStyle name="Normal 70 2 3" xfId="23357" xr:uid="{00000000-0005-0000-0000-0000FB5A0000}"/>
    <cellStyle name="Normal 70 2 3 2" xfId="23358" xr:uid="{00000000-0005-0000-0000-0000FC5A0000}"/>
    <cellStyle name="Normal 70 2 4" xfId="23359" xr:uid="{00000000-0005-0000-0000-0000FD5A0000}"/>
    <cellStyle name="Normal 70 2 4 2" xfId="23360" xr:uid="{00000000-0005-0000-0000-0000FE5A0000}"/>
    <cellStyle name="Normal 70 2 5" xfId="23361" xr:uid="{00000000-0005-0000-0000-0000FF5A0000}"/>
    <cellStyle name="Normal 70 2 5 2" xfId="23362" xr:uid="{00000000-0005-0000-0000-0000005B0000}"/>
    <cellStyle name="Normal 70 2 6" xfId="23363" xr:uid="{00000000-0005-0000-0000-0000015B0000}"/>
    <cellStyle name="Normal 70 3" xfId="23364" xr:uid="{00000000-0005-0000-0000-0000025B0000}"/>
    <cellStyle name="Normal 70 3 2" xfId="23365" xr:uid="{00000000-0005-0000-0000-0000035B0000}"/>
    <cellStyle name="Normal 70 4" xfId="23366" xr:uid="{00000000-0005-0000-0000-0000045B0000}"/>
    <cellStyle name="Normal 70 4 2" xfId="23367" xr:uid="{00000000-0005-0000-0000-0000055B0000}"/>
    <cellStyle name="Normal 70 5" xfId="23368" xr:uid="{00000000-0005-0000-0000-0000065B0000}"/>
    <cellStyle name="Normal 70 5 2" xfId="23369" xr:uid="{00000000-0005-0000-0000-0000075B0000}"/>
    <cellStyle name="Normal 70 6" xfId="23370" xr:uid="{00000000-0005-0000-0000-0000085B0000}"/>
    <cellStyle name="Normal 70 6 2" xfId="23371" xr:uid="{00000000-0005-0000-0000-0000095B0000}"/>
    <cellStyle name="Normal 70 7" xfId="23372" xr:uid="{00000000-0005-0000-0000-00000A5B0000}"/>
    <cellStyle name="Normal 70 8" xfId="23373" xr:uid="{00000000-0005-0000-0000-00000B5B0000}"/>
    <cellStyle name="Normal 71" xfId="29" xr:uid="{00000000-0005-0000-0000-00000C5B0000}"/>
    <cellStyle name="Normal 71 2" xfId="150" xr:uid="{00000000-0005-0000-0000-00000D5B0000}"/>
    <cellStyle name="Normal 71 2 2" xfId="23374" xr:uid="{00000000-0005-0000-0000-00000E5B0000}"/>
    <cellStyle name="Normal 71 2 2 2" xfId="23375" xr:uid="{00000000-0005-0000-0000-00000F5B0000}"/>
    <cellStyle name="Normal 71 2 2 2 2" xfId="23376" xr:uid="{00000000-0005-0000-0000-0000105B0000}"/>
    <cellStyle name="Normal 71 2 2 3" xfId="23377" xr:uid="{00000000-0005-0000-0000-0000115B0000}"/>
    <cellStyle name="Normal 71 2 3" xfId="23378" xr:uid="{00000000-0005-0000-0000-0000125B0000}"/>
    <cellStyle name="Normal 71 2 3 2" xfId="23379" xr:uid="{00000000-0005-0000-0000-0000135B0000}"/>
    <cellStyle name="Normal 71 2 3 3" xfId="23380" xr:uid="{00000000-0005-0000-0000-0000145B0000}"/>
    <cellStyle name="Normal 71 2 4" xfId="23381" xr:uid="{00000000-0005-0000-0000-0000155B0000}"/>
    <cellStyle name="Normal 71 2 4 2" xfId="23382" xr:uid="{00000000-0005-0000-0000-0000165B0000}"/>
    <cellStyle name="Normal 71 2 5" xfId="23383" xr:uid="{00000000-0005-0000-0000-0000175B0000}"/>
    <cellStyle name="Normal 71 2 5 2" xfId="23384" xr:uid="{00000000-0005-0000-0000-0000185B0000}"/>
    <cellStyle name="Normal 71 2 6" xfId="23385" xr:uid="{00000000-0005-0000-0000-0000195B0000}"/>
    <cellStyle name="Normal 71 2 7" xfId="23386" xr:uid="{00000000-0005-0000-0000-00001A5B0000}"/>
    <cellStyle name="Normal 71 3" xfId="23387" xr:uid="{00000000-0005-0000-0000-00001B5B0000}"/>
    <cellStyle name="Normal 71 3 2" xfId="23388" xr:uid="{00000000-0005-0000-0000-00001C5B0000}"/>
    <cellStyle name="Normal 71 3 2 2" xfId="23389" xr:uid="{00000000-0005-0000-0000-00001D5B0000}"/>
    <cellStyle name="Normal 71 3 3" xfId="23390" xr:uid="{00000000-0005-0000-0000-00001E5B0000}"/>
    <cellStyle name="Normal 71 4" xfId="23391" xr:uid="{00000000-0005-0000-0000-00001F5B0000}"/>
    <cellStyle name="Normal 71 4 2" xfId="23392" xr:uid="{00000000-0005-0000-0000-0000205B0000}"/>
    <cellStyle name="Normal 71 4 3" xfId="23393" xr:uid="{00000000-0005-0000-0000-0000215B0000}"/>
    <cellStyle name="Normal 71 5" xfId="23394" xr:uid="{00000000-0005-0000-0000-0000225B0000}"/>
    <cellStyle name="Normal 71 5 2" xfId="23395" xr:uid="{00000000-0005-0000-0000-0000235B0000}"/>
    <cellStyle name="Normal 71 6" xfId="23396" xr:uid="{00000000-0005-0000-0000-0000245B0000}"/>
    <cellStyle name="Normal 71 6 2" xfId="23397" xr:uid="{00000000-0005-0000-0000-0000255B0000}"/>
    <cellStyle name="Normal 71 7" xfId="23398" xr:uid="{00000000-0005-0000-0000-0000265B0000}"/>
    <cellStyle name="Normal 71 8" xfId="23399" xr:uid="{00000000-0005-0000-0000-0000275B0000}"/>
    <cellStyle name="Normal 71 9" xfId="23400" xr:uid="{00000000-0005-0000-0000-0000285B0000}"/>
    <cellStyle name="Normal 72" xfId="23401" xr:uid="{00000000-0005-0000-0000-0000295B0000}"/>
    <cellStyle name="Normal 72 2" xfId="23402" xr:uid="{00000000-0005-0000-0000-00002A5B0000}"/>
    <cellStyle name="Normal 72 3" xfId="23403" xr:uid="{00000000-0005-0000-0000-00002B5B0000}"/>
    <cellStyle name="Normal 73" xfId="30" xr:uid="{00000000-0005-0000-0000-00002C5B0000}"/>
    <cellStyle name="Normal 73 2" xfId="160" xr:uid="{00000000-0005-0000-0000-00002D5B0000}"/>
    <cellStyle name="Normal 73 2 2" xfId="23404" xr:uid="{00000000-0005-0000-0000-00002E5B0000}"/>
    <cellStyle name="Normal 73 2 2 2" xfId="23405" xr:uid="{00000000-0005-0000-0000-00002F5B0000}"/>
    <cellStyle name="Normal 73 2 3" xfId="23406" xr:uid="{00000000-0005-0000-0000-0000305B0000}"/>
    <cellStyle name="Normal 73 3" xfId="23407" xr:uid="{00000000-0005-0000-0000-0000315B0000}"/>
    <cellStyle name="Normal 73 3 2" xfId="23408" xr:uid="{00000000-0005-0000-0000-0000325B0000}"/>
    <cellStyle name="Normal 73 4" xfId="23409" xr:uid="{00000000-0005-0000-0000-0000335B0000}"/>
    <cellStyle name="Normal 73 5" xfId="23410" xr:uid="{00000000-0005-0000-0000-0000345B0000}"/>
    <cellStyle name="Normal 74" xfId="23411" xr:uid="{00000000-0005-0000-0000-0000355B0000}"/>
    <cellStyle name="Normal 75" xfId="31" xr:uid="{00000000-0005-0000-0000-0000365B0000}"/>
    <cellStyle name="Normal 75 2" xfId="147" xr:uid="{00000000-0005-0000-0000-0000375B0000}"/>
    <cellStyle name="Normal 75 2 2" xfId="23412" xr:uid="{00000000-0005-0000-0000-0000385B0000}"/>
    <cellStyle name="Normal 75 2 2 2" xfId="23413" xr:uid="{00000000-0005-0000-0000-0000395B0000}"/>
    <cellStyle name="Normal 75 2 3" xfId="23414" xr:uid="{00000000-0005-0000-0000-00003A5B0000}"/>
    <cellStyle name="Normal 75 3" xfId="23415" xr:uid="{00000000-0005-0000-0000-00003B5B0000}"/>
    <cellStyle name="Normal 75 3 2" xfId="23416" xr:uid="{00000000-0005-0000-0000-00003C5B0000}"/>
    <cellStyle name="Normal 75 4" xfId="23417" xr:uid="{00000000-0005-0000-0000-00003D5B0000}"/>
    <cellStyle name="Normal 76" xfId="32" xr:uid="{00000000-0005-0000-0000-00003E5B0000}"/>
    <cellStyle name="Normal 76 2" xfId="156" xr:uid="{00000000-0005-0000-0000-00003F5B0000}"/>
    <cellStyle name="Normal 76 2 2" xfId="23418" xr:uid="{00000000-0005-0000-0000-0000405B0000}"/>
    <cellStyle name="Normal 76 2 2 2" xfId="23419" xr:uid="{00000000-0005-0000-0000-0000415B0000}"/>
    <cellStyle name="Normal 76 2 3" xfId="23420" xr:uid="{00000000-0005-0000-0000-0000425B0000}"/>
    <cellStyle name="Normal 76 3" xfId="23421" xr:uid="{00000000-0005-0000-0000-0000435B0000}"/>
    <cellStyle name="Normal 76 3 2" xfId="23422" xr:uid="{00000000-0005-0000-0000-0000445B0000}"/>
    <cellStyle name="Normal 76 4" xfId="23423" xr:uid="{00000000-0005-0000-0000-0000455B0000}"/>
    <cellStyle name="Normal 77" xfId="33" xr:uid="{00000000-0005-0000-0000-0000465B0000}"/>
    <cellStyle name="Normal 77 2" xfId="100" xr:uid="{00000000-0005-0000-0000-0000475B0000}"/>
    <cellStyle name="Normal 77 2 2" xfId="23424" xr:uid="{00000000-0005-0000-0000-0000485B0000}"/>
    <cellStyle name="Normal 77 2 2 2" xfId="23425" xr:uid="{00000000-0005-0000-0000-0000495B0000}"/>
    <cellStyle name="Normal 77 2 3" xfId="23426" xr:uid="{00000000-0005-0000-0000-00004A5B0000}"/>
    <cellStyle name="Normal 77 3" xfId="23427" xr:uid="{00000000-0005-0000-0000-00004B5B0000}"/>
    <cellStyle name="Normal 77 3 2" xfId="23428" xr:uid="{00000000-0005-0000-0000-00004C5B0000}"/>
    <cellStyle name="Normal 77 4" xfId="23429" xr:uid="{00000000-0005-0000-0000-00004D5B0000}"/>
    <cellStyle name="Normal 78" xfId="55" xr:uid="{00000000-0005-0000-0000-00004E5B0000}"/>
    <cellStyle name="Normal 78 2" xfId="154" xr:uid="{00000000-0005-0000-0000-00004F5B0000}"/>
    <cellStyle name="Normal 78 2 2" xfId="23430" xr:uid="{00000000-0005-0000-0000-0000505B0000}"/>
    <cellStyle name="Normal 78 2 2 2" xfId="23431" xr:uid="{00000000-0005-0000-0000-0000515B0000}"/>
    <cellStyle name="Normal 78 2 3" xfId="23432" xr:uid="{00000000-0005-0000-0000-0000525B0000}"/>
    <cellStyle name="Normal 78 3" xfId="118" xr:uid="{00000000-0005-0000-0000-0000535B0000}"/>
    <cellStyle name="Normal 78 3 2" xfId="23433" xr:uid="{00000000-0005-0000-0000-0000545B0000}"/>
    <cellStyle name="Normal 78 3 2 2" xfId="23434" xr:uid="{00000000-0005-0000-0000-0000555B0000}"/>
    <cellStyle name="Normal 78 3 3" xfId="23435" xr:uid="{00000000-0005-0000-0000-0000565B0000}"/>
    <cellStyle name="Normal 78 4" xfId="23436" xr:uid="{00000000-0005-0000-0000-0000575B0000}"/>
    <cellStyle name="Normal 78 5" xfId="23437" xr:uid="{00000000-0005-0000-0000-0000585B0000}"/>
    <cellStyle name="Normal 79" xfId="159" xr:uid="{00000000-0005-0000-0000-0000595B0000}"/>
    <cellStyle name="Normal 79 2" xfId="23438" xr:uid="{00000000-0005-0000-0000-00005A5B0000}"/>
    <cellStyle name="Normal 79 2 2" xfId="23439" xr:uid="{00000000-0005-0000-0000-00005B5B0000}"/>
    <cellStyle name="Normal 79 3" xfId="23440" xr:uid="{00000000-0005-0000-0000-00005C5B0000}"/>
    <cellStyle name="Normal 79 4" xfId="23441" xr:uid="{00000000-0005-0000-0000-00005D5B0000}"/>
    <cellStyle name="Normal 8" xfId="81" xr:uid="{00000000-0005-0000-0000-00005E5B0000}"/>
    <cellStyle name="Normal 8 10" xfId="23442" xr:uid="{00000000-0005-0000-0000-00005F5B0000}"/>
    <cellStyle name="Normal 8 11" xfId="23443" xr:uid="{00000000-0005-0000-0000-0000605B0000}"/>
    <cellStyle name="Normal 8 12" xfId="23444" xr:uid="{00000000-0005-0000-0000-0000615B0000}"/>
    <cellStyle name="Normal 8 13" xfId="23445" xr:uid="{00000000-0005-0000-0000-0000625B0000}"/>
    <cellStyle name="Normal 8 2" xfId="135" xr:uid="{00000000-0005-0000-0000-0000635B0000}"/>
    <cellStyle name="Normal 8 2 10" xfId="23446" xr:uid="{00000000-0005-0000-0000-0000645B0000}"/>
    <cellStyle name="Normal 8 2 2" xfId="23447" xr:uid="{00000000-0005-0000-0000-0000655B0000}"/>
    <cellStyle name="Normal 8 2 2 2" xfId="23448" xr:uid="{00000000-0005-0000-0000-0000665B0000}"/>
    <cellStyle name="Normal 8 2 2 2 2" xfId="23449" xr:uid="{00000000-0005-0000-0000-0000675B0000}"/>
    <cellStyle name="Normal 8 2 2 2 3" xfId="23450" xr:uid="{00000000-0005-0000-0000-0000685B0000}"/>
    <cellStyle name="Normal 8 2 2 2 4" xfId="23451" xr:uid="{00000000-0005-0000-0000-0000695B0000}"/>
    <cellStyle name="Normal 8 2 2 3" xfId="23452" xr:uid="{00000000-0005-0000-0000-00006A5B0000}"/>
    <cellStyle name="Normal 8 2 2 4" xfId="23453" xr:uid="{00000000-0005-0000-0000-00006B5B0000}"/>
    <cellStyle name="Normal 8 2 2 5" xfId="23454" xr:uid="{00000000-0005-0000-0000-00006C5B0000}"/>
    <cellStyle name="Normal 8 2 3" xfId="23455" xr:uid="{00000000-0005-0000-0000-00006D5B0000}"/>
    <cellStyle name="Normal 8 2 3 2" xfId="23456" xr:uid="{00000000-0005-0000-0000-00006E5B0000}"/>
    <cellStyle name="Normal 8 2 3 3" xfId="23457" xr:uid="{00000000-0005-0000-0000-00006F5B0000}"/>
    <cellStyle name="Normal 8 2 3 4" xfId="23458" xr:uid="{00000000-0005-0000-0000-0000705B0000}"/>
    <cellStyle name="Normal 8 2 3 5" xfId="23459" xr:uid="{00000000-0005-0000-0000-0000715B0000}"/>
    <cellStyle name="Normal 8 2 4" xfId="23460" xr:uid="{00000000-0005-0000-0000-0000725B0000}"/>
    <cellStyle name="Normal 8 2 4 2" xfId="23461" xr:uid="{00000000-0005-0000-0000-0000735B0000}"/>
    <cellStyle name="Normal 8 2 5" xfId="23462" xr:uid="{00000000-0005-0000-0000-0000745B0000}"/>
    <cellStyle name="Normal 8 2 5 2" xfId="23463" xr:uid="{00000000-0005-0000-0000-0000755B0000}"/>
    <cellStyle name="Normal 8 2 6" xfId="23464" xr:uid="{00000000-0005-0000-0000-0000765B0000}"/>
    <cellStyle name="Normal 8 2 7" xfId="23465" xr:uid="{00000000-0005-0000-0000-0000775B0000}"/>
    <cellStyle name="Normal 8 2 8" xfId="23466" xr:uid="{00000000-0005-0000-0000-0000785B0000}"/>
    <cellStyle name="Normal 8 2 9" xfId="23467" xr:uid="{00000000-0005-0000-0000-0000795B0000}"/>
    <cellStyle name="Normal 8 3" xfId="115" xr:uid="{00000000-0005-0000-0000-00007A5B0000}"/>
    <cellStyle name="Normal 8 3 2" xfId="23468" xr:uid="{00000000-0005-0000-0000-00007B5B0000}"/>
    <cellStyle name="Normal 8 3 2 2" xfId="23469" xr:uid="{00000000-0005-0000-0000-00007C5B0000}"/>
    <cellStyle name="Normal 8 3 2 2 2" xfId="23470" xr:uid="{00000000-0005-0000-0000-00007D5B0000}"/>
    <cellStyle name="Normal 8 3 2 2 3" xfId="23471" xr:uid="{00000000-0005-0000-0000-00007E5B0000}"/>
    <cellStyle name="Normal 8 3 2 3" xfId="23472" xr:uid="{00000000-0005-0000-0000-00007F5B0000}"/>
    <cellStyle name="Normal 8 3 2 4" xfId="23473" xr:uid="{00000000-0005-0000-0000-0000805B0000}"/>
    <cellStyle name="Normal 8 3 2 5" xfId="23474" xr:uid="{00000000-0005-0000-0000-0000815B0000}"/>
    <cellStyle name="Normal 8 3 3" xfId="23475" xr:uid="{00000000-0005-0000-0000-0000825B0000}"/>
    <cellStyle name="Normal 8 3 3 2" xfId="23476" xr:uid="{00000000-0005-0000-0000-0000835B0000}"/>
    <cellStyle name="Normal 8 3 3 3" xfId="23477" xr:uid="{00000000-0005-0000-0000-0000845B0000}"/>
    <cellStyle name="Normal 8 3 4" xfId="23478" xr:uid="{00000000-0005-0000-0000-0000855B0000}"/>
    <cellStyle name="Normal 8 3 5" xfId="23479" xr:uid="{00000000-0005-0000-0000-0000865B0000}"/>
    <cellStyle name="Normal 8 3 6" xfId="23480" xr:uid="{00000000-0005-0000-0000-0000875B0000}"/>
    <cellStyle name="Normal 8 3 7" xfId="23481" xr:uid="{00000000-0005-0000-0000-0000885B0000}"/>
    <cellStyle name="Normal 8 4" xfId="23482" xr:uid="{00000000-0005-0000-0000-0000895B0000}"/>
    <cellStyle name="Normal 8 4 2" xfId="23483" xr:uid="{00000000-0005-0000-0000-00008A5B0000}"/>
    <cellStyle name="Normal 8 4 2 2" xfId="23484" xr:uid="{00000000-0005-0000-0000-00008B5B0000}"/>
    <cellStyle name="Normal 8 4 2 3" xfId="23485" xr:uid="{00000000-0005-0000-0000-00008C5B0000}"/>
    <cellStyle name="Normal 8 4 2 4" xfId="23486" xr:uid="{00000000-0005-0000-0000-00008D5B0000}"/>
    <cellStyle name="Normal 8 4 3" xfId="23487" xr:uid="{00000000-0005-0000-0000-00008E5B0000}"/>
    <cellStyle name="Normal 8 4 4" xfId="23488" xr:uid="{00000000-0005-0000-0000-00008F5B0000}"/>
    <cellStyle name="Normal 8 4 5" xfId="23489" xr:uid="{00000000-0005-0000-0000-0000905B0000}"/>
    <cellStyle name="Normal 8 5" xfId="23490" xr:uid="{00000000-0005-0000-0000-0000915B0000}"/>
    <cellStyle name="Normal 8 5 2" xfId="23491" xr:uid="{00000000-0005-0000-0000-0000925B0000}"/>
    <cellStyle name="Normal 8 5 3" xfId="23492" xr:uid="{00000000-0005-0000-0000-0000935B0000}"/>
    <cellStyle name="Normal 8 5 4" xfId="23493" xr:uid="{00000000-0005-0000-0000-0000945B0000}"/>
    <cellStyle name="Normal 8 5 5" xfId="23494" xr:uid="{00000000-0005-0000-0000-0000955B0000}"/>
    <cellStyle name="Normal 8 6" xfId="23495" xr:uid="{00000000-0005-0000-0000-0000965B0000}"/>
    <cellStyle name="Normal 8 6 2" xfId="23496" xr:uid="{00000000-0005-0000-0000-0000975B0000}"/>
    <cellStyle name="Normal 8 7" xfId="23497" xr:uid="{00000000-0005-0000-0000-0000985B0000}"/>
    <cellStyle name="Normal 8 7 2" xfId="23498" xr:uid="{00000000-0005-0000-0000-0000995B0000}"/>
    <cellStyle name="Normal 8 8" xfId="23499" xr:uid="{00000000-0005-0000-0000-00009A5B0000}"/>
    <cellStyle name="Normal 8 9" xfId="23500" xr:uid="{00000000-0005-0000-0000-00009B5B0000}"/>
    <cellStyle name="Normal 80" xfId="23501" xr:uid="{00000000-0005-0000-0000-00009C5B0000}"/>
    <cellStyle name="Normal 81" xfId="23502" xr:uid="{00000000-0005-0000-0000-00009D5B0000}"/>
    <cellStyle name="Normal 82" xfId="23503" xr:uid="{00000000-0005-0000-0000-00009E5B0000}"/>
    <cellStyle name="Normal 83" xfId="23504" xr:uid="{00000000-0005-0000-0000-00009F5B0000}"/>
    <cellStyle name="Normal 84" xfId="23505" xr:uid="{00000000-0005-0000-0000-0000A05B0000}"/>
    <cellStyle name="Normal 85" xfId="23506" xr:uid="{00000000-0005-0000-0000-0000A15B0000}"/>
    <cellStyle name="Normal 86" xfId="23507" xr:uid="{00000000-0005-0000-0000-0000A25B0000}"/>
    <cellStyle name="Normal 87" xfId="23508" xr:uid="{00000000-0005-0000-0000-0000A35B0000}"/>
    <cellStyle name="Normal 88" xfId="23509" xr:uid="{00000000-0005-0000-0000-0000A45B0000}"/>
    <cellStyle name="Normal 89" xfId="23510" xr:uid="{00000000-0005-0000-0000-0000A55B0000}"/>
    <cellStyle name="Normal 9" xfId="83" xr:uid="{00000000-0005-0000-0000-0000A65B0000}"/>
    <cellStyle name="Normal 9 10" xfId="23511" xr:uid="{00000000-0005-0000-0000-0000A75B0000}"/>
    <cellStyle name="Normal 9 11" xfId="23512" xr:uid="{00000000-0005-0000-0000-0000A85B0000}"/>
    <cellStyle name="Normal 9 12" xfId="23513" xr:uid="{00000000-0005-0000-0000-0000A95B0000}"/>
    <cellStyle name="Normal 9 13" xfId="23514" xr:uid="{00000000-0005-0000-0000-0000AA5B0000}"/>
    <cellStyle name="Normal 9 14" xfId="26663" xr:uid="{A6976445-97DB-405A-8F7F-AACD5BD06C5A}"/>
    <cellStyle name="Normal 9 2" xfId="88" xr:uid="{00000000-0005-0000-0000-0000AB5B0000}"/>
    <cellStyle name="Normal 9 2 10" xfId="23515" xr:uid="{00000000-0005-0000-0000-0000AC5B0000}"/>
    <cellStyle name="Normal 9 2 2" xfId="23516" xr:uid="{00000000-0005-0000-0000-0000AD5B0000}"/>
    <cellStyle name="Normal 9 2 2 2" xfId="23517" xr:uid="{00000000-0005-0000-0000-0000AE5B0000}"/>
    <cellStyle name="Normal 9 2 2 2 2" xfId="23518" xr:uid="{00000000-0005-0000-0000-0000AF5B0000}"/>
    <cellStyle name="Normal 9 2 2 2 3" xfId="23519" xr:uid="{00000000-0005-0000-0000-0000B05B0000}"/>
    <cellStyle name="Normal 9 2 2 2 4" xfId="23520" xr:uid="{00000000-0005-0000-0000-0000B15B0000}"/>
    <cellStyle name="Normal 9 2 2 3" xfId="23521" xr:uid="{00000000-0005-0000-0000-0000B25B0000}"/>
    <cellStyle name="Normal 9 2 2 4" xfId="23522" xr:uid="{00000000-0005-0000-0000-0000B35B0000}"/>
    <cellStyle name="Normal 9 2 2 5" xfId="23523" xr:uid="{00000000-0005-0000-0000-0000B45B0000}"/>
    <cellStyle name="Normal 9 2 3" xfId="23524" xr:uid="{00000000-0005-0000-0000-0000B55B0000}"/>
    <cellStyle name="Normal 9 2 3 2" xfId="23525" xr:uid="{00000000-0005-0000-0000-0000B65B0000}"/>
    <cellStyle name="Normal 9 2 3 3" xfId="23526" xr:uid="{00000000-0005-0000-0000-0000B75B0000}"/>
    <cellStyle name="Normal 9 2 3 4" xfId="23527" xr:uid="{00000000-0005-0000-0000-0000B85B0000}"/>
    <cellStyle name="Normal 9 2 3 5" xfId="23528" xr:uid="{00000000-0005-0000-0000-0000B95B0000}"/>
    <cellStyle name="Normal 9 2 4" xfId="23529" xr:uid="{00000000-0005-0000-0000-0000BA5B0000}"/>
    <cellStyle name="Normal 9 2 4 2" xfId="23530" xr:uid="{00000000-0005-0000-0000-0000BB5B0000}"/>
    <cellStyle name="Normal 9 2 5" xfId="23531" xr:uid="{00000000-0005-0000-0000-0000BC5B0000}"/>
    <cellStyle name="Normal 9 2 5 2" xfId="23532" xr:uid="{00000000-0005-0000-0000-0000BD5B0000}"/>
    <cellStyle name="Normal 9 2 6" xfId="23533" xr:uid="{00000000-0005-0000-0000-0000BE5B0000}"/>
    <cellStyle name="Normal 9 2 7" xfId="23534" xr:uid="{00000000-0005-0000-0000-0000BF5B0000}"/>
    <cellStyle name="Normal 9 2 8" xfId="23535" xr:uid="{00000000-0005-0000-0000-0000C05B0000}"/>
    <cellStyle name="Normal 9 2 9" xfId="23536" xr:uid="{00000000-0005-0000-0000-0000C15B0000}"/>
    <cellStyle name="Normal 9 3" xfId="137" xr:uid="{00000000-0005-0000-0000-0000C25B0000}"/>
    <cellStyle name="Normal 9 3 2" xfId="23537" xr:uid="{00000000-0005-0000-0000-0000C35B0000}"/>
    <cellStyle name="Normal 9 3 2 2" xfId="23538" xr:uid="{00000000-0005-0000-0000-0000C45B0000}"/>
    <cellStyle name="Normal 9 3 2 2 2" xfId="23539" xr:uid="{00000000-0005-0000-0000-0000C55B0000}"/>
    <cellStyle name="Normal 9 3 2 2 3" xfId="23540" xr:uid="{00000000-0005-0000-0000-0000C65B0000}"/>
    <cellStyle name="Normal 9 3 2 3" xfId="23541" xr:uid="{00000000-0005-0000-0000-0000C75B0000}"/>
    <cellStyle name="Normal 9 3 2 4" xfId="23542" xr:uid="{00000000-0005-0000-0000-0000C85B0000}"/>
    <cellStyle name="Normal 9 3 2 5" xfId="23543" xr:uid="{00000000-0005-0000-0000-0000C95B0000}"/>
    <cellStyle name="Normal 9 3 3" xfId="23544" xr:uid="{00000000-0005-0000-0000-0000CA5B0000}"/>
    <cellStyle name="Normal 9 3 3 2" xfId="23545" xr:uid="{00000000-0005-0000-0000-0000CB5B0000}"/>
    <cellStyle name="Normal 9 3 3 3" xfId="23546" xr:uid="{00000000-0005-0000-0000-0000CC5B0000}"/>
    <cellStyle name="Normal 9 3 4" xfId="23547" xr:uid="{00000000-0005-0000-0000-0000CD5B0000}"/>
    <cellStyle name="Normal 9 3 5" xfId="23548" xr:uid="{00000000-0005-0000-0000-0000CE5B0000}"/>
    <cellStyle name="Normal 9 3 6" xfId="23549" xr:uid="{00000000-0005-0000-0000-0000CF5B0000}"/>
    <cellStyle name="Normal 9 3 7" xfId="23550" xr:uid="{00000000-0005-0000-0000-0000D05B0000}"/>
    <cellStyle name="Normal 9 4" xfId="113" xr:uid="{00000000-0005-0000-0000-0000D15B0000}"/>
    <cellStyle name="Normal 9 4 2" xfId="23551" xr:uid="{00000000-0005-0000-0000-0000D25B0000}"/>
    <cellStyle name="Normal 9 4 2 2" xfId="23552" xr:uid="{00000000-0005-0000-0000-0000D35B0000}"/>
    <cellStyle name="Normal 9 4 2 2 2" xfId="23553" xr:uid="{00000000-0005-0000-0000-0000D45B0000}"/>
    <cellStyle name="Normal 9 4 2 2 3" xfId="23554" xr:uid="{00000000-0005-0000-0000-0000D55B0000}"/>
    <cellStyle name="Normal 9 4 2 3" xfId="23555" xr:uid="{00000000-0005-0000-0000-0000D65B0000}"/>
    <cellStyle name="Normal 9 4 2 3 2" xfId="23556" xr:uid="{00000000-0005-0000-0000-0000D75B0000}"/>
    <cellStyle name="Normal 9 4 2 4" xfId="23557" xr:uid="{00000000-0005-0000-0000-0000D85B0000}"/>
    <cellStyle name="Normal 9 4 2 5" xfId="23558" xr:uid="{00000000-0005-0000-0000-0000D95B0000}"/>
    <cellStyle name="Normal 9 4 3" xfId="23559" xr:uid="{00000000-0005-0000-0000-0000DA5B0000}"/>
    <cellStyle name="Normal 9 4 3 2" xfId="23560" xr:uid="{00000000-0005-0000-0000-0000DB5B0000}"/>
    <cellStyle name="Normal 9 4 3 3" xfId="23561" xr:uid="{00000000-0005-0000-0000-0000DC5B0000}"/>
    <cellStyle name="Normal 9 4 4" xfId="23562" xr:uid="{00000000-0005-0000-0000-0000DD5B0000}"/>
    <cellStyle name="Normal 9 4 4 2" xfId="23563" xr:uid="{00000000-0005-0000-0000-0000DE5B0000}"/>
    <cellStyle name="Normal 9 4 5" xfId="23564" xr:uid="{00000000-0005-0000-0000-0000DF5B0000}"/>
    <cellStyle name="Normal 9 4 6" xfId="23565" xr:uid="{00000000-0005-0000-0000-0000E05B0000}"/>
    <cellStyle name="Normal 9 5" xfId="179" xr:uid="{00000000-0005-0000-0000-0000E15B0000}"/>
    <cellStyle name="Normal 9 5 2" xfId="23566" xr:uid="{00000000-0005-0000-0000-0000E25B0000}"/>
    <cellStyle name="Normal 9 5 2 2" xfId="23567" xr:uid="{00000000-0005-0000-0000-0000E35B0000}"/>
    <cellStyle name="Normal 9 5 2 2 2" xfId="23568" xr:uid="{00000000-0005-0000-0000-0000E45B0000}"/>
    <cellStyle name="Normal 9 5 2 3" xfId="23569" xr:uid="{00000000-0005-0000-0000-0000E55B0000}"/>
    <cellStyle name="Normal 9 5 2 4" xfId="23570" xr:uid="{00000000-0005-0000-0000-0000E65B0000}"/>
    <cellStyle name="Normal 9 5 3" xfId="23571" xr:uid="{00000000-0005-0000-0000-0000E75B0000}"/>
    <cellStyle name="Normal 9 5 3 2" xfId="23572" xr:uid="{00000000-0005-0000-0000-0000E85B0000}"/>
    <cellStyle name="Normal 9 5 3 3" xfId="23573" xr:uid="{00000000-0005-0000-0000-0000E95B0000}"/>
    <cellStyle name="Normal 9 5 4" xfId="23574" xr:uid="{00000000-0005-0000-0000-0000EA5B0000}"/>
    <cellStyle name="Normal 9 5 4 2" xfId="23575" xr:uid="{00000000-0005-0000-0000-0000EB5B0000}"/>
    <cellStyle name="Normal 9 5 5" xfId="23576" xr:uid="{00000000-0005-0000-0000-0000EC5B0000}"/>
    <cellStyle name="Normal 9 5 6" xfId="23577" xr:uid="{00000000-0005-0000-0000-0000ED5B0000}"/>
    <cellStyle name="Normal 9 6" xfId="192" xr:uid="{00000000-0005-0000-0000-0000EE5B0000}"/>
    <cellStyle name="Normal 9 6 2" xfId="23578" xr:uid="{00000000-0005-0000-0000-0000EF5B0000}"/>
    <cellStyle name="Normal 9 6 2 2" xfId="23579" xr:uid="{00000000-0005-0000-0000-0000F05B0000}"/>
    <cellStyle name="Normal 9 6 2 2 2" xfId="23580" xr:uid="{00000000-0005-0000-0000-0000F15B0000}"/>
    <cellStyle name="Normal 9 6 2 3" xfId="23581" xr:uid="{00000000-0005-0000-0000-0000F25B0000}"/>
    <cellStyle name="Normal 9 6 2 4" xfId="23582" xr:uid="{00000000-0005-0000-0000-0000F35B0000}"/>
    <cellStyle name="Normal 9 6 3" xfId="23583" xr:uid="{00000000-0005-0000-0000-0000F45B0000}"/>
    <cellStyle name="Normal 9 6 3 2" xfId="23584" xr:uid="{00000000-0005-0000-0000-0000F55B0000}"/>
    <cellStyle name="Normal 9 6 4" xfId="23585" xr:uid="{00000000-0005-0000-0000-0000F65B0000}"/>
    <cellStyle name="Normal 9 6 5" xfId="23586" xr:uid="{00000000-0005-0000-0000-0000F75B0000}"/>
    <cellStyle name="Normal 9 7" xfId="23587" xr:uid="{00000000-0005-0000-0000-0000F85B0000}"/>
    <cellStyle name="Normal 9 7 2" xfId="23588" xr:uid="{00000000-0005-0000-0000-0000F95B0000}"/>
    <cellStyle name="Normal 9 8" xfId="23589" xr:uid="{00000000-0005-0000-0000-0000FA5B0000}"/>
    <cellStyle name="Normal 9 9" xfId="23590" xr:uid="{00000000-0005-0000-0000-0000FB5B0000}"/>
    <cellStyle name="Normal 90" xfId="23591" xr:uid="{00000000-0005-0000-0000-0000FC5B0000}"/>
    <cellStyle name="Normal 91" xfId="23592" xr:uid="{00000000-0005-0000-0000-0000FD5B0000}"/>
    <cellStyle name="Normal 92" xfId="23593" xr:uid="{00000000-0005-0000-0000-0000FE5B0000}"/>
    <cellStyle name="Normal 93" xfId="23594" xr:uid="{00000000-0005-0000-0000-0000FF5B0000}"/>
    <cellStyle name="Normal 94" xfId="23595" xr:uid="{00000000-0005-0000-0000-0000005C0000}"/>
    <cellStyle name="Normal 95" xfId="23596" xr:uid="{00000000-0005-0000-0000-0000015C0000}"/>
    <cellStyle name="Normal 96" xfId="23597" xr:uid="{00000000-0005-0000-0000-0000025C0000}"/>
    <cellStyle name="Normal 97" xfId="23598" xr:uid="{00000000-0005-0000-0000-0000035C0000}"/>
    <cellStyle name="Normal 98" xfId="23599" xr:uid="{00000000-0005-0000-0000-0000045C0000}"/>
    <cellStyle name="Normal 99" xfId="23600" xr:uid="{00000000-0005-0000-0000-0000055C0000}"/>
    <cellStyle name="Normal(0)" xfId="23601" xr:uid="{00000000-0005-0000-0000-0000065C0000}"/>
    <cellStyle name="Normal_Advtise Exp" xfId="6" xr:uid="{00000000-0005-0000-0000-0000075C0000}"/>
    <cellStyle name="Normal_RORO1200" xfId="7" xr:uid="{00000000-0005-0000-0000-0000085C0000}"/>
    <cellStyle name="Normal_UG05XX4a" xfId="8" xr:uid="{00000000-0005-0000-0000-0000095C0000}"/>
    <cellStyle name="NormalHelv" xfId="23602" xr:uid="{00000000-0005-0000-0000-00000A5C0000}"/>
    <cellStyle name="Note 10" xfId="23603" xr:uid="{00000000-0005-0000-0000-00000B5C0000}"/>
    <cellStyle name="Note 10 10" xfId="23604" xr:uid="{00000000-0005-0000-0000-00000C5C0000}"/>
    <cellStyle name="Note 10 11" xfId="23605" xr:uid="{00000000-0005-0000-0000-00000D5C0000}"/>
    <cellStyle name="Note 10 2" xfId="23606" xr:uid="{00000000-0005-0000-0000-00000E5C0000}"/>
    <cellStyle name="Note 10 2 2" xfId="23607" xr:uid="{00000000-0005-0000-0000-00000F5C0000}"/>
    <cellStyle name="Note 10 2 2 2" xfId="23608" xr:uid="{00000000-0005-0000-0000-0000105C0000}"/>
    <cellStyle name="Note 10 2 3" xfId="23609" xr:uid="{00000000-0005-0000-0000-0000115C0000}"/>
    <cellStyle name="Note 10 2 3 2" xfId="23610" xr:uid="{00000000-0005-0000-0000-0000125C0000}"/>
    <cellStyle name="Note 10 2 4" xfId="23611" xr:uid="{00000000-0005-0000-0000-0000135C0000}"/>
    <cellStyle name="Note 10 2 4 2" xfId="23612" xr:uid="{00000000-0005-0000-0000-0000145C0000}"/>
    <cellStyle name="Note 10 2 5" xfId="23613" xr:uid="{00000000-0005-0000-0000-0000155C0000}"/>
    <cellStyle name="Note 10 2 5 2" xfId="23614" xr:uid="{00000000-0005-0000-0000-0000165C0000}"/>
    <cellStyle name="Note 10 2 6" xfId="23615" xr:uid="{00000000-0005-0000-0000-0000175C0000}"/>
    <cellStyle name="Note 10 2 7" xfId="23616" xr:uid="{00000000-0005-0000-0000-0000185C0000}"/>
    <cellStyle name="Note 10 2 8" xfId="23617" xr:uid="{00000000-0005-0000-0000-0000195C0000}"/>
    <cellStyle name="Note 10 2 9" xfId="23618" xr:uid="{00000000-0005-0000-0000-00001A5C0000}"/>
    <cellStyle name="Note 10 3" xfId="23619" xr:uid="{00000000-0005-0000-0000-00001B5C0000}"/>
    <cellStyle name="Note 10 3 2" xfId="23620" xr:uid="{00000000-0005-0000-0000-00001C5C0000}"/>
    <cellStyle name="Note 10 4" xfId="23621" xr:uid="{00000000-0005-0000-0000-00001D5C0000}"/>
    <cellStyle name="Note 10 4 2" xfId="23622" xr:uid="{00000000-0005-0000-0000-00001E5C0000}"/>
    <cellStyle name="Note 10 5" xfId="23623" xr:uid="{00000000-0005-0000-0000-00001F5C0000}"/>
    <cellStyle name="Note 10 5 2" xfId="23624" xr:uid="{00000000-0005-0000-0000-0000205C0000}"/>
    <cellStyle name="Note 10 6" xfId="23625" xr:uid="{00000000-0005-0000-0000-0000215C0000}"/>
    <cellStyle name="Note 10 6 2" xfId="23626" xr:uid="{00000000-0005-0000-0000-0000225C0000}"/>
    <cellStyle name="Note 10 7" xfId="23627" xr:uid="{00000000-0005-0000-0000-0000235C0000}"/>
    <cellStyle name="Note 10 8" xfId="23628" xr:uid="{00000000-0005-0000-0000-0000245C0000}"/>
    <cellStyle name="Note 10 9" xfId="23629" xr:uid="{00000000-0005-0000-0000-0000255C0000}"/>
    <cellStyle name="Note 11" xfId="23630" xr:uid="{00000000-0005-0000-0000-0000265C0000}"/>
    <cellStyle name="Note 11 10" xfId="23631" xr:uid="{00000000-0005-0000-0000-0000275C0000}"/>
    <cellStyle name="Note 11 11" xfId="23632" xr:uid="{00000000-0005-0000-0000-0000285C0000}"/>
    <cellStyle name="Note 11 2" xfId="23633" xr:uid="{00000000-0005-0000-0000-0000295C0000}"/>
    <cellStyle name="Note 11 2 2" xfId="23634" xr:uid="{00000000-0005-0000-0000-00002A5C0000}"/>
    <cellStyle name="Note 11 2 2 2" xfId="23635" xr:uid="{00000000-0005-0000-0000-00002B5C0000}"/>
    <cellStyle name="Note 11 2 3" xfId="23636" xr:uid="{00000000-0005-0000-0000-00002C5C0000}"/>
    <cellStyle name="Note 11 2 3 2" xfId="23637" xr:uid="{00000000-0005-0000-0000-00002D5C0000}"/>
    <cellStyle name="Note 11 2 4" xfId="23638" xr:uid="{00000000-0005-0000-0000-00002E5C0000}"/>
    <cellStyle name="Note 11 2 4 2" xfId="23639" xr:uid="{00000000-0005-0000-0000-00002F5C0000}"/>
    <cellStyle name="Note 11 2 5" xfId="23640" xr:uid="{00000000-0005-0000-0000-0000305C0000}"/>
    <cellStyle name="Note 11 2 5 2" xfId="23641" xr:uid="{00000000-0005-0000-0000-0000315C0000}"/>
    <cellStyle name="Note 11 2 6" xfId="23642" xr:uid="{00000000-0005-0000-0000-0000325C0000}"/>
    <cellStyle name="Note 11 2 7" xfId="23643" xr:uid="{00000000-0005-0000-0000-0000335C0000}"/>
    <cellStyle name="Note 11 2 8" xfId="23644" xr:uid="{00000000-0005-0000-0000-0000345C0000}"/>
    <cellStyle name="Note 11 2 9" xfId="23645" xr:uid="{00000000-0005-0000-0000-0000355C0000}"/>
    <cellStyle name="Note 11 3" xfId="23646" xr:uid="{00000000-0005-0000-0000-0000365C0000}"/>
    <cellStyle name="Note 11 3 2" xfId="23647" xr:uid="{00000000-0005-0000-0000-0000375C0000}"/>
    <cellStyle name="Note 11 4" xfId="23648" xr:uid="{00000000-0005-0000-0000-0000385C0000}"/>
    <cellStyle name="Note 11 4 2" xfId="23649" xr:uid="{00000000-0005-0000-0000-0000395C0000}"/>
    <cellStyle name="Note 11 5" xfId="23650" xr:uid="{00000000-0005-0000-0000-00003A5C0000}"/>
    <cellStyle name="Note 11 5 2" xfId="23651" xr:uid="{00000000-0005-0000-0000-00003B5C0000}"/>
    <cellStyle name="Note 11 6" xfId="23652" xr:uid="{00000000-0005-0000-0000-00003C5C0000}"/>
    <cellStyle name="Note 11 6 2" xfId="23653" xr:uid="{00000000-0005-0000-0000-00003D5C0000}"/>
    <cellStyle name="Note 11 7" xfId="23654" xr:uid="{00000000-0005-0000-0000-00003E5C0000}"/>
    <cellStyle name="Note 11 8" xfId="23655" xr:uid="{00000000-0005-0000-0000-00003F5C0000}"/>
    <cellStyle name="Note 11 9" xfId="23656" xr:uid="{00000000-0005-0000-0000-0000405C0000}"/>
    <cellStyle name="Note 12" xfId="23657" xr:uid="{00000000-0005-0000-0000-0000415C0000}"/>
    <cellStyle name="Note 12 10" xfId="23658" xr:uid="{00000000-0005-0000-0000-0000425C0000}"/>
    <cellStyle name="Note 12 11" xfId="23659" xr:uid="{00000000-0005-0000-0000-0000435C0000}"/>
    <cellStyle name="Note 12 2" xfId="23660" xr:uid="{00000000-0005-0000-0000-0000445C0000}"/>
    <cellStyle name="Note 12 2 2" xfId="23661" xr:uid="{00000000-0005-0000-0000-0000455C0000}"/>
    <cellStyle name="Note 12 2 2 2" xfId="23662" xr:uid="{00000000-0005-0000-0000-0000465C0000}"/>
    <cellStyle name="Note 12 2 3" xfId="23663" xr:uid="{00000000-0005-0000-0000-0000475C0000}"/>
    <cellStyle name="Note 12 2 3 2" xfId="23664" xr:uid="{00000000-0005-0000-0000-0000485C0000}"/>
    <cellStyle name="Note 12 2 4" xfId="23665" xr:uid="{00000000-0005-0000-0000-0000495C0000}"/>
    <cellStyle name="Note 12 2 4 2" xfId="23666" xr:uid="{00000000-0005-0000-0000-00004A5C0000}"/>
    <cellStyle name="Note 12 2 5" xfId="23667" xr:uid="{00000000-0005-0000-0000-00004B5C0000}"/>
    <cellStyle name="Note 12 2 5 2" xfId="23668" xr:uid="{00000000-0005-0000-0000-00004C5C0000}"/>
    <cellStyle name="Note 12 2 6" xfId="23669" xr:uid="{00000000-0005-0000-0000-00004D5C0000}"/>
    <cellStyle name="Note 12 2 7" xfId="23670" xr:uid="{00000000-0005-0000-0000-00004E5C0000}"/>
    <cellStyle name="Note 12 2 8" xfId="23671" xr:uid="{00000000-0005-0000-0000-00004F5C0000}"/>
    <cellStyle name="Note 12 2 9" xfId="23672" xr:uid="{00000000-0005-0000-0000-0000505C0000}"/>
    <cellStyle name="Note 12 3" xfId="23673" xr:uid="{00000000-0005-0000-0000-0000515C0000}"/>
    <cellStyle name="Note 12 3 2" xfId="23674" xr:uid="{00000000-0005-0000-0000-0000525C0000}"/>
    <cellStyle name="Note 12 4" xfId="23675" xr:uid="{00000000-0005-0000-0000-0000535C0000}"/>
    <cellStyle name="Note 12 4 2" xfId="23676" xr:uid="{00000000-0005-0000-0000-0000545C0000}"/>
    <cellStyle name="Note 12 5" xfId="23677" xr:uid="{00000000-0005-0000-0000-0000555C0000}"/>
    <cellStyle name="Note 12 5 2" xfId="23678" xr:uid="{00000000-0005-0000-0000-0000565C0000}"/>
    <cellStyle name="Note 12 6" xfId="23679" xr:uid="{00000000-0005-0000-0000-0000575C0000}"/>
    <cellStyle name="Note 12 6 2" xfId="23680" xr:uid="{00000000-0005-0000-0000-0000585C0000}"/>
    <cellStyle name="Note 12 7" xfId="23681" xr:uid="{00000000-0005-0000-0000-0000595C0000}"/>
    <cellStyle name="Note 12 8" xfId="23682" xr:uid="{00000000-0005-0000-0000-00005A5C0000}"/>
    <cellStyle name="Note 12 9" xfId="23683" xr:uid="{00000000-0005-0000-0000-00005B5C0000}"/>
    <cellStyle name="Note 13" xfId="23684" xr:uid="{00000000-0005-0000-0000-00005C5C0000}"/>
    <cellStyle name="Note 13 2" xfId="23685" xr:uid="{00000000-0005-0000-0000-00005D5C0000}"/>
    <cellStyle name="Note 13 2 2" xfId="23686" xr:uid="{00000000-0005-0000-0000-00005E5C0000}"/>
    <cellStyle name="Note 13 2 2 2" xfId="23687" xr:uid="{00000000-0005-0000-0000-00005F5C0000}"/>
    <cellStyle name="Note 13 2 3" xfId="23688" xr:uid="{00000000-0005-0000-0000-0000605C0000}"/>
    <cellStyle name="Note 13 2 3 2" xfId="23689" xr:uid="{00000000-0005-0000-0000-0000615C0000}"/>
    <cellStyle name="Note 13 2 4" xfId="23690" xr:uid="{00000000-0005-0000-0000-0000625C0000}"/>
    <cellStyle name="Note 13 2 4 2" xfId="23691" xr:uid="{00000000-0005-0000-0000-0000635C0000}"/>
    <cellStyle name="Note 13 2 5" xfId="23692" xr:uid="{00000000-0005-0000-0000-0000645C0000}"/>
    <cellStyle name="Note 13 2 5 2" xfId="23693" xr:uid="{00000000-0005-0000-0000-0000655C0000}"/>
    <cellStyle name="Note 13 2 6" xfId="23694" xr:uid="{00000000-0005-0000-0000-0000665C0000}"/>
    <cellStyle name="Note 13 3" xfId="23695" xr:uid="{00000000-0005-0000-0000-0000675C0000}"/>
    <cellStyle name="Note 13 3 2" xfId="23696" xr:uid="{00000000-0005-0000-0000-0000685C0000}"/>
    <cellStyle name="Note 13 4" xfId="23697" xr:uid="{00000000-0005-0000-0000-0000695C0000}"/>
    <cellStyle name="Note 13 4 2" xfId="23698" xr:uid="{00000000-0005-0000-0000-00006A5C0000}"/>
    <cellStyle name="Note 13 5" xfId="23699" xr:uid="{00000000-0005-0000-0000-00006B5C0000}"/>
    <cellStyle name="Note 13 5 2" xfId="23700" xr:uid="{00000000-0005-0000-0000-00006C5C0000}"/>
    <cellStyle name="Note 13 6" xfId="23701" xr:uid="{00000000-0005-0000-0000-00006D5C0000}"/>
    <cellStyle name="Note 13 6 2" xfId="23702" xr:uid="{00000000-0005-0000-0000-00006E5C0000}"/>
    <cellStyle name="Note 13 7" xfId="23703" xr:uid="{00000000-0005-0000-0000-00006F5C0000}"/>
    <cellStyle name="Note 13 8" xfId="23704" xr:uid="{00000000-0005-0000-0000-0000705C0000}"/>
    <cellStyle name="Note 14" xfId="23705" xr:uid="{00000000-0005-0000-0000-0000715C0000}"/>
    <cellStyle name="Note 14 2" xfId="23706" xr:uid="{00000000-0005-0000-0000-0000725C0000}"/>
    <cellStyle name="Note 14 2 2" xfId="23707" xr:uid="{00000000-0005-0000-0000-0000735C0000}"/>
    <cellStyle name="Note 14 2 2 2" xfId="23708" xr:uid="{00000000-0005-0000-0000-0000745C0000}"/>
    <cellStyle name="Note 14 2 3" xfId="23709" xr:uid="{00000000-0005-0000-0000-0000755C0000}"/>
    <cellStyle name="Note 14 2 3 2" xfId="23710" xr:uid="{00000000-0005-0000-0000-0000765C0000}"/>
    <cellStyle name="Note 14 2 4" xfId="23711" xr:uid="{00000000-0005-0000-0000-0000775C0000}"/>
    <cellStyle name="Note 14 2 4 2" xfId="23712" xr:uid="{00000000-0005-0000-0000-0000785C0000}"/>
    <cellStyle name="Note 14 2 5" xfId="23713" xr:uid="{00000000-0005-0000-0000-0000795C0000}"/>
    <cellStyle name="Note 14 2 5 2" xfId="23714" xr:uid="{00000000-0005-0000-0000-00007A5C0000}"/>
    <cellStyle name="Note 14 2 6" xfId="23715" xr:uid="{00000000-0005-0000-0000-00007B5C0000}"/>
    <cellStyle name="Note 14 3" xfId="23716" xr:uid="{00000000-0005-0000-0000-00007C5C0000}"/>
    <cellStyle name="Note 14 3 2" xfId="23717" xr:uid="{00000000-0005-0000-0000-00007D5C0000}"/>
    <cellStyle name="Note 14 4" xfId="23718" xr:uid="{00000000-0005-0000-0000-00007E5C0000}"/>
    <cellStyle name="Note 14 4 2" xfId="23719" xr:uid="{00000000-0005-0000-0000-00007F5C0000}"/>
    <cellStyle name="Note 14 5" xfId="23720" xr:uid="{00000000-0005-0000-0000-0000805C0000}"/>
    <cellStyle name="Note 14 5 2" xfId="23721" xr:uid="{00000000-0005-0000-0000-0000815C0000}"/>
    <cellStyle name="Note 14 6" xfId="23722" xr:uid="{00000000-0005-0000-0000-0000825C0000}"/>
    <cellStyle name="Note 14 6 2" xfId="23723" xr:uid="{00000000-0005-0000-0000-0000835C0000}"/>
    <cellStyle name="Note 14 7" xfId="23724" xr:uid="{00000000-0005-0000-0000-0000845C0000}"/>
    <cellStyle name="Note 14 8" xfId="23725" xr:uid="{00000000-0005-0000-0000-0000855C0000}"/>
    <cellStyle name="Note 15" xfId="23726" xr:uid="{00000000-0005-0000-0000-0000865C0000}"/>
    <cellStyle name="Note 15 2" xfId="23727" xr:uid="{00000000-0005-0000-0000-0000875C0000}"/>
    <cellStyle name="Note 15 2 2" xfId="23728" xr:uid="{00000000-0005-0000-0000-0000885C0000}"/>
    <cellStyle name="Note 15 2 2 2" xfId="23729" xr:uid="{00000000-0005-0000-0000-0000895C0000}"/>
    <cellStyle name="Note 15 2 3" xfId="23730" xr:uid="{00000000-0005-0000-0000-00008A5C0000}"/>
    <cellStyle name="Note 15 2 3 2" xfId="23731" xr:uid="{00000000-0005-0000-0000-00008B5C0000}"/>
    <cellStyle name="Note 15 2 4" xfId="23732" xr:uid="{00000000-0005-0000-0000-00008C5C0000}"/>
    <cellStyle name="Note 15 2 4 2" xfId="23733" xr:uid="{00000000-0005-0000-0000-00008D5C0000}"/>
    <cellStyle name="Note 15 2 5" xfId="23734" xr:uid="{00000000-0005-0000-0000-00008E5C0000}"/>
    <cellStyle name="Note 15 2 5 2" xfId="23735" xr:uid="{00000000-0005-0000-0000-00008F5C0000}"/>
    <cellStyle name="Note 15 2 6" xfId="23736" xr:uid="{00000000-0005-0000-0000-0000905C0000}"/>
    <cellStyle name="Note 15 3" xfId="23737" xr:uid="{00000000-0005-0000-0000-0000915C0000}"/>
    <cellStyle name="Note 15 3 2" xfId="23738" xr:uid="{00000000-0005-0000-0000-0000925C0000}"/>
    <cellStyle name="Note 15 4" xfId="23739" xr:uid="{00000000-0005-0000-0000-0000935C0000}"/>
    <cellStyle name="Note 15 4 2" xfId="23740" xr:uid="{00000000-0005-0000-0000-0000945C0000}"/>
    <cellStyle name="Note 15 5" xfId="23741" xr:uid="{00000000-0005-0000-0000-0000955C0000}"/>
    <cellStyle name="Note 15 5 2" xfId="23742" xr:uid="{00000000-0005-0000-0000-0000965C0000}"/>
    <cellStyle name="Note 15 6" xfId="23743" xr:uid="{00000000-0005-0000-0000-0000975C0000}"/>
    <cellStyle name="Note 15 6 2" xfId="23744" xr:uid="{00000000-0005-0000-0000-0000985C0000}"/>
    <cellStyle name="Note 15 7" xfId="23745" xr:uid="{00000000-0005-0000-0000-0000995C0000}"/>
    <cellStyle name="Note 15 8" xfId="23746" xr:uid="{00000000-0005-0000-0000-00009A5C0000}"/>
    <cellStyle name="Note 16" xfId="23747" xr:uid="{00000000-0005-0000-0000-00009B5C0000}"/>
    <cellStyle name="Note 16 2" xfId="23748" xr:uid="{00000000-0005-0000-0000-00009C5C0000}"/>
    <cellStyle name="Note 16 2 2" xfId="23749" xr:uid="{00000000-0005-0000-0000-00009D5C0000}"/>
    <cellStyle name="Note 16 2 2 2" xfId="23750" xr:uid="{00000000-0005-0000-0000-00009E5C0000}"/>
    <cellStyle name="Note 16 2 3" xfId="23751" xr:uid="{00000000-0005-0000-0000-00009F5C0000}"/>
    <cellStyle name="Note 16 2 3 2" xfId="23752" xr:uid="{00000000-0005-0000-0000-0000A05C0000}"/>
    <cellStyle name="Note 16 2 4" xfId="23753" xr:uid="{00000000-0005-0000-0000-0000A15C0000}"/>
    <cellStyle name="Note 16 2 4 2" xfId="23754" xr:uid="{00000000-0005-0000-0000-0000A25C0000}"/>
    <cellStyle name="Note 16 2 5" xfId="23755" xr:uid="{00000000-0005-0000-0000-0000A35C0000}"/>
    <cellStyle name="Note 16 2 5 2" xfId="23756" xr:uid="{00000000-0005-0000-0000-0000A45C0000}"/>
    <cellStyle name="Note 16 2 6" xfId="23757" xr:uid="{00000000-0005-0000-0000-0000A55C0000}"/>
    <cellStyle name="Note 16 3" xfId="23758" xr:uid="{00000000-0005-0000-0000-0000A65C0000}"/>
    <cellStyle name="Note 16 3 2" xfId="23759" xr:uid="{00000000-0005-0000-0000-0000A75C0000}"/>
    <cellStyle name="Note 16 4" xfId="23760" xr:uid="{00000000-0005-0000-0000-0000A85C0000}"/>
    <cellStyle name="Note 16 4 2" xfId="23761" xr:uid="{00000000-0005-0000-0000-0000A95C0000}"/>
    <cellStyle name="Note 16 5" xfId="23762" xr:uid="{00000000-0005-0000-0000-0000AA5C0000}"/>
    <cellStyle name="Note 16 5 2" xfId="23763" xr:uid="{00000000-0005-0000-0000-0000AB5C0000}"/>
    <cellStyle name="Note 16 6" xfId="23764" xr:uid="{00000000-0005-0000-0000-0000AC5C0000}"/>
    <cellStyle name="Note 16 6 2" xfId="23765" xr:uid="{00000000-0005-0000-0000-0000AD5C0000}"/>
    <cellStyle name="Note 16 7" xfId="23766" xr:uid="{00000000-0005-0000-0000-0000AE5C0000}"/>
    <cellStyle name="Note 16 8" xfId="23767" xr:uid="{00000000-0005-0000-0000-0000AF5C0000}"/>
    <cellStyle name="Note 17" xfId="23768" xr:uid="{00000000-0005-0000-0000-0000B05C0000}"/>
    <cellStyle name="Note 17 2" xfId="23769" xr:uid="{00000000-0005-0000-0000-0000B15C0000}"/>
    <cellStyle name="Note 17 2 2" xfId="23770" xr:uid="{00000000-0005-0000-0000-0000B25C0000}"/>
    <cellStyle name="Note 17 2 2 2" xfId="23771" xr:uid="{00000000-0005-0000-0000-0000B35C0000}"/>
    <cellStyle name="Note 17 2 3" xfId="23772" xr:uid="{00000000-0005-0000-0000-0000B45C0000}"/>
    <cellStyle name="Note 17 2 3 2" xfId="23773" xr:uid="{00000000-0005-0000-0000-0000B55C0000}"/>
    <cellStyle name="Note 17 2 4" xfId="23774" xr:uid="{00000000-0005-0000-0000-0000B65C0000}"/>
    <cellStyle name="Note 17 2 4 2" xfId="23775" xr:uid="{00000000-0005-0000-0000-0000B75C0000}"/>
    <cellStyle name="Note 17 2 5" xfId="23776" xr:uid="{00000000-0005-0000-0000-0000B85C0000}"/>
    <cellStyle name="Note 17 2 5 2" xfId="23777" xr:uid="{00000000-0005-0000-0000-0000B95C0000}"/>
    <cellStyle name="Note 17 2 6" xfId="23778" xr:uid="{00000000-0005-0000-0000-0000BA5C0000}"/>
    <cellStyle name="Note 17 3" xfId="23779" xr:uid="{00000000-0005-0000-0000-0000BB5C0000}"/>
    <cellStyle name="Note 17 3 2" xfId="23780" xr:uid="{00000000-0005-0000-0000-0000BC5C0000}"/>
    <cellStyle name="Note 17 4" xfId="23781" xr:uid="{00000000-0005-0000-0000-0000BD5C0000}"/>
    <cellStyle name="Note 17 4 2" xfId="23782" xr:uid="{00000000-0005-0000-0000-0000BE5C0000}"/>
    <cellStyle name="Note 17 5" xfId="23783" xr:uid="{00000000-0005-0000-0000-0000BF5C0000}"/>
    <cellStyle name="Note 17 5 2" xfId="23784" xr:uid="{00000000-0005-0000-0000-0000C05C0000}"/>
    <cellStyle name="Note 17 6" xfId="23785" xr:uid="{00000000-0005-0000-0000-0000C15C0000}"/>
    <cellStyle name="Note 17 6 2" xfId="23786" xr:uid="{00000000-0005-0000-0000-0000C25C0000}"/>
    <cellStyle name="Note 17 7" xfId="23787" xr:uid="{00000000-0005-0000-0000-0000C35C0000}"/>
    <cellStyle name="Note 17 8" xfId="23788" xr:uid="{00000000-0005-0000-0000-0000C45C0000}"/>
    <cellStyle name="Note 18" xfId="23789" xr:uid="{00000000-0005-0000-0000-0000C55C0000}"/>
    <cellStyle name="Note 18 2" xfId="23790" xr:uid="{00000000-0005-0000-0000-0000C65C0000}"/>
    <cellStyle name="Note 18 2 2" xfId="23791" xr:uid="{00000000-0005-0000-0000-0000C75C0000}"/>
    <cellStyle name="Note 18 2 2 2" xfId="23792" xr:uid="{00000000-0005-0000-0000-0000C85C0000}"/>
    <cellStyle name="Note 18 2 3" xfId="23793" xr:uid="{00000000-0005-0000-0000-0000C95C0000}"/>
    <cellStyle name="Note 18 2 3 2" xfId="23794" xr:uid="{00000000-0005-0000-0000-0000CA5C0000}"/>
    <cellStyle name="Note 18 2 4" xfId="23795" xr:uid="{00000000-0005-0000-0000-0000CB5C0000}"/>
    <cellStyle name="Note 18 2 4 2" xfId="23796" xr:uid="{00000000-0005-0000-0000-0000CC5C0000}"/>
    <cellStyle name="Note 18 2 5" xfId="23797" xr:uid="{00000000-0005-0000-0000-0000CD5C0000}"/>
    <cellStyle name="Note 18 2 5 2" xfId="23798" xr:uid="{00000000-0005-0000-0000-0000CE5C0000}"/>
    <cellStyle name="Note 18 2 6" xfId="23799" xr:uid="{00000000-0005-0000-0000-0000CF5C0000}"/>
    <cellStyle name="Note 18 3" xfId="23800" xr:uid="{00000000-0005-0000-0000-0000D05C0000}"/>
    <cellStyle name="Note 18 3 2" xfId="23801" xr:uid="{00000000-0005-0000-0000-0000D15C0000}"/>
    <cellStyle name="Note 18 4" xfId="23802" xr:uid="{00000000-0005-0000-0000-0000D25C0000}"/>
    <cellStyle name="Note 18 4 2" xfId="23803" xr:uid="{00000000-0005-0000-0000-0000D35C0000}"/>
    <cellStyle name="Note 18 5" xfId="23804" xr:uid="{00000000-0005-0000-0000-0000D45C0000}"/>
    <cellStyle name="Note 18 5 2" xfId="23805" xr:uid="{00000000-0005-0000-0000-0000D55C0000}"/>
    <cellStyle name="Note 18 6" xfId="23806" xr:uid="{00000000-0005-0000-0000-0000D65C0000}"/>
    <cellStyle name="Note 18 6 2" xfId="23807" xr:uid="{00000000-0005-0000-0000-0000D75C0000}"/>
    <cellStyle name="Note 18 7" xfId="23808" xr:uid="{00000000-0005-0000-0000-0000D85C0000}"/>
    <cellStyle name="Note 18 8" xfId="23809" xr:uid="{00000000-0005-0000-0000-0000D95C0000}"/>
    <cellStyle name="Note 19" xfId="23810" xr:uid="{00000000-0005-0000-0000-0000DA5C0000}"/>
    <cellStyle name="Note 19 2" xfId="23811" xr:uid="{00000000-0005-0000-0000-0000DB5C0000}"/>
    <cellStyle name="Note 19 2 2" xfId="23812" xr:uid="{00000000-0005-0000-0000-0000DC5C0000}"/>
    <cellStyle name="Note 19 2 2 2" xfId="23813" xr:uid="{00000000-0005-0000-0000-0000DD5C0000}"/>
    <cellStyle name="Note 19 2 3" xfId="23814" xr:uid="{00000000-0005-0000-0000-0000DE5C0000}"/>
    <cellStyle name="Note 19 2 3 2" xfId="23815" xr:uid="{00000000-0005-0000-0000-0000DF5C0000}"/>
    <cellStyle name="Note 19 2 4" xfId="23816" xr:uid="{00000000-0005-0000-0000-0000E05C0000}"/>
    <cellStyle name="Note 19 2 4 2" xfId="23817" xr:uid="{00000000-0005-0000-0000-0000E15C0000}"/>
    <cellStyle name="Note 19 2 5" xfId="23818" xr:uid="{00000000-0005-0000-0000-0000E25C0000}"/>
    <cellStyle name="Note 19 2 5 2" xfId="23819" xr:uid="{00000000-0005-0000-0000-0000E35C0000}"/>
    <cellStyle name="Note 19 2 6" xfId="23820" xr:uid="{00000000-0005-0000-0000-0000E45C0000}"/>
    <cellStyle name="Note 19 3" xfId="23821" xr:uid="{00000000-0005-0000-0000-0000E55C0000}"/>
    <cellStyle name="Note 19 3 2" xfId="23822" xr:uid="{00000000-0005-0000-0000-0000E65C0000}"/>
    <cellStyle name="Note 19 4" xfId="23823" xr:uid="{00000000-0005-0000-0000-0000E75C0000}"/>
    <cellStyle name="Note 19 4 2" xfId="23824" xr:uid="{00000000-0005-0000-0000-0000E85C0000}"/>
    <cellStyle name="Note 19 5" xfId="23825" xr:uid="{00000000-0005-0000-0000-0000E95C0000}"/>
    <cellStyle name="Note 19 5 2" xfId="23826" xr:uid="{00000000-0005-0000-0000-0000EA5C0000}"/>
    <cellStyle name="Note 19 6" xfId="23827" xr:uid="{00000000-0005-0000-0000-0000EB5C0000}"/>
    <cellStyle name="Note 19 6 2" xfId="23828" xr:uid="{00000000-0005-0000-0000-0000EC5C0000}"/>
    <cellStyle name="Note 19 7" xfId="23829" xr:uid="{00000000-0005-0000-0000-0000ED5C0000}"/>
    <cellStyle name="Note 19 8" xfId="23830" xr:uid="{00000000-0005-0000-0000-0000EE5C0000}"/>
    <cellStyle name="Note 2" xfId="23831" xr:uid="{00000000-0005-0000-0000-0000EF5C0000}"/>
    <cellStyle name="Note 2 10" xfId="23832" xr:uid="{00000000-0005-0000-0000-0000F05C0000}"/>
    <cellStyle name="Note 2 10 2" xfId="23833" xr:uid="{00000000-0005-0000-0000-0000F15C0000}"/>
    <cellStyle name="Note 2 10 3" xfId="23834" xr:uid="{00000000-0005-0000-0000-0000F25C0000}"/>
    <cellStyle name="Note 2 2" xfId="23835" xr:uid="{00000000-0005-0000-0000-0000F35C0000}"/>
    <cellStyle name="Note 2 2 2" xfId="23836" xr:uid="{00000000-0005-0000-0000-0000F45C0000}"/>
    <cellStyle name="Note 2 2 2 2" xfId="23837" xr:uid="{00000000-0005-0000-0000-0000F55C0000}"/>
    <cellStyle name="Note 2 2 3" xfId="23838" xr:uid="{00000000-0005-0000-0000-0000F65C0000}"/>
    <cellStyle name="Note 2 2 3 2" xfId="23839" xr:uid="{00000000-0005-0000-0000-0000F75C0000}"/>
    <cellStyle name="Note 2 2 4" xfId="23840" xr:uid="{00000000-0005-0000-0000-0000F85C0000}"/>
    <cellStyle name="Note 2 2 4 2" xfId="23841" xr:uid="{00000000-0005-0000-0000-0000F95C0000}"/>
    <cellStyle name="Note 2 2 5" xfId="23842" xr:uid="{00000000-0005-0000-0000-0000FA5C0000}"/>
    <cellStyle name="Note 2 2 5 2" xfId="23843" xr:uid="{00000000-0005-0000-0000-0000FB5C0000}"/>
    <cellStyle name="Note 2 2 6" xfId="23844" xr:uid="{00000000-0005-0000-0000-0000FC5C0000}"/>
    <cellStyle name="Note 2 2 7" xfId="23845" xr:uid="{00000000-0005-0000-0000-0000FD5C0000}"/>
    <cellStyle name="Note 2 2 7 2" xfId="23846" xr:uid="{00000000-0005-0000-0000-0000FE5C0000}"/>
    <cellStyle name="Note 2 2 7 3" xfId="23847" xr:uid="{00000000-0005-0000-0000-0000FF5C0000}"/>
    <cellStyle name="Note 2 2 8" xfId="23848" xr:uid="{00000000-0005-0000-0000-0000005D0000}"/>
    <cellStyle name="Note 2 2 8 2" xfId="23849" xr:uid="{00000000-0005-0000-0000-0000015D0000}"/>
    <cellStyle name="Note 2 2 8 3" xfId="23850" xr:uid="{00000000-0005-0000-0000-0000025D0000}"/>
    <cellStyle name="Note 2 3" xfId="23851" xr:uid="{00000000-0005-0000-0000-0000035D0000}"/>
    <cellStyle name="Note 2 3 2" xfId="23852" xr:uid="{00000000-0005-0000-0000-0000045D0000}"/>
    <cellStyle name="Note 2 4" xfId="23853" xr:uid="{00000000-0005-0000-0000-0000055D0000}"/>
    <cellStyle name="Note 2 4 2" xfId="23854" xr:uid="{00000000-0005-0000-0000-0000065D0000}"/>
    <cellStyle name="Note 2 5" xfId="23855" xr:uid="{00000000-0005-0000-0000-0000075D0000}"/>
    <cellStyle name="Note 2 5 2" xfId="23856" xr:uid="{00000000-0005-0000-0000-0000085D0000}"/>
    <cellStyle name="Note 2 6" xfId="23857" xr:uid="{00000000-0005-0000-0000-0000095D0000}"/>
    <cellStyle name="Note 2 6 2" xfId="23858" xr:uid="{00000000-0005-0000-0000-00000A5D0000}"/>
    <cellStyle name="Note 2 7" xfId="23859" xr:uid="{00000000-0005-0000-0000-00000B5D0000}"/>
    <cellStyle name="Note 2 8" xfId="23860" xr:uid="{00000000-0005-0000-0000-00000C5D0000}"/>
    <cellStyle name="Note 2 9" xfId="23861" xr:uid="{00000000-0005-0000-0000-00000D5D0000}"/>
    <cellStyle name="Note 2 9 2" xfId="23862" xr:uid="{00000000-0005-0000-0000-00000E5D0000}"/>
    <cellStyle name="Note 2 9 3" xfId="23863" xr:uid="{00000000-0005-0000-0000-00000F5D0000}"/>
    <cellStyle name="Note 20" xfId="23864" xr:uid="{00000000-0005-0000-0000-0000105D0000}"/>
    <cellStyle name="Note 20 2" xfId="23865" xr:uid="{00000000-0005-0000-0000-0000115D0000}"/>
    <cellStyle name="Note 20 2 2" xfId="23866" xr:uid="{00000000-0005-0000-0000-0000125D0000}"/>
    <cellStyle name="Note 20 2 2 2" xfId="23867" xr:uid="{00000000-0005-0000-0000-0000135D0000}"/>
    <cellStyle name="Note 20 2 3" xfId="23868" xr:uid="{00000000-0005-0000-0000-0000145D0000}"/>
    <cellStyle name="Note 20 2 3 2" xfId="23869" xr:uid="{00000000-0005-0000-0000-0000155D0000}"/>
    <cellStyle name="Note 20 2 4" xfId="23870" xr:uid="{00000000-0005-0000-0000-0000165D0000}"/>
    <cellStyle name="Note 20 2 4 2" xfId="23871" xr:uid="{00000000-0005-0000-0000-0000175D0000}"/>
    <cellStyle name="Note 20 2 5" xfId="23872" xr:uid="{00000000-0005-0000-0000-0000185D0000}"/>
    <cellStyle name="Note 20 2 5 2" xfId="23873" xr:uid="{00000000-0005-0000-0000-0000195D0000}"/>
    <cellStyle name="Note 20 2 6" xfId="23874" xr:uid="{00000000-0005-0000-0000-00001A5D0000}"/>
    <cellStyle name="Note 20 3" xfId="23875" xr:uid="{00000000-0005-0000-0000-00001B5D0000}"/>
    <cellStyle name="Note 20 3 2" xfId="23876" xr:uid="{00000000-0005-0000-0000-00001C5D0000}"/>
    <cellStyle name="Note 20 4" xfId="23877" xr:uid="{00000000-0005-0000-0000-00001D5D0000}"/>
    <cellStyle name="Note 20 4 2" xfId="23878" xr:uid="{00000000-0005-0000-0000-00001E5D0000}"/>
    <cellStyle name="Note 20 5" xfId="23879" xr:uid="{00000000-0005-0000-0000-00001F5D0000}"/>
    <cellStyle name="Note 20 5 2" xfId="23880" xr:uid="{00000000-0005-0000-0000-0000205D0000}"/>
    <cellStyle name="Note 20 6" xfId="23881" xr:uid="{00000000-0005-0000-0000-0000215D0000}"/>
    <cellStyle name="Note 20 6 2" xfId="23882" xr:uid="{00000000-0005-0000-0000-0000225D0000}"/>
    <cellStyle name="Note 20 7" xfId="23883" xr:uid="{00000000-0005-0000-0000-0000235D0000}"/>
    <cellStyle name="Note 20 8" xfId="23884" xr:uid="{00000000-0005-0000-0000-0000245D0000}"/>
    <cellStyle name="Note 21" xfId="23885" xr:uid="{00000000-0005-0000-0000-0000255D0000}"/>
    <cellStyle name="Note 21 2" xfId="23886" xr:uid="{00000000-0005-0000-0000-0000265D0000}"/>
    <cellStyle name="Note 21 2 2" xfId="23887" xr:uid="{00000000-0005-0000-0000-0000275D0000}"/>
    <cellStyle name="Note 21 2 2 2" xfId="23888" xr:uid="{00000000-0005-0000-0000-0000285D0000}"/>
    <cellStyle name="Note 21 2 3" xfId="23889" xr:uid="{00000000-0005-0000-0000-0000295D0000}"/>
    <cellStyle name="Note 21 2 3 2" xfId="23890" xr:uid="{00000000-0005-0000-0000-00002A5D0000}"/>
    <cellStyle name="Note 21 2 4" xfId="23891" xr:uid="{00000000-0005-0000-0000-00002B5D0000}"/>
    <cellStyle name="Note 21 2 4 2" xfId="23892" xr:uid="{00000000-0005-0000-0000-00002C5D0000}"/>
    <cellStyle name="Note 21 2 5" xfId="23893" xr:uid="{00000000-0005-0000-0000-00002D5D0000}"/>
    <cellStyle name="Note 21 2 5 2" xfId="23894" xr:uid="{00000000-0005-0000-0000-00002E5D0000}"/>
    <cellStyle name="Note 21 2 6" xfId="23895" xr:uid="{00000000-0005-0000-0000-00002F5D0000}"/>
    <cellStyle name="Note 21 3" xfId="23896" xr:uid="{00000000-0005-0000-0000-0000305D0000}"/>
    <cellStyle name="Note 21 3 2" xfId="23897" xr:uid="{00000000-0005-0000-0000-0000315D0000}"/>
    <cellStyle name="Note 21 4" xfId="23898" xr:uid="{00000000-0005-0000-0000-0000325D0000}"/>
    <cellStyle name="Note 21 4 2" xfId="23899" xr:uid="{00000000-0005-0000-0000-0000335D0000}"/>
    <cellStyle name="Note 21 5" xfId="23900" xr:uid="{00000000-0005-0000-0000-0000345D0000}"/>
    <cellStyle name="Note 21 5 2" xfId="23901" xr:uid="{00000000-0005-0000-0000-0000355D0000}"/>
    <cellStyle name="Note 21 6" xfId="23902" xr:uid="{00000000-0005-0000-0000-0000365D0000}"/>
    <cellStyle name="Note 21 6 2" xfId="23903" xr:uid="{00000000-0005-0000-0000-0000375D0000}"/>
    <cellStyle name="Note 21 7" xfId="23904" xr:uid="{00000000-0005-0000-0000-0000385D0000}"/>
    <cellStyle name="Note 21 8" xfId="23905" xr:uid="{00000000-0005-0000-0000-0000395D0000}"/>
    <cellStyle name="Note 22" xfId="23906" xr:uid="{00000000-0005-0000-0000-00003A5D0000}"/>
    <cellStyle name="Note 22 2" xfId="23907" xr:uid="{00000000-0005-0000-0000-00003B5D0000}"/>
    <cellStyle name="Note 22 2 2" xfId="23908" xr:uid="{00000000-0005-0000-0000-00003C5D0000}"/>
    <cellStyle name="Note 22 2 2 2" xfId="23909" xr:uid="{00000000-0005-0000-0000-00003D5D0000}"/>
    <cellStyle name="Note 22 2 3" xfId="23910" xr:uid="{00000000-0005-0000-0000-00003E5D0000}"/>
    <cellStyle name="Note 22 2 3 2" xfId="23911" xr:uid="{00000000-0005-0000-0000-00003F5D0000}"/>
    <cellStyle name="Note 22 2 4" xfId="23912" xr:uid="{00000000-0005-0000-0000-0000405D0000}"/>
    <cellStyle name="Note 22 2 4 2" xfId="23913" xr:uid="{00000000-0005-0000-0000-0000415D0000}"/>
    <cellStyle name="Note 22 2 5" xfId="23914" xr:uid="{00000000-0005-0000-0000-0000425D0000}"/>
    <cellStyle name="Note 22 2 5 2" xfId="23915" xr:uid="{00000000-0005-0000-0000-0000435D0000}"/>
    <cellStyle name="Note 22 2 6" xfId="23916" xr:uid="{00000000-0005-0000-0000-0000445D0000}"/>
    <cellStyle name="Note 22 3" xfId="23917" xr:uid="{00000000-0005-0000-0000-0000455D0000}"/>
    <cellStyle name="Note 22 3 2" xfId="23918" xr:uid="{00000000-0005-0000-0000-0000465D0000}"/>
    <cellStyle name="Note 22 4" xfId="23919" xr:uid="{00000000-0005-0000-0000-0000475D0000}"/>
    <cellStyle name="Note 22 4 2" xfId="23920" xr:uid="{00000000-0005-0000-0000-0000485D0000}"/>
    <cellStyle name="Note 22 5" xfId="23921" xr:uid="{00000000-0005-0000-0000-0000495D0000}"/>
    <cellStyle name="Note 22 5 2" xfId="23922" xr:uid="{00000000-0005-0000-0000-00004A5D0000}"/>
    <cellStyle name="Note 22 6" xfId="23923" xr:uid="{00000000-0005-0000-0000-00004B5D0000}"/>
    <cellStyle name="Note 22 6 2" xfId="23924" xr:uid="{00000000-0005-0000-0000-00004C5D0000}"/>
    <cellStyle name="Note 22 7" xfId="23925" xr:uid="{00000000-0005-0000-0000-00004D5D0000}"/>
    <cellStyle name="Note 22 8" xfId="23926" xr:uid="{00000000-0005-0000-0000-00004E5D0000}"/>
    <cellStyle name="Note 23" xfId="23927" xr:uid="{00000000-0005-0000-0000-00004F5D0000}"/>
    <cellStyle name="Note 23 2" xfId="23928" xr:uid="{00000000-0005-0000-0000-0000505D0000}"/>
    <cellStyle name="Note 23 2 2" xfId="23929" xr:uid="{00000000-0005-0000-0000-0000515D0000}"/>
    <cellStyle name="Note 23 2 2 2" xfId="23930" xr:uid="{00000000-0005-0000-0000-0000525D0000}"/>
    <cellStyle name="Note 23 2 3" xfId="23931" xr:uid="{00000000-0005-0000-0000-0000535D0000}"/>
    <cellStyle name="Note 23 2 3 2" xfId="23932" xr:uid="{00000000-0005-0000-0000-0000545D0000}"/>
    <cellStyle name="Note 23 2 4" xfId="23933" xr:uid="{00000000-0005-0000-0000-0000555D0000}"/>
    <cellStyle name="Note 23 2 4 2" xfId="23934" xr:uid="{00000000-0005-0000-0000-0000565D0000}"/>
    <cellStyle name="Note 23 2 5" xfId="23935" xr:uid="{00000000-0005-0000-0000-0000575D0000}"/>
    <cellStyle name="Note 23 2 5 2" xfId="23936" xr:uid="{00000000-0005-0000-0000-0000585D0000}"/>
    <cellStyle name="Note 23 2 6" xfId="23937" xr:uid="{00000000-0005-0000-0000-0000595D0000}"/>
    <cellStyle name="Note 23 3" xfId="23938" xr:uid="{00000000-0005-0000-0000-00005A5D0000}"/>
    <cellStyle name="Note 23 3 2" xfId="23939" xr:uid="{00000000-0005-0000-0000-00005B5D0000}"/>
    <cellStyle name="Note 23 4" xfId="23940" xr:uid="{00000000-0005-0000-0000-00005C5D0000}"/>
    <cellStyle name="Note 23 4 2" xfId="23941" xr:uid="{00000000-0005-0000-0000-00005D5D0000}"/>
    <cellStyle name="Note 23 5" xfId="23942" xr:uid="{00000000-0005-0000-0000-00005E5D0000}"/>
    <cellStyle name="Note 23 5 2" xfId="23943" xr:uid="{00000000-0005-0000-0000-00005F5D0000}"/>
    <cellStyle name="Note 23 6" xfId="23944" xr:uid="{00000000-0005-0000-0000-0000605D0000}"/>
    <cellStyle name="Note 23 6 2" xfId="23945" xr:uid="{00000000-0005-0000-0000-0000615D0000}"/>
    <cellStyle name="Note 23 7" xfId="23946" xr:uid="{00000000-0005-0000-0000-0000625D0000}"/>
    <cellStyle name="Note 23 8" xfId="23947" xr:uid="{00000000-0005-0000-0000-0000635D0000}"/>
    <cellStyle name="Note 24" xfId="23948" xr:uid="{00000000-0005-0000-0000-0000645D0000}"/>
    <cellStyle name="Note 24 2" xfId="23949" xr:uid="{00000000-0005-0000-0000-0000655D0000}"/>
    <cellStyle name="Note 24 2 2" xfId="23950" xr:uid="{00000000-0005-0000-0000-0000665D0000}"/>
    <cellStyle name="Note 24 2 2 2" xfId="23951" xr:uid="{00000000-0005-0000-0000-0000675D0000}"/>
    <cellStyle name="Note 24 2 3" xfId="23952" xr:uid="{00000000-0005-0000-0000-0000685D0000}"/>
    <cellStyle name="Note 24 2 3 2" xfId="23953" xr:uid="{00000000-0005-0000-0000-0000695D0000}"/>
    <cellStyle name="Note 24 2 4" xfId="23954" xr:uid="{00000000-0005-0000-0000-00006A5D0000}"/>
    <cellStyle name="Note 24 2 4 2" xfId="23955" xr:uid="{00000000-0005-0000-0000-00006B5D0000}"/>
    <cellStyle name="Note 24 2 5" xfId="23956" xr:uid="{00000000-0005-0000-0000-00006C5D0000}"/>
    <cellStyle name="Note 24 2 5 2" xfId="23957" xr:uid="{00000000-0005-0000-0000-00006D5D0000}"/>
    <cellStyle name="Note 24 2 6" xfId="23958" xr:uid="{00000000-0005-0000-0000-00006E5D0000}"/>
    <cellStyle name="Note 24 3" xfId="23959" xr:uid="{00000000-0005-0000-0000-00006F5D0000}"/>
    <cellStyle name="Note 24 3 2" xfId="23960" xr:uid="{00000000-0005-0000-0000-0000705D0000}"/>
    <cellStyle name="Note 24 4" xfId="23961" xr:uid="{00000000-0005-0000-0000-0000715D0000}"/>
    <cellStyle name="Note 24 4 2" xfId="23962" xr:uid="{00000000-0005-0000-0000-0000725D0000}"/>
    <cellStyle name="Note 24 5" xfId="23963" xr:uid="{00000000-0005-0000-0000-0000735D0000}"/>
    <cellStyle name="Note 24 5 2" xfId="23964" xr:uid="{00000000-0005-0000-0000-0000745D0000}"/>
    <cellStyle name="Note 24 6" xfId="23965" xr:uid="{00000000-0005-0000-0000-0000755D0000}"/>
    <cellStyle name="Note 24 6 2" xfId="23966" xr:uid="{00000000-0005-0000-0000-0000765D0000}"/>
    <cellStyle name="Note 24 7" xfId="23967" xr:uid="{00000000-0005-0000-0000-0000775D0000}"/>
    <cellStyle name="Note 24 8" xfId="23968" xr:uid="{00000000-0005-0000-0000-0000785D0000}"/>
    <cellStyle name="Note 25" xfId="23969" xr:uid="{00000000-0005-0000-0000-0000795D0000}"/>
    <cellStyle name="Note 25 2" xfId="23970" xr:uid="{00000000-0005-0000-0000-00007A5D0000}"/>
    <cellStyle name="Note 25 2 2" xfId="23971" xr:uid="{00000000-0005-0000-0000-00007B5D0000}"/>
    <cellStyle name="Note 25 2 2 2" xfId="23972" xr:uid="{00000000-0005-0000-0000-00007C5D0000}"/>
    <cellStyle name="Note 25 2 3" xfId="23973" xr:uid="{00000000-0005-0000-0000-00007D5D0000}"/>
    <cellStyle name="Note 25 2 3 2" xfId="23974" xr:uid="{00000000-0005-0000-0000-00007E5D0000}"/>
    <cellStyle name="Note 25 2 4" xfId="23975" xr:uid="{00000000-0005-0000-0000-00007F5D0000}"/>
    <cellStyle name="Note 25 2 4 2" xfId="23976" xr:uid="{00000000-0005-0000-0000-0000805D0000}"/>
    <cellStyle name="Note 25 2 5" xfId="23977" xr:uid="{00000000-0005-0000-0000-0000815D0000}"/>
    <cellStyle name="Note 25 2 5 2" xfId="23978" xr:uid="{00000000-0005-0000-0000-0000825D0000}"/>
    <cellStyle name="Note 25 2 6" xfId="23979" xr:uid="{00000000-0005-0000-0000-0000835D0000}"/>
    <cellStyle name="Note 25 3" xfId="23980" xr:uid="{00000000-0005-0000-0000-0000845D0000}"/>
    <cellStyle name="Note 25 3 2" xfId="23981" xr:uid="{00000000-0005-0000-0000-0000855D0000}"/>
    <cellStyle name="Note 25 4" xfId="23982" xr:uid="{00000000-0005-0000-0000-0000865D0000}"/>
    <cellStyle name="Note 25 4 2" xfId="23983" xr:uid="{00000000-0005-0000-0000-0000875D0000}"/>
    <cellStyle name="Note 25 5" xfId="23984" xr:uid="{00000000-0005-0000-0000-0000885D0000}"/>
    <cellStyle name="Note 25 5 2" xfId="23985" xr:uid="{00000000-0005-0000-0000-0000895D0000}"/>
    <cellStyle name="Note 25 6" xfId="23986" xr:uid="{00000000-0005-0000-0000-00008A5D0000}"/>
    <cellStyle name="Note 25 6 2" xfId="23987" xr:uid="{00000000-0005-0000-0000-00008B5D0000}"/>
    <cellStyle name="Note 25 7" xfId="23988" xr:uid="{00000000-0005-0000-0000-00008C5D0000}"/>
    <cellStyle name="Note 25 8" xfId="23989" xr:uid="{00000000-0005-0000-0000-00008D5D0000}"/>
    <cellStyle name="Note 26" xfId="23990" xr:uid="{00000000-0005-0000-0000-00008E5D0000}"/>
    <cellStyle name="Note 26 2" xfId="23991" xr:uid="{00000000-0005-0000-0000-00008F5D0000}"/>
    <cellStyle name="Note 26 2 2" xfId="23992" xr:uid="{00000000-0005-0000-0000-0000905D0000}"/>
    <cellStyle name="Note 26 2 2 2" xfId="23993" xr:uid="{00000000-0005-0000-0000-0000915D0000}"/>
    <cellStyle name="Note 26 2 3" xfId="23994" xr:uid="{00000000-0005-0000-0000-0000925D0000}"/>
    <cellStyle name="Note 26 2 3 2" xfId="23995" xr:uid="{00000000-0005-0000-0000-0000935D0000}"/>
    <cellStyle name="Note 26 2 4" xfId="23996" xr:uid="{00000000-0005-0000-0000-0000945D0000}"/>
    <cellStyle name="Note 26 2 4 2" xfId="23997" xr:uid="{00000000-0005-0000-0000-0000955D0000}"/>
    <cellStyle name="Note 26 2 5" xfId="23998" xr:uid="{00000000-0005-0000-0000-0000965D0000}"/>
    <cellStyle name="Note 26 2 5 2" xfId="23999" xr:uid="{00000000-0005-0000-0000-0000975D0000}"/>
    <cellStyle name="Note 26 2 6" xfId="24000" xr:uid="{00000000-0005-0000-0000-0000985D0000}"/>
    <cellStyle name="Note 26 3" xfId="24001" xr:uid="{00000000-0005-0000-0000-0000995D0000}"/>
    <cellStyle name="Note 26 3 2" xfId="24002" xr:uid="{00000000-0005-0000-0000-00009A5D0000}"/>
    <cellStyle name="Note 26 4" xfId="24003" xr:uid="{00000000-0005-0000-0000-00009B5D0000}"/>
    <cellStyle name="Note 26 4 2" xfId="24004" xr:uid="{00000000-0005-0000-0000-00009C5D0000}"/>
    <cellStyle name="Note 26 5" xfId="24005" xr:uid="{00000000-0005-0000-0000-00009D5D0000}"/>
    <cellStyle name="Note 26 5 2" xfId="24006" xr:uid="{00000000-0005-0000-0000-00009E5D0000}"/>
    <cellStyle name="Note 26 6" xfId="24007" xr:uid="{00000000-0005-0000-0000-00009F5D0000}"/>
    <cellStyle name="Note 26 6 2" xfId="24008" xr:uid="{00000000-0005-0000-0000-0000A05D0000}"/>
    <cellStyle name="Note 26 7" xfId="24009" xr:uid="{00000000-0005-0000-0000-0000A15D0000}"/>
    <cellStyle name="Note 26 8" xfId="24010" xr:uid="{00000000-0005-0000-0000-0000A25D0000}"/>
    <cellStyle name="Note 27" xfId="24011" xr:uid="{00000000-0005-0000-0000-0000A35D0000}"/>
    <cellStyle name="Note 27 2" xfId="24012" xr:uid="{00000000-0005-0000-0000-0000A45D0000}"/>
    <cellStyle name="Note 27 2 2" xfId="24013" xr:uid="{00000000-0005-0000-0000-0000A55D0000}"/>
    <cellStyle name="Note 27 2 2 2" xfId="24014" xr:uid="{00000000-0005-0000-0000-0000A65D0000}"/>
    <cellStyle name="Note 27 2 3" xfId="24015" xr:uid="{00000000-0005-0000-0000-0000A75D0000}"/>
    <cellStyle name="Note 27 2 3 2" xfId="24016" xr:uid="{00000000-0005-0000-0000-0000A85D0000}"/>
    <cellStyle name="Note 27 2 4" xfId="24017" xr:uid="{00000000-0005-0000-0000-0000A95D0000}"/>
    <cellStyle name="Note 27 2 4 2" xfId="24018" xr:uid="{00000000-0005-0000-0000-0000AA5D0000}"/>
    <cellStyle name="Note 27 2 5" xfId="24019" xr:uid="{00000000-0005-0000-0000-0000AB5D0000}"/>
    <cellStyle name="Note 27 2 5 2" xfId="24020" xr:uid="{00000000-0005-0000-0000-0000AC5D0000}"/>
    <cellStyle name="Note 27 2 6" xfId="24021" xr:uid="{00000000-0005-0000-0000-0000AD5D0000}"/>
    <cellStyle name="Note 27 3" xfId="24022" xr:uid="{00000000-0005-0000-0000-0000AE5D0000}"/>
    <cellStyle name="Note 27 3 2" xfId="24023" xr:uid="{00000000-0005-0000-0000-0000AF5D0000}"/>
    <cellStyle name="Note 27 4" xfId="24024" xr:uid="{00000000-0005-0000-0000-0000B05D0000}"/>
    <cellStyle name="Note 27 4 2" xfId="24025" xr:uid="{00000000-0005-0000-0000-0000B15D0000}"/>
    <cellStyle name="Note 27 5" xfId="24026" xr:uid="{00000000-0005-0000-0000-0000B25D0000}"/>
    <cellStyle name="Note 27 5 2" xfId="24027" xr:uid="{00000000-0005-0000-0000-0000B35D0000}"/>
    <cellStyle name="Note 27 6" xfId="24028" xr:uid="{00000000-0005-0000-0000-0000B45D0000}"/>
    <cellStyle name="Note 27 6 2" xfId="24029" xr:uid="{00000000-0005-0000-0000-0000B55D0000}"/>
    <cellStyle name="Note 27 7" xfId="24030" xr:uid="{00000000-0005-0000-0000-0000B65D0000}"/>
    <cellStyle name="Note 27 8" xfId="24031" xr:uid="{00000000-0005-0000-0000-0000B75D0000}"/>
    <cellStyle name="Note 28" xfId="24032" xr:uid="{00000000-0005-0000-0000-0000B85D0000}"/>
    <cellStyle name="Note 28 2" xfId="24033" xr:uid="{00000000-0005-0000-0000-0000B95D0000}"/>
    <cellStyle name="Note 28 2 2" xfId="24034" xr:uid="{00000000-0005-0000-0000-0000BA5D0000}"/>
    <cellStyle name="Note 28 2 2 2" xfId="24035" xr:uid="{00000000-0005-0000-0000-0000BB5D0000}"/>
    <cellStyle name="Note 28 2 3" xfId="24036" xr:uid="{00000000-0005-0000-0000-0000BC5D0000}"/>
    <cellStyle name="Note 28 2 3 2" xfId="24037" xr:uid="{00000000-0005-0000-0000-0000BD5D0000}"/>
    <cellStyle name="Note 28 2 4" xfId="24038" xr:uid="{00000000-0005-0000-0000-0000BE5D0000}"/>
    <cellStyle name="Note 28 2 4 2" xfId="24039" xr:uid="{00000000-0005-0000-0000-0000BF5D0000}"/>
    <cellStyle name="Note 28 2 5" xfId="24040" xr:uid="{00000000-0005-0000-0000-0000C05D0000}"/>
    <cellStyle name="Note 28 2 5 2" xfId="24041" xr:uid="{00000000-0005-0000-0000-0000C15D0000}"/>
    <cellStyle name="Note 28 2 6" xfId="24042" xr:uid="{00000000-0005-0000-0000-0000C25D0000}"/>
    <cellStyle name="Note 28 3" xfId="24043" xr:uid="{00000000-0005-0000-0000-0000C35D0000}"/>
    <cellStyle name="Note 28 3 2" xfId="24044" xr:uid="{00000000-0005-0000-0000-0000C45D0000}"/>
    <cellStyle name="Note 28 4" xfId="24045" xr:uid="{00000000-0005-0000-0000-0000C55D0000}"/>
    <cellStyle name="Note 28 4 2" xfId="24046" xr:uid="{00000000-0005-0000-0000-0000C65D0000}"/>
    <cellStyle name="Note 28 5" xfId="24047" xr:uid="{00000000-0005-0000-0000-0000C75D0000}"/>
    <cellStyle name="Note 28 5 2" xfId="24048" xr:uid="{00000000-0005-0000-0000-0000C85D0000}"/>
    <cellStyle name="Note 28 6" xfId="24049" xr:uid="{00000000-0005-0000-0000-0000C95D0000}"/>
    <cellStyle name="Note 28 6 2" xfId="24050" xr:uid="{00000000-0005-0000-0000-0000CA5D0000}"/>
    <cellStyle name="Note 28 7" xfId="24051" xr:uid="{00000000-0005-0000-0000-0000CB5D0000}"/>
    <cellStyle name="Note 28 8" xfId="24052" xr:uid="{00000000-0005-0000-0000-0000CC5D0000}"/>
    <cellStyle name="Note 29" xfId="24053" xr:uid="{00000000-0005-0000-0000-0000CD5D0000}"/>
    <cellStyle name="Note 29 2" xfId="24054" xr:uid="{00000000-0005-0000-0000-0000CE5D0000}"/>
    <cellStyle name="Note 29 2 2" xfId="24055" xr:uid="{00000000-0005-0000-0000-0000CF5D0000}"/>
    <cellStyle name="Note 29 2 2 2" xfId="24056" xr:uid="{00000000-0005-0000-0000-0000D05D0000}"/>
    <cellStyle name="Note 29 2 3" xfId="24057" xr:uid="{00000000-0005-0000-0000-0000D15D0000}"/>
    <cellStyle name="Note 29 2 3 2" xfId="24058" xr:uid="{00000000-0005-0000-0000-0000D25D0000}"/>
    <cellStyle name="Note 29 2 4" xfId="24059" xr:uid="{00000000-0005-0000-0000-0000D35D0000}"/>
    <cellStyle name="Note 29 2 4 2" xfId="24060" xr:uid="{00000000-0005-0000-0000-0000D45D0000}"/>
    <cellStyle name="Note 29 2 5" xfId="24061" xr:uid="{00000000-0005-0000-0000-0000D55D0000}"/>
    <cellStyle name="Note 29 2 5 2" xfId="24062" xr:uid="{00000000-0005-0000-0000-0000D65D0000}"/>
    <cellStyle name="Note 29 2 6" xfId="24063" xr:uid="{00000000-0005-0000-0000-0000D75D0000}"/>
    <cellStyle name="Note 29 3" xfId="24064" xr:uid="{00000000-0005-0000-0000-0000D85D0000}"/>
    <cellStyle name="Note 29 3 2" xfId="24065" xr:uid="{00000000-0005-0000-0000-0000D95D0000}"/>
    <cellStyle name="Note 29 4" xfId="24066" xr:uid="{00000000-0005-0000-0000-0000DA5D0000}"/>
    <cellStyle name="Note 29 4 2" xfId="24067" xr:uid="{00000000-0005-0000-0000-0000DB5D0000}"/>
    <cellStyle name="Note 29 5" xfId="24068" xr:uid="{00000000-0005-0000-0000-0000DC5D0000}"/>
    <cellStyle name="Note 29 5 2" xfId="24069" xr:uid="{00000000-0005-0000-0000-0000DD5D0000}"/>
    <cellStyle name="Note 29 6" xfId="24070" xr:uid="{00000000-0005-0000-0000-0000DE5D0000}"/>
    <cellStyle name="Note 29 6 2" xfId="24071" xr:uid="{00000000-0005-0000-0000-0000DF5D0000}"/>
    <cellStyle name="Note 29 7" xfId="24072" xr:uid="{00000000-0005-0000-0000-0000E05D0000}"/>
    <cellStyle name="Note 29 8" xfId="24073" xr:uid="{00000000-0005-0000-0000-0000E15D0000}"/>
    <cellStyle name="Note 3" xfId="24074" xr:uid="{00000000-0005-0000-0000-0000E25D0000}"/>
    <cellStyle name="Note 3 10" xfId="24075" xr:uid="{00000000-0005-0000-0000-0000E35D0000}"/>
    <cellStyle name="Note 3 10 2" xfId="24076" xr:uid="{00000000-0005-0000-0000-0000E45D0000}"/>
    <cellStyle name="Note 3 10 3" xfId="24077" xr:uid="{00000000-0005-0000-0000-0000E55D0000}"/>
    <cellStyle name="Note 3 2" xfId="24078" xr:uid="{00000000-0005-0000-0000-0000E65D0000}"/>
    <cellStyle name="Note 3 2 2" xfId="24079" xr:uid="{00000000-0005-0000-0000-0000E75D0000}"/>
    <cellStyle name="Note 3 2 2 2" xfId="24080" xr:uid="{00000000-0005-0000-0000-0000E85D0000}"/>
    <cellStyle name="Note 3 2 3" xfId="24081" xr:uid="{00000000-0005-0000-0000-0000E95D0000}"/>
    <cellStyle name="Note 3 2 3 2" xfId="24082" xr:uid="{00000000-0005-0000-0000-0000EA5D0000}"/>
    <cellStyle name="Note 3 2 4" xfId="24083" xr:uid="{00000000-0005-0000-0000-0000EB5D0000}"/>
    <cellStyle name="Note 3 2 4 2" xfId="24084" xr:uid="{00000000-0005-0000-0000-0000EC5D0000}"/>
    <cellStyle name="Note 3 2 5" xfId="24085" xr:uid="{00000000-0005-0000-0000-0000ED5D0000}"/>
    <cellStyle name="Note 3 2 5 2" xfId="24086" xr:uid="{00000000-0005-0000-0000-0000EE5D0000}"/>
    <cellStyle name="Note 3 2 6" xfId="24087" xr:uid="{00000000-0005-0000-0000-0000EF5D0000}"/>
    <cellStyle name="Note 3 2 7" xfId="24088" xr:uid="{00000000-0005-0000-0000-0000F05D0000}"/>
    <cellStyle name="Note 3 2 7 2" xfId="24089" xr:uid="{00000000-0005-0000-0000-0000F15D0000}"/>
    <cellStyle name="Note 3 2 7 3" xfId="24090" xr:uid="{00000000-0005-0000-0000-0000F25D0000}"/>
    <cellStyle name="Note 3 2 8" xfId="24091" xr:uid="{00000000-0005-0000-0000-0000F35D0000}"/>
    <cellStyle name="Note 3 2 8 2" xfId="24092" xr:uid="{00000000-0005-0000-0000-0000F45D0000}"/>
    <cellStyle name="Note 3 2 8 3" xfId="24093" xr:uid="{00000000-0005-0000-0000-0000F55D0000}"/>
    <cellStyle name="Note 3 3" xfId="24094" xr:uid="{00000000-0005-0000-0000-0000F65D0000}"/>
    <cellStyle name="Note 3 3 2" xfId="24095" xr:uid="{00000000-0005-0000-0000-0000F75D0000}"/>
    <cellStyle name="Note 3 4" xfId="24096" xr:uid="{00000000-0005-0000-0000-0000F85D0000}"/>
    <cellStyle name="Note 3 4 2" xfId="24097" xr:uid="{00000000-0005-0000-0000-0000F95D0000}"/>
    <cellStyle name="Note 3 5" xfId="24098" xr:uid="{00000000-0005-0000-0000-0000FA5D0000}"/>
    <cellStyle name="Note 3 5 2" xfId="24099" xr:uid="{00000000-0005-0000-0000-0000FB5D0000}"/>
    <cellStyle name="Note 3 6" xfId="24100" xr:uid="{00000000-0005-0000-0000-0000FC5D0000}"/>
    <cellStyle name="Note 3 6 2" xfId="24101" xr:uid="{00000000-0005-0000-0000-0000FD5D0000}"/>
    <cellStyle name="Note 3 7" xfId="24102" xr:uid="{00000000-0005-0000-0000-0000FE5D0000}"/>
    <cellStyle name="Note 3 8" xfId="24103" xr:uid="{00000000-0005-0000-0000-0000FF5D0000}"/>
    <cellStyle name="Note 3 9" xfId="24104" xr:uid="{00000000-0005-0000-0000-0000005E0000}"/>
    <cellStyle name="Note 3 9 2" xfId="24105" xr:uid="{00000000-0005-0000-0000-0000015E0000}"/>
    <cellStyle name="Note 3 9 3" xfId="24106" xr:uid="{00000000-0005-0000-0000-0000025E0000}"/>
    <cellStyle name="Note 30" xfId="24107" xr:uid="{00000000-0005-0000-0000-0000035E0000}"/>
    <cellStyle name="Note 30 2" xfId="24108" xr:uid="{00000000-0005-0000-0000-0000045E0000}"/>
    <cellStyle name="Note 30 2 2" xfId="24109" xr:uid="{00000000-0005-0000-0000-0000055E0000}"/>
    <cellStyle name="Note 30 2 2 2" xfId="24110" xr:uid="{00000000-0005-0000-0000-0000065E0000}"/>
    <cellStyle name="Note 30 2 3" xfId="24111" xr:uid="{00000000-0005-0000-0000-0000075E0000}"/>
    <cellStyle name="Note 30 2 3 2" xfId="24112" xr:uid="{00000000-0005-0000-0000-0000085E0000}"/>
    <cellStyle name="Note 30 2 4" xfId="24113" xr:uid="{00000000-0005-0000-0000-0000095E0000}"/>
    <cellStyle name="Note 30 2 4 2" xfId="24114" xr:uid="{00000000-0005-0000-0000-00000A5E0000}"/>
    <cellStyle name="Note 30 2 5" xfId="24115" xr:uid="{00000000-0005-0000-0000-00000B5E0000}"/>
    <cellStyle name="Note 30 2 5 2" xfId="24116" xr:uid="{00000000-0005-0000-0000-00000C5E0000}"/>
    <cellStyle name="Note 30 2 6" xfId="24117" xr:uid="{00000000-0005-0000-0000-00000D5E0000}"/>
    <cellStyle name="Note 30 3" xfId="24118" xr:uid="{00000000-0005-0000-0000-00000E5E0000}"/>
    <cellStyle name="Note 30 3 2" xfId="24119" xr:uid="{00000000-0005-0000-0000-00000F5E0000}"/>
    <cellStyle name="Note 30 4" xfId="24120" xr:uid="{00000000-0005-0000-0000-0000105E0000}"/>
    <cellStyle name="Note 30 4 2" xfId="24121" xr:uid="{00000000-0005-0000-0000-0000115E0000}"/>
    <cellStyle name="Note 30 5" xfId="24122" xr:uid="{00000000-0005-0000-0000-0000125E0000}"/>
    <cellStyle name="Note 30 5 2" xfId="24123" xr:uid="{00000000-0005-0000-0000-0000135E0000}"/>
    <cellStyle name="Note 30 6" xfId="24124" xr:uid="{00000000-0005-0000-0000-0000145E0000}"/>
    <cellStyle name="Note 30 6 2" xfId="24125" xr:uid="{00000000-0005-0000-0000-0000155E0000}"/>
    <cellStyle name="Note 30 7" xfId="24126" xr:uid="{00000000-0005-0000-0000-0000165E0000}"/>
    <cellStyle name="Note 30 8" xfId="24127" xr:uid="{00000000-0005-0000-0000-0000175E0000}"/>
    <cellStyle name="Note 31" xfId="24128" xr:uid="{00000000-0005-0000-0000-0000185E0000}"/>
    <cellStyle name="Note 31 2" xfId="24129" xr:uid="{00000000-0005-0000-0000-0000195E0000}"/>
    <cellStyle name="Note 31 2 2" xfId="24130" xr:uid="{00000000-0005-0000-0000-00001A5E0000}"/>
    <cellStyle name="Note 31 2 2 2" xfId="24131" xr:uid="{00000000-0005-0000-0000-00001B5E0000}"/>
    <cellStyle name="Note 31 2 3" xfId="24132" xr:uid="{00000000-0005-0000-0000-00001C5E0000}"/>
    <cellStyle name="Note 31 2 3 2" xfId="24133" xr:uid="{00000000-0005-0000-0000-00001D5E0000}"/>
    <cellStyle name="Note 31 2 4" xfId="24134" xr:uid="{00000000-0005-0000-0000-00001E5E0000}"/>
    <cellStyle name="Note 31 2 4 2" xfId="24135" xr:uid="{00000000-0005-0000-0000-00001F5E0000}"/>
    <cellStyle name="Note 31 2 5" xfId="24136" xr:uid="{00000000-0005-0000-0000-0000205E0000}"/>
    <cellStyle name="Note 31 2 5 2" xfId="24137" xr:uid="{00000000-0005-0000-0000-0000215E0000}"/>
    <cellStyle name="Note 31 2 6" xfId="24138" xr:uid="{00000000-0005-0000-0000-0000225E0000}"/>
    <cellStyle name="Note 31 3" xfId="24139" xr:uid="{00000000-0005-0000-0000-0000235E0000}"/>
    <cellStyle name="Note 31 3 2" xfId="24140" xr:uid="{00000000-0005-0000-0000-0000245E0000}"/>
    <cellStyle name="Note 31 4" xfId="24141" xr:uid="{00000000-0005-0000-0000-0000255E0000}"/>
    <cellStyle name="Note 31 4 2" xfId="24142" xr:uid="{00000000-0005-0000-0000-0000265E0000}"/>
    <cellStyle name="Note 31 5" xfId="24143" xr:uid="{00000000-0005-0000-0000-0000275E0000}"/>
    <cellStyle name="Note 31 5 2" xfId="24144" xr:uid="{00000000-0005-0000-0000-0000285E0000}"/>
    <cellStyle name="Note 31 6" xfId="24145" xr:uid="{00000000-0005-0000-0000-0000295E0000}"/>
    <cellStyle name="Note 31 6 2" xfId="24146" xr:uid="{00000000-0005-0000-0000-00002A5E0000}"/>
    <cellStyle name="Note 31 7" xfId="24147" xr:uid="{00000000-0005-0000-0000-00002B5E0000}"/>
    <cellStyle name="Note 31 8" xfId="24148" xr:uid="{00000000-0005-0000-0000-00002C5E0000}"/>
    <cellStyle name="Note 32" xfId="24149" xr:uid="{00000000-0005-0000-0000-00002D5E0000}"/>
    <cellStyle name="Note 32 2" xfId="24150" xr:uid="{00000000-0005-0000-0000-00002E5E0000}"/>
    <cellStyle name="Note 32 2 2" xfId="24151" xr:uid="{00000000-0005-0000-0000-00002F5E0000}"/>
    <cellStyle name="Note 32 2 2 2" xfId="24152" xr:uid="{00000000-0005-0000-0000-0000305E0000}"/>
    <cellStyle name="Note 32 2 3" xfId="24153" xr:uid="{00000000-0005-0000-0000-0000315E0000}"/>
    <cellStyle name="Note 32 2 3 2" xfId="24154" xr:uid="{00000000-0005-0000-0000-0000325E0000}"/>
    <cellStyle name="Note 32 2 4" xfId="24155" xr:uid="{00000000-0005-0000-0000-0000335E0000}"/>
    <cellStyle name="Note 32 2 4 2" xfId="24156" xr:uid="{00000000-0005-0000-0000-0000345E0000}"/>
    <cellStyle name="Note 32 2 5" xfId="24157" xr:uid="{00000000-0005-0000-0000-0000355E0000}"/>
    <cellStyle name="Note 32 2 5 2" xfId="24158" xr:uid="{00000000-0005-0000-0000-0000365E0000}"/>
    <cellStyle name="Note 32 2 6" xfId="24159" xr:uid="{00000000-0005-0000-0000-0000375E0000}"/>
    <cellStyle name="Note 32 3" xfId="24160" xr:uid="{00000000-0005-0000-0000-0000385E0000}"/>
    <cellStyle name="Note 32 3 2" xfId="24161" xr:uid="{00000000-0005-0000-0000-0000395E0000}"/>
    <cellStyle name="Note 32 4" xfId="24162" xr:uid="{00000000-0005-0000-0000-00003A5E0000}"/>
    <cellStyle name="Note 32 4 2" xfId="24163" xr:uid="{00000000-0005-0000-0000-00003B5E0000}"/>
    <cellStyle name="Note 32 5" xfId="24164" xr:uid="{00000000-0005-0000-0000-00003C5E0000}"/>
    <cellStyle name="Note 32 5 2" xfId="24165" xr:uid="{00000000-0005-0000-0000-00003D5E0000}"/>
    <cellStyle name="Note 32 6" xfId="24166" xr:uid="{00000000-0005-0000-0000-00003E5E0000}"/>
    <cellStyle name="Note 32 6 2" xfId="24167" xr:uid="{00000000-0005-0000-0000-00003F5E0000}"/>
    <cellStyle name="Note 32 7" xfId="24168" xr:uid="{00000000-0005-0000-0000-0000405E0000}"/>
    <cellStyle name="Note 32 8" xfId="24169" xr:uid="{00000000-0005-0000-0000-0000415E0000}"/>
    <cellStyle name="Note 33" xfId="24170" xr:uid="{00000000-0005-0000-0000-0000425E0000}"/>
    <cellStyle name="Note 33 2" xfId="24171" xr:uid="{00000000-0005-0000-0000-0000435E0000}"/>
    <cellStyle name="Note 33 2 2" xfId="24172" xr:uid="{00000000-0005-0000-0000-0000445E0000}"/>
    <cellStyle name="Note 33 2 2 2" xfId="24173" xr:uid="{00000000-0005-0000-0000-0000455E0000}"/>
    <cellStyle name="Note 33 2 3" xfId="24174" xr:uid="{00000000-0005-0000-0000-0000465E0000}"/>
    <cellStyle name="Note 33 2 3 2" xfId="24175" xr:uid="{00000000-0005-0000-0000-0000475E0000}"/>
    <cellStyle name="Note 33 2 4" xfId="24176" xr:uid="{00000000-0005-0000-0000-0000485E0000}"/>
    <cellStyle name="Note 33 2 4 2" xfId="24177" xr:uid="{00000000-0005-0000-0000-0000495E0000}"/>
    <cellStyle name="Note 33 2 5" xfId="24178" xr:uid="{00000000-0005-0000-0000-00004A5E0000}"/>
    <cellStyle name="Note 33 2 5 2" xfId="24179" xr:uid="{00000000-0005-0000-0000-00004B5E0000}"/>
    <cellStyle name="Note 33 2 6" xfId="24180" xr:uid="{00000000-0005-0000-0000-00004C5E0000}"/>
    <cellStyle name="Note 33 3" xfId="24181" xr:uid="{00000000-0005-0000-0000-00004D5E0000}"/>
    <cellStyle name="Note 33 3 2" xfId="24182" xr:uid="{00000000-0005-0000-0000-00004E5E0000}"/>
    <cellStyle name="Note 33 4" xfId="24183" xr:uid="{00000000-0005-0000-0000-00004F5E0000}"/>
    <cellStyle name="Note 33 4 2" xfId="24184" xr:uid="{00000000-0005-0000-0000-0000505E0000}"/>
    <cellStyle name="Note 33 5" xfId="24185" xr:uid="{00000000-0005-0000-0000-0000515E0000}"/>
    <cellStyle name="Note 33 5 2" xfId="24186" xr:uid="{00000000-0005-0000-0000-0000525E0000}"/>
    <cellStyle name="Note 33 6" xfId="24187" xr:uid="{00000000-0005-0000-0000-0000535E0000}"/>
    <cellStyle name="Note 33 6 2" xfId="24188" xr:uid="{00000000-0005-0000-0000-0000545E0000}"/>
    <cellStyle name="Note 33 7" xfId="24189" xr:uid="{00000000-0005-0000-0000-0000555E0000}"/>
    <cellStyle name="Note 33 8" xfId="24190" xr:uid="{00000000-0005-0000-0000-0000565E0000}"/>
    <cellStyle name="Note 34" xfId="24191" xr:uid="{00000000-0005-0000-0000-0000575E0000}"/>
    <cellStyle name="Note 34 2" xfId="24192" xr:uid="{00000000-0005-0000-0000-0000585E0000}"/>
    <cellStyle name="Note 34 2 2" xfId="24193" xr:uid="{00000000-0005-0000-0000-0000595E0000}"/>
    <cellStyle name="Note 34 2 2 2" xfId="24194" xr:uid="{00000000-0005-0000-0000-00005A5E0000}"/>
    <cellStyle name="Note 34 2 3" xfId="24195" xr:uid="{00000000-0005-0000-0000-00005B5E0000}"/>
    <cellStyle name="Note 34 2 3 2" xfId="24196" xr:uid="{00000000-0005-0000-0000-00005C5E0000}"/>
    <cellStyle name="Note 34 2 4" xfId="24197" xr:uid="{00000000-0005-0000-0000-00005D5E0000}"/>
    <cellStyle name="Note 34 2 4 2" xfId="24198" xr:uid="{00000000-0005-0000-0000-00005E5E0000}"/>
    <cellStyle name="Note 34 2 5" xfId="24199" xr:uid="{00000000-0005-0000-0000-00005F5E0000}"/>
    <cellStyle name="Note 34 2 5 2" xfId="24200" xr:uid="{00000000-0005-0000-0000-0000605E0000}"/>
    <cellStyle name="Note 34 2 6" xfId="24201" xr:uid="{00000000-0005-0000-0000-0000615E0000}"/>
    <cellStyle name="Note 34 3" xfId="24202" xr:uid="{00000000-0005-0000-0000-0000625E0000}"/>
    <cellStyle name="Note 34 3 2" xfId="24203" xr:uid="{00000000-0005-0000-0000-0000635E0000}"/>
    <cellStyle name="Note 34 4" xfId="24204" xr:uid="{00000000-0005-0000-0000-0000645E0000}"/>
    <cellStyle name="Note 34 4 2" xfId="24205" xr:uid="{00000000-0005-0000-0000-0000655E0000}"/>
    <cellStyle name="Note 34 5" xfId="24206" xr:uid="{00000000-0005-0000-0000-0000665E0000}"/>
    <cellStyle name="Note 34 5 2" xfId="24207" xr:uid="{00000000-0005-0000-0000-0000675E0000}"/>
    <cellStyle name="Note 34 6" xfId="24208" xr:uid="{00000000-0005-0000-0000-0000685E0000}"/>
    <cellStyle name="Note 34 6 2" xfId="24209" xr:uid="{00000000-0005-0000-0000-0000695E0000}"/>
    <cellStyle name="Note 34 7" xfId="24210" xr:uid="{00000000-0005-0000-0000-00006A5E0000}"/>
    <cellStyle name="Note 34 8" xfId="24211" xr:uid="{00000000-0005-0000-0000-00006B5E0000}"/>
    <cellStyle name="Note 35" xfId="24212" xr:uid="{00000000-0005-0000-0000-00006C5E0000}"/>
    <cellStyle name="Note 35 2" xfId="24213" xr:uid="{00000000-0005-0000-0000-00006D5E0000}"/>
    <cellStyle name="Note 35 2 2" xfId="24214" xr:uid="{00000000-0005-0000-0000-00006E5E0000}"/>
    <cellStyle name="Note 35 2 2 2" xfId="24215" xr:uid="{00000000-0005-0000-0000-00006F5E0000}"/>
    <cellStyle name="Note 35 2 3" xfId="24216" xr:uid="{00000000-0005-0000-0000-0000705E0000}"/>
    <cellStyle name="Note 35 2 3 2" xfId="24217" xr:uid="{00000000-0005-0000-0000-0000715E0000}"/>
    <cellStyle name="Note 35 2 4" xfId="24218" xr:uid="{00000000-0005-0000-0000-0000725E0000}"/>
    <cellStyle name="Note 35 2 4 2" xfId="24219" xr:uid="{00000000-0005-0000-0000-0000735E0000}"/>
    <cellStyle name="Note 35 2 5" xfId="24220" xr:uid="{00000000-0005-0000-0000-0000745E0000}"/>
    <cellStyle name="Note 35 2 5 2" xfId="24221" xr:uid="{00000000-0005-0000-0000-0000755E0000}"/>
    <cellStyle name="Note 35 2 6" xfId="24222" xr:uid="{00000000-0005-0000-0000-0000765E0000}"/>
    <cellStyle name="Note 35 3" xfId="24223" xr:uid="{00000000-0005-0000-0000-0000775E0000}"/>
    <cellStyle name="Note 35 3 2" xfId="24224" xr:uid="{00000000-0005-0000-0000-0000785E0000}"/>
    <cellStyle name="Note 35 4" xfId="24225" xr:uid="{00000000-0005-0000-0000-0000795E0000}"/>
    <cellStyle name="Note 35 4 2" xfId="24226" xr:uid="{00000000-0005-0000-0000-00007A5E0000}"/>
    <cellStyle name="Note 35 5" xfId="24227" xr:uid="{00000000-0005-0000-0000-00007B5E0000}"/>
    <cellStyle name="Note 35 5 2" xfId="24228" xr:uid="{00000000-0005-0000-0000-00007C5E0000}"/>
    <cellStyle name="Note 35 6" xfId="24229" xr:uid="{00000000-0005-0000-0000-00007D5E0000}"/>
    <cellStyle name="Note 35 6 2" xfId="24230" xr:uid="{00000000-0005-0000-0000-00007E5E0000}"/>
    <cellStyle name="Note 35 7" xfId="24231" xr:uid="{00000000-0005-0000-0000-00007F5E0000}"/>
    <cellStyle name="Note 35 8" xfId="24232" xr:uid="{00000000-0005-0000-0000-0000805E0000}"/>
    <cellStyle name="Note 36" xfId="24233" xr:uid="{00000000-0005-0000-0000-0000815E0000}"/>
    <cellStyle name="Note 36 2" xfId="24234" xr:uid="{00000000-0005-0000-0000-0000825E0000}"/>
    <cellStyle name="Note 36 2 2" xfId="24235" xr:uid="{00000000-0005-0000-0000-0000835E0000}"/>
    <cellStyle name="Note 36 2 2 2" xfId="24236" xr:uid="{00000000-0005-0000-0000-0000845E0000}"/>
    <cellStyle name="Note 36 2 3" xfId="24237" xr:uid="{00000000-0005-0000-0000-0000855E0000}"/>
    <cellStyle name="Note 36 2 3 2" xfId="24238" xr:uid="{00000000-0005-0000-0000-0000865E0000}"/>
    <cellStyle name="Note 36 2 4" xfId="24239" xr:uid="{00000000-0005-0000-0000-0000875E0000}"/>
    <cellStyle name="Note 36 2 4 2" xfId="24240" xr:uid="{00000000-0005-0000-0000-0000885E0000}"/>
    <cellStyle name="Note 36 2 5" xfId="24241" xr:uid="{00000000-0005-0000-0000-0000895E0000}"/>
    <cellStyle name="Note 36 2 5 2" xfId="24242" xr:uid="{00000000-0005-0000-0000-00008A5E0000}"/>
    <cellStyle name="Note 36 2 6" xfId="24243" xr:uid="{00000000-0005-0000-0000-00008B5E0000}"/>
    <cellStyle name="Note 36 3" xfId="24244" xr:uid="{00000000-0005-0000-0000-00008C5E0000}"/>
    <cellStyle name="Note 36 3 2" xfId="24245" xr:uid="{00000000-0005-0000-0000-00008D5E0000}"/>
    <cellStyle name="Note 36 4" xfId="24246" xr:uid="{00000000-0005-0000-0000-00008E5E0000}"/>
    <cellStyle name="Note 36 4 2" xfId="24247" xr:uid="{00000000-0005-0000-0000-00008F5E0000}"/>
    <cellStyle name="Note 36 5" xfId="24248" xr:uid="{00000000-0005-0000-0000-0000905E0000}"/>
    <cellStyle name="Note 36 5 2" xfId="24249" xr:uid="{00000000-0005-0000-0000-0000915E0000}"/>
    <cellStyle name="Note 36 6" xfId="24250" xr:uid="{00000000-0005-0000-0000-0000925E0000}"/>
    <cellStyle name="Note 36 6 2" xfId="24251" xr:uid="{00000000-0005-0000-0000-0000935E0000}"/>
    <cellStyle name="Note 36 7" xfId="24252" xr:uid="{00000000-0005-0000-0000-0000945E0000}"/>
    <cellStyle name="Note 36 8" xfId="24253" xr:uid="{00000000-0005-0000-0000-0000955E0000}"/>
    <cellStyle name="Note 37" xfId="24254" xr:uid="{00000000-0005-0000-0000-0000965E0000}"/>
    <cellStyle name="Note 37 2" xfId="24255" xr:uid="{00000000-0005-0000-0000-0000975E0000}"/>
    <cellStyle name="Note 37 2 2" xfId="24256" xr:uid="{00000000-0005-0000-0000-0000985E0000}"/>
    <cellStyle name="Note 37 2 2 2" xfId="24257" xr:uid="{00000000-0005-0000-0000-0000995E0000}"/>
    <cellStyle name="Note 37 2 3" xfId="24258" xr:uid="{00000000-0005-0000-0000-00009A5E0000}"/>
    <cellStyle name="Note 37 2 3 2" xfId="24259" xr:uid="{00000000-0005-0000-0000-00009B5E0000}"/>
    <cellStyle name="Note 37 2 4" xfId="24260" xr:uid="{00000000-0005-0000-0000-00009C5E0000}"/>
    <cellStyle name="Note 37 2 4 2" xfId="24261" xr:uid="{00000000-0005-0000-0000-00009D5E0000}"/>
    <cellStyle name="Note 37 2 5" xfId="24262" xr:uid="{00000000-0005-0000-0000-00009E5E0000}"/>
    <cellStyle name="Note 37 2 5 2" xfId="24263" xr:uid="{00000000-0005-0000-0000-00009F5E0000}"/>
    <cellStyle name="Note 37 2 6" xfId="24264" xr:uid="{00000000-0005-0000-0000-0000A05E0000}"/>
    <cellStyle name="Note 37 3" xfId="24265" xr:uid="{00000000-0005-0000-0000-0000A15E0000}"/>
    <cellStyle name="Note 37 3 2" xfId="24266" xr:uid="{00000000-0005-0000-0000-0000A25E0000}"/>
    <cellStyle name="Note 37 4" xfId="24267" xr:uid="{00000000-0005-0000-0000-0000A35E0000}"/>
    <cellStyle name="Note 37 4 2" xfId="24268" xr:uid="{00000000-0005-0000-0000-0000A45E0000}"/>
    <cellStyle name="Note 37 5" xfId="24269" xr:uid="{00000000-0005-0000-0000-0000A55E0000}"/>
    <cellStyle name="Note 37 5 2" xfId="24270" xr:uid="{00000000-0005-0000-0000-0000A65E0000}"/>
    <cellStyle name="Note 37 6" xfId="24271" xr:uid="{00000000-0005-0000-0000-0000A75E0000}"/>
    <cellStyle name="Note 37 6 2" xfId="24272" xr:uid="{00000000-0005-0000-0000-0000A85E0000}"/>
    <cellStyle name="Note 37 7" xfId="24273" xr:uid="{00000000-0005-0000-0000-0000A95E0000}"/>
    <cellStyle name="Note 37 8" xfId="24274" xr:uid="{00000000-0005-0000-0000-0000AA5E0000}"/>
    <cellStyle name="Note 38" xfId="24275" xr:uid="{00000000-0005-0000-0000-0000AB5E0000}"/>
    <cellStyle name="Note 38 2" xfId="24276" xr:uid="{00000000-0005-0000-0000-0000AC5E0000}"/>
    <cellStyle name="Note 38 2 2" xfId="24277" xr:uid="{00000000-0005-0000-0000-0000AD5E0000}"/>
    <cellStyle name="Note 38 2 2 2" xfId="24278" xr:uid="{00000000-0005-0000-0000-0000AE5E0000}"/>
    <cellStyle name="Note 38 2 3" xfId="24279" xr:uid="{00000000-0005-0000-0000-0000AF5E0000}"/>
    <cellStyle name="Note 38 2 3 2" xfId="24280" xr:uid="{00000000-0005-0000-0000-0000B05E0000}"/>
    <cellStyle name="Note 38 2 4" xfId="24281" xr:uid="{00000000-0005-0000-0000-0000B15E0000}"/>
    <cellStyle name="Note 38 2 4 2" xfId="24282" xr:uid="{00000000-0005-0000-0000-0000B25E0000}"/>
    <cellStyle name="Note 38 2 5" xfId="24283" xr:uid="{00000000-0005-0000-0000-0000B35E0000}"/>
    <cellStyle name="Note 38 2 5 2" xfId="24284" xr:uid="{00000000-0005-0000-0000-0000B45E0000}"/>
    <cellStyle name="Note 38 2 6" xfId="24285" xr:uid="{00000000-0005-0000-0000-0000B55E0000}"/>
    <cellStyle name="Note 38 3" xfId="24286" xr:uid="{00000000-0005-0000-0000-0000B65E0000}"/>
    <cellStyle name="Note 38 3 2" xfId="24287" xr:uid="{00000000-0005-0000-0000-0000B75E0000}"/>
    <cellStyle name="Note 38 4" xfId="24288" xr:uid="{00000000-0005-0000-0000-0000B85E0000}"/>
    <cellStyle name="Note 38 4 2" xfId="24289" xr:uid="{00000000-0005-0000-0000-0000B95E0000}"/>
    <cellStyle name="Note 38 5" xfId="24290" xr:uid="{00000000-0005-0000-0000-0000BA5E0000}"/>
    <cellStyle name="Note 38 5 2" xfId="24291" xr:uid="{00000000-0005-0000-0000-0000BB5E0000}"/>
    <cellStyle name="Note 38 6" xfId="24292" xr:uid="{00000000-0005-0000-0000-0000BC5E0000}"/>
    <cellStyle name="Note 38 6 2" xfId="24293" xr:uid="{00000000-0005-0000-0000-0000BD5E0000}"/>
    <cellStyle name="Note 38 7" xfId="24294" xr:uid="{00000000-0005-0000-0000-0000BE5E0000}"/>
    <cellStyle name="Note 38 8" xfId="24295" xr:uid="{00000000-0005-0000-0000-0000BF5E0000}"/>
    <cellStyle name="Note 39" xfId="24296" xr:uid="{00000000-0005-0000-0000-0000C05E0000}"/>
    <cellStyle name="Note 39 2" xfId="24297" xr:uid="{00000000-0005-0000-0000-0000C15E0000}"/>
    <cellStyle name="Note 39 2 2" xfId="24298" xr:uid="{00000000-0005-0000-0000-0000C25E0000}"/>
    <cellStyle name="Note 39 2 2 2" xfId="24299" xr:uid="{00000000-0005-0000-0000-0000C35E0000}"/>
    <cellStyle name="Note 39 2 3" xfId="24300" xr:uid="{00000000-0005-0000-0000-0000C45E0000}"/>
    <cellStyle name="Note 39 2 3 2" xfId="24301" xr:uid="{00000000-0005-0000-0000-0000C55E0000}"/>
    <cellStyle name="Note 39 2 4" xfId="24302" xr:uid="{00000000-0005-0000-0000-0000C65E0000}"/>
    <cellStyle name="Note 39 2 4 2" xfId="24303" xr:uid="{00000000-0005-0000-0000-0000C75E0000}"/>
    <cellStyle name="Note 39 2 5" xfId="24304" xr:uid="{00000000-0005-0000-0000-0000C85E0000}"/>
    <cellStyle name="Note 39 2 5 2" xfId="24305" xr:uid="{00000000-0005-0000-0000-0000C95E0000}"/>
    <cellStyle name="Note 39 2 6" xfId="24306" xr:uid="{00000000-0005-0000-0000-0000CA5E0000}"/>
    <cellStyle name="Note 39 3" xfId="24307" xr:uid="{00000000-0005-0000-0000-0000CB5E0000}"/>
    <cellStyle name="Note 39 3 2" xfId="24308" xr:uid="{00000000-0005-0000-0000-0000CC5E0000}"/>
    <cellStyle name="Note 39 4" xfId="24309" xr:uid="{00000000-0005-0000-0000-0000CD5E0000}"/>
    <cellStyle name="Note 39 4 2" xfId="24310" xr:uid="{00000000-0005-0000-0000-0000CE5E0000}"/>
    <cellStyle name="Note 39 5" xfId="24311" xr:uid="{00000000-0005-0000-0000-0000CF5E0000}"/>
    <cellStyle name="Note 39 5 2" xfId="24312" xr:uid="{00000000-0005-0000-0000-0000D05E0000}"/>
    <cellStyle name="Note 39 6" xfId="24313" xr:uid="{00000000-0005-0000-0000-0000D15E0000}"/>
    <cellStyle name="Note 39 6 2" xfId="24314" xr:uid="{00000000-0005-0000-0000-0000D25E0000}"/>
    <cellStyle name="Note 39 7" xfId="24315" xr:uid="{00000000-0005-0000-0000-0000D35E0000}"/>
    <cellStyle name="Note 39 8" xfId="24316" xr:uid="{00000000-0005-0000-0000-0000D45E0000}"/>
    <cellStyle name="Note 4" xfId="24317" xr:uid="{00000000-0005-0000-0000-0000D55E0000}"/>
    <cellStyle name="Note 4 10" xfId="24318" xr:uid="{00000000-0005-0000-0000-0000D65E0000}"/>
    <cellStyle name="Note 4 10 2" xfId="24319" xr:uid="{00000000-0005-0000-0000-0000D75E0000}"/>
    <cellStyle name="Note 4 10 3" xfId="24320" xr:uid="{00000000-0005-0000-0000-0000D85E0000}"/>
    <cellStyle name="Note 4 2" xfId="24321" xr:uid="{00000000-0005-0000-0000-0000D95E0000}"/>
    <cellStyle name="Note 4 2 2" xfId="24322" xr:uid="{00000000-0005-0000-0000-0000DA5E0000}"/>
    <cellStyle name="Note 4 2 2 2" xfId="24323" xr:uid="{00000000-0005-0000-0000-0000DB5E0000}"/>
    <cellStyle name="Note 4 2 3" xfId="24324" xr:uid="{00000000-0005-0000-0000-0000DC5E0000}"/>
    <cellStyle name="Note 4 2 3 2" xfId="24325" xr:uid="{00000000-0005-0000-0000-0000DD5E0000}"/>
    <cellStyle name="Note 4 2 4" xfId="24326" xr:uid="{00000000-0005-0000-0000-0000DE5E0000}"/>
    <cellStyle name="Note 4 2 4 2" xfId="24327" xr:uid="{00000000-0005-0000-0000-0000DF5E0000}"/>
    <cellStyle name="Note 4 2 5" xfId="24328" xr:uid="{00000000-0005-0000-0000-0000E05E0000}"/>
    <cellStyle name="Note 4 2 5 2" xfId="24329" xr:uid="{00000000-0005-0000-0000-0000E15E0000}"/>
    <cellStyle name="Note 4 2 6" xfId="24330" xr:uid="{00000000-0005-0000-0000-0000E25E0000}"/>
    <cellStyle name="Note 4 3" xfId="24331" xr:uid="{00000000-0005-0000-0000-0000E35E0000}"/>
    <cellStyle name="Note 4 3 2" xfId="24332" xr:uid="{00000000-0005-0000-0000-0000E45E0000}"/>
    <cellStyle name="Note 4 4" xfId="24333" xr:uid="{00000000-0005-0000-0000-0000E55E0000}"/>
    <cellStyle name="Note 4 4 2" xfId="24334" xr:uid="{00000000-0005-0000-0000-0000E65E0000}"/>
    <cellStyle name="Note 4 5" xfId="24335" xr:uid="{00000000-0005-0000-0000-0000E75E0000}"/>
    <cellStyle name="Note 4 5 2" xfId="24336" xr:uid="{00000000-0005-0000-0000-0000E85E0000}"/>
    <cellStyle name="Note 4 6" xfId="24337" xr:uid="{00000000-0005-0000-0000-0000E95E0000}"/>
    <cellStyle name="Note 4 6 2" xfId="24338" xr:uid="{00000000-0005-0000-0000-0000EA5E0000}"/>
    <cellStyle name="Note 4 7" xfId="24339" xr:uid="{00000000-0005-0000-0000-0000EB5E0000}"/>
    <cellStyle name="Note 4 8" xfId="24340" xr:uid="{00000000-0005-0000-0000-0000EC5E0000}"/>
    <cellStyle name="Note 4 9" xfId="24341" xr:uid="{00000000-0005-0000-0000-0000ED5E0000}"/>
    <cellStyle name="Note 4 9 2" xfId="24342" xr:uid="{00000000-0005-0000-0000-0000EE5E0000}"/>
    <cellStyle name="Note 4 9 3" xfId="24343" xr:uid="{00000000-0005-0000-0000-0000EF5E0000}"/>
    <cellStyle name="Note 40" xfId="24344" xr:uid="{00000000-0005-0000-0000-0000F05E0000}"/>
    <cellStyle name="Note 40 2" xfId="24345" xr:uid="{00000000-0005-0000-0000-0000F15E0000}"/>
    <cellStyle name="Note 40 2 2" xfId="24346" xr:uid="{00000000-0005-0000-0000-0000F25E0000}"/>
    <cellStyle name="Note 40 2 2 2" xfId="24347" xr:uid="{00000000-0005-0000-0000-0000F35E0000}"/>
    <cellStyle name="Note 40 2 3" xfId="24348" xr:uid="{00000000-0005-0000-0000-0000F45E0000}"/>
    <cellStyle name="Note 40 2 3 2" xfId="24349" xr:uid="{00000000-0005-0000-0000-0000F55E0000}"/>
    <cellStyle name="Note 40 2 4" xfId="24350" xr:uid="{00000000-0005-0000-0000-0000F65E0000}"/>
    <cellStyle name="Note 40 2 4 2" xfId="24351" xr:uid="{00000000-0005-0000-0000-0000F75E0000}"/>
    <cellStyle name="Note 40 2 5" xfId="24352" xr:uid="{00000000-0005-0000-0000-0000F85E0000}"/>
    <cellStyle name="Note 40 2 5 2" xfId="24353" xr:uid="{00000000-0005-0000-0000-0000F95E0000}"/>
    <cellStyle name="Note 40 2 6" xfId="24354" xr:uid="{00000000-0005-0000-0000-0000FA5E0000}"/>
    <cellStyle name="Note 40 3" xfId="24355" xr:uid="{00000000-0005-0000-0000-0000FB5E0000}"/>
    <cellStyle name="Note 40 3 2" xfId="24356" xr:uid="{00000000-0005-0000-0000-0000FC5E0000}"/>
    <cellStyle name="Note 40 4" xfId="24357" xr:uid="{00000000-0005-0000-0000-0000FD5E0000}"/>
    <cellStyle name="Note 40 4 2" xfId="24358" xr:uid="{00000000-0005-0000-0000-0000FE5E0000}"/>
    <cellStyle name="Note 40 5" xfId="24359" xr:uid="{00000000-0005-0000-0000-0000FF5E0000}"/>
    <cellStyle name="Note 40 5 2" xfId="24360" xr:uid="{00000000-0005-0000-0000-0000005F0000}"/>
    <cellStyle name="Note 40 6" xfId="24361" xr:uid="{00000000-0005-0000-0000-0000015F0000}"/>
    <cellStyle name="Note 40 6 2" xfId="24362" xr:uid="{00000000-0005-0000-0000-0000025F0000}"/>
    <cellStyle name="Note 40 7" xfId="24363" xr:uid="{00000000-0005-0000-0000-0000035F0000}"/>
    <cellStyle name="Note 40 8" xfId="24364" xr:uid="{00000000-0005-0000-0000-0000045F0000}"/>
    <cellStyle name="Note 41" xfId="24365" xr:uid="{00000000-0005-0000-0000-0000055F0000}"/>
    <cellStyle name="Note 41 2" xfId="24366" xr:uid="{00000000-0005-0000-0000-0000065F0000}"/>
    <cellStyle name="Note 41 2 2" xfId="24367" xr:uid="{00000000-0005-0000-0000-0000075F0000}"/>
    <cellStyle name="Note 41 2 2 2" xfId="24368" xr:uid="{00000000-0005-0000-0000-0000085F0000}"/>
    <cellStyle name="Note 41 2 3" xfId="24369" xr:uid="{00000000-0005-0000-0000-0000095F0000}"/>
    <cellStyle name="Note 41 2 3 2" xfId="24370" xr:uid="{00000000-0005-0000-0000-00000A5F0000}"/>
    <cellStyle name="Note 41 2 4" xfId="24371" xr:uid="{00000000-0005-0000-0000-00000B5F0000}"/>
    <cellStyle name="Note 41 2 4 2" xfId="24372" xr:uid="{00000000-0005-0000-0000-00000C5F0000}"/>
    <cellStyle name="Note 41 2 5" xfId="24373" xr:uid="{00000000-0005-0000-0000-00000D5F0000}"/>
    <cellStyle name="Note 41 2 5 2" xfId="24374" xr:uid="{00000000-0005-0000-0000-00000E5F0000}"/>
    <cellStyle name="Note 41 2 6" xfId="24375" xr:uid="{00000000-0005-0000-0000-00000F5F0000}"/>
    <cellStyle name="Note 41 3" xfId="24376" xr:uid="{00000000-0005-0000-0000-0000105F0000}"/>
    <cellStyle name="Note 41 3 2" xfId="24377" xr:uid="{00000000-0005-0000-0000-0000115F0000}"/>
    <cellStyle name="Note 41 4" xfId="24378" xr:uid="{00000000-0005-0000-0000-0000125F0000}"/>
    <cellStyle name="Note 41 4 2" xfId="24379" xr:uid="{00000000-0005-0000-0000-0000135F0000}"/>
    <cellStyle name="Note 41 5" xfId="24380" xr:uid="{00000000-0005-0000-0000-0000145F0000}"/>
    <cellStyle name="Note 41 5 2" xfId="24381" xr:uid="{00000000-0005-0000-0000-0000155F0000}"/>
    <cellStyle name="Note 41 6" xfId="24382" xr:uid="{00000000-0005-0000-0000-0000165F0000}"/>
    <cellStyle name="Note 41 6 2" xfId="24383" xr:uid="{00000000-0005-0000-0000-0000175F0000}"/>
    <cellStyle name="Note 41 7" xfId="24384" xr:uid="{00000000-0005-0000-0000-0000185F0000}"/>
    <cellStyle name="Note 41 8" xfId="24385" xr:uid="{00000000-0005-0000-0000-0000195F0000}"/>
    <cellStyle name="Note 42" xfId="24386" xr:uid="{00000000-0005-0000-0000-00001A5F0000}"/>
    <cellStyle name="Note 42 2" xfId="24387" xr:uid="{00000000-0005-0000-0000-00001B5F0000}"/>
    <cellStyle name="Note 42 2 2" xfId="24388" xr:uid="{00000000-0005-0000-0000-00001C5F0000}"/>
    <cellStyle name="Note 42 2 2 2" xfId="24389" xr:uid="{00000000-0005-0000-0000-00001D5F0000}"/>
    <cellStyle name="Note 42 2 3" xfId="24390" xr:uid="{00000000-0005-0000-0000-00001E5F0000}"/>
    <cellStyle name="Note 42 2 3 2" xfId="24391" xr:uid="{00000000-0005-0000-0000-00001F5F0000}"/>
    <cellStyle name="Note 42 2 4" xfId="24392" xr:uid="{00000000-0005-0000-0000-0000205F0000}"/>
    <cellStyle name="Note 42 2 4 2" xfId="24393" xr:uid="{00000000-0005-0000-0000-0000215F0000}"/>
    <cellStyle name="Note 42 2 5" xfId="24394" xr:uid="{00000000-0005-0000-0000-0000225F0000}"/>
    <cellStyle name="Note 42 2 5 2" xfId="24395" xr:uid="{00000000-0005-0000-0000-0000235F0000}"/>
    <cellStyle name="Note 42 2 6" xfId="24396" xr:uid="{00000000-0005-0000-0000-0000245F0000}"/>
    <cellStyle name="Note 42 3" xfId="24397" xr:uid="{00000000-0005-0000-0000-0000255F0000}"/>
    <cellStyle name="Note 42 3 2" xfId="24398" xr:uid="{00000000-0005-0000-0000-0000265F0000}"/>
    <cellStyle name="Note 42 4" xfId="24399" xr:uid="{00000000-0005-0000-0000-0000275F0000}"/>
    <cellStyle name="Note 42 4 2" xfId="24400" xr:uid="{00000000-0005-0000-0000-0000285F0000}"/>
    <cellStyle name="Note 42 5" xfId="24401" xr:uid="{00000000-0005-0000-0000-0000295F0000}"/>
    <cellStyle name="Note 42 5 2" xfId="24402" xr:uid="{00000000-0005-0000-0000-00002A5F0000}"/>
    <cellStyle name="Note 42 6" xfId="24403" xr:uid="{00000000-0005-0000-0000-00002B5F0000}"/>
    <cellStyle name="Note 42 6 2" xfId="24404" xr:uid="{00000000-0005-0000-0000-00002C5F0000}"/>
    <cellStyle name="Note 42 7" xfId="24405" xr:uid="{00000000-0005-0000-0000-00002D5F0000}"/>
    <cellStyle name="Note 42 8" xfId="24406" xr:uid="{00000000-0005-0000-0000-00002E5F0000}"/>
    <cellStyle name="Note 43" xfId="24407" xr:uid="{00000000-0005-0000-0000-00002F5F0000}"/>
    <cellStyle name="Note 43 2" xfId="24408" xr:uid="{00000000-0005-0000-0000-0000305F0000}"/>
    <cellStyle name="Note 43 2 2" xfId="24409" xr:uid="{00000000-0005-0000-0000-0000315F0000}"/>
    <cellStyle name="Note 43 2 2 2" xfId="24410" xr:uid="{00000000-0005-0000-0000-0000325F0000}"/>
    <cellStyle name="Note 43 2 3" xfId="24411" xr:uid="{00000000-0005-0000-0000-0000335F0000}"/>
    <cellStyle name="Note 43 2 3 2" xfId="24412" xr:uid="{00000000-0005-0000-0000-0000345F0000}"/>
    <cellStyle name="Note 43 2 4" xfId="24413" xr:uid="{00000000-0005-0000-0000-0000355F0000}"/>
    <cellStyle name="Note 43 2 4 2" xfId="24414" xr:uid="{00000000-0005-0000-0000-0000365F0000}"/>
    <cellStyle name="Note 43 2 5" xfId="24415" xr:uid="{00000000-0005-0000-0000-0000375F0000}"/>
    <cellStyle name="Note 43 2 5 2" xfId="24416" xr:uid="{00000000-0005-0000-0000-0000385F0000}"/>
    <cellStyle name="Note 43 2 6" xfId="24417" xr:uid="{00000000-0005-0000-0000-0000395F0000}"/>
    <cellStyle name="Note 43 3" xfId="24418" xr:uid="{00000000-0005-0000-0000-00003A5F0000}"/>
    <cellStyle name="Note 43 3 2" xfId="24419" xr:uid="{00000000-0005-0000-0000-00003B5F0000}"/>
    <cellStyle name="Note 43 4" xfId="24420" xr:uid="{00000000-0005-0000-0000-00003C5F0000}"/>
    <cellStyle name="Note 43 4 2" xfId="24421" xr:uid="{00000000-0005-0000-0000-00003D5F0000}"/>
    <cellStyle name="Note 43 5" xfId="24422" xr:uid="{00000000-0005-0000-0000-00003E5F0000}"/>
    <cellStyle name="Note 43 5 2" xfId="24423" xr:uid="{00000000-0005-0000-0000-00003F5F0000}"/>
    <cellStyle name="Note 43 6" xfId="24424" xr:uid="{00000000-0005-0000-0000-0000405F0000}"/>
    <cellStyle name="Note 43 6 2" xfId="24425" xr:uid="{00000000-0005-0000-0000-0000415F0000}"/>
    <cellStyle name="Note 43 7" xfId="24426" xr:uid="{00000000-0005-0000-0000-0000425F0000}"/>
    <cellStyle name="Note 43 8" xfId="24427" xr:uid="{00000000-0005-0000-0000-0000435F0000}"/>
    <cellStyle name="Note 44" xfId="24428" xr:uid="{00000000-0005-0000-0000-0000445F0000}"/>
    <cellStyle name="Note 44 2" xfId="24429" xr:uid="{00000000-0005-0000-0000-0000455F0000}"/>
    <cellStyle name="Note 44 2 2" xfId="24430" xr:uid="{00000000-0005-0000-0000-0000465F0000}"/>
    <cellStyle name="Note 44 2 2 2" xfId="24431" xr:uid="{00000000-0005-0000-0000-0000475F0000}"/>
    <cellStyle name="Note 44 2 3" xfId="24432" xr:uid="{00000000-0005-0000-0000-0000485F0000}"/>
    <cellStyle name="Note 44 2 3 2" xfId="24433" xr:uid="{00000000-0005-0000-0000-0000495F0000}"/>
    <cellStyle name="Note 44 2 4" xfId="24434" xr:uid="{00000000-0005-0000-0000-00004A5F0000}"/>
    <cellStyle name="Note 44 2 4 2" xfId="24435" xr:uid="{00000000-0005-0000-0000-00004B5F0000}"/>
    <cellStyle name="Note 44 2 5" xfId="24436" xr:uid="{00000000-0005-0000-0000-00004C5F0000}"/>
    <cellStyle name="Note 44 2 5 2" xfId="24437" xr:uid="{00000000-0005-0000-0000-00004D5F0000}"/>
    <cellStyle name="Note 44 2 6" xfId="24438" xr:uid="{00000000-0005-0000-0000-00004E5F0000}"/>
    <cellStyle name="Note 44 3" xfId="24439" xr:uid="{00000000-0005-0000-0000-00004F5F0000}"/>
    <cellStyle name="Note 44 3 2" xfId="24440" xr:uid="{00000000-0005-0000-0000-0000505F0000}"/>
    <cellStyle name="Note 44 4" xfId="24441" xr:uid="{00000000-0005-0000-0000-0000515F0000}"/>
    <cellStyle name="Note 44 4 2" xfId="24442" xr:uid="{00000000-0005-0000-0000-0000525F0000}"/>
    <cellStyle name="Note 44 5" xfId="24443" xr:uid="{00000000-0005-0000-0000-0000535F0000}"/>
    <cellStyle name="Note 44 5 2" xfId="24444" xr:uid="{00000000-0005-0000-0000-0000545F0000}"/>
    <cellStyle name="Note 44 6" xfId="24445" xr:uid="{00000000-0005-0000-0000-0000555F0000}"/>
    <cellStyle name="Note 44 6 2" xfId="24446" xr:uid="{00000000-0005-0000-0000-0000565F0000}"/>
    <cellStyle name="Note 44 7" xfId="24447" xr:uid="{00000000-0005-0000-0000-0000575F0000}"/>
    <cellStyle name="Note 44 8" xfId="24448" xr:uid="{00000000-0005-0000-0000-0000585F0000}"/>
    <cellStyle name="Note 45" xfId="24449" xr:uid="{00000000-0005-0000-0000-0000595F0000}"/>
    <cellStyle name="Note 45 2" xfId="24450" xr:uid="{00000000-0005-0000-0000-00005A5F0000}"/>
    <cellStyle name="Note 45 2 2" xfId="24451" xr:uid="{00000000-0005-0000-0000-00005B5F0000}"/>
    <cellStyle name="Note 45 2 2 2" xfId="24452" xr:uid="{00000000-0005-0000-0000-00005C5F0000}"/>
    <cellStyle name="Note 45 2 3" xfId="24453" xr:uid="{00000000-0005-0000-0000-00005D5F0000}"/>
    <cellStyle name="Note 45 2 3 2" xfId="24454" xr:uid="{00000000-0005-0000-0000-00005E5F0000}"/>
    <cellStyle name="Note 45 2 4" xfId="24455" xr:uid="{00000000-0005-0000-0000-00005F5F0000}"/>
    <cellStyle name="Note 45 2 4 2" xfId="24456" xr:uid="{00000000-0005-0000-0000-0000605F0000}"/>
    <cellStyle name="Note 45 2 5" xfId="24457" xr:uid="{00000000-0005-0000-0000-0000615F0000}"/>
    <cellStyle name="Note 45 2 5 2" xfId="24458" xr:uid="{00000000-0005-0000-0000-0000625F0000}"/>
    <cellStyle name="Note 45 2 6" xfId="24459" xr:uid="{00000000-0005-0000-0000-0000635F0000}"/>
    <cellStyle name="Note 45 3" xfId="24460" xr:uid="{00000000-0005-0000-0000-0000645F0000}"/>
    <cellStyle name="Note 45 3 2" xfId="24461" xr:uid="{00000000-0005-0000-0000-0000655F0000}"/>
    <cellStyle name="Note 45 4" xfId="24462" xr:uid="{00000000-0005-0000-0000-0000665F0000}"/>
    <cellStyle name="Note 45 4 2" xfId="24463" xr:uid="{00000000-0005-0000-0000-0000675F0000}"/>
    <cellStyle name="Note 45 5" xfId="24464" xr:uid="{00000000-0005-0000-0000-0000685F0000}"/>
    <cellStyle name="Note 45 5 2" xfId="24465" xr:uid="{00000000-0005-0000-0000-0000695F0000}"/>
    <cellStyle name="Note 45 6" xfId="24466" xr:uid="{00000000-0005-0000-0000-00006A5F0000}"/>
    <cellStyle name="Note 45 6 2" xfId="24467" xr:uid="{00000000-0005-0000-0000-00006B5F0000}"/>
    <cellStyle name="Note 45 7" xfId="24468" xr:uid="{00000000-0005-0000-0000-00006C5F0000}"/>
    <cellStyle name="Note 45 8" xfId="24469" xr:uid="{00000000-0005-0000-0000-00006D5F0000}"/>
    <cellStyle name="Note 46" xfId="24470" xr:uid="{00000000-0005-0000-0000-00006E5F0000}"/>
    <cellStyle name="Note 46 2" xfId="24471" xr:uid="{00000000-0005-0000-0000-00006F5F0000}"/>
    <cellStyle name="Note 46 2 2" xfId="24472" xr:uid="{00000000-0005-0000-0000-0000705F0000}"/>
    <cellStyle name="Note 46 2 2 2" xfId="24473" xr:uid="{00000000-0005-0000-0000-0000715F0000}"/>
    <cellStyle name="Note 46 2 3" xfId="24474" xr:uid="{00000000-0005-0000-0000-0000725F0000}"/>
    <cellStyle name="Note 46 2 3 2" xfId="24475" xr:uid="{00000000-0005-0000-0000-0000735F0000}"/>
    <cellStyle name="Note 46 2 4" xfId="24476" xr:uid="{00000000-0005-0000-0000-0000745F0000}"/>
    <cellStyle name="Note 46 2 4 2" xfId="24477" xr:uid="{00000000-0005-0000-0000-0000755F0000}"/>
    <cellStyle name="Note 46 2 5" xfId="24478" xr:uid="{00000000-0005-0000-0000-0000765F0000}"/>
    <cellStyle name="Note 46 2 5 2" xfId="24479" xr:uid="{00000000-0005-0000-0000-0000775F0000}"/>
    <cellStyle name="Note 46 2 6" xfId="24480" xr:uid="{00000000-0005-0000-0000-0000785F0000}"/>
    <cellStyle name="Note 46 3" xfId="24481" xr:uid="{00000000-0005-0000-0000-0000795F0000}"/>
    <cellStyle name="Note 46 3 2" xfId="24482" xr:uid="{00000000-0005-0000-0000-00007A5F0000}"/>
    <cellStyle name="Note 46 4" xfId="24483" xr:uid="{00000000-0005-0000-0000-00007B5F0000}"/>
    <cellStyle name="Note 46 4 2" xfId="24484" xr:uid="{00000000-0005-0000-0000-00007C5F0000}"/>
    <cellStyle name="Note 46 5" xfId="24485" xr:uid="{00000000-0005-0000-0000-00007D5F0000}"/>
    <cellStyle name="Note 46 5 2" xfId="24486" xr:uid="{00000000-0005-0000-0000-00007E5F0000}"/>
    <cellStyle name="Note 46 6" xfId="24487" xr:uid="{00000000-0005-0000-0000-00007F5F0000}"/>
    <cellStyle name="Note 46 6 2" xfId="24488" xr:uid="{00000000-0005-0000-0000-0000805F0000}"/>
    <cellStyle name="Note 46 7" xfId="24489" xr:uid="{00000000-0005-0000-0000-0000815F0000}"/>
    <cellStyle name="Note 46 8" xfId="24490" xr:uid="{00000000-0005-0000-0000-0000825F0000}"/>
    <cellStyle name="Note 47" xfId="24491" xr:uid="{00000000-0005-0000-0000-0000835F0000}"/>
    <cellStyle name="Note 47 2" xfId="24492" xr:uid="{00000000-0005-0000-0000-0000845F0000}"/>
    <cellStyle name="Note 47 2 2" xfId="24493" xr:uid="{00000000-0005-0000-0000-0000855F0000}"/>
    <cellStyle name="Note 47 2 2 2" xfId="24494" xr:uid="{00000000-0005-0000-0000-0000865F0000}"/>
    <cellStyle name="Note 47 2 3" xfId="24495" xr:uid="{00000000-0005-0000-0000-0000875F0000}"/>
    <cellStyle name="Note 47 2 3 2" xfId="24496" xr:uid="{00000000-0005-0000-0000-0000885F0000}"/>
    <cellStyle name="Note 47 2 4" xfId="24497" xr:uid="{00000000-0005-0000-0000-0000895F0000}"/>
    <cellStyle name="Note 47 2 4 2" xfId="24498" xr:uid="{00000000-0005-0000-0000-00008A5F0000}"/>
    <cellStyle name="Note 47 2 5" xfId="24499" xr:uid="{00000000-0005-0000-0000-00008B5F0000}"/>
    <cellStyle name="Note 47 2 5 2" xfId="24500" xr:uid="{00000000-0005-0000-0000-00008C5F0000}"/>
    <cellStyle name="Note 47 2 6" xfId="24501" xr:uid="{00000000-0005-0000-0000-00008D5F0000}"/>
    <cellStyle name="Note 47 3" xfId="24502" xr:uid="{00000000-0005-0000-0000-00008E5F0000}"/>
    <cellStyle name="Note 47 3 2" xfId="24503" xr:uid="{00000000-0005-0000-0000-00008F5F0000}"/>
    <cellStyle name="Note 47 4" xfId="24504" xr:uid="{00000000-0005-0000-0000-0000905F0000}"/>
    <cellStyle name="Note 47 4 2" xfId="24505" xr:uid="{00000000-0005-0000-0000-0000915F0000}"/>
    <cellStyle name="Note 47 5" xfId="24506" xr:uid="{00000000-0005-0000-0000-0000925F0000}"/>
    <cellStyle name="Note 47 5 2" xfId="24507" xr:uid="{00000000-0005-0000-0000-0000935F0000}"/>
    <cellStyle name="Note 47 6" xfId="24508" xr:uid="{00000000-0005-0000-0000-0000945F0000}"/>
    <cellStyle name="Note 47 6 2" xfId="24509" xr:uid="{00000000-0005-0000-0000-0000955F0000}"/>
    <cellStyle name="Note 47 7" xfId="24510" xr:uid="{00000000-0005-0000-0000-0000965F0000}"/>
    <cellStyle name="Note 47 8" xfId="24511" xr:uid="{00000000-0005-0000-0000-0000975F0000}"/>
    <cellStyle name="Note 48" xfId="24512" xr:uid="{00000000-0005-0000-0000-0000985F0000}"/>
    <cellStyle name="Note 48 2" xfId="24513" xr:uid="{00000000-0005-0000-0000-0000995F0000}"/>
    <cellStyle name="Note 48 2 2" xfId="24514" xr:uid="{00000000-0005-0000-0000-00009A5F0000}"/>
    <cellStyle name="Note 48 2 2 2" xfId="24515" xr:uid="{00000000-0005-0000-0000-00009B5F0000}"/>
    <cellStyle name="Note 48 2 3" xfId="24516" xr:uid="{00000000-0005-0000-0000-00009C5F0000}"/>
    <cellStyle name="Note 48 2 3 2" xfId="24517" xr:uid="{00000000-0005-0000-0000-00009D5F0000}"/>
    <cellStyle name="Note 48 2 4" xfId="24518" xr:uid="{00000000-0005-0000-0000-00009E5F0000}"/>
    <cellStyle name="Note 48 2 4 2" xfId="24519" xr:uid="{00000000-0005-0000-0000-00009F5F0000}"/>
    <cellStyle name="Note 48 2 5" xfId="24520" xr:uid="{00000000-0005-0000-0000-0000A05F0000}"/>
    <cellStyle name="Note 48 2 5 2" xfId="24521" xr:uid="{00000000-0005-0000-0000-0000A15F0000}"/>
    <cellStyle name="Note 48 2 6" xfId="24522" xr:uid="{00000000-0005-0000-0000-0000A25F0000}"/>
    <cellStyle name="Note 48 3" xfId="24523" xr:uid="{00000000-0005-0000-0000-0000A35F0000}"/>
    <cellStyle name="Note 48 3 2" xfId="24524" xr:uid="{00000000-0005-0000-0000-0000A45F0000}"/>
    <cellStyle name="Note 48 4" xfId="24525" xr:uid="{00000000-0005-0000-0000-0000A55F0000}"/>
    <cellStyle name="Note 48 4 2" xfId="24526" xr:uid="{00000000-0005-0000-0000-0000A65F0000}"/>
    <cellStyle name="Note 48 5" xfId="24527" xr:uid="{00000000-0005-0000-0000-0000A75F0000}"/>
    <cellStyle name="Note 48 5 2" xfId="24528" xr:uid="{00000000-0005-0000-0000-0000A85F0000}"/>
    <cellStyle name="Note 48 6" xfId="24529" xr:uid="{00000000-0005-0000-0000-0000A95F0000}"/>
    <cellStyle name="Note 48 6 2" xfId="24530" xr:uid="{00000000-0005-0000-0000-0000AA5F0000}"/>
    <cellStyle name="Note 48 7" xfId="24531" xr:uid="{00000000-0005-0000-0000-0000AB5F0000}"/>
    <cellStyle name="Note 48 8" xfId="24532" xr:uid="{00000000-0005-0000-0000-0000AC5F0000}"/>
    <cellStyle name="Note 49" xfId="24533" xr:uid="{00000000-0005-0000-0000-0000AD5F0000}"/>
    <cellStyle name="Note 49 2" xfId="24534" xr:uid="{00000000-0005-0000-0000-0000AE5F0000}"/>
    <cellStyle name="Note 49 2 2" xfId="24535" xr:uid="{00000000-0005-0000-0000-0000AF5F0000}"/>
    <cellStyle name="Note 49 2 2 2" xfId="24536" xr:uid="{00000000-0005-0000-0000-0000B05F0000}"/>
    <cellStyle name="Note 49 2 3" xfId="24537" xr:uid="{00000000-0005-0000-0000-0000B15F0000}"/>
    <cellStyle name="Note 49 2 3 2" xfId="24538" xr:uid="{00000000-0005-0000-0000-0000B25F0000}"/>
    <cellStyle name="Note 49 2 4" xfId="24539" xr:uid="{00000000-0005-0000-0000-0000B35F0000}"/>
    <cellStyle name="Note 49 2 4 2" xfId="24540" xr:uid="{00000000-0005-0000-0000-0000B45F0000}"/>
    <cellStyle name="Note 49 2 5" xfId="24541" xr:uid="{00000000-0005-0000-0000-0000B55F0000}"/>
    <cellStyle name="Note 49 2 5 2" xfId="24542" xr:uid="{00000000-0005-0000-0000-0000B65F0000}"/>
    <cellStyle name="Note 49 2 6" xfId="24543" xr:uid="{00000000-0005-0000-0000-0000B75F0000}"/>
    <cellStyle name="Note 49 3" xfId="24544" xr:uid="{00000000-0005-0000-0000-0000B85F0000}"/>
    <cellStyle name="Note 49 3 2" xfId="24545" xr:uid="{00000000-0005-0000-0000-0000B95F0000}"/>
    <cellStyle name="Note 49 4" xfId="24546" xr:uid="{00000000-0005-0000-0000-0000BA5F0000}"/>
    <cellStyle name="Note 49 4 2" xfId="24547" xr:uid="{00000000-0005-0000-0000-0000BB5F0000}"/>
    <cellStyle name="Note 49 5" xfId="24548" xr:uid="{00000000-0005-0000-0000-0000BC5F0000}"/>
    <cellStyle name="Note 49 5 2" xfId="24549" xr:uid="{00000000-0005-0000-0000-0000BD5F0000}"/>
    <cellStyle name="Note 49 6" xfId="24550" xr:uid="{00000000-0005-0000-0000-0000BE5F0000}"/>
    <cellStyle name="Note 49 6 2" xfId="24551" xr:uid="{00000000-0005-0000-0000-0000BF5F0000}"/>
    <cellStyle name="Note 49 7" xfId="24552" xr:uid="{00000000-0005-0000-0000-0000C05F0000}"/>
    <cellStyle name="Note 49 8" xfId="24553" xr:uid="{00000000-0005-0000-0000-0000C15F0000}"/>
    <cellStyle name="Note 5" xfId="24554" xr:uid="{00000000-0005-0000-0000-0000C25F0000}"/>
    <cellStyle name="Note 5 10" xfId="24555" xr:uid="{00000000-0005-0000-0000-0000C35F0000}"/>
    <cellStyle name="Note 5 10 2" xfId="24556" xr:uid="{00000000-0005-0000-0000-0000C45F0000}"/>
    <cellStyle name="Note 5 10 3" xfId="24557" xr:uid="{00000000-0005-0000-0000-0000C55F0000}"/>
    <cellStyle name="Note 5 2" xfId="24558" xr:uid="{00000000-0005-0000-0000-0000C65F0000}"/>
    <cellStyle name="Note 5 2 2" xfId="24559" xr:uid="{00000000-0005-0000-0000-0000C75F0000}"/>
    <cellStyle name="Note 5 2 2 2" xfId="24560" xr:uid="{00000000-0005-0000-0000-0000C85F0000}"/>
    <cellStyle name="Note 5 2 3" xfId="24561" xr:uid="{00000000-0005-0000-0000-0000C95F0000}"/>
    <cellStyle name="Note 5 2 3 2" xfId="24562" xr:uid="{00000000-0005-0000-0000-0000CA5F0000}"/>
    <cellStyle name="Note 5 2 4" xfId="24563" xr:uid="{00000000-0005-0000-0000-0000CB5F0000}"/>
    <cellStyle name="Note 5 2 4 2" xfId="24564" xr:uid="{00000000-0005-0000-0000-0000CC5F0000}"/>
    <cellStyle name="Note 5 2 5" xfId="24565" xr:uid="{00000000-0005-0000-0000-0000CD5F0000}"/>
    <cellStyle name="Note 5 2 5 2" xfId="24566" xr:uid="{00000000-0005-0000-0000-0000CE5F0000}"/>
    <cellStyle name="Note 5 2 6" xfId="24567" xr:uid="{00000000-0005-0000-0000-0000CF5F0000}"/>
    <cellStyle name="Note 5 3" xfId="24568" xr:uid="{00000000-0005-0000-0000-0000D05F0000}"/>
    <cellStyle name="Note 5 3 2" xfId="24569" xr:uid="{00000000-0005-0000-0000-0000D15F0000}"/>
    <cellStyle name="Note 5 4" xfId="24570" xr:uid="{00000000-0005-0000-0000-0000D25F0000}"/>
    <cellStyle name="Note 5 4 2" xfId="24571" xr:uid="{00000000-0005-0000-0000-0000D35F0000}"/>
    <cellStyle name="Note 5 5" xfId="24572" xr:uid="{00000000-0005-0000-0000-0000D45F0000}"/>
    <cellStyle name="Note 5 5 2" xfId="24573" xr:uid="{00000000-0005-0000-0000-0000D55F0000}"/>
    <cellStyle name="Note 5 6" xfId="24574" xr:uid="{00000000-0005-0000-0000-0000D65F0000}"/>
    <cellStyle name="Note 5 6 2" xfId="24575" xr:uid="{00000000-0005-0000-0000-0000D75F0000}"/>
    <cellStyle name="Note 5 7" xfId="24576" xr:uid="{00000000-0005-0000-0000-0000D85F0000}"/>
    <cellStyle name="Note 5 8" xfId="24577" xr:uid="{00000000-0005-0000-0000-0000D95F0000}"/>
    <cellStyle name="Note 5 9" xfId="24578" xr:uid="{00000000-0005-0000-0000-0000DA5F0000}"/>
    <cellStyle name="Note 5 9 2" xfId="24579" xr:uid="{00000000-0005-0000-0000-0000DB5F0000}"/>
    <cellStyle name="Note 5 9 3" xfId="24580" xr:uid="{00000000-0005-0000-0000-0000DC5F0000}"/>
    <cellStyle name="Note 50" xfId="24581" xr:uid="{00000000-0005-0000-0000-0000DD5F0000}"/>
    <cellStyle name="Note 50 2" xfId="24582" xr:uid="{00000000-0005-0000-0000-0000DE5F0000}"/>
    <cellStyle name="Note 50 2 2" xfId="24583" xr:uid="{00000000-0005-0000-0000-0000DF5F0000}"/>
    <cellStyle name="Note 50 2 2 2" xfId="24584" xr:uid="{00000000-0005-0000-0000-0000E05F0000}"/>
    <cellStyle name="Note 50 2 3" xfId="24585" xr:uid="{00000000-0005-0000-0000-0000E15F0000}"/>
    <cellStyle name="Note 50 2 3 2" xfId="24586" xr:uid="{00000000-0005-0000-0000-0000E25F0000}"/>
    <cellStyle name="Note 50 2 4" xfId="24587" xr:uid="{00000000-0005-0000-0000-0000E35F0000}"/>
    <cellStyle name="Note 50 2 4 2" xfId="24588" xr:uid="{00000000-0005-0000-0000-0000E45F0000}"/>
    <cellStyle name="Note 50 2 5" xfId="24589" xr:uid="{00000000-0005-0000-0000-0000E55F0000}"/>
    <cellStyle name="Note 50 2 5 2" xfId="24590" xr:uid="{00000000-0005-0000-0000-0000E65F0000}"/>
    <cellStyle name="Note 50 2 6" xfId="24591" xr:uid="{00000000-0005-0000-0000-0000E75F0000}"/>
    <cellStyle name="Note 50 3" xfId="24592" xr:uid="{00000000-0005-0000-0000-0000E85F0000}"/>
    <cellStyle name="Note 50 3 2" xfId="24593" xr:uid="{00000000-0005-0000-0000-0000E95F0000}"/>
    <cellStyle name="Note 50 4" xfId="24594" xr:uid="{00000000-0005-0000-0000-0000EA5F0000}"/>
    <cellStyle name="Note 50 4 2" xfId="24595" xr:uid="{00000000-0005-0000-0000-0000EB5F0000}"/>
    <cellStyle name="Note 50 5" xfId="24596" xr:uid="{00000000-0005-0000-0000-0000EC5F0000}"/>
    <cellStyle name="Note 50 5 2" xfId="24597" xr:uid="{00000000-0005-0000-0000-0000ED5F0000}"/>
    <cellStyle name="Note 50 6" xfId="24598" xr:uid="{00000000-0005-0000-0000-0000EE5F0000}"/>
    <cellStyle name="Note 50 6 2" xfId="24599" xr:uid="{00000000-0005-0000-0000-0000EF5F0000}"/>
    <cellStyle name="Note 50 7" xfId="24600" xr:uid="{00000000-0005-0000-0000-0000F05F0000}"/>
    <cellStyle name="Note 50 8" xfId="24601" xr:uid="{00000000-0005-0000-0000-0000F15F0000}"/>
    <cellStyle name="Note 51" xfId="24602" xr:uid="{00000000-0005-0000-0000-0000F25F0000}"/>
    <cellStyle name="Note 51 2" xfId="24603" xr:uid="{00000000-0005-0000-0000-0000F35F0000}"/>
    <cellStyle name="Note 51 2 2" xfId="24604" xr:uid="{00000000-0005-0000-0000-0000F45F0000}"/>
    <cellStyle name="Note 51 2 2 2" xfId="24605" xr:uid="{00000000-0005-0000-0000-0000F55F0000}"/>
    <cellStyle name="Note 51 2 3" xfId="24606" xr:uid="{00000000-0005-0000-0000-0000F65F0000}"/>
    <cellStyle name="Note 51 2 3 2" xfId="24607" xr:uid="{00000000-0005-0000-0000-0000F75F0000}"/>
    <cellStyle name="Note 51 2 4" xfId="24608" xr:uid="{00000000-0005-0000-0000-0000F85F0000}"/>
    <cellStyle name="Note 51 2 4 2" xfId="24609" xr:uid="{00000000-0005-0000-0000-0000F95F0000}"/>
    <cellStyle name="Note 51 2 5" xfId="24610" xr:uid="{00000000-0005-0000-0000-0000FA5F0000}"/>
    <cellStyle name="Note 51 2 5 2" xfId="24611" xr:uid="{00000000-0005-0000-0000-0000FB5F0000}"/>
    <cellStyle name="Note 51 2 6" xfId="24612" xr:uid="{00000000-0005-0000-0000-0000FC5F0000}"/>
    <cellStyle name="Note 51 3" xfId="24613" xr:uid="{00000000-0005-0000-0000-0000FD5F0000}"/>
    <cellStyle name="Note 51 3 2" xfId="24614" xr:uid="{00000000-0005-0000-0000-0000FE5F0000}"/>
    <cellStyle name="Note 51 4" xfId="24615" xr:uid="{00000000-0005-0000-0000-0000FF5F0000}"/>
    <cellStyle name="Note 51 4 2" xfId="24616" xr:uid="{00000000-0005-0000-0000-000000600000}"/>
    <cellStyle name="Note 51 5" xfId="24617" xr:uid="{00000000-0005-0000-0000-000001600000}"/>
    <cellStyle name="Note 51 5 2" xfId="24618" xr:uid="{00000000-0005-0000-0000-000002600000}"/>
    <cellStyle name="Note 51 6" xfId="24619" xr:uid="{00000000-0005-0000-0000-000003600000}"/>
    <cellStyle name="Note 51 6 2" xfId="24620" xr:uid="{00000000-0005-0000-0000-000004600000}"/>
    <cellStyle name="Note 51 7" xfId="24621" xr:uid="{00000000-0005-0000-0000-000005600000}"/>
    <cellStyle name="Note 51 8" xfId="24622" xr:uid="{00000000-0005-0000-0000-000006600000}"/>
    <cellStyle name="Note 52" xfId="24623" xr:uid="{00000000-0005-0000-0000-000007600000}"/>
    <cellStyle name="Note 52 2" xfId="24624" xr:uid="{00000000-0005-0000-0000-000008600000}"/>
    <cellStyle name="Note 52 2 2" xfId="24625" xr:uid="{00000000-0005-0000-0000-000009600000}"/>
    <cellStyle name="Note 52 2 2 2" xfId="24626" xr:uid="{00000000-0005-0000-0000-00000A600000}"/>
    <cellStyle name="Note 52 2 3" xfId="24627" xr:uid="{00000000-0005-0000-0000-00000B600000}"/>
    <cellStyle name="Note 52 2 3 2" xfId="24628" xr:uid="{00000000-0005-0000-0000-00000C600000}"/>
    <cellStyle name="Note 52 2 4" xfId="24629" xr:uid="{00000000-0005-0000-0000-00000D600000}"/>
    <cellStyle name="Note 52 2 4 2" xfId="24630" xr:uid="{00000000-0005-0000-0000-00000E600000}"/>
    <cellStyle name="Note 52 2 5" xfId="24631" xr:uid="{00000000-0005-0000-0000-00000F600000}"/>
    <cellStyle name="Note 52 2 5 2" xfId="24632" xr:uid="{00000000-0005-0000-0000-000010600000}"/>
    <cellStyle name="Note 52 2 6" xfId="24633" xr:uid="{00000000-0005-0000-0000-000011600000}"/>
    <cellStyle name="Note 52 3" xfId="24634" xr:uid="{00000000-0005-0000-0000-000012600000}"/>
    <cellStyle name="Note 52 3 2" xfId="24635" xr:uid="{00000000-0005-0000-0000-000013600000}"/>
    <cellStyle name="Note 52 4" xfId="24636" xr:uid="{00000000-0005-0000-0000-000014600000}"/>
    <cellStyle name="Note 52 4 2" xfId="24637" xr:uid="{00000000-0005-0000-0000-000015600000}"/>
    <cellStyle name="Note 52 5" xfId="24638" xr:uid="{00000000-0005-0000-0000-000016600000}"/>
    <cellStyle name="Note 52 5 2" xfId="24639" xr:uid="{00000000-0005-0000-0000-000017600000}"/>
    <cellStyle name="Note 52 6" xfId="24640" xr:uid="{00000000-0005-0000-0000-000018600000}"/>
    <cellStyle name="Note 52 6 2" xfId="24641" xr:uid="{00000000-0005-0000-0000-000019600000}"/>
    <cellStyle name="Note 52 7" xfId="24642" xr:uid="{00000000-0005-0000-0000-00001A600000}"/>
    <cellStyle name="Note 52 8" xfId="24643" xr:uid="{00000000-0005-0000-0000-00001B600000}"/>
    <cellStyle name="Note 53" xfId="24644" xr:uid="{00000000-0005-0000-0000-00001C600000}"/>
    <cellStyle name="Note 53 2" xfId="24645" xr:uid="{00000000-0005-0000-0000-00001D600000}"/>
    <cellStyle name="Note 53 2 2" xfId="24646" xr:uid="{00000000-0005-0000-0000-00001E600000}"/>
    <cellStyle name="Note 53 2 2 2" xfId="24647" xr:uid="{00000000-0005-0000-0000-00001F600000}"/>
    <cellStyle name="Note 53 2 3" xfId="24648" xr:uid="{00000000-0005-0000-0000-000020600000}"/>
    <cellStyle name="Note 53 2 3 2" xfId="24649" xr:uid="{00000000-0005-0000-0000-000021600000}"/>
    <cellStyle name="Note 53 2 4" xfId="24650" xr:uid="{00000000-0005-0000-0000-000022600000}"/>
    <cellStyle name="Note 53 2 4 2" xfId="24651" xr:uid="{00000000-0005-0000-0000-000023600000}"/>
    <cellStyle name="Note 53 2 5" xfId="24652" xr:uid="{00000000-0005-0000-0000-000024600000}"/>
    <cellStyle name="Note 53 2 5 2" xfId="24653" xr:uid="{00000000-0005-0000-0000-000025600000}"/>
    <cellStyle name="Note 53 2 6" xfId="24654" xr:uid="{00000000-0005-0000-0000-000026600000}"/>
    <cellStyle name="Note 53 3" xfId="24655" xr:uid="{00000000-0005-0000-0000-000027600000}"/>
    <cellStyle name="Note 53 3 2" xfId="24656" xr:uid="{00000000-0005-0000-0000-000028600000}"/>
    <cellStyle name="Note 53 4" xfId="24657" xr:uid="{00000000-0005-0000-0000-000029600000}"/>
    <cellStyle name="Note 53 4 2" xfId="24658" xr:uid="{00000000-0005-0000-0000-00002A600000}"/>
    <cellStyle name="Note 53 5" xfId="24659" xr:uid="{00000000-0005-0000-0000-00002B600000}"/>
    <cellStyle name="Note 53 5 2" xfId="24660" xr:uid="{00000000-0005-0000-0000-00002C600000}"/>
    <cellStyle name="Note 53 6" xfId="24661" xr:uid="{00000000-0005-0000-0000-00002D600000}"/>
    <cellStyle name="Note 53 6 2" xfId="24662" xr:uid="{00000000-0005-0000-0000-00002E600000}"/>
    <cellStyle name="Note 53 7" xfId="24663" xr:uid="{00000000-0005-0000-0000-00002F600000}"/>
    <cellStyle name="Note 53 8" xfId="24664" xr:uid="{00000000-0005-0000-0000-000030600000}"/>
    <cellStyle name="Note 54" xfId="24665" xr:uid="{00000000-0005-0000-0000-000031600000}"/>
    <cellStyle name="Note 54 2" xfId="24666" xr:uid="{00000000-0005-0000-0000-000032600000}"/>
    <cellStyle name="Note 54 2 2" xfId="24667" xr:uid="{00000000-0005-0000-0000-000033600000}"/>
    <cellStyle name="Note 54 2 2 2" xfId="24668" xr:uid="{00000000-0005-0000-0000-000034600000}"/>
    <cellStyle name="Note 54 2 3" xfId="24669" xr:uid="{00000000-0005-0000-0000-000035600000}"/>
    <cellStyle name="Note 54 2 3 2" xfId="24670" xr:uid="{00000000-0005-0000-0000-000036600000}"/>
    <cellStyle name="Note 54 2 4" xfId="24671" xr:uid="{00000000-0005-0000-0000-000037600000}"/>
    <cellStyle name="Note 54 2 4 2" xfId="24672" xr:uid="{00000000-0005-0000-0000-000038600000}"/>
    <cellStyle name="Note 54 2 5" xfId="24673" xr:uid="{00000000-0005-0000-0000-000039600000}"/>
    <cellStyle name="Note 54 2 5 2" xfId="24674" xr:uid="{00000000-0005-0000-0000-00003A600000}"/>
    <cellStyle name="Note 54 2 6" xfId="24675" xr:uid="{00000000-0005-0000-0000-00003B600000}"/>
    <cellStyle name="Note 54 3" xfId="24676" xr:uid="{00000000-0005-0000-0000-00003C600000}"/>
    <cellStyle name="Note 54 3 2" xfId="24677" xr:uid="{00000000-0005-0000-0000-00003D600000}"/>
    <cellStyle name="Note 54 4" xfId="24678" xr:uid="{00000000-0005-0000-0000-00003E600000}"/>
    <cellStyle name="Note 54 4 2" xfId="24679" xr:uid="{00000000-0005-0000-0000-00003F600000}"/>
    <cellStyle name="Note 54 5" xfId="24680" xr:uid="{00000000-0005-0000-0000-000040600000}"/>
    <cellStyle name="Note 54 5 2" xfId="24681" xr:uid="{00000000-0005-0000-0000-000041600000}"/>
    <cellStyle name="Note 54 6" xfId="24682" xr:uid="{00000000-0005-0000-0000-000042600000}"/>
    <cellStyle name="Note 54 6 2" xfId="24683" xr:uid="{00000000-0005-0000-0000-000043600000}"/>
    <cellStyle name="Note 54 7" xfId="24684" xr:uid="{00000000-0005-0000-0000-000044600000}"/>
    <cellStyle name="Note 54 8" xfId="24685" xr:uid="{00000000-0005-0000-0000-000045600000}"/>
    <cellStyle name="Note 55" xfId="24686" xr:uid="{00000000-0005-0000-0000-000046600000}"/>
    <cellStyle name="Note 55 2" xfId="24687" xr:uid="{00000000-0005-0000-0000-000047600000}"/>
    <cellStyle name="Note 55 2 2" xfId="24688" xr:uid="{00000000-0005-0000-0000-000048600000}"/>
    <cellStyle name="Note 55 2 2 2" xfId="24689" xr:uid="{00000000-0005-0000-0000-000049600000}"/>
    <cellStyle name="Note 55 2 3" xfId="24690" xr:uid="{00000000-0005-0000-0000-00004A600000}"/>
    <cellStyle name="Note 55 2 3 2" xfId="24691" xr:uid="{00000000-0005-0000-0000-00004B600000}"/>
    <cellStyle name="Note 55 2 4" xfId="24692" xr:uid="{00000000-0005-0000-0000-00004C600000}"/>
    <cellStyle name="Note 55 2 4 2" xfId="24693" xr:uid="{00000000-0005-0000-0000-00004D600000}"/>
    <cellStyle name="Note 55 2 5" xfId="24694" xr:uid="{00000000-0005-0000-0000-00004E600000}"/>
    <cellStyle name="Note 55 2 5 2" xfId="24695" xr:uid="{00000000-0005-0000-0000-00004F600000}"/>
    <cellStyle name="Note 55 2 6" xfId="24696" xr:uid="{00000000-0005-0000-0000-000050600000}"/>
    <cellStyle name="Note 55 3" xfId="24697" xr:uid="{00000000-0005-0000-0000-000051600000}"/>
    <cellStyle name="Note 55 3 2" xfId="24698" xr:uid="{00000000-0005-0000-0000-000052600000}"/>
    <cellStyle name="Note 55 4" xfId="24699" xr:uid="{00000000-0005-0000-0000-000053600000}"/>
    <cellStyle name="Note 55 4 2" xfId="24700" xr:uid="{00000000-0005-0000-0000-000054600000}"/>
    <cellStyle name="Note 55 5" xfId="24701" xr:uid="{00000000-0005-0000-0000-000055600000}"/>
    <cellStyle name="Note 55 5 2" xfId="24702" xr:uid="{00000000-0005-0000-0000-000056600000}"/>
    <cellStyle name="Note 55 6" xfId="24703" xr:uid="{00000000-0005-0000-0000-000057600000}"/>
    <cellStyle name="Note 55 6 2" xfId="24704" xr:uid="{00000000-0005-0000-0000-000058600000}"/>
    <cellStyle name="Note 55 7" xfId="24705" xr:uid="{00000000-0005-0000-0000-000059600000}"/>
    <cellStyle name="Note 55 8" xfId="24706" xr:uid="{00000000-0005-0000-0000-00005A600000}"/>
    <cellStyle name="Note 56" xfId="24707" xr:uid="{00000000-0005-0000-0000-00005B600000}"/>
    <cellStyle name="Note 56 2" xfId="24708" xr:uid="{00000000-0005-0000-0000-00005C600000}"/>
    <cellStyle name="Note 56 2 2" xfId="24709" xr:uid="{00000000-0005-0000-0000-00005D600000}"/>
    <cellStyle name="Note 56 2 2 2" xfId="24710" xr:uid="{00000000-0005-0000-0000-00005E600000}"/>
    <cellStyle name="Note 56 2 3" xfId="24711" xr:uid="{00000000-0005-0000-0000-00005F600000}"/>
    <cellStyle name="Note 56 2 3 2" xfId="24712" xr:uid="{00000000-0005-0000-0000-000060600000}"/>
    <cellStyle name="Note 56 2 4" xfId="24713" xr:uid="{00000000-0005-0000-0000-000061600000}"/>
    <cellStyle name="Note 56 2 4 2" xfId="24714" xr:uid="{00000000-0005-0000-0000-000062600000}"/>
    <cellStyle name="Note 56 2 5" xfId="24715" xr:uid="{00000000-0005-0000-0000-000063600000}"/>
    <cellStyle name="Note 56 2 5 2" xfId="24716" xr:uid="{00000000-0005-0000-0000-000064600000}"/>
    <cellStyle name="Note 56 2 6" xfId="24717" xr:uid="{00000000-0005-0000-0000-000065600000}"/>
    <cellStyle name="Note 56 3" xfId="24718" xr:uid="{00000000-0005-0000-0000-000066600000}"/>
    <cellStyle name="Note 56 3 2" xfId="24719" xr:uid="{00000000-0005-0000-0000-000067600000}"/>
    <cellStyle name="Note 56 4" xfId="24720" xr:uid="{00000000-0005-0000-0000-000068600000}"/>
    <cellStyle name="Note 56 4 2" xfId="24721" xr:uid="{00000000-0005-0000-0000-000069600000}"/>
    <cellStyle name="Note 56 5" xfId="24722" xr:uid="{00000000-0005-0000-0000-00006A600000}"/>
    <cellStyle name="Note 56 5 2" xfId="24723" xr:uid="{00000000-0005-0000-0000-00006B600000}"/>
    <cellStyle name="Note 56 6" xfId="24724" xr:uid="{00000000-0005-0000-0000-00006C600000}"/>
    <cellStyle name="Note 56 6 2" xfId="24725" xr:uid="{00000000-0005-0000-0000-00006D600000}"/>
    <cellStyle name="Note 56 7" xfId="24726" xr:uid="{00000000-0005-0000-0000-00006E600000}"/>
    <cellStyle name="Note 56 8" xfId="24727" xr:uid="{00000000-0005-0000-0000-00006F600000}"/>
    <cellStyle name="Note 57" xfId="24728" xr:uid="{00000000-0005-0000-0000-000070600000}"/>
    <cellStyle name="Note 57 2" xfId="24729" xr:uid="{00000000-0005-0000-0000-000071600000}"/>
    <cellStyle name="Note 57 2 2" xfId="24730" xr:uid="{00000000-0005-0000-0000-000072600000}"/>
    <cellStyle name="Note 57 2 2 2" xfId="24731" xr:uid="{00000000-0005-0000-0000-000073600000}"/>
    <cellStyle name="Note 57 2 3" xfId="24732" xr:uid="{00000000-0005-0000-0000-000074600000}"/>
    <cellStyle name="Note 57 2 3 2" xfId="24733" xr:uid="{00000000-0005-0000-0000-000075600000}"/>
    <cellStyle name="Note 57 2 4" xfId="24734" xr:uid="{00000000-0005-0000-0000-000076600000}"/>
    <cellStyle name="Note 57 2 4 2" xfId="24735" xr:uid="{00000000-0005-0000-0000-000077600000}"/>
    <cellStyle name="Note 57 2 5" xfId="24736" xr:uid="{00000000-0005-0000-0000-000078600000}"/>
    <cellStyle name="Note 57 2 5 2" xfId="24737" xr:uid="{00000000-0005-0000-0000-000079600000}"/>
    <cellStyle name="Note 57 2 6" xfId="24738" xr:uid="{00000000-0005-0000-0000-00007A600000}"/>
    <cellStyle name="Note 57 3" xfId="24739" xr:uid="{00000000-0005-0000-0000-00007B600000}"/>
    <cellStyle name="Note 57 3 2" xfId="24740" xr:uid="{00000000-0005-0000-0000-00007C600000}"/>
    <cellStyle name="Note 57 4" xfId="24741" xr:uid="{00000000-0005-0000-0000-00007D600000}"/>
    <cellStyle name="Note 57 4 2" xfId="24742" xr:uid="{00000000-0005-0000-0000-00007E600000}"/>
    <cellStyle name="Note 57 5" xfId="24743" xr:uid="{00000000-0005-0000-0000-00007F600000}"/>
    <cellStyle name="Note 57 5 2" xfId="24744" xr:uid="{00000000-0005-0000-0000-000080600000}"/>
    <cellStyle name="Note 57 6" xfId="24745" xr:uid="{00000000-0005-0000-0000-000081600000}"/>
    <cellStyle name="Note 57 6 2" xfId="24746" xr:uid="{00000000-0005-0000-0000-000082600000}"/>
    <cellStyle name="Note 57 7" xfId="24747" xr:uid="{00000000-0005-0000-0000-000083600000}"/>
    <cellStyle name="Note 57 8" xfId="24748" xr:uid="{00000000-0005-0000-0000-000084600000}"/>
    <cellStyle name="Note 58" xfId="24749" xr:uid="{00000000-0005-0000-0000-000085600000}"/>
    <cellStyle name="Note 58 2" xfId="24750" xr:uid="{00000000-0005-0000-0000-000086600000}"/>
    <cellStyle name="Note 58 2 2" xfId="24751" xr:uid="{00000000-0005-0000-0000-000087600000}"/>
    <cellStyle name="Note 58 2 2 2" xfId="24752" xr:uid="{00000000-0005-0000-0000-000088600000}"/>
    <cellStyle name="Note 58 2 3" xfId="24753" xr:uid="{00000000-0005-0000-0000-000089600000}"/>
    <cellStyle name="Note 58 2 3 2" xfId="24754" xr:uid="{00000000-0005-0000-0000-00008A600000}"/>
    <cellStyle name="Note 58 2 4" xfId="24755" xr:uid="{00000000-0005-0000-0000-00008B600000}"/>
    <cellStyle name="Note 58 2 4 2" xfId="24756" xr:uid="{00000000-0005-0000-0000-00008C600000}"/>
    <cellStyle name="Note 58 2 5" xfId="24757" xr:uid="{00000000-0005-0000-0000-00008D600000}"/>
    <cellStyle name="Note 58 2 5 2" xfId="24758" xr:uid="{00000000-0005-0000-0000-00008E600000}"/>
    <cellStyle name="Note 58 2 6" xfId="24759" xr:uid="{00000000-0005-0000-0000-00008F600000}"/>
    <cellStyle name="Note 58 3" xfId="24760" xr:uid="{00000000-0005-0000-0000-000090600000}"/>
    <cellStyle name="Note 58 3 2" xfId="24761" xr:uid="{00000000-0005-0000-0000-000091600000}"/>
    <cellStyle name="Note 58 4" xfId="24762" xr:uid="{00000000-0005-0000-0000-000092600000}"/>
    <cellStyle name="Note 58 4 2" xfId="24763" xr:uid="{00000000-0005-0000-0000-000093600000}"/>
    <cellStyle name="Note 58 5" xfId="24764" xr:uid="{00000000-0005-0000-0000-000094600000}"/>
    <cellStyle name="Note 58 5 2" xfId="24765" xr:uid="{00000000-0005-0000-0000-000095600000}"/>
    <cellStyle name="Note 58 6" xfId="24766" xr:uid="{00000000-0005-0000-0000-000096600000}"/>
    <cellStyle name="Note 58 6 2" xfId="24767" xr:uid="{00000000-0005-0000-0000-000097600000}"/>
    <cellStyle name="Note 58 7" xfId="24768" xr:uid="{00000000-0005-0000-0000-000098600000}"/>
    <cellStyle name="Note 58 8" xfId="24769" xr:uid="{00000000-0005-0000-0000-000099600000}"/>
    <cellStyle name="Note 59" xfId="24770" xr:uid="{00000000-0005-0000-0000-00009A600000}"/>
    <cellStyle name="Note 59 2" xfId="24771" xr:uid="{00000000-0005-0000-0000-00009B600000}"/>
    <cellStyle name="Note 59 2 2" xfId="24772" xr:uid="{00000000-0005-0000-0000-00009C600000}"/>
    <cellStyle name="Note 59 2 2 2" xfId="24773" xr:uid="{00000000-0005-0000-0000-00009D600000}"/>
    <cellStyle name="Note 59 2 3" xfId="24774" xr:uid="{00000000-0005-0000-0000-00009E600000}"/>
    <cellStyle name="Note 59 2 3 2" xfId="24775" xr:uid="{00000000-0005-0000-0000-00009F600000}"/>
    <cellStyle name="Note 59 2 4" xfId="24776" xr:uid="{00000000-0005-0000-0000-0000A0600000}"/>
    <cellStyle name="Note 59 2 4 2" xfId="24777" xr:uid="{00000000-0005-0000-0000-0000A1600000}"/>
    <cellStyle name="Note 59 2 5" xfId="24778" xr:uid="{00000000-0005-0000-0000-0000A2600000}"/>
    <cellStyle name="Note 59 2 5 2" xfId="24779" xr:uid="{00000000-0005-0000-0000-0000A3600000}"/>
    <cellStyle name="Note 59 2 6" xfId="24780" xr:uid="{00000000-0005-0000-0000-0000A4600000}"/>
    <cellStyle name="Note 59 3" xfId="24781" xr:uid="{00000000-0005-0000-0000-0000A5600000}"/>
    <cellStyle name="Note 59 3 2" xfId="24782" xr:uid="{00000000-0005-0000-0000-0000A6600000}"/>
    <cellStyle name="Note 59 4" xfId="24783" xr:uid="{00000000-0005-0000-0000-0000A7600000}"/>
    <cellStyle name="Note 59 4 2" xfId="24784" xr:uid="{00000000-0005-0000-0000-0000A8600000}"/>
    <cellStyle name="Note 59 5" xfId="24785" xr:uid="{00000000-0005-0000-0000-0000A9600000}"/>
    <cellStyle name="Note 59 5 2" xfId="24786" xr:uid="{00000000-0005-0000-0000-0000AA600000}"/>
    <cellStyle name="Note 59 6" xfId="24787" xr:uid="{00000000-0005-0000-0000-0000AB600000}"/>
    <cellStyle name="Note 59 6 2" xfId="24788" xr:uid="{00000000-0005-0000-0000-0000AC600000}"/>
    <cellStyle name="Note 59 7" xfId="24789" xr:uid="{00000000-0005-0000-0000-0000AD600000}"/>
    <cellStyle name="Note 59 8" xfId="24790" xr:uid="{00000000-0005-0000-0000-0000AE600000}"/>
    <cellStyle name="Note 6" xfId="24791" xr:uid="{00000000-0005-0000-0000-0000AF600000}"/>
    <cellStyle name="Note 6 10" xfId="24792" xr:uid="{00000000-0005-0000-0000-0000B0600000}"/>
    <cellStyle name="Note 6 11" xfId="24793" xr:uid="{00000000-0005-0000-0000-0000B1600000}"/>
    <cellStyle name="Note 6 2" xfId="24794" xr:uid="{00000000-0005-0000-0000-0000B2600000}"/>
    <cellStyle name="Note 6 2 2" xfId="24795" xr:uid="{00000000-0005-0000-0000-0000B3600000}"/>
    <cellStyle name="Note 6 2 2 2" xfId="24796" xr:uid="{00000000-0005-0000-0000-0000B4600000}"/>
    <cellStyle name="Note 6 2 3" xfId="24797" xr:uid="{00000000-0005-0000-0000-0000B5600000}"/>
    <cellStyle name="Note 6 2 3 2" xfId="24798" xr:uid="{00000000-0005-0000-0000-0000B6600000}"/>
    <cellStyle name="Note 6 2 4" xfId="24799" xr:uid="{00000000-0005-0000-0000-0000B7600000}"/>
    <cellStyle name="Note 6 2 4 2" xfId="24800" xr:uid="{00000000-0005-0000-0000-0000B8600000}"/>
    <cellStyle name="Note 6 2 5" xfId="24801" xr:uid="{00000000-0005-0000-0000-0000B9600000}"/>
    <cellStyle name="Note 6 2 5 2" xfId="24802" xr:uid="{00000000-0005-0000-0000-0000BA600000}"/>
    <cellStyle name="Note 6 2 6" xfId="24803" xr:uid="{00000000-0005-0000-0000-0000BB600000}"/>
    <cellStyle name="Note 6 2 7" xfId="24804" xr:uid="{00000000-0005-0000-0000-0000BC600000}"/>
    <cellStyle name="Note 6 2 8" xfId="24805" xr:uid="{00000000-0005-0000-0000-0000BD600000}"/>
    <cellStyle name="Note 6 2 9" xfId="24806" xr:uid="{00000000-0005-0000-0000-0000BE600000}"/>
    <cellStyle name="Note 6 3" xfId="24807" xr:uid="{00000000-0005-0000-0000-0000BF600000}"/>
    <cellStyle name="Note 6 3 2" xfId="24808" xr:uid="{00000000-0005-0000-0000-0000C0600000}"/>
    <cellStyle name="Note 6 4" xfId="24809" xr:uid="{00000000-0005-0000-0000-0000C1600000}"/>
    <cellStyle name="Note 6 4 2" xfId="24810" xr:uid="{00000000-0005-0000-0000-0000C2600000}"/>
    <cellStyle name="Note 6 5" xfId="24811" xr:uid="{00000000-0005-0000-0000-0000C3600000}"/>
    <cellStyle name="Note 6 5 2" xfId="24812" xr:uid="{00000000-0005-0000-0000-0000C4600000}"/>
    <cellStyle name="Note 6 6" xfId="24813" xr:uid="{00000000-0005-0000-0000-0000C5600000}"/>
    <cellStyle name="Note 6 6 2" xfId="24814" xr:uid="{00000000-0005-0000-0000-0000C6600000}"/>
    <cellStyle name="Note 6 7" xfId="24815" xr:uid="{00000000-0005-0000-0000-0000C7600000}"/>
    <cellStyle name="Note 6 8" xfId="24816" xr:uid="{00000000-0005-0000-0000-0000C8600000}"/>
    <cellStyle name="Note 6 9" xfId="24817" xr:uid="{00000000-0005-0000-0000-0000C9600000}"/>
    <cellStyle name="Note 60" xfId="24818" xr:uid="{00000000-0005-0000-0000-0000CA600000}"/>
    <cellStyle name="Note 60 2" xfId="24819" xr:uid="{00000000-0005-0000-0000-0000CB600000}"/>
    <cellStyle name="Note 60 2 2" xfId="24820" xr:uid="{00000000-0005-0000-0000-0000CC600000}"/>
    <cellStyle name="Note 60 2 2 2" xfId="24821" xr:uid="{00000000-0005-0000-0000-0000CD600000}"/>
    <cellStyle name="Note 60 2 3" xfId="24822" xr:uid="{00000000-0005-0000-0000-0000CE600000}"/>
    <cellStyle name="Note 60 2 3 2" xfId="24823" xr:uid="{00000000-0005-0000-0000-0000CF600000}"/>
    <cellStyle name="Note 60 2 4" xfId="24824" xr:uid="{00000000-0005-0000-0000-0000D0600000}"/>
    <cellStyle name="Note 60 2 4 2" xfId="24825" xr:uid="{00000000-0005-0000-0000-0000D1600000}"/>
    <cellStyle name="Note 60 2 5" xfId="24826" xr:uid="{00000000-0005-0000-0000-0000D2600000}"/>
    <cellStyle name="Note 60 2 5 2" xfId="24827" xr:uid="{00000000-0005-0000-0000-0000D3600000}"/>
    <cellStyle name="Note 60 2 6" xfId="24828" xr:uid="{00000000-0005-0000-0000-0000D4600000}"/>
    <cellStyle name="Note 60 3" xfId="24829" xr:uid="{00000000-0005-0000-0000-0000D5600000}"/>
    <cellStyle name="Note 60 3 2" xfId="24830" xr:uid="{00000000-0005-0000-0000-0000D6600000}"/>
    <cellStyle name="Note 60 4" xfId="24831" xr:uid="{00000000-0005-0000-0000-0000D7600000}"/>
    <cellStyle name="Note 60 4 2" xfId="24832" xr:uid="{00000000-0005-0000-0000-0000D8600000}"/>
    <cellStyle name="Note 60 5" xfId="24833" xr:uid="{00000000-0005-0000-0000-0000D9600000}"/>
    <cellStyle name="Note 60 5 2" xfId="24834" xr:uid="{00000000-0005-0000-0000-0000DA600000}"/>
    <cellStyle name="Note 60 6" xfId="24835" xr:uid="{00000000-0005-0000-0000-0000DB600000}"/>
    <cellStyle name="Note 60 6 2" xfId="24836" xr:uid="{00000000-0005-0000-0000-0000DC600000}"/>
    <cellStyle name="Note 60 7" xfId="24837" xr:uid="{00000000-0005-0000-0000-0000DD600000}"/>
    <cellStyle name="Note 60 8" xfId="24838" xr:uid="{00000000-0005-0000-0000-0000DE600000}"/>
    <cellStyle name="Note 61" xfId="24839" xr:uid="{00000000-0005-0000-0000-0000DF600000}"/>
    <cellStyle name="Note 61 2" xfId="24840" xr:uid="{00000000-0005-0000-0000-0000E0600000}"/>
    <cellStyle name="Note 61 2 2" xfId="24841" xr:uid="{00000000-0005-0000-0000-0000E1600000}"/>
    <cellStyle name="Note 61 2 2 2" xfId="24842" xr:uid="{00000000-0005-0000-0000-0000E2600000}"/>
    <cellStyle name="Note 61 2 3" xfId="24843" xr:uid="{00000000-0005-0000-0000-0000E3600000}"/>
    <cellStyle name="Note 61 2 3 2" xfId="24844" xr:uid="{00000000-0005-0000-0000-0000E4600000}"/>
    <cellStyle name="Note 61 2 4" xfId="24845" xr:uid="{00000000-0005-0000-0000-0000E5600000}"/>
    <cellStyle name="Note 61 2 4 2" xfId="24846" xr:uid="{00000000-0005-0000-0000-0000E6600000}"/>
    <cellStyle name="Note 61 2 5" xfId="24847" xr:uid="{00000000-0005-0000-0000-0000E7600000}"/>
    <cellStyle name="Note 61 2 5 2" xfId="24848" xr:uid="{00000000-0005-0000-0000-0000E8600000}"/>
    <cellStyle name="Note 61 2 6" xfId="24849" xr:uid="{00000000-0005-0000-0000-0000E9600000}"/>
    <cellStyle name="Note 61 3" xfId="24850" xr:uid="{00000000-0005-0000-0000-0000EA600000}"/>
    <cellStyle name="Note 61 3 2" xfId="24851" xr:uid="{00000000-0005-0000-0000-0000EB600000}"/>
    <cellStyle name="Note 61 4" xfId="24852" xr:uid="{00000000-0005-0000-0000-0000EC600000}"/>
    <cellStyle name="Note 61 4 2" xfId="24853" xr:uid="{00000000-0005-0000-0000-0000ED600000}"/>
    <cellStyle name="Note 61 5" xfId="24854" xr:uid="{00000000-0005-0000-0000-0000EE600000}"/>
    <cellStyle name="Note 61 5 2" xfId="24855" xr:uid="{00000000-0005-0000-0000-0000EF600000}"/>
    <cellStyle name="Note 61 6" xfId="24856" xr:uid="{00000000-0005-0000-0000-0000F0600000}"/>
    <cellStyle name="Note 61 6 2" xfId="24857" xr:uid="{00000000-0005-0000-0000-0000F1600000}"/>
    <cellStyle name="Note 61 7" xfId="24858" xr:uid="{00000000-0005-0000-0000-0000F2600000}"/>
    <cellStyle name="Note 61 8" xfId="24859" xr:uid="{00000000-0005-0000-0000-0000F3600000}"/>
    <cellStyle name="Note 62" xfId="24860" xr:uid="{00000000-0005-0000-0000-0000F4600000}"/>
    <cellStyle name="Note 62 2" xfId="24861" xr:uid="{00000000-0005-0000-0000-0000F5600000}"/>
    <cellStyle name="Note 62 2 2" xfId="24862" xr:uid="{00000000-0005-0000-0000-0000F6600000}"/>
    <cellStyle name="Note 62 2 2 2" xfId="24863" xr:uid="{00000000-0005-0000-0000-0000F7600000}"/>
    <cellStyle name="Note 62 2 3" xfId="24864" xr:uid="{00000000-0005-0000-0000-0000F8600000}"/>
    <cellStyle name="Note 62 2 3 2" xfId="24865" xr:uid="{00000000-0005-0000-0000-0000F9600000}"/>
    <cellStyle name="Note 62 2 4" xfId="24866" xr:uid="{00000000-0005-0000-0000-0000FA600000}"/>
    <cellStyle name="Note 62 2 4 2" xfId="24867" xr:uid="{00000000-0005-0000-0000-0000FB600000}"/>
    <cellStyle name="Note 62 2 5" xfId="24868" xr:uid="{00000000-0005-0000-0000-0000FC600000}"/>
    <cellStyle name="Note 62 2 5 2" xfId="24869" xr:uid="{00000000-0005-0000-0000-0000FD600000}"/>
    <cellStyle name="Note 62 2 6" xfId="24870" xr:uid="{00000000-0005-0000-0000-0000FE600000}"/>
    <cellStyle name="Note 62 3" xfId="24871" xr:uid="{00000000-0005-0000-0000-0000FF600000}"/>
    <cellStyle name="Note 62 3 2" xfId="24872" xr:uid="{00000000-0005-0000-0000-000000610000}"/>
    <cellStyle name="Note 62 4" xfId="24873" xr:uid="{00000000-0005-0000-0000-000001610000}"/>
    <cellStyle name="Note 62 4 2" xfId="24874" xr:uid="{00000000-0005-0000-0000-000002610000}"/>
    <cellStyle name="Note 62 5" xfId="24875" xr:uid="{00000000-0005-0000-0000-000003610000}"/>
    <cellStyle name="Note 62 5 2" xfId="24876" xr:uid="{00000000-0005-0000-0000-000004610000}"/>
    <cellStyle name="Note 62 6" xfId="24877" xr:uid="{00000000-0005-0000-0000-000005610000}"/>
    <cellStyle name="Note 62 6 2" xfId="24878" xr:uid="{00000000-0005-0000-0000-000006610000}"/>
    <cellStyle name="Note 62 7" xfId="24879" xr:uid="{00000000-0005-0000-0000-000007610000}"/>
    <cellStyle name="Note 62 8" xfId="24880" xr:uid="{00000000-0005-0000-0000-000008610000}"/>
    <cellStyle name="Note 63" xfId="24881" xr:uid="{00000000-0005-0000-0000-000009610000}"/>
    <cellStyle name="Note 63 2" xfId="24882" xr:uid="{00000000-0005-0000-0000-00000A610000}"/>
    <cellStyle name="Note 63 2 2" xfId="24883" xr:uid="{00000000-0005-0000-0000-00000B610000}"/>
    <cellStyle name="Note 63 2 2 2" xfId="24884" xr:uid="{00000000-0005-0000-0000-00000C610000}"/>
    <cellStyle name="Note 63 2 3" xfId="24885" xr:uid="{00000000-0005-0000-0000-00000D610000}"/>
    <cellStyle name="Note 63 2 3 2" xfId="24886" xr:uid="{00000000-0005-0000-0000-00000E610000}"/>
    <cellStyle name="Note 63 2 4" xfId="24887" xr:uid="{00000000-0005-0000-0000-00000F610000}"/>
    <cellStyle name="Note 63 2 4 2" xfId="24888" xr:uid="{00000000-0005-0000-0000-000010610000}"/>
    <cellStyle name="Note 63 2 5" xfId="24889" xr:uid="{00000000-0005-0000-0000-000011610000}"/>
    <cellStyle name="Note 63 2 5 2" xfId="24890" xr:uid="{00000000-0005-0000-0000-000012610000}"/>
    <cellStyle name="Note 63 2 6" xfId="24891" xr:uid="{00000000-0005-0000-0000-000013610000}"/>
    <cellStyle name="Note 63 3" xfId="24892" xr:uid="{00000000-0005-0000-0000-000014610000}"/>
    <cellStyle name="Note 63 3 2" xfId="24893" xr:uid="{00000000-0005-0000-0000-000015610000}"/>
    <cellStyle name="Note 63 4" xfId="24894" xr:uid="{00000000-0005-0000-0000-000016610000}"/>
    <cellStyle name="Note 63 4 2" xfId="24895" xr:uid="{00000000-0005-0000-0000-000017610000}"/>
    <cellStyle name="Note 63 5" xfId="24896" xr:uid="{00000000-0005-0000-0000-000018610000}"/>
    <cellStyle name="Note 63 5 2" xfId="24897" xr:uid="{00000000-0005-0000-0000-000019610000}"/>
    <cellStyle name="Note 63 6" xfId="24898" xr:uid="{00000000-0005-0000-0000-00001A610000}"/>
    <cellStyle name="Note 63 6 2" xfId="24899" xr:uid="{00000000-0005-0000-0000-00001B610000}"/>
    <cellStyle name="Note 63 7" xfId="24900" xr:uid="{00000000-0005-0000-0000-00001C610000}"/>
    <cellStyle name="Note 63 8" xfId="24901" xr:uid="{00000000-0005-0000-0000-00001D610000}"/>
    <cellStyle name="Note 64" xfId="24902" xr:uid="{00000000-0005-0000-0000-00001E610000}"/>
    <cellStyle name="Note 64 2" xfId="24903" xr:uid="{00000000-0005-0000-0000-00001F610000}"/>
    <cellStyle name="Note 64 2 2" xfId="24904" xr:uid="{00000000-0005-0000-0000-000020610000}"/>
    <cellStyle name="Note 64 2 2 2" xfId="24905" xr:uid="{00000000-0005-0000-0000-000021610000}"/>
    <cellStyle name="Note 64 2 3" xfId="24906" xr:uid="{00000000-0005-0000-0000-000022610000}"/>
    <cellStyle name="Note 64 2 3 2" xfId="24907" xr:uid="{00000000-0005-0000-0000-000023610000}"/>
    <cellStyle name="Note 64 2 4" xfId="24908" xr:uid="{00000000-0005-0000-0000-000024610000}"/>
    <cellStyle name="Note 64 2 4 2" xfId="24909" xr:uid="{00000000-0005-0000-0000-000025610000}"/>
    <cellStyle name="Note 64 2 5" xfId="24910" xr:uid="{00000000-0005-0000-0000-000026610000}"/>
    <cellStyle name="Note 64 2 5 2" xfId="24911" xr:uid="{00000000-0005-0000-0000-000027610000}"/>
    <cellStyle name="Note 64 2 6" xfId="24912" xr:uid="{00000000-0005-0000-0000-000028610000}"/>
    <cellStyle name="Note 64 3" xfId="24913" xr:uid="{00000000-0005-0000-0000-000029610000}"/>
    <cellStyle name="Note 64 3 2" xfId="24914" xr:uid="{00000000-0005-0000-0000-00002A610000}"/>
    <cellStyle name="Note 64 4" xfId="24915" xr:uid="{00000000-0005-0000-0000-00002B610000}"/>
    <cellStyle name="Note 64 4 2" xfId="24916" xr:uid="{00000000-0005-0000-0000-00002C610000}"/>
    <cellStyle name="Note 64 5" xfId="24917" xr:uid="{00000000-0005-0000-0000-00002D610000}"/>
    <cellStyle name="Note 64 5 2" xfId="24918" xr:uid="{00000000-0005-0000-0000-00002E610000}"/>
    <cellStyle name="Note 64 6" xfId="24919" xr:uid="{00000000-0005-0000-0000-00002F610000}"/>
    <cellStyle name="Note 64 6 2" xfId="24920" xr:uid="{00000000-0005-0000-0000-000030610000}"/>
    <cellStyle name="Note 64 7" xfId="24921" xr:uid="{00000000-0005-0000-0000-000031610000}"/>
    <cellStyle name="Note 64 8" xfId="24922" xr:uid="{00000000-0005-0000-0000-000032610000}"/>
    <cellStyle name="Note 65" xfId="24923" xr:uid="{00000000-0005-0000-0000-000033610000}"/>
    <cellStyle name="Note 65 2" xfId="24924" xr:uid="{00000000-0005-0000-0000-000034610000}"/>
    <cellStyle name="Note 65 2 2" xfId="24925" xr:uid="{00000000-0005-0000-0000-000035610000}"/>
    <cellStyle name="Note 65 2 2 2" xfId="24926" xr:uid="{00000000-0005-0000-0000-000036610000}"/>
    <cellStyle name="Note 65 2 3" xfId="24927" xr:uid="{00000000-0005-0000-0000-000037610000}"/>
    <cellStyle name="Note 65 2 3 2" xfId="24928" xr:uid="{00000000-0005-0000-0000-000038610000}"/>
    <cellStyle name="Note 65 2 4" xfId="24929" xr:uid="{00000000-0005-0000-0000-000039610000}"/>
    <cellStyle name="Note 65 2 4 2" xfId="24930" xr:uid="{00000000-0005-0000-0000-00003A610000}"/>
    <cellStyle name="Note 65 2 5" xfId="24931" xr:uid="{00000000-0005-0000-0000-00003B610000}"/>
    <cellStyle name="Note 65 2 5 2" xfId="24932" xr:uid="{00000000-0005-0000-0000-00003C610000}"/>
    <cellStyle name="Note 65 2 6" xfId="24933" xr:uid="{00000000-0005-0000-0000-00003D610000}"/>
    <cellStyle name="Note 65 3" xfId="24934" xr:uid="{00000000-0005-0000-0000-00003E610000}"/>
    <cellStyle name="Note 65 3 2" xfId="24935" xr:uid="{00000000-0005-0000-0000-00003F610000}"/>
    <cellStyle name="Note 65 4" xfId="24936" xr:uid="{00000000-0005-0000-0000-000040610000}"/>
    <cellStyle name="Note 65 4 2" xfId="24937" xr:uid="{00000000-0005-0000-0000-000041610000}"/>
    <cellStyle name="Note 65 5" xfId="24938" xr:uid="{00000000-0005-0000-0000-000042610000}"/>
    <cellStyle name="Note 65 5 2" xfId="24939" xr:uid="{00000000-0005-0000-0000-000043610000}"/>
    <cellStyle name="Note 65 6" xfId="24940" xr:uid="{00000000-0005-0000-0000-000044610000}"/>
    <cellStyle name="Note 65 6 2" xfId="24941" xr:uid="{00000000-0005-0000-0000-000045610000}"/>
    <cellStyle name="Note 65 7" xfId="24942" xr:uid="{00000000-0005-0000-0000-000046610000}"/>
    <cellStyle name="Note 65 8" xfId="24943" xr:uid="{00000000-0005-0000-0000-000047610000}"/>
    <cellStyle name="Note 66" xfId="24944" xr:uid="{00000000-0005-0000-0000-000048610000}"/>
    <cellStyle name="Note 66 2" xfId="24945" xr:uid="{00000000-0005-0000-0000-000049610000}"/>
    <cellStyle name="Note 66 2 2" xfId="24946" xr:uid="{00000000-0005-0000-0000-00004A610000}"/>
    <cellStyle name="Note 66 2 2 2" xfId="24947" xr:uid="{00000000-0005-0000-0000-00004B610000}"/>
    <cellStyle name="Note 66 2 3" xfId="24948" xr:uid="{00000000-0005-0000-0000-00004C610000}"/>
    <cellStyle name="Note 66 2 3 2" xfId="24949" xr:uid="{00000000-0005-0000-0000-00004D610000}"/>
    <cellStyle name="Note 66 2 4" xfId="24950" xr:uid="{00000000-0005-0000-0000-00004E610000}"/>
    <cellStyle name="Note 66 2 4 2" xfId="24951" xr:uid="{00000000-0005-0000-0000-00004F610000}"/>
    <cellStyle name="Note 66 2 5" xfId="24952" xr:uid="{00000000-0005-0000-0000-000050610000}"/>
    <cellStyle name="Note 66 2 5 2" xfId="24953" xr:uid="{00000000-0005-0000-0000-000051610000}"/>
    <cellStyle name="Note 66 2 6" xfId="24954" xr:uid="{00000000-0005-0000-0000-000052610000}"/>
    <cellStyle name="Note 66 3" xfId="24955" xr:uid="{00000000-0005-0000-0000-000053610000}"/>
    <cellStyle name="Note 66 3 2" xfId="24956" xr:uid="{00000000-0005-0000-0000-000054610000}"/>
    <cellStyle name="Note 66 4" xfId="24957" xr:uid="{00000000-0005-0000-0000-000055610000}"/>
    <cellStyle name="Note 66 4 2" xfId="24958" xr:uid="{00000000-0005-0000-0000-000056610000}"/>
    <cellStyle name="Note 66 5" xfId="24959" xr:uid="{00000000-0005-0000-0000-000057610000}"/>
    <cellStyle name="Note 66 5 2" xfId="24960" xr:uid="{00000000-0005-0000-0000-000058610000}"/>
    <cellStyle name="Note 66 6" xfId="24961" xr:uid="{00000000-0005-0000-0000-000059610000}"/>
    <cellStyle name="Note 66 6 2" xfId="24962" xr:uid="{00000000-0005-0000-0000-00005A610000}"/>
    <cellStyle name="Note 66 7" xfId="24963" xr:uid="{00000000-0005-0000-0000-00005B610000}"/>
    <cellStyle name="Note 66 8" xfId="24964" xr:uid="{00000000-0005-0000-0000-00005C610000}"/>
    <cellStyle name="Note 67" xfId="24965" xr:uid="{00000000-0005-0000-0000-00005D610000}"/>
    <cellStyle name="Note 67 2" xfId="24966" xr:uid="{00000000-0005-0000-0000-00005E610000}"/>
    <cellStyle name="Note 67 2 2" xfId="24967" xr:uid="{00000000-0005-0000-0000-00005F610000}"/>
    <cellStyle name="Note 67 2 2 2" xfId="24968" xr:uid="{00000000-0005-0000-0000-000060610000}"/>
    <cellStyle name="Note 67 2 3" xfId="24969" xr:uid="{00000000-0005-0000-0000-000061610000}"/>
    <cellStyle name="Note 67 2 3 2" xfId="24970" xr:uid="{00000000-0005-0000-0000-000062610000}"/>
    <cellStyle name="Note 67 2 4" xfId="24971" xr:uid="{00000000-0005-0000-0000-000063610000}"/>
    <cellStyle name="Note 67 2 4 2" xfId="24972" xr:uid="{00000000-0005-0000-0000-000064610000}"/>
    <cellStyle name="Note 67 2 5" xfId="24973" xr:uid="{00000000-0005-0000-0000-000065610000}"/>
    <cellStyle name="Note 67 2 5 2" xfId="24974" xr:uid="{00000000-0005-0000-0000-000066610000}"/>
    <cellStyle name="Note 67 2 6" xfId="24975" xr:uid="{00000000-0005-0000-0000-000067610000}"/>
    <cellStyle name="Note 67 3" xfId="24976" xr:uid="{00000000-0005-0000-0000-000068610000}"/>
    <cellStyle name="Note 67 3 2" xfId="24977" xr:uid="{00000000-0005-0000-0000-000069610000}"/>
    <cellStyle name="Note 67 4" xfId="24978" xr:uid="{00000000-0005-0000-0000-00006A610000}"/>
    <cellStyle name="Note 67 4 2" xfId="24979" xr:uid="{00000000-0005-0000-0000-00006B610000}"/>
    <cellStyle name="Note 67 5" xfId="24980" xr:uid="{00000000-0005-0000-0000-00006C610000}"/>
    <cellStyle name="Note 67 5 2" xfId="24981" xr:uid="{00000000-0005-0000-0000-00006D610000}"/>
    <cellStyle name="Note 67 6" xfId="24982" xr:uid="{00000000-0005-0000-0000-00006E610000}"/>
    <cellStyle name="Note 67 6 2" xfId="24983" xr:uid="{00000000-0005-0000-0000-00006F610000}"/>
    <cellStyle name="Note 67 7" xfId="24984" xr:uid="{00000000-0005-0000-0000-000070610000}"/>
    <cellStyle name="Note 67 8" xfId="24985" xr:uid="{00000000-0005-0000-0000-000071610000}"/>
    <cellStyle name="Note 68" xfId="24986" xr:uid="{00000000-0005-0000-0000-000072610000}"/>
    <cellStyle name="Note 68 2" xfId="24987" xr:uid="{00000000-0005-0000-0000-000073610000}"/>
    <cellStyle name="Note 68 2 2" xfId="24988" xr:uid="{00000000-0005-0000-0000-000074610000}"/>
    <cellStyle name="Note 68 2 2 2" xfId="24989" xr:uid="{00000000-0005-0000-0000-000075610000}"/>
    <cellStyle name="Note 68 2 3" xfId="24990" xr:uid="{00000000-0005-0000-0000-000076610000}"/>
    <cellStyle name="Note 68 2 3 2" xfId="24991" xr:uid="{00000000-0005-0000-0000-000077610000}"/>
    <cellStyle name="Note 68 2 4" xfId="24992" xr:uid="{00000000-0005-0000-0000-000078610000}"/>
    <cellStyle name="Note 68 2 4 2" xfId="24993" xr:uid="{00000000-0005-0000-0000-000079610000}"/>
    <cellStyle name="Note 68 2 5" xfId="24994" xr:uid="{00000000-0005-0000-0000-00007A610000}"/>
    <cellStyle name="Note 68 2 5 2" xfId="24995" xr:uid="{00000000-0005-0000-0000-00007B610000}"/>
    <cellStyle name="Note 68 2 6" xfId="24996" xr:uid="{00000000-0005-0000-0000-00007C610000}"/>
    <cellStyle name="Note 68 3" xfId="24997" xr:uid="{00000000-0005-0000-0000-00007D610000}"/>
    <cellStyle name="Note 68 3 2" xfId="24998" xr:uid="{00000000-0005-0000-0000-00007E610000}"/>
    <cellStyle name="Note 68 4" xfId="24999" xr:uid="{00000000-0005-0000-0000-00007F610000}"/>
    <cellStyle name="Note 68 4 2" xfId="25000" xr:uid="{00000000-0005-0000-0000-000080610000}"/>
    <cellStyle name="Note 68 5" xfId="25001" xr:uid="{00000000-0005-0000-0000-000081610000}"/>
    <cellStyle name="Note 68 5 2" xfId="25002" xr:uid="{00000000-0005-0000-0000-000082610000}"/>
    <cellStyle name="Note 68 6" xfId="25003" xr:uid="{00000000-0005-0000-0000-000083610000}"/>
    <cellStyle name="Note 68 6 2" xfId="25004" xr:uid="{00000000-0005-0000-0000-000084610000}"/>
    <cellStyle name="Note 68 7" xfId="25005" xr:uid="{00000000-0005-0000-0000-000085610000}"/>
    <cellStyle name="Note 68 8" xfId="25006" xr:uid="{00000000-0005-0000-0000-000086610000}"/>
    <cellStyle name="Note 69" xfId="25007" xr:uid="{00000000-0005-0000-0000-000087610000}"/>
    <cellStyle name="Note 69 2" xfId="25008" xr:uid="{00000000-0005-0000-0000-000088610000}"/>
    <cellStyle name="Note 69 2 2" xfId="25009" xr:uid="{00000000-0005-0000-0000-000089610000}"/>
    <cellStyle name="Note 69 2 2 2" xfId="25010" xr:uid="{00000000-0005-0000-0000-00008A610000}"/>
    <cellStyle name="Note 69 2 3" xfId="25011" xr:uid="{00000000-0005-0000-0000-00008B610000}"/>
    <cellStyle name="Note 69 2 3 2" xfId="25012" xr:uid="{00000000-0005-0000-0000-00008C610000}"/>
    <cellStyle name="Note 69 2 4" xfId="25013" xr:uid="{00000000-0005-0000-0000-00008D610000}"/>
    <cellStyle name="Note 69 2 4 2" xfId="25014" xr:uid="{00000000-0005-0000-0000-00008E610000}"/>
    <cellStyle name="Note 69 2 5" xfId="25015" xr:uid="{00000000-0005-0000-0000-00008F610000}"/>
    <cellStyle name="Note 69 2 5 2" xfId="25016" xr:uid="{00000000-0005-0000-0000-000090610000}"/>
    <cellStyle name="Note 69 2 6" xfId="25017" xr:uid="{00000000-0005-0000-0000-000091610000}"/>
    <cellStyle name="Note 69 3" xfId="25018" xr:uid="{00000000-0005-0000-0000-000092610000}"/>
    <cellStyle name="Note 69 3 2" xfId="25019" xr:uid="{00000000-0005-0000-0000-000093610000}"/>
    <cellStyle name="Note 69 4" xfId="25020" xr:uid="{00000000-0005-0000-0000-000094610000}"/>
    <cellStyle name="Note 69 4 2" xfId="25021" xr:uid="{00000000-0005-0000-0000-000095610000}"/>
    <cellStyle name="Note 69 5" xfId="25022" xr:uid="{00000000-0005-0000-0000-000096610000}"/>
    <cellStyle name="Note 69 5 2" xfId="25023" xr:uid="{00000000-0005-0000-0000-000097610000}"/>
    <cellStyle name="Note 69 6" xfId="25024" xr:uid="{00000000-0005-0000-0000-000098610000}"/>
    <cellStyle name="Note 69 6 2" xfId="25025" xr:uid="{00000000-0005-0000-0000-000099610000}"/>
    <cellStyle name="Note 69 7" xfId="25026" xr:uid="{00000000-0005-0000-0000-00009A610000}"/>
    <cellStyle name="Note 69 8" xfId="25027" xr:uid="{00000000-0005-0000-0000-00009B610000}"/>
    <cellStyle name="Note 7" xfId="25028" xr:uid="{00000000-0005-0000-0000-00009C610000}"/>
    <cellStyle name="Note 7 10" xfId="25029" xr:uid="{00000000-0005-0000-0000-00009D610000}"/>
    <cellStyle name="Note 7 11" xfId="25030" xr:uid="{00000000-0005-0000-0000-00009E610000}"/>
    <cellStyle name="Note 7 2" xfId="25031" xr:uid="{00000000-0005-0000-0000-00009F610000}"/>
    <cellStyle name="Note 7 2 2" xfId="25032" xr:uid="{00000000-0005-0000-0000-0000A0610000}"/>
    <cellStyle name="Note 7 2 2 2" xfId="25033" xr:uid="{00000000-0005-0000-0000-0000A1610000}"/>
    <cellStyle name="Note 7 2 3" xfId="25034" xr:uid="{00000000-0005-0000-0000-0000A2610000}"/>
    <cellStyle name="Note 7 2 3 2" xfId="25035" xr:uid="{00000000-0005-0000-0000-0000A3610000}"/>
    <cellStyle name="Note 7 2 4" xfId="25036" xr:uid="{00000000-0005-0000-0000-0000A4610000}"/>
    <cellStyle name="Note 7 2 4 2" xfId="25037" xr:uid="{00000000-0005-0000-0000-0000A5610000}"/>
    <cellStyle name="Note 7 2 5" xfId="25038" xr:uid="{00000000-0005-0000-0000-0000A6610000}"/>
    <cellStyle name="Note 7 2 5 2" xfId="25039" xr:uid="{00000000-0005-0000-0000-0000A7610000}"/>
    <cellStyle name="Note 7 2 6" xfId="25040" xr:uid="{00000000-0005-0000-0000-0000A8610000}"/>
    <cellStyle name="Note 7 2 7" xfId="25041" xr:uid="{00000000-0005-0000-0000-0000A9610000}"/>
    <cellStyle name="Note 7 2 8" xfId="25042" xr:uid="{00000000-0005-0000-0000-0000AA610000}"/>
    <cellStyle name="Note 7 2 9" xfId="25043" xr:uid="{00000000-0005-0000-0000-0000AB610000}"/>
    <cellStyle name="Note 7 3" xfId="25044" xr:uid="{00000000-0005-0000-0000-0000AC610000}"/>
    <cellStyle name="Note 7 3 2" xfId="25045" xr:uid="{00000000-0005-0000-0000-0000AD610000}"/>
    <cellStyle name="Note 7 4" xfId="25046" xr:uid="{00000000-0005-0000-0000-0000AE610000}"/>
    <cellStyle name="Note 7 4 2" xfId="25047" xr:uid="{00000000-0005-0000-0000-0000AF610000}"/>
    <cellStyle name="Note 7 5" xfId="25048" xr:uid="{00000000-0005-0000-0000-0000B0610000}"/>
    <cellStyle name="Note 7 5 2" xfId="25049" xr:uid="{00000000-0005-0000-0000-0000B1610000}"/>
    <cellStyle name="Note 7 6" xfId="25050" xr:uid="{00000000-0005-0000-0000-0000B2610000}"/>
    <cellStyle name="Note 7 6 2" xfId="25051" xr:uid="{00000000-0005-0000-0000-0000B3610000}"/>
    <cellStyle name="Note 7 7" xfId="25052" xr:uid="{00000000-0005-0000-0000-0000B4610000}"/>
    <cellStyle name="Note 7 8" xfId="25053" xr:uid="{00000000-0005-0000-0000-0000B5610000}"/>
    <cellStyle name="Note 7 9" xfId="25054" xr:uid="{00000000-0005-0000-0000-0000B6610000}"/>
    <cellStyle name="Note 70" xfId="25055" xr:uid="{00000000-0005-0000-0000-0000B7610000}"/>
    <cellStyle name="Note 70 2" xfId="25056" xr:uid="{00000000-0005-0000-0000-0000B8610000}"/>
    <cellStyle name="Note 70 2 2" xfId="25057" xr:uid="{00000000-0005-0000-0000-0000B9610000}"/>
    <cellStyle name="Note 70 2 2 2" xfId="25058" xr:uid="{00000000-0005-0000-0000-0000BA610000}"/>
    <cellStyle name="Note 70 2 3" xfId="25059" xr:uid="{00000000-0005-0000-0000-0000BB610000}"/>
    <cellStyle name="Note 70 2 3 2" xfId="25060" xr:uid="{00000000-0005-0000-0000-0000BC610000}"/>
    <cellStyle name="Note 70 2 4" xfId="25061" xr:uid="{00000000-0005-0000-0000-0000BD610000}"/>
    <cellStyle name="Note 70 2 4 2" xfId="25062" xr:uid="{00000000-0005-0000-0000-0000BE610000}"/>
    <cellStyle name="Note 70 2 5" xfId="25063" xr:uid="{00000000-0005-0000-0000-0000BF610000}"/>
    <cellStyle name="Note 70 2 5 2" xfId="25064" xr:uid="{00000000-0005-0000-0000-0000C0610000}"/>
    <cellStyle name="Note 70 2 6" xfId="25065" xr:uid="{00000000-0005-0000-0000-0000C1610000}"/>
    <cellStyle name="Note 70 3" xfId="25066" xr:uid="{00000000-0005-0000-0000-0000C2610000}"/>
    <cellStyle name="Note 70 3 2" xfId="25067" xr:uid="{00000000-0005-0000-0000-0000C3610000}"/>
    <cellStyle name="Note 70 4" xfId="25068" xr:uid="{00000000-0005-0000-0000-0000C4610000}"/>
    <cellStyle name="Note 70 4 2" xfId="25069" xr:uid="{00000000-0005-0000-0000-0000C5610000}"/>
    <cellStyle name="Note 70 5" xfId="25070" xr:uid="{00000000-0005-0000-0000-0000C6610000}"/>
    <cellStyle name="Note 70 5 2" xfId="25071" xr:uid="{00000000-0005-0000-0000-0000C7610000}"/>
    <cellStyle name="Note 70 6" xfId="25072" xr:uid="{00000000-0005-0000-0000-0000C8610000}"/>
    <cellStyle name="Note 70 6 2" xfId="25073" xr:uid="{00000000-0005-0000-0000-0000C9610000}"/>
    <cellStyle name="Note 70 7" xfId="25074" xr:uid="{00000000-0005-0000-0000-0000CA610000}"/>
    <cellStyle name="Note 70 8" xfId="25075" xr:uid="{00000000-0005-0000-0000-0000CB610000}"/>
    <cellStyle name="Note 71" xfId="25076" xr:uid="{00000000-0005-0000-0000-0000CC610000}"/>
    <cellStyle name="Note 71 2" xfId="25077" xr:uid="{00000000-0005-0000-0000-0000CD610000}"/>
    <cellStyle name="Note 71 2 2" xfId="25078" xr:uid="{00000000-0005-0000-0000-0000CE610000}"/>
    <cellStyle name="Note 71 2 2 2" xfId="25079" xr:uid="{00000000-0005-0000-0000-0000CF610000}"/>
    <cellStyle name="Note 71 2 3" xfId="25080" xr:uid="{00000000-0005-0000-0000-0000D0610000}"/>
    <cellStyle name="Note 71 2 3 2" xfId="25081" xr:uid="{00000000-0005-0000-0000-0000D1610000}"/>
    <cellStyle name="Note 71 2 4" xfId="25082" xr:uid="{00000000-0005-0000-0000-0000D2610000}"/>
    <cellStyle name="Note 71 2 4 2" xfId="25083" xr:uid="{00000000-0005-0000-0000-0000D3610000}"/>
    <cellStyle name="Note 71 2 5" xfId="25084" xr:uid="{00000000-0005-0000-0000-0000D4610000}"/>
    <cellStyle name="Note 71 2 5 2" xfId="25085" xr:uid="{00000000-0005-0000-0000-0000D5610000}"/>
    <cellStyle name="Note 71 2 6" xfId="25086" xr:uid="{00000000-0005-0000-0000-0000D6610000}"/>
    <cellStyle name="Note 71 3" xfId="25087" xr:uid="{00000000-0005-0000-0000-0000D7610000}"/>
    <cellStyle name="Note 71 3 2" xfId="25088" xr:uid="{00000000-0005-0000-0000-0000D8610000}"/>
    <cellStyle name="Note 71 4" xfId="25089" xr:uid="{00000000-0005-0000-0000-0000D9610000}"/>
    <cellStyle name="Note 71 4 2" xfId="25090" xr:uid="{00000000-0005-0000-0000-0000DA610000}"/>
    <cellStyle name="Note 71 5" xfId="25091" xr:uid="{00000000-0005-0000-0000-0000DB610000}"/>
    <cellStyle name="Note 71 5 2" xfId="25092" xr:uid="{00000000-0005-0000-0000-0000DC610000}"/>
    <cellStyle name="Note 71 6" xfId="25093" xr:uid="{00000000-0005-0000-0000-0000DD610000}"/>
    <cellStyle name="Note 71 6 2" xfId="25094" xr:uid="{00000000-0005-0000-0000-0000DE610000}"/>
    <cellStyle name="Note 71 7" xfId="25095" xr:uid="{00000000-0005-0000-0000-0000DF610000}"/>
    <cellStyle name="Note 71 8" xfId="25096" xr:uid="{00000000-0005-0000-0000-0000E0610000}"/>
    <cellStyle name="Note 72" xfId="25097" xr:uid="{00000000-0005-0000-0000-0000E1610000}"/>
    <cellStyle name="Note 72 2" xfId="25098" xr:uid="{00000000-0005-0000-0000-0000E2610000}"/>
    <cellStyle name="Note 72 2 2" xfId="25099" xr:uid="{00000000-0005-0000-0000-0000E3610000}"/>
    <cellStyle name="Note 72 2 2 2" xfId="25100" xr:uid="{00000000-0005-0000-0000-0000E4610000}"/>
    <cellStyle name="Note 72 2 3" xfId="25101" xr:uid="{00000000-0005-0000-0000-0000E5610000}"/>
    <cellStyle name="Note 72 2 3 2" xfId="25102" xr:uid="{00000000-0005-0000-0000-0000E6610000}"/>
    <cellStyle name="Note 72 2 4" xfId="25103" xr:uid="{00000000-0005-0000-0000-0000E7610000}"/>
    <cellStyle name="Note 72 2 4 2" xfId="25104" xr:uid="{00000000-0005-0000-0000-0000E8610000}"/>
    <cellStyle name="Note 72 2 5" xfId="25105" xr:uid="{00000000-0005-0000-0000-0000E9610000}"/>
    <cellStyle name="Note 72 2 5 2" xfId="25106" xr:uid="{00000000-0005-0000-0000-0000EA610000}"/>
    <cellStyle name="Note 72 2 6" xfId="25107" xr:uid="{00000000-0005-0000-0000-0000EB610000}"/>
    <cellStyle name="Note 72 3" xfId="25108" xr:uid="{00000000-0005-0000-0000-0000EC610000}"/>
    <cellStyle name="Note 72 3 2" xfId="25109" xr:uid="{00000000-0005-0000-0000-0000ED610000}"/>
    <cellStyle name="Note 72 4" xfId="25110" xr:uid="{00000000-0005-0000-0000-0000EE610000}"/>
    <cellStyle name="Note 72 4 2" xfId="25111" xr:uid="{00000000-0005-0000-0000-0000EF610000}"/>
    <cellStyle name="Note 72 5" xfId="25112" xr:uid="{00000000-0005-0000-0000-0000F0610000}"/>
    <cellStyle name="Note 72 5 2" xfId="25113" xr:uid="{00000000-0005-0000-0000-0000F1610000}"/>
    <cellStyle name="Note 72 6" xfId="25114" xr:uid="{00000000-0005-0000-0000-0000F2610000}"/>
    <cellStyle name="Note 72 6 2" xfId="25115" xr:uid="{00000000-0005-0000-0000-0000F3610000}"/>
    <cellStyle name="Note 72 7" xfId="25116" xr:uid="{00000000-0005-0000-0000-0000F4610000}"/>
    <cellStyle name="Note 72 8" xfId="25117" xr:uid="{00000000-0005-0000-0000-0000F5610000}"/>
    <cellStyle name="Note 8" xfId="25118" xr:uid="{00000000-0005-0000-0000-0000F6610000}"/>
    <cellStyle name="Note 8 10" xfId="25119" xr:uid="{00000000-0005-0000-0000-0000F7610000}"/>
    <cellStyle name="Note 8 11" xfId="25120" xr:uid="{00000000-0005-0000-0000-0000F8610000}"/>
    <cellStyle name="Note 8 2" xfId="25121" xr:uid="{00000000-0005-0000-0000-0000F9610000}"/>
    <cellStyle name="Note 8 2 2" xfId="25122" xr:uid="{00000000-0005-0000-0000-0000FA610000}"/>
    <cellStyle name="Note 8 2 2 2" xfId="25123" xr:uid="{00000000-0005-0000-0000-0000FB610000}"/>
    <cellStyle name="Note 8 2 3" xfId="25124" xr:uid="{00000000-0005-0000-0000-0000FC610000}"/>
    <cellStyle name="Note 8 2 3 2" xfId="25125" xr:uid="{00000000-0005-0000-0000-0000FD610000}"/>
    <cellStyle name="Note 8 2 4" xfId="25126" xr:uid="{00000000-0005-0000-0000-0000FE610000}"/>
    <cellStyle name="Note 8 2 4 2" xfId="25127" xr:uid="{00000000-0005-0000-0000-0000FF610000}"/>
    <cellStyle name="Note 8 2 5" xfId="25128" xr:uid="{00000000-0005-0000-0000-000000620000}"/>
    <cellStyle name="Note 8 2 5 2" xfId="25129" xr:uid="{00000000-0005-0000-0000-000001620000}"/>
    <cellStyle name="Note 8 2 6" xfId="25130" xr:uid="{00000000-0005-0000-0000-000002620000}"/>
    <cellStyle name="Note 8 2 7" xfId="25131" xr:uid="{00000000-0005-0000-0000-000003620000}"/>
    <cellStyle name="Note 8 2 8" xfId="25132" xr:uid="{00000000-0005-0000-0000-000004620000}"/>
    <cellStyle name="Note 8 2 9" xfId="25133" xr:uid="{00000000-0005-0000-0000-000005620000}"/>
    <cellStyle name="Note 8 3" xfId="25134" xr:uid="{00000000-0005-0000-0000-000006620000}"/>
    <cellStyle name="Note 8 3 2" xfId="25135" xr:uid="{00000000-0005-0000-0000-000007620000}"/>
    <cellStyle name="Note 8 4" xfId="25136" xr:uid="{00000000-0005-0000-0000-000008620000}"/>
    <cellStyle name="Note 8 4 2" xfId="25137" xr:uid="{00000000-0005-0000-0000-000009620000}"/>
    <cellStyle name="Note 8 5" xfId="25138" xr:uid="{00000000-0005-0000-0000-00000A620000}"/>
    <cellStyle name="Note 8 5 2" xfId="25139" xr:uid="{00000000-0005-0000-0000-00000B620000}"/>
    <cellStyle name="Note 8 6" xfId="25140" xr:uid="{00000000-0005-0000-0000-00000C620000}"/>
    <cellStyle name="Note 8 6 2" xfId="25141" xr:uid="{00000000-0005-0000-0000-00000D620000}"/>
    <cellStyle name="Note 8 7" xfId="25142" xr:uid="{00000000-0005-0000-0000-00000E620000}"/>
    <cellStyle name="Note 8 8" xfId="25143" xr:uid="{00000000-0005-0000-0000-00000F620000}"/>
    <cellStyle name="Note 8 9" xfId="25144" xr:uid="{00000000-0005-0000-0000-000010620000}"/>
    <cellStyle name="Note 9" xfId="25145" xr:uid="{00000000-0005-0000-0000-000011620000}"/>
    <cellStyle name="Note 9 10" xfId="25146" xr:uid="{00000000-0005-0000-0000-000012620000}"/>
    <cellStyle name="Note 9 11" xfId="25147" xr:uid="{00000000-0005-0000-0000-000013620000}"/>
    <cellStyle name="Note 9 2" xfId="25148" xr:uid="{00000000-0005-0000-0000-000014620000}"/>
    <cellStyle name="Note 9 2 2" xfId="25149" xr:uid="{00000000-0005-0000-0000-000015620000}"/>
    <cellStyle name="Note 9 2 2 2" xfId="25150" xr:uid="{00000000-0005-0000-0000-000016620000}"/>
    <cellStyle name="Note 9 2 3" xfId="25151" xr:uid="{00000000-0005-0000-0000-000017620000}"/>
    <cellStyle name="Note 9 2 3 2" xfId="25152" xr:uid="{00000000-0005-0000-0000-000018620000}"/>
    <cellStyle name="Note 9 2 4" xfId="25153" xr:uid="{00000000-0005-0000-0000-000019620000}"/>
    <cellStyle name="Note 9 2 4 2" xfId="25154" xr:uid="{00000000-0005-0000-0000-00001A620000}"/>
    <cellStyle name="Note 9 2 5" xfId="25155" xr:uid="{00000000-0005-0000-0000-00001B620000}"/>
    <cellStyle name="Note 9 2 5 2" xfId="25156" xr:uid="{00000000-0005-0000-0000-00001C620000}"/>
    <cellStyle name="Note 9 2 6" xfId="25157" xr:uid="{00000000-0005-0000-0000-00001D620000}"/>
    <cellStyle name="Note 9 2 7" xfId="25158" xr:uid="{00000000-0005-0000-0000-00001E620000}"/>
    <cellStyle name="Note 9 2 8" xfId="25159" xr:uid="{00000000-0005-0000-0000-00001F620000}"/>
    <cellStyle name="Note 9 2 9" xfId="25160" xr:uid="{00000000-0005-0000-0000-000020620000}"/>
    <cellStyle name="Note 9 3" xfId="25161" xr:uid="{00000000-0005-0000-0000-000021620000}"/>
    <cellStyle name="Note 9 3 2" xfId="25162" xr:uid="{00000000-0005-0000-0000-000022620000}"/>
    <cellStyle name="Note 9 4" xfId="25163" xr:uid="{00000000-0005-0000-0000-000023620000}"/>
    <cellStyle name="Note 9 4 2" xfId="25164" xr:uid="{00000000-0005-0000-0000-000024620000}"/>
    <cellStyle name="Note 9 5" xfId="25165" xr:uid="{00000000-0005-0000-0000-000025620000}"/>
    <cellStyle name="Note 9 5 2" xfId="25166" xr:uid="{00000000-0005-0000-0000-000026620000}"/>
    <cellStyle name="Note 9 6" xfId="25167" xr:uid="{00000000-0005-0000-0000-000027620000}"/>
    <cellStyle name="Note 9 6 2" xfId="25168" xr:uid="{00000000-0005-0000-0000-000028620000}"/>
    <cellStyle name="Note 9 7" xfId="25169" xr:uid="{00000000-0005-0000-0000-000029620000}"/>
    <cellStyle name="Note 9 8" xfId="25170" xr:uid="{00000000-0005-0000-0000-00002A620000}"/>
    <cellStyle name="Note 9 9" xfId="25171" xr:uid="{00000000-0005-0000-0000-00002B620000}"/>
    <cellStyle name="Number" xfId="25172" xr:uid="{00000000-0005-0000-0000-00002C620000}"/>
    <cellStyle name="Number 10" xfId="25173" xr:uid="{00000000-0005-0000-0000-00002D620000}"/>
    <cellStyle name="number 11" xfId="25174" xr:uid="{00000000-0005-0000-0000-00002E620000}"/>
    <cellStyle name="number 12" xfId="25175" xr:uid="{00000000-0005-0000-0000-00002F620000}"/>
    <cellStyle name="number 13" xfId="25176" xr:uid="{00000000-0005-0000-0000-000030620000}"/>
    <cellStyle name="number 14" xfId="25177" xr:uid="{00000000-0005-0000-0000-000031620000}"/>
    <cellStyle name="number 15" xfId="25178" xr:uid="{00000000-0005-0000-0000-000032620000}"/>
    <cellStyle name="number 16" xfId="25179" xr:uid="{00000000-0005-0000-0000-000033620000}"/>
    <cellStyle name="number 17" xfId="25180" xr:uid="{00000000-0005-0000-0000-000034620000}"/>
    <cellStyle name="number 18" xfId="25181" xr:uid="{00000000-0005-0000-0000-000035620000}"/>
    <cellStyle name="number 19" xfId="25182" xr:uid="{00000000-0005-0000-0000-000036620000}"/>
    <cellStyle name="number 2" xfId="25183" xr:uid="{00000000-0005-0000-0000-000037620000}"/>
    <cellStyle name="number 20" xfId="25184" xr:uid="{00000000-0005-0000-0000-000038620000}"/>
    <cellStyle name="number 21" xfId="25185" xr:uid="{00000000-0005-0000-0000-000039620000}"/>
    <cellStyle name="number 22" xfId="25186" xr:uid="{00000000-0005-0000-0000-00003A620000}"/>
    <cellStyle name="number 23" xfId="25187" xr:uid="{00000000-0005-0000-0000-00003B620000}"/>
    <cellStyle name="number 24" xfId="25188" xr:uid="{00000000-0005-0000-0000-00003C620000}"/>
    <cellStyle name="number 25" xfId="25189" xr:uid="{00000000-0005-0000-0000-00003D620000}"/>
    <cellStyle name="number 26" xfId="25190" xr:uid="{00000000-0005-0000-0000-00003E620000}"/>
    <cellStyle name="number 27" xfId="25191" xr:uid="{00000000-0005-0000-0000-00003F620000}"/>
    <cellStyle name="number 28" xfId="25192" xr:uid="{00000000-0005-0000-0000-000040620000}"/>
    <cellStyle name="number 29" xfId="25193" xr:uid="{00000000-0005-0000-0000-000041620000}"/>
    <cellStyle name="number 3" xfId="25194" xr:uid="{00000000-0005-0000-0000-000042620000}"/>
    <cellStyle name="number 30" xfId="25195" xr:uid="{00000000-0005-0000-0000-000043620000}"/>
    <cellStyle name="number 31" xfId="25196" xr:uid="{00000000-0005-0000-0000-000044620000}"/>
    <cellStyle name="number 32" xfId="25197" xr:uid="{00000000-0005-0000-0000-000045620000}"/>
    <cellStyle name="number 33" xfId="25198" xr:uid="{00000000-0005-0000-0000-000046620000}"/>
    <cellStyle name="number 34" xfId="25199" xr:uid="{00000000-0005-0000-0000-000047620000}"/>
    <cellStyle name="number 35" xfId="25200" xr:uid="{00000000-0005-0000-0000-000048620000}"/>
    <cellStyle name="Number 4" xfId="25201" xr:uid="{00000000-0005-0000-0000-000049620000}"/>
    <cellStyle name="Number 5" xfId="25202" xr:uid="{00000000-0005-0000-0000-00004A620000}"/>
    <cellStyle name="Number 6" xfId="25203" xr:uid="{00000000-0005-0000-0000-00004B620000}"/>
    <cellStyle name="Number 7" xfId="25204" xr:uid="{00000000-0005-0000-0000-00004C620000}"/>
    <cellStyle name="Number 8" xfId="25205" xr:uid="{00000000-0005-0000-0000-00004D620000}"/>
    <cellStyle name="Number 9" xfId="25206" xr:uid="{00000000-0005-0000-0000-00004E620000}"/>
    <cellStyle name="Numbers" xfId="25207" xr:uid="{00000000-0005-0000-0000-00004F620000}"/>
    <cellStyle name="Numbers - Bold" xfId="25208" xr:uid="{00000000-0005-0000-0000-000050620000}"/>
    <cellStyle name="Numbers - Bold 2" xfId="25209" xr:uid="{00000000-0005-0000-0000-000051620000}"/>
    <cellStyle name="Output 10" xfId="25210" xr:uid="{00000000-0005-0000-0000-000052620000}"/>
    <cellStyle name="Output 11" xfId="25211" xr:uid="{00000000-0005-0000-0000-000053620000}"/>
    <cellStyle name="Output 12" xfId="25212" xr:uid="{00000000-0005-0000-0000-000054620000}"/>
    <cellStyle name="Output 13" xfId="25213" xr:uid="{00000000-0005-0000-0000-000055620000}"/>
    <cellStyle name="Output 14" xfId="25214" xr:uid="{00000000-0005-0000-0000-000056620000}"/>
    <cellStyle name="Output 15" xfId="25215" xr:uid="{00000000-0005-0000-0000-000057620000}"/>
    <cellStyle name="Output 16" xfId="25216" xr:uid="{00000000-0005-0000-0000-000058620000}"/>
    <cellStyle name="Output 17" xfId="25217" xr:uid="{00000000-0005-0000-0000-000059620000}"/>
    <cellStyle name="Output 18" xfId="25218" xr:uid="{00000000-0005-0000-0000-00005A620000}"/>
    <cellStyle name="Output 19" xfId="25219" xr:uid="{00000000-0005-0000-0000-00005B620000}"/>
    <cellStyle name="Output 2" xfId="25220" xr:uid="{00000000-0005-0000-0000-00005C620000}"/>
    <cellStyle name="Output 2 2" xfId="25221" xr:uid="{00000000-0005-0000-0000-00005D620000}"/>
    <cellStyle name="Output 2 2 2" xfId="25222" xr:uid="{00000000-0005-0000-0000-00005E620000}"/>
    <cellStyle name="Output 2 2 2 2" xfId="25223" xr:uid="{00000000-0005-0000-0000-00005F620000}"/>
    <cellStyle name="Output 2 2 2 3" xfId="25224" xr:uid="{00000000-0005-0000-0000-000060620000}"/>
    <cellStyle name="Output 2 2 3" xfId="25225" xr:uid="{00000000-0005-0000-0000-000061620000}"/>
    <cellStyle name="Output 2 2 3 2" xfId="25226" xr:uid="{00000000-0005-0000-0000-000062620000}"/>
    <cellStyle name="Output 2 2 3 3" xfId="25227" xr:uid="{00000000-0005-0000-0000-000063620000}"/>
    <cellStyle name="Output 2 2 4" xfId="25228" xr:uid="{00000000-0005-0000-0000-000064620000}"/>
    <cellStyle name="Output 2 2 5" xfId="25229" xr:uid="{00000000-0005-0000-0000-000065620000}"/>
    <cellStyle name="Output 2 3" xfId="25230" xr:uid="{00000000-0005-0000-0000-000066620000}"/>
    <cellStyle name="Output 2 3 2" xfId="25231" xr:uid="{00000000-0005-0000-0000-000067620000}"/>
    <cellStyle name="Output 2 3 3" xfId="25232" xr:uid="{00000000-0005-0000-0000-000068620000}"/>
    <cellStyle name="Output 2 4" xfId="25233" xr:uid="{00000000-0005-0000-0000-000069620000}"/>
    <cellStyle name="Output 2 4 2" xfId="25234" xr:uid="{00000000-0005-0000-0000-00006A620000}"/>
    <cellStyle name="Output 2 4 3" xfId="25235" xr:uid="{00000000-0005-0000-0000-00006B620000}"/>
    <cellStyle name="Output 2 5" xfId="25236" xr:uid="{00000000-0005-0000-0000-00006C620000}"/>
    <cellStyle name="Output 2 5 2" xfId="25237" xr:uid="{00000000-0005-0000-0000-00006D620000}"/>
    <cellStyle name="Output 2 5 3" xfId="25238" xr:uid="{00000000-0005-0000-0000-00006E620000}"/>
    <cellStyle name="Output 20" xfId="25239" xr:uid="{00000000-0005-0000-0000-00006F620000}"/>
    <cellStyle name="Output 21" xfId="25240" xr:uid="{00000000-0005-0000-0000-000070620000}"/>
    <cellStyle name="Output 22" xfId="25241" xr:uid="{00000000-0005-0000-0000-000071620000}"/>
    <cellStyle name="Output 23" xfId="25242" xr:uid="{00000000-0005-0000-0000-000072620000}"/>
    <cellStyle name="Output 24" xfId="25243" xr:uid="{00000000-0005-0000-0000-000073620000}"/>
    <cellStyle name="Output 25" xfId="25244" xr:uid="{00000000-0005-0000-0000-000074620000}"/>
    <cellStyle name="Output 26" xfId="25245" xr:uid="{00000000-0005-0000-0000-000075620000}"/>
    <cellStyle name="Output 27" xfId="25246" xr:uid="{00000000-0005-0000-0000-000076620000}"/>
    <cellStyle name="Output 28" xfId="25247" xr:uid="{00000000-0005-0000-0000-000077620000}"/>
    <cellStyle name="Output 29" xfId="25248" xr:uid="{00000000-0005-0000-0000-000078620000}"/>
    <cellStyle name="Output 3" xfId="25249" xr:uid="{00000000-0005-0000-0000-000079620000}"/>
    <cellStyle name="Output 3 2" xfId="25250" xr:uid="{00000000-0005-0000-0000-00007A620000}"/>
    <cellStyle name="Output 3 2 2" xfId="25251" xr:uid="{00000000-0005-0000-0000-00007B620000}"/>
    <cellStyle name="Output 3 2 2 2" xfId="25252" xr:uid="{00000000-0005-0000-0000-00007C620000}"/>
    <cellStyle name="Output 3 2 2 3" xfId="25253" xr:uid="{00000000-0005-0000-0000-00007D620000}"/>
    <cellStyle name="Output 3 2 3" xfId="25254" xr:uid="{00000000-0005-0000-0000-00007E620000}"/>
    <cellStyle name="Output 3 2 3 2" xfId="25255" xr:uid="{00000000-0005-0000-0000-00007F620000}"/>
    <cellStyle name="Output 3 2 3 3" xfId="25256" xr:uid="{00000000-0005-0000-0000-000080620000}"/>
    <cellStyle name="Output 3 2 4" xfId="25257" xr:uid="{00000000-0005-0000-0000-000081620000}"/>
    <cellStyle name="Output 3 2 5" xfId="25258" xr:uid="{00000000-0005-0000-0000-000082620000}"/>
    <cellStyle name="Output 3 3" xfId="25259" xr:uid="{00000000-0005-0000-0000-000083620000}"/>
    <cellStyle name="Output 3 3 2" xfId="25260" xr:uid="{00000000-0005-0000-0000-000084620000}"/>
    <cellStyle name="Output 3 3 3" xfId="25261" xr:uid="{00000000-0005-0000-0000-000085620000}"/>
    <cellStyle name="Output 3 4" xfId="25262" xr:uid="{00000000-0005-0000-0000-000086620000}"/>
    <cellStyle name="Output 3 4 2" xfId="25263" xr:uid="{00000000-0005-0000-0000-000087620000}"/>
    <cellStyle name="Output 3 4 3" xfId="25264" xr:uid="{00000000-0005-0000-0000-000088620000}"/>
    <cellStyle name="Output 3 5" xfId="25265" xr:uid="{00000000-0005-0000-0000-000089620000}"/>
    <cellStyle name="Output 3 5 2" xfId="25266" xr:uid="{00000000-0005-0000-0000-00008A620000}"/>
    <cellStyle name="Output 3 5 3" xfId="25267" xr:uid="{00000000-0005-0000-0000-00008B620000}"/>
    <cellStyle name="Output 30" xfId="25268" xr:uid="{00000000-0005-0000-0000-00008C620000}"/>
    <cellStyle name="Output 31" xfId="25269" xr:uid="{00000000-0005-0000-0000-00008D620000}"/>
    <cellStyle name="Output 32" xfId="25270" xr:uid="{00000000-0005-0000-0000-00008E620000}"/>
    <cellStyle name="Output 33" xfId="25271" xr:uid="{00000000-0005-0000-0000-00008F620000}"/>
    <cellStyle name="Output 34" xfId="25272" xr:uid="{00000000-0005-0000-0000-000090620000}"/>
    <cellStyle name="Output 35" xfId="25273" xr:uid="{00000000-0005-0000-0000-000091620000}"/>
    <cellStyle name="Output 36" xfId="25274" xr:uid="{00000000-0005-0000-0000-000092620000}"/>
    <cellStyle name="Output 37" xfId="25275" xr:uid="{00000000-0005-0000-0000-000093620000}"/>
    <cellStyle name="Output 38" xfId="25276" xr:uid="{00000000-0005-0000-0000-000094620000}"/>
    <cellStyle name="Output 39" xfId="25277" xr:uid="{00000000-0005-0000-0000-000095620000}"/>
    <cellStyle name="Output 4" xfId="25278" xr:uid="{00000000-0005-0000-0000-000096620000}"/>
    <cellStyle name="Output 4 2" xfId="25279" xr:uid="{00000000-0005-0000-0000-000097620000}"/>
    <cellStyle name="Output 4 2 2" xfId="25280" xr:uid="{00000000-0005-0000-0000-000098620000}"/>
    <cellStyle name="Output 4 2 3" xfId="25281" xr:uid="{00000000-0005-0000-0000-000099620000}"/>
    <cellStyle name="Output 4 3" xfId="25282" xr:uid="{00000000-0005-0000-0000-00009A620000}"/>
    <cellStyle name="Output 4 3 2" xfId="25283" xr:uid="{00000000-0005-0000-0000-00009B620000}"/>
    <cellStyle name="Output 4 3 3" xfId="25284" xr:uid="{00000000-0005-0000-0000-00009C620000}"/>
    <cellStyle name="Output 4 4" xfId="25285" xr:uid="{00000000-0005-0000-0000-00009D620000}"/>
    <cellStyle name="Output 4 4 2" xfId="25286" xr:uid="{00000000-0005-0000-0000-00009E620000}"/>
    <cellStyle name="Output 4 4 3" xfId="25287" xr:uid="{00000000-0005-0000-0000-00009F620000}"/>
    <cellStyle name="Output 40" xfId="25288" xr:uid="{00000000-0005-0000-0000-0000A0620000}"/>
    <cellStyle name="Output 41" xfId="25289" xr:uid="{00000000-0005-0000-0000-0000A1620000}"/>
    <cellStyle name="Output 42" xfId="25290" xr:uid="{00000000-0005-0000-0000-0000A2620000}"/>
    <cellStyle name="Output 43" xfId="25291" xr:uid="{00000000-0005-0000-0000-0000A3620000}"/>
    <cellStyle name="Output 44" xfId="25292" xr:uid="{00000000-0005-0000-0000-0000A4620000}"/>
    <cellStyle name="Output 45" xfId="25293" xr:uid="{00000000-0005-0000-0000-0000A5620000}"/>
    <cellStyle name="Output 46" xfId="25294" xr:uid="{00000000-0005-0000-0000-0000A6620000}"/>
    <cellStyle name="Output 47" xfId="25295" xr:uid="{00000000-0005-0000-0000-0000A7620000}"/>
    <cellStyle name="Output 48" xfId="25296" xr:uid="{00000000-0005-0000-0000-0000A8620000}"/>
    <cellStyle name="Output 49" xfId="25297" xr:uid="{00000000-0005-0000-0000-0000A9620000}"/>
    <cellStyle name="Output 5" xfId="25298" xr:uid="{00000000-0005-0000-0000-0000AA620000}"/>
    <cellStyle name="Output 5 2" xfId="25299" xr:uid="{00000000-0005-0000-0000-0000AB620000}"/>
    <cellStyle name="Output 5 2 2" xfId="25300" xr:uid="{00000000-0005-0000-0000-0000AC620000}"/>
    <cellStyle name="Output 5 2 3" xfId="25301" xr:uid="{00000000-0005-0000-0000-0000AD620000}"/>
    <cellStyle name="Output 5 3" xfId="25302" xr:uid="{00000000-0005-0000-0000-0000AE620000}"/>
    <cellStyle name="Output 5 3 2" xfId="25303" xr:uid="{00000000-0005-0000-0000-0000AF620000}"/>
    <cellStyle name="Output 5 3 3" xfId="25304" xr:uid="{00000000-0005-0000-0000-0000B0620000}"/>
    <cellStyle name="Output 5 4" xfId="25305" xr:uid="{00000000-0005-0000-0000-0000B1620000}"/>
    <cellStyle name="Output 5 4 2" xfId="25306" xr:uid="{00000000-0005-0000-0000-0000B2620000}"/>
    <cellStyle name="Output 5 4 3" xfId="25307" xr:uid="{00000000-0005-0000-0000-0000B3620000}"/>
    <cellStyle name="Output 50" xfId="25308" xr:uid="{00000000-0005-0000-0000-0000B4620000}"/>
    <cellStyle name="Output 51" xfId="25309" xr:uid="{00000000-0005-0000-0000-0000B5620000}"/>
    <cellStyle name="Output 52" xfId="25310" xr:uid="{00000000-0005-0000-0000-0000B6620000}"/>
    <cellStyle name="Output 53" xfId="25311" xr:uid="{00000000-0005-0000-0000-0000B7620000}"/>
    <cellStyle name="Output 54" xfId="25312" xr:uid="{00000000-0005-0000-0000-0000B8620000}"/>
    <cellStyle name="Output 55" xfId="25313" xr:uid="{00000000-0005-0000-0000-0000B9620000}"/>
    <cellStyle name="Output 56" xfId="25314" xr:uid="{00000000-0005-0000-0000-0000BA620000}"/>
    <cellStyle name="Output 57" xfId="25315" xr:uid="{00000000-0005-0000-0000-0000BB620000}"/>
    <cellStyle name="Output 58" xfId="25316" xr:uid="{00000000-0005-0000-0000-0000BC620000}"/>
    <cellStyle name="Output 59" xfId="25317" xr:uid="{00000000-0005-0000-0000-0000BD620000}"/>
    <cellStyle name="Output 6" xfId="25318" xr:uid="{00000000-0005-0000-0000-0000BE620000}"/>
    <cellStyle name="Output 60" xfId="25319" xr:uid="{00000000-0005-0000-0000-0000BF620000}"/>
    <cellStyle name="Output 61" xfId="25320" xr:uid="{00000000-0005-0000-0000-0000C0620000}"/>
    <cellStyle name="Output 62" xfId="25321" xr:uid="{00000000-0005-0000-0000-0000C1620000}"/>
    <cellStyle name="Output 63" xfId="25322" xr:uid="{00000000-0005-0000-0000-0000C2620000}"/>
    <cellStyle name="Output 64" xfId="25323" xr:uid="{00000000-0005-0000-0000-0000C3620000}"/>
    <cellStyle name="Output 65" xfId="25324" xr:uid="{00000000-0005-0000-0000-0000C4620000}"/>
    <cellStyle name="Output 66" xfId="25325" xr:uid="{00000000-0005-0000-0000-0000C5620000}"/>
    <cellStyle name="Output 67" xfId="25326" xr:uid="{00000000-0005-0000-0000-0000C6620000}"/>
    <cellStyle name="Output 68" xfId="25327" xr:uid="{00000000-0005-0000-0000-0000C7620000}"/>
    <cellStyle name="Output 69" xfId="25328" xr:uid="{00000000-0005-0000-0000-0000C8620000}"/>
    <cellStyle name="Output 7" xfId="25329" xr:uid="{00000000-0005-0000-0000-0000C9620000}"/>
    <cellStyle name="Output 70" xfId="25330" xr:uid="{00000000-0005-0000-0000-0000CA620000}"/>
    <cellStyle name="Output 71" xfId="25331" xr:uid="{00000000-0005-0000-0000-0000CB620000}"/>
    <cellStyle name="Output 72" xfId="25332" xr:uid="{00000000-0005-0000-0000-0000CC620000}"/>
    <cellStyle name="Output 8" xfId="25333" xr:uid="{00000000-0005-0000-0000-0000CD620000}"/>
    <cellStyle name="Output 9" xfId="25334" xr:uid="{00000000-0005-0000-0000-0000CE620000}"/>
    <cellStyle name="OUTPUT AMOUNTS" xfId="9" xr:uid="{00000000-0005-0000-0000-0000CF620000}"/>
    <cellStyle name="Output Amounts 2" xfId="25335" xr:uid="{00000000-0005-0000-0000-0000D0620000}"/>
    <cellStyle name="Output Amounts 2 2" xfId="25336" xr:uid="{00000000-0005-0000-0000-0000D1620000}"/>
    <cellStyle name="Output Amounts 3" xfId="25337" xr:uid="{00000000-0005-0000-0000-0000D2620000}"/>
    <cellStyle name="Output Amounts 4" xfId="25338" xr:uid="{00000000-0005-0000-0000-0000D3620000}"/>
    <cellStyle name="OUTPUT COLUMN HEADINGS" xfId="10" xr:uid="{00000000-0005-0000-0000-0000D4620000}"/>
    <cellStyle name="Output Column Headings 2" xfId="25339" xr:uid="{00000000-0005-0000-0000-0000D5620000}"/>
    <cellStyle name="OUTPUT LINE ITEMS" xfId="11" xr:uid="{00000000-0005-0000-0000-0000D6620000}"/>
    <cellStyle name="OUTPUT LINE ITEMS 2" xfId="25340" xr:uid="{00000000-0005-0000-0000-0000D7620000}"/>
    <cellStyle name="Output Line Items 2 2" xfId="25341" xr:uid="{00000000-0005-0000-0000-0000D8620000}"/>
    <cellStyle name="Output Line Items 3" xfId="25342" xr:uid="{00000000-0005-0000-0000-0000D9620000}"/>
    <cellStyle name="Output Line Items 4" xfId="25343" xr:uid="{00000000-0005-0000-0000-0000DA620000}"/>
    <cellStyle name="OUTPUT REPORT HEADING" xfId="12" xr:uid="{00000000-0005-0000-0000-0000DB620000}"/>
    <cellStyle name="Output Report Heading 2" xfId="25344" xr:uid="{00000000-0005-0000-0000-0000DC620000}"/>
    <cellStyle name="OUTPUT REPORT TITLE" xfId="13" xr:uid="{00000000-0005-0000-0000-0000DD620000}"/>
    <cellStyle name="OUTPUT REPORT TITLE 2" xfId="25345" xr:uid="{00000000-0005-0000-0000-0000DE620000}"/>
    <cellStyle name="Output Report Title 3" xfId="25346" xr:uid="{00000000-0005-0000-0000-0000DF620000}"/>
    <cellStyle name="Page Heading Large" xfId="25347" xr:uid="{00000000-0005-0000-0000-0000E0620000}"/>
    <cellStyle name="Page Heading Small" xfId="25348" xr:uid="{00000000-0005-0000-0000-0000E1620000}"/>
    <cellStyle name="Password" xfId="25349" xr:uid="{00000000-0005-0000-0000-0000E2620000}"/>
    <cellStyle name="Password 2" xfId="25350" xr:uid="{00000000-0005-0000-0000-0000E3620000}"/>
    <cellStyle name="pct_sub" xfId="25351" xr:uid="{00000000-0005-0000-0000-0000E4620000}"/>
    <cellStyle name="Percen - Style1" xfId="25352" xr:uid="{00000000-0005-0000-0000-0000E5620000}"/>
    <cellStyle name="Percen - Style2" xfId="25353" xr:uid="{00000000-0005-0000-0000-0000E6620000}"/>
    <cellStyle name="Percent (0)" xfId="25354" xr:uid="{00000000-0005-0000-0000-0000E7620000}"/>
    <cellStyle name="Percent [1]" xfId="25355" xr:uid="{00000000-0005-0000-0000-0000E8620000}"/>
    <cellStyle name="Percent [2]" xfId="25356" xr:uid="{00000000-0005-0000-0000-0000E9620000}"/>
    <cellStyle name="Percent 10" xfId="25357" xr:uid="{00000000-0005-0000-0000-0000EA620000}"/>
    <cellStyle name="Percent 11" xfId="25358" xr:uid="{00000000-0005-0000-0000-0000EB620000}"/>
    <cellStyle name="Percent 12" xfId="25359" xr:uid="{00000000-0005-0000-0000-0000EC620000}"/>
    <cellStyle name="Percent 13" xfId="25360" xr:uid="{00000000-0005-0000-0000-0000ED620000}"/>
    <cellStyle name="Percent 14" xfId="25361" xr:uid="{00000000-0005-0000-0000-0000EE620000}"/>
    <cellStyle name="Percent 15" xfId="25362" xr:uid="{00000000-0005-0000-0000-0000EF620000}"/>
    <cellStyle name="Percent 16" xfId="25363" xr:uid="{00000000-0005-0000-0000-0000F0620000}"/>
    <cellStyle name="Percent 17" xfId="25364" xr:uid="{00000000-0005-0000-0000-0000F1620000}"/>
    <cellStyle name="Percent 18" xfId="25365" xr:uid="{00000000-0005-0000-0000-0000F2620000}"/>
    <cellStyle name="Percent 19" xfId="25366" xr:uid="{00000000-0005-0000-0000-0000F3620000}"/>
    <cellStyle name="Percent 2" xfId="79" xr:uid="{00000000-0005-0000-0000-0000F4620000}"/>
    <cellStyle name="Percent 2 10" xfId="34" xr:uid="{00000000-0005-0000-0000-0000F5620000}"/>
    <cellStyle name="Percent 2 10 2" xfId="25367" xr:uid="{00000000-0005-0000-0000-0000F6620000}"/>
    <cellStyle name="Percent 2 10 2 2" xfId="25368" xr:uid="{00000000-0005-0000-0000-0000F7620000}"/>
    <cellStyle name="Percent 2 10 3" xfId="25369" xr:uid="{00000000-0005-0000-0000-0000F8620000}"/>
    <cellStyle name="Percent 2 10 4" xfId="25370" xr:uid="{00000000-0005-0000-0000-0000F9620000}"/>
    <cellStyle name="Percent 2 11" xfId="35" xr:uid="{00000000-0005-0000-0000-0000FA620000}"/>
    <cellStyle name="Percent 2 11 2" xfId="25371" xr:uid="{00000000-0005-0000-0000-0000FB620000}"/>
    <cellStyle name="Percent 2 11 2 2" xfId="25372" xr:uid="{00000000-0005-0000-0000-0000FC620000}"/>
    <cellStyle name="Percent 2 11 3" xfId="25373" xr:uid="{00000000-0005-0000-0000-0000FD620000}"/>
    <cellStyle name="Percent 2 11 4" xfId="25374" xr:uid="{00000000-0005-0000-0000-0000FE620000}"/>
    <cellStyle name="Percent 2 12" xfId="36" xr:uid="{00000000-0005-0000-0000-0000FF620000}"/>
    <cellStyle name="Percent 2 12 2" xfId="25375" xr:uid="{00000000-0005-0000-0000-000000630000}"/>
    <cellStyle name="Percent 2 12 2 2" xfId="25376" xr:uid="{00000000-0005-0000-0000-000001630000}"/>
    <cellStyle name="Percent 2 12 3" xfId="25377" xr:uid="{00000000-0005-0000-0000-000002630000}"/>
    <cellStyle name="Percent 2 13" xfId="37" xr:uid="{00000000-0005-0000-0000-000003630000}"/>
    <cellStyle name="Percent 2 13 2" xfId="25378" xr:uid="{00000000-0005-0000-0000-000004630000}"/>
    <cellStyle name="Percent 2 13 2 2" xfId="25379" xr:uid="{00000000-0005-0000-0000-000005630000}"/>
    <cellStyle name="Percent 2 13 3" xfId="25380" xr:uid="{00000000-0005-0000-0000-000006630000}"/>
    <cellStyle name="Percent 2 14" xfId="38" xr:uid="{00000000-0005-0000-0000-000007630000}"/>
    <cellStyle name="Percent 2 14 2" xfId="25381" xr:uid="{00000000-0005-0000-0000-000008630000}"/>
    <cellStyle name="Percent 2 14 2 2" xfId="25382" xr:uid="{00000000-0005-0000-0000-000009630000}"/>
    <cellStyle name="Percent 2 14 3" xfId="25383" xr:uid="{00000000-0005-0000-0000-00000A630000}"/>
    <cellStyle name="Percent 2 15" xfId="39" xr:uid="{00000000-0005-0000-0000-00000B630000}"/>
    <cellStyle name="Percent 2 15 2" xfId="25384" xr:uid="{00000000-0005-0000-0000-00000C630000}"/>
    <cellStyle name="Percent 2 15 2 2" xfId="25385" xr:uid="{00000000-0005-0000-0000-00000D630000}"/>
    <cellStyle name="Percent 2 15 3" xfId="25386" xr:uid="{00000000-0005-0000-0000-00000E630000}"/>
    <cellStyle name="Percent 2 16" xfId="40" xr:uid="{00000000-0005-0000-0000-00000F630000}"/>
    <cellStyle name="Percent 2 16 2" xfId="25387" xr:uid="{00000000-0005-0000-0000-000010630000}"/>
    <cellStyle name="Percent 2 16 2 2" xfId="25388" xr:uid="{00000000-0005-0000-0000-000011630000}"/>
    <cellStyle name="Percent 2 16 3" xfId="25389" xr:uid="{00000000-0005-0000-0000-000012630000}"/>
    <cellStyle name="Percent 2 17" xfId="41" xr:uid="{00000000-0005-0000-0000-000013630000}"/>
    <cellStyle name="Percent 2 17 2" xfId="25390" xr:uid="{00000000-0005-0000-0000-000014630000}"/>
    <cellStyle name="Percent 2 17 2 2" xfId="25391" xr:uid="{00000000-0005-0000-0000-000015630000}"/>
    <cellStyle name="Percent 2 17 3" xfId="25392" xr:uid="{00000000-0005-0000-0000-000016630000}"/>
    <cellStyle name="Percent 2 18" xfId="42" xr:uid="{00000000-0005-0000-0000-000017630000}"/>
    <cellStyle name="Percent 2 18 2" xfId="25393" xr:uid="{00000000-0005-0000-0000-000018630000}"/>
    <cellStyle name="Percent 2 18 2 2" xfId="25394" xr:uid="{00000000-0005-0000-0000-000019630000}"/>
    <cellStyle name="Percent 2 18 3" xfId="25395" xr:uid="{00000000-0005-0000-0000-00001A630000}"/>
    <cellStyle name="Percent 2 19" xfId="43" xr:uid="{00000000-0005-0000-0000-00001B630000}"/>
    <cellStyle name="Percent 2 19 2" xfId="25396" xr:uid="{00000000-0005-0000-0000-00001C630000}"/>
    <cellStyle name="Percent 2 19 2 2" xfId="25397" xr:uid="{00000000-0005-0000-0000-00001D630000}"/>
    <cellStyle name="Percent 2 19 3" xfId="25398" xr:uid="{00000000-0005-0000-0000-00001E630000}"/>
    <cellStyle name="Percent 2 2" xfId="44" xr:uid="{00000000-0005-0000-0000-00001F630000}"/>
    <cellStyle name="Percent 2 2 2" xfId="25399" xr:uid="{00000000-0005-0000-0000-000020630000}"/>
    <cellStyle name="Percent 2 2 2 2" xfId="25400" xr:uid="{00000000-0005-0000-0000-000021630000}"/>
    <cellStyle name="Percent 2 2 2 2 2" xfId="25401" xr:uid="{00000000-0005-0000-0000-000022630000}"/>
    <cellStyle name="Percent 2 2 2 3" xfId="25402" xr:uid="{00000000-0005-0000-0000-000023630000}"/>
    <cellStyle name="Percent 2 2 3" xfId="25403" xr:uid="{00000000-0005-0000-0000-000024630000}"/>
    <cellStyle name="Percent 2 2 3 2" xfId="25404" xr:uid="{00000000-0005-0000-0000-000025630000}"/>
    <cellStyle name="Percent 2 2 4" xfId="25405" xr:uid="{00000000-0005-0000-0000-000026630000}"/>
    <cellStyle name="Percent 2 20" xfId="45" xr:uid="{00000000-0005-0000-0000-000027630000}"/>
    <cellStyle name="Percent 2 20 2" xfId="25406" xr:uid="{00000000-0005-0000-0000-000028630000}"/>
    <cellStyle name="Percent 2 20 2 2" xfId="25407" xr:uid="{00000000-0005-0000-0000-000029630000}"/>
    <cellStyle name="Percent 2 20 3" xfId="25408" xr:uid="{00000000-0005-0000-0000-00002A630000}"/>
    <cellStyle name="Percent 2 21" xfId="46" xr:uid="{00000000-0005-0000-0000-00002B630000}"/>
    <cellStyle name="Percent 2 21 2" xfId="25409" xr:uid="{00000000-0005-0000-0000-00002C630000}"/>
    <cellStyle name="Percent 2 21 2 2" xfId="25410" xr:uid="{00000000-0005-0000-0000-00002D630000}"/>
    <cellStyle name="Percent 2 21 3" xfId="25411" xr:uid="{00000000-0005-0000-0000-00002E630000}"/>
    <cellStyle name="Percent 2 22" xfId="47" xr:uid="{00000000-0005-0000-0000-00002F630000}"/>
    <cellStyle name="Percent 2 22 2" xfId="25412" xr:uid="{00000000-0005-0000-0000-000030630000}"/>
    <cellStyle name="Percent 2 22 2 2" xfId="25413" xr:uid="{00000000-0005-0000-0000-000031630000}"/>
    <cellStyle name="Percent 2 22 3" xfId="25414" xr:uid="{00000000-0005-0000-0000-000032630000}"/>
    <cellStyle name="Percent 2 23" xfId="176" xr:uid="{00000000-0005-0000-0000-000033630000}"/>
    <cellStyle name="Percent 2 23 2" xfId="25415" xr:uid="{00000000-0005-0000-0000-000034630000}"/>
    <cellStyle name="Percent 2 24" xfId="25416" xr:uid="{00000000-0005-0000-0000-000035630000}"/>
    <cellStyle name="Percent 2 3" xfId="48" xr:uid="{00000000-0005-0000-0000-000036630000}"/>
    <cellStyle name="Percent 2 3 2" xfId="25417" xr:uid="{00000000-0005-0000-0000-000037630000}"/>
    <cellStyle name="Percent 2 3 2 2" xfId="25418" xr:uid="{00000000-0005-0000-0000-000038630000}"/>
    <cellStyle name="Percent 2 3 2 2 2" xfId="25419" xr:uid="{00000000-0005-0000-0000-000039630000}"/>
    <cellStyle name="Percent 2 3 2 2 3" xfId="25420" xr:uid="{00000000-0005-0000-0000-00003A630000}"/>
    <cellStyle name="Percent 2 3 2 3" xfId="25421" xr:uid="{00000000-0005-0000-0000-00003B630000}"/>
    <cellStyle name="Percent 2 3 2 4" xfId="25422" xr:uid="{00000000-0005-0000-0000-00003C630000}"/>
    <cellStyle name="Percent 2 3 3" xfId="25423" xr:uid="{00000000-0005-0000-0000-00003D630000}"/>
    <cellStyle name="Percent 2 3 3 2" xfId="25424" xr:uid="{00000000-0005-0000-0000-00003E630000}"/>
    <cellStyle name="Percent 2 3 3 3" xfId="25425" xr:uid="{00000000-0005-0000-0000-00003F630000}"/>
    <cellStyle name="Percent 2 3 4" xfId="25426" xr:uid="{00000000-0005-0000-0000-000040630000}"/>
    <cellStyle name="Percent 2 3 5" xfId="25427" xr:uid="{00000000-0005-0000-0000-000041630000}"/>
    <cellStyle name="Percent 2 3 6" xfId="25428" xr:uid="{00000000-0005-0000-0000-000042630000}"/>
    <cellStyle name="Percent 2 4" xfId="49" xr:uid="{00000000-0005-0000-0000-000043630000}"/>
    <cellStyle name="Percent 2 4 2" xfId="25429" xr:uid="{00000000-0005-0000-0000-000044630000}"/>
    <cellStyle name="Percent 2 4 2 2" xfId="25430" xr:uid="{00000000-0005-0000-0000-000045630000}"/>
    <cellStyle name="Percent 2 4 2 2 2" xfId="25431" xr:uid="{00000000-0005-0000-0000-000046630000}"/>
    <cellStyle name="Percent 2 4 2 3" xfId="25432" xr:uid="{00000000-0005-0000-0000-000047630000}"/>
    <cellStyle name="Percent 2 4 3" xfId="25433" xr:uid="{00000000-0005-0000-0000-000048630000}"/>
    <cellStyle name="Percent 2 4 3 2" xfId="25434" xr:uid="{00000000-0005-0000-0000-000049630000}"/>
    <cellStyle name="Percent 2 4 4" xfId="25435" xr:uid="{00000000-0005-0000-0000-00004A630000}"/>
    <cellStyle name="Percent 2 4 5" xfId="25436" xr:uid="{00000000-0005-0000-0000-00004B630000}"/>
    <cellStyle name="Percent 2 5" xfId="50" xr:uid="{00000000-0005-0000-0000-00004C630000}"/>
    <cellStyle name="Percent 2 5 2" xfId="25437" xr:uid="{00000000-0005-0000-0000-00004D630000}"/>
    <cellStyle name="Percent 2 5 2 2" xfId="25438" xr:uid="{00000000-0005-0000-0000-00004E630000}"/>
    <cellStyle name="Percent 2 5 2 3" xfId="25439" xr:uid="{00000000-0005-0000-0000-00004F630000}"/>
    <cellStyle name="Percent 2 5 3" xfId="25440" xr:uid="{00000000-0005-0000-0000-000050630000}"/>
    <cellStyle name="Percent 2 5 4" xfId="25441" xr:uid="{00000000-0005-0000-0000-000051630000}"/>
    <cellStyle name="Percent 2 6" xfId="51" xr:uid="{00000000-0005-0000-0000-000052630000}"/>
    <cellStyle name="Percent 2 6 2" xfId="25442" xr:uid="{00000000-0005-0000-0000-000053630000}"/>
    <cellStyle name="Percent 2 6 2 2" xfId="25443" xr:uid="{00000000-0005-0000-0000-000054630000}"/>
    <cellStyle name="Percent 2 6 2 3" xfId="25444" xr:uid="{00000000-0005-0000-0000-000055630000}"/>
    <cellStyle name="Percent 2 6 3" xfId="25445" xr:uid="{00000000-0005-0000-0000-000056630000}"/>
    <cellStyle name="Percent 2 6 4" xfId="25446" xr:uid="{00000000-0005-0000-0000-000057630000}"/>
    <cellStyle name="Percent 2 7" xfId="52" xr:uid="{00000000-0005-0000-0000-000058630000}"/>
    <cellStyle name="Percent 2 7 2" xfId="25447" xr:uid="{00000000-0005-0000-0000-000059630000}"/>
    <cellStyle name="Percent 2 7 2 2" xfId="25448" xr:uid="{00000000-0005-0000-0000-00005A630000}"/>
    <cellStyle name="Percent 2 7 2 3" xfId="25449" xr:uid="{00000000-0005-0000-0000-00005B630000}"/>
    <cellStyle name="Percent 2 7 3" xfId="25450" xr:uid="{00000000-0005-0000-0000-00005C630000}"/>
    <cellStyle name="Percent 2 7 4" xfId="25451" xr:uid="{00000000-0005-0000-0000-00005D630000}"/>
    <cellStyle name="Percent 2 8" xfId="53" xr:uid="{00000000-0005-0000-0000-00005E630000}"/>
    <cellStyle name="Percent 2 8 2" xfId="25452" xr:uid="{00000000-0005-0000-0000-00005F630000}"/>
    <cellStyle name="Percent 2 8 2 2" xfId="25453" xr:uid="{00000000-0005-0000-0000-000060630000}"/>
    <cellStyle name="Percent 2 8 3" xfId="25454" xr:uid="{00000000-0005-0000-0000-000061630000}"/>
    <cellStyle name="Percent 2 8 4" xfId="25455" xr:uid="{00000000-0005-0000-0000-000062630000}"/>
    <cellStyle name="Percent 2 9" xfId="54" xr:uid="{00000000-0005-0000-0000-000063630000}"/>
    <cellStyle name="Percent 2 9 2" xfId="25456" xr:uid="{00000000-0005-0000-0000-000064630000}"/>
    <cellStyle name="Percent 2 9 2 2" xfId="25457" xr:uid="{00000000-0005-0000-0000-000065630000}"/>
    <cellStyle name="Percent 2 9 3" xfId="25458" xr:uid="{00000000-0005-0000-0000-000066630000}"/>
    <cellStyle name="Percent 2 9 4" xfId="25459" xr:uid="{00000000-0005-0000-0000-000067630000}"/>
    <cellStyle name="Percent 20" xfId="25460" xr:uid="{00000000-0005-0000-0000-000068630000}"/>
    <cellStyle name="Percent 21" xfId="25461" xr:uid="{00000000-0005-0000-0000-000069630000}"/>
    <cellStyle name="Percent 22" xfId="25462" xr:uid="{00000000-0005-0000-0000-00006A630000}"/>
    <cellStyle name="Percent 23" xfId="25463" xr:uid="{00000000-0005-0000-0000-00006B630000}"/>
    <cellStyle name="Percent 24" xfId="25464" xr:uid="{00000000-0005-0000-0000-00006C630000}"/>
    <cellStyle name="Percent 25" xfId="25465" xr:uid="{00000000-0005-0000-0000-00006D630000}"/>
    <cellStyle name="Percent 26" xfId="25466" xr:uid="{00000000-0005-0000-0000-00006E630000}"/>
    <cellStyle name="Percent 27" xfId="25467" xr:uid="{00000000-0005-0000-0000-00006F630000}"/>
    <cellStyle name="Percent 28" xfId="25468" xr:uid="{00000000-0005-0000-0000-000070630000}"/>
    <cellStyle name="Percent 29" xfId="25469" xr:uid="{00000000-0005-0000-0000-000071630000}"/>
    <cellStyle name="Percent 3" xfId="87" xr:uid="{00000000-0005-0000-0000-000072630000}"/>
    <cellStyle name="Percent 3 10" xfId="25470" xr:uid="{00000000-0005-0000-0000-000073630000}"/>
    <cellStyle name="Percent 3 11" xfId="25471" xr:uid="{00000000-0005-0000-0000-000074630000}"/>
    <cellStyle name="Percent 3 2" xfId="140" xr:uid="{00000000-0005-0000-0000-000075630000}"/>
    <cellStyle name="Percent 3 2 10" xfId="25472" xr:uid="{00000000-0005-0000-0000-000076630000}"/>
    <cellStyle name="Percent 3 2 2" xfId="25473" xr:uid="{00000000-0005-0000-0000-000077630000}"/>
    <cellStyle name="Percent 3 2 2 2" xfId="25474" xr:uid="{00000000-0005-0000-0000-000078630000}"/>
    <cellStyle name="Percent 3 2 2 2 2" xfId="25475" xr:uid="{00000000-0005-0000-0000-000079630000}"/>
    <cellStyle name="Percent 3 2 2 2 2 2" xfId="25476" xr:uid="{00000000-0005-0000-0000-00007A630000}"/>
    <cellStyle name="Percent 3 2 2 2 3" xfId="25477" xr:uid="{00000000-0005-0000-0000-00007B630000}"/>
    <cellStyle name="Percent 3 2 2 2 4" xfId="25478" xr:uid="{00000000-0005-0000-0000-00007C630000}"/>
    <cellStyle name="Percent 3 2 2 3" xfId="25479" xr:uid="{00000000-0005-0000-0000-00007D630000}"/>
    <cellStyle name="Percent 3 2 2 3 2" xfId="25480" xr:uid="{00000000-0005-0000-0000-00007E630000}"/>
    <cellStyle name="Percent 3 2 2 4" xfId="25481" xr:uid="{00000000-0005-0000-0000-00007F630000}"/>
    <cellStyle name="Percent 3 2 2 5" xfId="25482" xr:uid="{00000000-0005-0000-0000-000080630000}"/>
    <cellStyle name="Percent 3 2 2 6" xfId="25483" xr:uid="{00000000-0005-0000-0000-000081630000}"/>
    <cellStyle name="Percent 3 2 2 7" xfId="25484" xr:uid="{00000000-0005-0000-0000-000082630000}"/>
    <cellStyle name="Percent 3 2 2 8" xfId="25485" xr:uid="{00000000-0005-0000-0000-000083630000}"/>
    <cellStyle name="Percent 3 2 2 9" xfId="25486" xr:uid="{00000000-0005-0000-0000-000084630000}"/>
    <cellStyle name="Percent 3 2 3" xfId="25487" xr:uid="{00000000-0005-0000-0000-000085630000}"/>
    <cellStyle name="Percent 3 2 3 2" xfId="25488" xr:uid="{00000000-0005-0000-0000-000086630000}"/>
    <cellStyle name="Percent 3 2 3 2 2" xfId="25489" xr:uid="{00000000-0005-0000-0000-000087630000}"/>
    <cellStyle name="Percent 3 2 3 2 3" xfId="25490" xr:uid="{00000000-0005-0000-0000-000088630000}"/>
    <cellStyle name="Percent 3 2 3 3" xfId="25491" xr:uid="{00000000-0005-0000-0000-000089630000}"/>
    <cellStyle name="Percent 3 2 3 4" xfId="25492" xr:uid="{00000000-0005-0000-0000-00008A630000}"/>
    <cellStyle name="Percent 3 2 3 5" xfId="25493" xr:uid="{00000000-0005-0000-0000-00008B630000}"/>
    <cellStyle name="Percent 3 2 4" xfId="25494" xr:uid="{00000000-0005-0000-0000-00008C630000}"/>
    <cellStyle name="Percent 3 2 4 2" xfId="25495" xr:uid="{00000000-0005-0000-0000-00008D630000}"/>
    <cellStyle name="Percent 3 2 4 3" xfId="25496" xr:uid="{00000000-0005-0000-0000-00008E630000}"/>
    <cellStyle name="Percent 3 2 5" xfId="25497" xr:uid="{00000000-0005-0000-0000-00008F630000}"/>
    <cellStyle name="Percent 3 2 6" xfId="25498" xr:uid="{00000000-0005-0000-0000-000090630000}"/>
    <cellStyle name="Percent 3 2 7" xfId="25499" xr:uid="{00000000-0005-0000-0000-000091630000}"/>
    <cellStyle name="Percent 3 2 8" xfId="25500" xr:uid="{00000000-0005-0000-0000-000092630000}"/>
    <cellStyle name="Percent 3 2 9" xfId="25501" xr:uid="{00000000-0005-0000-0000-000093630000}"/>
    <cellStyle name="Percent 3 3" xfId="105" xr:uid="{00000000-0005-0000-0000-000094630000}"/>
    <cellStyle name="Percent 3 3 2" xfId="25502" xr:uid="{00000000-0005-0000-0000-000095630000}"/>
    <cellStyle name="Percent 3 3 2 2" xfId="25503" xr:uid="{00000000-0005-0000-0000-000096630000}"/>
    <cellStyle name="Percent 3 3 2 2 2" xfId="25504" xr:uid="{00000000-0005-0000-0000-000097630000}"/>
    <cellStyle name="Percent 3 3 2 2 2 2" xfId="25505" xr:uid="{00000000-0005-0000-0000-000098630000}"/>
    <cellStyle name="Percent 3 3 2 2 3" xfId="25506" xr:uid="{00000000-0005-0000-0000-000099630000}"/>
    <cellStyle name="Percent 3 3 2 3" xfId="25507" xr:uid="{00000000-0005-0000-0000-00009A630000}"/>
    <cellStyle name="Percent 3 3 2 3 2" xfId="25508" xr:uid="{00000000-0005-0000-0000-00009B630000}"/>
    <cellStyle name="Percent 3 3 2 4" xfId="25509" xr:uid="{00000000-0005-0000-0000-00009C630000}"/>
    <cellStyle name="Percent 3 3 3" xfId="25510" xr:uid="{00000000-0005-0000-0000-00009D630000}"/>
    <cellStyle name="Percent 3 3 3 2" xfId="25511" xr:uid="{00000000-0005-0000-0000-00009E630000}"/>
    <cellStyle name="Percent 3 3 3 2 2" xfId="25512" xr:uid="{00000000-0005-0000-0000-00009F630000}"/>
    <cellStyle name="Percent 3 3 3 3" xfId="25513" xr:uid="{00000000-0005-0000-0000-0000A0630000}"/>
    <cellStyle name="Percent 3 3 4" xfId="25514" xr:uid="{00000000-0005-0000-0000-0000A1630000}"/>
    <cellStyle name="Percent 3 3 4 2" xfId="25515" xr:uid="{00000000-0005-0000-0000-0000A2630000}"/>
    <cellStyle name="Percent 3 3 5" xfId="25516" xr:uid="{00000000-0005-0000-0000-0000A3630000}"/>
    <cellStyle name="Percent 3 3 6" xfId="25517" xr:uid="{00000000-0005-0000-0000-0000A4630000}"/>
    <cellStyle name="Percent 3 3 7" xfId="25518" xr:uid="{00000000-0005-0000-0000-0000A5630000}"/>
    <cellStyle name="Percent 3 3 8" xfId="25519" xr:uid="{00000000-0005-0000-0000-0000A6630000}"/>
    <cellStyle name="Percent 3 3 9" xfId="25520" xr:uid="{00000000-0005-0000-0000-0000A7630000}"/>
    <cellStyle name="Percent 3 4" xfId="25521" xr:uid="{00000000-0005-0000-0000-0000A8630000}"/>
    <cellStyle name="Percent 3 4 2" xfId="25522" xr:uid="{00000000-0005-0000-0000-0000A9630000}"/>
    <cellStyle name="Percent 3 4 3" xfId="25523" xr:uid="{00000000-0005-0000-0000-0000AA630000}"/>
    <cellStyle name="Percent 3 4 4" xfId="25524" xr:uid="{00000000-0005-0000-0000-0000AB630000}"/>
    <cellStyle name="Percent 3 5" xfId="25525" xr:uid="{00000000-0005-0000-0000-0000AC630000}"/>
    <cellStyle name="Percent 3 5 2" xfId="25526" xr:uid="{00000000-0005-0000-0000-0000AD630000}"/>
    <cellStyle name="Percent 3 5 3" xfId="25527" xr:uid="{00000000-0005-0000-0000-0000AE630000}"/>
    <cellStyle name="Percent 3 5 4" xfId="25528" xr:uid="{00000000-0005-0000-0000-0000AF630000}"/>
    <cellStyle name="Percent 3 6" xfId="206" xr:uid="{00000000-0005-0000-0000-0000B0630000}"/>
    <cellStyle name="Percent 3 6 2" xfId="25529" xr:uid="{00000000-0005-0000-0000-0000B1630000}"/>
    <cellStyle name="Percent 3 7" xfId="25530" xr:uid="{00000000-0005-0000-0000-0000B2630000}"/>
    <cellStyle name="Percent 3 7 2" xfId="25531" xr:uid="{00000000-0005-0000-0000-0000B3630000}"/>
    <cellStyle name="Percent 3 7 3" xfId="25532" xr:uid="{00000000-0005-0000-0000-0000B4630000}"/>
    <cellStyle name="Percent 3 7 4" xfId="25533" xr:uid="{00000000-0005-0000-0000-0000B5630000}"/>
    <cellStyle name="Percent 3 8" xfId="25534" xr:uid="{00000000-0005-0000-0000-0000B6630000}"/>
    <cellStyle name="Percent 3 8 2" xfId="25535" xr:uid="{00000000-0005-0000-0000-0000B7630000}"/>
    <cellStyle name="Percent 3 9" xfId="25536" xr:uid="{00000000-0005-0000-0000-0000B8630000}"/>
    <cellStyle name="Percent 30" xfId="25537" xr:uid="{00000000-0005-0000-0000-0000B9630000}"/>
    <cellStyle name="Percent 31" xfId="25538" xr:uid="{00000000-0005-0000-0000-0000BA630000}"/>
    <cellStyle name="Percent 32" xfId="25539" xr:uid="{00000000-0005-0000-0000-0000BB630000}"/>
    <cellStyle name="Percent 33" xfId="25540" xr:uid="{00000000-0005-0000-0000-0000BC630000}"/>
    <cellStyle name="Percent 34" xfId="25541" xr:uid="{00000000-0005-0000-0000-0000BD630000}"/>
    <cellStyle name="Percent 35" xfId="25542" xr:uid="{00000000-0005-0000-0000-0000BE630000}"/>
    <cellStyle name="Percent 36" xfId="25543" xr:uid="{00000000-0005-0000-0000-0000BF630000}"/>
    <cellStyle name="Percent 37" xfId="25544" xr:uid="{00000000-0005-0000-0000-0000C0630000}"/>
    <cellStyle name="Percent 38" xfId="25545" xr:uid="{00000000-0005-0000-0000-0000C1630000}"/>
    <cellStyle name="Percent 39" xfId="25546" xr:uid="{00000000-0005-0000-0000-0000C2630000}"/>
    <cellStyle name="Percent 39 2" xfId="25547" xr:uid="{00000000-0005-0000-0000-0000C3630000}"/>
    <cellStyle name="Percent 39 2 2" xfId="25548" xr:uid="{00000000-0005-0000-0000-0000C4630000}"/>
    <cellStyle name="Percent 39 3" xfId="25549" xr:uid="{00000000-0005-0000-0000-0000C5630000}"/>
    <cellStyle name="Percent 4" xfId="143" xr:uid="{00000000-0005-0000-0000-0000C6630000}"/>
    <cellStyle name="Percent 4 2" xfId="25550" xr:uid="{00000000-0005-0000-0000-0000C7630000}"/>
    <cellStyle name="Percent 4 2 2" xfId="25551" xr:uid="{00000000-0005-0000-0000-0000C8630000}"/>
    <cellStyle name="Percent 4 2 3" xfId="25552" xr:uid="{00000000-0005-0000-0000-0000C9630000}"/>
    <cellStyle name="Percent 4 2 4" xfId="25553" xr:uid="{00000000-0005-0000-0000-0000CA630000}"/>
    <cellStyle name="Percent 4 3" xfId="25554" xr:uid="{00000000-0005-0000-0000-0000CB630000}"/>
    <cellStyle name="Percent 4 3 2" xfId="25555" xr:uid="{00000000-0005-0000-0000-0000CC630000}"/>
    <cellStyle name="Percent 4 3 3" xfId="25556" xr:uid="{00000000-0005-0000-0000-0000CD630000}"/>
    <cellStyle name="Percent 4 3 4" xfId="25557" xr:uid="{00000000-0005-0000-0000-0000CE630000}"/>
    <cellStyle name="Percent 4 4" xfId="25558" xr:uid="{00000000-0005-0000-0000-0000CF630000}"/>
    <cellStyle name="Percent 4 5" xfId="25559" xr:uid="{00000000-0005-0000-0000-0000D0630000}"/>
    <cellStyle name="Percent 4 6" xfId="25560" xr:uid="{00000000-0005-0000-0000-0000D1630000}"/>
    <cellStyle name="Percent 40" xfId="25561" xr:uid="{00000000-0005-0000-0000-0000D2630000}"/>
    <cellStyle name="Percent 40 2" xfId="25562" xr:uid="{00000000-0005-0000-0000-0000D3630000}"/>
    <cellStyle name="Percent 40 2 2" xfId="25563" xr:uid="{00000000-0005-0000-0000-0000D4630000}"/>
    <cellStyle name="Percent 40 3" xfId="25564" xr:uid="{00000000-0005-0000-0000-0000D5630000}"/>
    <cellStyle name="Percent 41" xfId="25565" xr:uid="{00000000-0005-0000-0000-0000D6630000}"/>
    <cellStyle name="Percent 41 2" xfId="25566" xr:uid="{00000000-0005-0000-0000-0000D7630000}"/>
    <cellStyle name="Percent 41 2 2" xfId="25567" xr:uid="{00000000-0005-0000-0000-0000D8630000}"/>
    <cellStyle name="Percent 41 3" xfId="25568" xr:uid="{00000000-0005-0000-0000-0000D9630000}"/>
    <cellStyle name="Percent 42" xfId="25569" xr:uid="{00000000-0005-0000-0000-0000DA630000}"/>
    <cellStyle name="Percent 42 2" xfId="25570" xr:uid="{00000000-0005-0000-0000-0000DB630000}"/>
    <cellStyle name="Percent 42 2 2" xfId="25571" xr:uid="{00000000-0005-0000-0000-0000DC630000}"/>
    <cellStyle name="Percent 42 3" xfId="25572" xr:uid="{00000000-0005-0000-0000-0000DD630000}"/>
    <cellStyle name="Percent 43" xfId="25573" xr:uid="{00000000-0005-0000-0000-0000DE630000}"/>
    <cellStyle name="Percent 44" xfId="25574" xr:uid="{00000000-0005-0000-0000-0000DF630000}"/>
    <cellStyle name="Percent 45" xfId="25575" xr:uid="{00000000-0005-0000-0000-0000E0630000}"/>
    <cellStyle name="Percent 46" xfId="25576" xr:uid="{00000000-0005-0000-0000-0000E1630000}"/>
    <cellStyle name="Percent 47" xfId="25577" xr:uid="{00000000-0005-0000-0000-0000E2630000}"/>
    <cellStyle name="Percent 48" xfId="25578" xr:uid="{00000000-0005-0000-0000-0000E3630000}"/>
    <cellStyle name="Percent 49" xfId="25579" xr:uid="{00000000-0005-0000-0000-0000E4630000}"/>
    <cellStyle name="Percent 5" xfId="131" xr:uid="{00000000-0005-0000-0000-0000E5630000}"/>
    <cellStyle name="Percent 5 2" xfId="25580" xr:uid="{00000000-0005-0000-0000-0000E6630000}"/>
    <cellStyle name="Percent 5 2 2" xfId="25581" xr:uid="{00000000-0005-0000-0000-0000E7630000}"/>
    <cellStyle name="Percent 5 2 3" xfId="25582" xr:uid="{00000000-0005-0000-0000-0000E8630000}"/>
    <cellStyle name="Percent 5 2 4" xfId="25583" xr:uid="{00000000-0005-0000-0000-0000E9630000}"/>
    <cellStyle name="Percent 5 3" xfId="25584" xr:uid="{00000000-0005-0000-0000-0000EA630000}"/>
    <cellStyle name="Percent 5 3 2" xfId="25585" xr:uid="{00000000-0005-0000-0000-0000EB630000}"/>
    <cellStyle name="Percent 5 3 3" xfId="25586" xr:uid="{00000000-0005-0000-0000-0000EC630000}"/>
    <cellStyle name="Percent 5 4" xfId="25587" xr:uid="{00000000-0005-0000-0000-0000ED630000}"/>
    <cellStyle name="Percent 5 5" xfId="25588" xr:uid="{00000000-0005-0000-0000-0000EE630000}"/>
    <cellStyle name="Percent 5 6" xfId="25589" xr:uid="{00000000-0005-0000-0000-0000EF630000}"/>
    <cellStyle name="Percent 50" xfId="25590" xr:uid="{00000000-0005-0000-0000-0000F0630000}"/>
    <cellStyle name="Percent 51" xfId="25591" xr:uid="{00000000-0005-0000-0000-0000F1630000}"/>
    <cellStyle name="Percent 52" xfId="25592" xr:uid="{00000000-0005-0000-0000-0000F2630000}"/>
    <cellStyle name="Percent 53" xfId="25593" xr:uid="{00000000-0005-0000-0000-0000F3630000}"/>
    <cellStyle name="Percent 54" xfId="25594" xr:uid="{00000000-0005-0000-0000-0000F4630000}"/>
    <cellStyle name="Percent 55" xfId="25595" xr:uid="{00000000-0005-0000-0000-0000F5630000}"/>
    <cellStyle name="Percent 56" xfId="25596" xr:uid="{00000000-0005-0000-0000-0000F6630000}"/>
    <cellStyle name="Percent 57" xfId="25597" xr:uid="{00000000-0005-0000-0000-0000F7630000}"/>
    <cellStyle name="Percent 6" xfId="119" xr:uid="{00000000-0005-0000-0000-0000F8630000}"/>
    <cellStyle name="Percent 6 2" xfId="25598" xr:uid="{00000000-0005-0000-0000-0000F9630000}"/>
    <cellStyle name="Percent 6 2 2" xfId="25599" xr:uid="{00000000-0005-0000-0000-0000FA630000}"/>
    <cellStyle name="Percent 6 2 3" xfId="25600" xr:uid="{00000000-0005-0000-0000-0000FB630000}"/>
    <cellStyle name="Percent 6 2 4" xfId="25601" xr:uid="{00000000-0005-0000-0000-0000FC630000}"/>
    <cellStyle name="Percent 6 3" xfId="25602" xr:uid="{00000000-0005-0000-0000-0000FD630000}"/>
    <cellStyle name="Percent 6 4" xfId="25603" xr:uid="{00000000-0005-0000-0000-0000FE630000}"/>
    <cellStyle name="Percent 6 5" xfId="25604" xr:uid="{00000000-0005-0000-0000-0000FF630000}"/>
    <cellStyle name="Percent 6 6" xfId="25605" xr:uid="{00000000-0005-0000-0000-000000640000}"/>
    <cellStyle name="Percent 7" xfId="171" xr:uid="{00000000-0005-0000-0000-000001640000}"/>
    <cellStyle name="Percent 7 2" xfId="25606" xr:uid="{00000000-0005-0000-0000-000002640000}"/>
    <cellStyle name="Percent 7 2 2" xfId="25607" xr:uid="{00000000-0005-0000-0000-000003640000}"/>
    <cellStyle name="Percent 7 3" xfId="25608" xr:uid="{00000000-0005-0000-0000-000004640000}"/>
    <cellStyle name="Percent 7 4" xfId="25609" xr:uid="{00000000-0005-0000-0000-000005640000}"/>
    <cellStyle name="Percent 8" xfId="25610" xr:uid="{00000000-0005-0000-0000-000006640000}"/>
    <cellStyle name="Percent 8 2" xfId="25611" xr:uid="{00000000-0005-0000-0000-000007640000}"/>
    <cellStyle name="Percent 9" xfId="25612" xr:uid="{00000000-0005-0000-0000-000008640000}"/>
    <cellStyle name="Percent 90" xfId="62" xr:uid="{00000000-0005-0000-0000-000009640000}"/>
    <cellStyle name="Percent 90 2" xfId="166" xr:uid="{00000000-0005-0000-0000-00000A640000}"/>
    <cellStyle name="Percent 90 2 2" xfId="25613" xr:uid="{00000000-0005-0000-0000-00000B640000}"/>
    <cellStyle name="Percent 90 2 2 2" xfId="25614" xr:uid="{00000000-0005-0000-0000-00000C640000}"/>
    <cellStyle name="Percent 90 2 3" xfId="25615" xr:uid="{00000000-0005-0000-0000-00000D640000}"/>
    <cellStyle name="Percent 90 3" xfId="165" xr:uid="{00000000-0005-0000-0000-00000E640000}"/>
    <cellStyle name="Percent 90 3 2" xfId="25616" xr:uid="{00000000-0005-0000-0000-00000F640000}"/>
    <cellStyle name="Percent 90 3 2 2" xfId="25617" xr:uid="{00000000-0005-0000-0000-000010640000}"/>
    <cellStyle name="Percent 90 3 3" xfId="25618" xr:uid="{00000000-0005-0000-0000-000011640000}"/>
    <cellStyle name="Percent 90 4" xfId="25619" xr:uid="{00000000-0005-0000-0000-000012640000}"/>
    <cellStyle name="Percent 91" xfId="167" xr:uid="{00000000-0005-0000-0000-000013640000}"/>
    <cellStyle name="Percent 91 2" xfId="25620" xr:uid="{00000000-0005-0000-0000-000014640000}"/>
    <cellStyle name="Percent 91 2 2" xfId="25621" xr:uid="{00000000-0005-0000-0000-000015640000}"/>
    <cellStyle name="Percent 91 3" xfId="25622" xr:uid="{00000000-0005-0000-0000-000016640000}"/>
    <cellStyle name="Percent Hard" xfId="25623" xr:uid="{00000000-0005-0000-0000-000017640000}"/>
    <cellStyle name="Percent Hard 2" xfId="25624" xr:uid="{00000000-0005-0000-0000-000018640000}"/>
    <cellStyle name="Percent(0)" xfId="25625" xr:uid="{00000000-0005-0000-0000-000019640000}"/>
    <cellStyle name="Percentage" xfId="25626" xr:uid="{00000000-0005-0000-0000-00001A640000}"/>
    <cellStyle name="Perlong" xfId="25627" xr:uid="{00000000-0005-0000-0000-00001B640000}"/>
    <cellStyle name="Private" xfId="25628" xr:uid="{00000000-0005-0000-0000-00001C640000}"/>
    <cellStyle name="Private 2" xfId="25629" xr:uid="{00000000-0005-0000-0000-00001D640000}"/>
    <cellStyle name="Private1" xfId="25630" xr:uid="{00000000-0005-0000-0000-00001E640000}"/>
    <cellStyle name="Private1 2" xfId="25631" xr:uid="{00000000-0005-0000-0000-00001F640000}"/>
    <cellStyle name="r" xfId="25632" xr:uid="{00000000-0005-0000-0000-000020640000}"/>
    <cellStyle name="r 2" xfId="25633" xr:uid="{00000000-0005-0000-0000-000021640000}"/>
    <cellStyle name="r_10_21 A&amp;G Review" xfId="25634" xr:uid="{00000000-0005-0000-0000-000022640000}"/>
    <cellStyle name="r_10_21 A&amp;G Review 2" xfId="25635" xr:uid="{00000000-0005-0000-0000-000023640000}"/>
    <cellStyle name="r_10_21 A&amp;G Review Raul" xfId="25636" xr:uid="{00000000-0005-0000-0000-000024640000}"/>
    <cellStyle name="r_10_21 A&amp;G Review Raul 2" xfId="25637" xr:uid="{00000000-0005-0000-0000-000025640000}"/>
    <cellStyle name="r_10-17" xfId="25638" xr:uid="{00000000-0005-0000-0000-000026640000}"/>
    <cellStyle name="r_10-17 2" xfId="25639" xr:uid="{00000000-0005-0000-0000-000027640000}"/>
    <cellStyle name="r_2003 Reduction &amp; Sensitivities" xfId="25640" xr:uid="{00000000-0005-0000-0000-000028640000}"/>
    <cellStyle name="r_2003 Reduction &amp; Sensitivities 2" xfId="25641" xr:uid="{00000000-0005-0000-0000-000029640000}"/>
    <cellStyle name="r_2003BudgetVariances" xfId="25642" xr:uid="{00000000-0005-0000-0000-00002A640000}"/>
    <cellStyle name="r_2003BudgetVariances 2" xfId="25643" xr:uid="{00000000-0005-0000-0000-00002B640000}"/>
    <cellStyle name="r_Aug 02 FOR" xfId="25644" xr:uid="{00000000-0005-0000-0000-00002C640000}"/>
    <cellStyle name="r_Aug 02 FOR 2" xfId="25645" xr:uid="{00000000-0005-0000-0000-00002D640000}"/>
    <cellStyle name="r_forecastTools6" xfId="25646" xr:uid="{00000000-0005-0000-0000-00002E640000}"/>
    <cellStyle name="r_forecastTools6 2" xfId="25647" xr:uid="{00000000-0005-0000-0000-00002F640000}"/>
    <cellStyle name="r_Interest model" xfId="25648" xr:uid="{00000000-0005-0000-0000-000030640000}"/>
    <cellStyle name="r_Interest model 2" xfId="25649" xr:uid="{00000000-0005-0000-0000-000031640000}"/>
    <cellStyle name="r_Interest model_PGE FS 1999 - 2006 10-23 V1 - for budget pres" xfId="25650" xr:uid="{00000000-0005-0000-0000-000032640000}"/>
    <cellStyle name="r_Interest model_PGE FS 1999 - 2006 10-23 V1 - for budget pres 2" xfId="25651" xr:uid="{00000000-0005-0000-0000-000033640000}"/>
    <cellStyle name="r_Mary Cilia Model with Current Projections (LINKED)" xfId="25652" xr:uid="{00000000-0005-0000-0000-000034640000}"/>
    <cellStyle name="r_Mary Cilia Model with Current Projections (LINKED) 2" xfId="25653" xr:uid="{00000000-0005-0000-0000-000035640000}"/>
    <cellStyle name="r_OpCo and Prelim Budget-2003 Final" xfId="25654" xr:uid="{00000000-0005-0000-0000-000036640000}"/>
    <cellStyle name="r_OpCo and Prelim Budget-2003 Final 2" xfId="25655" xr:uid="{00000000-0005-0000-0000-000037640000}"/>
    <cellStyle name="r_OpCo and Prelim Budget-2003 Final_PGE FS 1999 - 2006 10-23 V1 - for budget pres" xfId="25656" xr:uid="{00000000-0005-0000-0000-000038640000}"/>
    <cellStyle name="r_OpCo and Prelim Budget-2003 Final_PGE FS 1999 - 2006 10-23 V1 - for budget pres 2" xfId="25657" xr:uid="{00000000-0005-0000-0000-000039640000}"/>
    <cellStyle name="r_PGE FS 1999 - 2006 10-23 V1 - for budget pres" xfId="25658" xr:uid="{00000000-0005-0000-0000-00003A640000}"/>
    <cellStyle name="r_PGE FS 1999 - 2006 10-23 V1 - for budget pres 2" xfId="25659" xr:uid="{00000000-0005-0000-0000-00003B640000}"/>
    <cellStyle name="r_PGE OpCo Forecast for Budget Presentation" xfId="25660" xr:uid="{00000000-0005-0000-0000-00003C640000}"/>
    <cellStyle name="r_PGE OpCo Forecast for Budget Presentation 2" xfId="25661" xr:uid="{00000000-0005-0000-0000-00003D640000}"/>
    <cellStyle name="r_PGG Draft Cons Forecast 4-14 Revised" xfId="25662" xr:uid="{00000000-0005-0000-0000-00003E640000}"/>
    <cellStyle name="r_PGG Draft Cons Forecast 4-14 Revised 2" xfId="25663" xr:uid="{00000000-0005-0000-0000-00003F640000}"/>
    <cellStyle name="r_PGG Draft Cons Forecast 4-14 Revised_PGE FS 1999 - 2006 10-23 V1 - for budget pres" xfId="25664" xr:uid="{00000000-0005-0000-0000-000040640000}"/>
    <cellStyle name="r_PGG Draft Cons Forecast 4-14 Revised_PGE FS 1999 - 2006 10-23 V1 - for budget pres 2" xfId="25665" xr:uid="{00000000-0005-0000-0000-000041640000}"/>
    <cellStyle name="r_Reg Assets &amp; Liab" xfId="25666" xr:uid="{00000000-0005-0000-0000-000042640000}"/>
    <cellStyle name="r_Reg Assets &amp; Liab 2" xfId="25667" xr:uid="{00000000-0005-0000-0000-000043640000}"/>
    <cellStyle name="r_Summary" xfId="25668" xr:uid="{00000000-0005-0000-0000-000044640000}"/>
    <cellStyle name="r_Summary - OpCo and Prelim Budget-2003 Final" xfId="25669" xr:uid="{00000000-0005-0000-0000-000045640000}"/>
    <cellStyle name="r_Summary - OpCo and Prelim Budget-2003 Final 2" xfId="25670" xr:uid="{00000000-0005-0000-0000-000046640000}"/>
    <cellStyle name="r_Summary - OpCo and Prelim Budget-2003 Final_PGE FS 1999 - 2006 10-23 V1 - for budget pres" xfId="25671" xr:uid="{00000000-0005-0000-0000-000047640000}"/>
    <cellStyle name="r_Summary - OpCo and Prelim Budget-2003 Final_PGE FS 1999 - 2006 10-23 V1 - for budget pres 2" xfId="25672" xr:uid="{00000000-0005-0000-0000-000048640000}"/>
    <cellStyle name="r_Summary 10" xfId="25673" xr:uid="{00000000-0005-0000-0000-000049640000}"/>
    <cellStyle name="r_Summary 11" xfId="25674" xr:uid="{00000000-0005-0000-0000-00004A640000}"/>
    <cellStyle name="r_Summary 12" xfId="25675" xr:uid="{00000000-0005-0000-0000-00004B640000}"/>
    <cellStyle name="r_Summary 13" xfId="25676" xr:uid="{00000000-0005-0000-0000-00004C640000}"/>
    <cellStyle name="r_Summary 14" xfId="25677" xr:uid="{00000000-0005-0000-0000-00004D640000}"/>
    <cellStyle name="r_Summary 15" xfId="25678" xr:uid="{00000000-0005-0000-0000-00004E640000}"/>
    <cellStyle name="r_Summary 16" xfId="25679" xr:uid="{00000000-0005-0000-0000-00004F640000}"/>
    <cellStyle name="r_Summary 17" xfId="25680" xr:uid="{00000000-0005-0000-0000-000050640000}"/>
    <cellStyle name="r_Summary 18" xfId="25681" xr:uid="{00000000-0005-0000-0000-000051640000}"/>
    <cellStyle name="r_Summary 19" xfId="25682" xr:uid="{00000000-0005-0000-0000-000052640000}"/>
    <cellStyle name="r_Summary 2" xfId="25683" xr:uid="{00000000-0005-0000-0000-000053640000}"/>
    <cellStyle name="r_Summary 20" xfId="25684" xr:uid="{00000000-0005-0000-0000-000054640000}"/>
    <cellStyle name="r_Summary 21" xfId="25685" xr:uid="{00000000-0005-0000-0000-000055640000}"/>
    <cellStyle name="r_Summary 22" xfId="25686" xr:uid="{00000000-0005-0000-0000-000056640000}"/>
    <cellStyle name="r_Summary 23" xfId="25687" xr:uid="{00000000-0005-0000-0000-000057640000}"/>
    <cellStyle name="r_Summary 24" xfId="25688" xr:uid="{00000000-0005-0000-0000-000058640000}"/>
    <cellStyle name="r_Summary 25" xfId="25689" xr:uid="{00000000-0005-0000-0000-000059640000}"/>
    <cellStyle name="r_Summary 26" xfId="25690" xr:uid="{00000000-0005-0000-0000-00005A640000}"/>
    <cellStyle name="r_Summary 3" xfId="25691" xr:uid="{00000000-0005-0000-0000-00005B640000}"/>
    <cellStyle name="r_Summary 4" xfId="25692" xr:uid="{00000000-0005-0000-0000-00005C640000}"/>
    <cellStyle name="r_Summary 5" xfId="25693" xr:uid="{00000000-0005-0000-0000-00005D640000}"/>
    <cellStyle name="r_Summary 6" xfId="25694" xr:uid="{00000000-0005-0000-0000-00005E640000}"/>
    <cellStyle name="r_Summary 7" xfId="25695" xr:uid="{00000000-0005-0000-0000-00005F640000}"/>
    <cellStyle name="r_Summary 8" xfId="25696" xr:uid="{00000000-0005-0000-0000-000060640000}"/>
    <cellStyle name="r_Summary 9" xfId="25697" xr:uid="{00000000-0005-0000-0000-000061640000}"/>
    <cellStyle name="r_Summary_PGE FS 1999 - 2006 10-23 V1 - for budget pres" xfId="25698" xr:uid="{00000000-0005-0000-0000-000062640000}"/>
    <cellStyle name="r_Summary_PGE FS 1999 - 2006 10-23 V1 - for budget pres 2" xfId="25699" xr:uid="{00000000-0005-0000-0000-000063640000}"/>
    <cellStyle name="Red" xfId="25700" xr:uid="{00000000-0005-0000-0000-000064640000}"/>
    <cellStyle name="ReportTitlePrompt" xfId="25701" xr:uid="{00000000-0005-0000-0000-000065640000}"/>
    <cellStyle name="ReportTitlePrompt 2" xfId="25702" xr:uid="{00000000-0005-0000-0000-000066640000}"/>
    <cellStyle name="ReportTitleValue" xfId="25703" xr:uid="{00000000-0005-0000-0000-000067640000}"/>
    <cellStyle name="Right" xfId="25704" xr:uid="{00000000-0005-0000-0000-000068640000}"/>
    <cellStyle name="Right 2" xfId="25705" xr:uid="{00000000-0005-0000-0000-000069640000}"/>
    <cellStyle name="RowAcctAbovePrompt" xfId="25706" xr:uid="{00000000-0005-0000-0000-00006A640000}"/>
    <cellStyle name="RowAcctAbovePrompt 2" xfId="25707" xr:uid="{00000000-0005-0000-0000-00006B640000}"/>
    <cellStyle name="RowAcctSOBAbovePrompt" xfId="25708" xr:uid="{00000000-0005-0000-0000-00006C640000}"/>
    <cellStyle name="RowAcctSOBAbovePrompt 2" xfId="25709" xr:uid="{00000000-0005-0000-0000-00006D640000}"/>
    <cellStyle name="RowAcctSOBValue" xfId="25710" xr:uid="{00000000-0005-0000-0000-00006E640000}"/>
    <cellStyle name="RowAcctValue" xfId="25711" xr:uid="{00000000-0005-0000-0000-00006F640000}"/>
    <cellStyle name="RowAttrAbovePrompt" xfId="25712" xr:uid="{00000000-0005-0000-0000-000070640000}"/>
    <cellStyle name="RowAttrAbovePrompt 2" xfId="25713" xr:uid="{00000000-0005-0000-0000-000071640000}"/>
    <cellStyle name="RowAttrValue" xfId="25714" xr:uid="{00000000-0005-0000-0000-000072640000}"/>
    <cellStyle name="RowColSetAbovePrompt" xfId="25715" xr:uid="{00000000-0005-0000-0000-000073640000}"/>
    <cellStyle name="RowColSetAbovePrompt 2" xfId="25716" xr:uid="{00000000-0005-0000-0000-000074640000}"/>
    <cellStyle name="RowColSetLeftPrompt" xfId="25717" xr:uid="{00000000-0005-0000-0000-000075640000}"/>
    <cellStyle name="RowColSetLeftPrompt 2" xfId="25718" xr:uid="{00000000-0005-0000-0000-000076640000}"/>
    <cellStyle name="RowColSetValue" xfId="25719" xr:uid="{00000000-0005-0000-0000-000077640000}"/>
    <cellStyle name="RowLeftPrompt" xfId="25720" xr:uid="{00000000-0005-0000-0000-000078640000}"/>
    <cellStyle name="RowLeftPrompt 2" xfId="25721" xr:uid="{00000000-0005-0000-0000-000079640000}"/>
    <cellStyle name="SampleUsingFormatMask" xfId="25722" xr:uid="{00000000-0005-0000-0000-00007A640000}"/>
    <cellStyle name="SampleUsingFormatMask 2" xfId="25723" xr:uid="{00000000-0005-0000-0000-00007B640000}"/>
    <cellStyle name="SampleWithNoFormatMask" xfId="25724" xr:uid="{00000000-0005-0000-0000-00007C640000}"/>
    <cellStyle name="SampleWithNoFormatMask 2" xfId="25725" xr:uid="{00000000-0005-0000-0000-00007D640000}"/>
    <cellStyle name="SAPBEXaggData" xfId="25726" xr:uid="{00000000-0005-0000-0000-00007E640000}"/>
    <cellStyle name="SAPBEXaggData 2" xfId="25727" xr:uid="{00000000-0005-0000-0000-00007F640000}"/>
    <cellStyle name="SAPBEXaggData 2 2" xfId="25728" xr:uid="{00000000-0005-0000-0000-000080640000}"/>
    <cellStyle name="SAPBEXaggData 3" xfId="25729" xr:uid="{00000000-0005-0000-0000-000081640000}"/>
    <cellStyle name="SAPBEXaggData 3 2" xfId="25730" xr:uid="{00000000-0005-0000-0000-000082640000}"/>
    <cellStyle name="SAPBEXaggData 3 3" xfId="25731" xr:uid="{00000000-0005-0000-0000-000083640000}"/>
    <cellStyle name="SAPBEXaggData 4" xfId="25732" xr:uid="{00000000-0005-0000-0000-000084640000}"/>
    <cellStyle name="SAPBEXaggData 4 2" xfId="25733" xr:uid="{00000000-0005-0000-0000-000085640000}"/>
    <cellStyle name="SAPBEXaggData 4 3" xfId="25734" xr:uid="{00000000-0005-0000-0000-000086640000}"/>
    <cellStyle name="SAPBEXaggDataEmph" xfId="25735" xr:uid="{00000000-0005-0000-0000-000087640000}"/>
    <cellStyle name="SAPBEXaggDataEmph 2" xfId="25736" xr:uid="{00000000-0005-0000-0000-000088640000}"/>
    <cellStyle name="SAPBEXaggDataEmph 2 2" xfId="25737" xr:uid="{00000000-0005-0000-0000-000089640000}"/>
    <cellStyle name="SAPBEXaggDataEmph 3" xfId="25738" xr:uid="{00000000-0005-0000-0000-00008A640000}"/>
    <cellStyle name="SAPBEXaggDataEmph 3 2" xfId="25739" xr:uid="{00000000-0005-0000-0000-00008B640000}"/>
    <cellStyle name="SAPBEXaggDataEmph 3 3" xfId="25740" xr:uid="{00000000-0005-0000-0000-00008C640000}"/>
    <cellStyle name="SAPBEXaggDataEmph 4" xfId="25741" xr:uid="{00000000-0005-0000-0000-00008D640000}"/>
    <cellStyle name="SAPBEXaggDataEmph 4 2" xfId="25742" xr:uid="{00000000-0005-0000-0000-00008E640000}"/>
    <cellStyle name="SAPBEXaggDataEmph 4 3" xfId="25743" xr:uid="{00000000-0005-0000-0000-00008F640000}"/>
    <cellStyle name="SAPBEXaggItem" xfId="25744" xr:uid="{00000000-0005-0000-0000-000090640000}"/>
    <cellStyle name="SAPBEXaggItem 10" xfId="25745" xr:uid="{00000000-0005-0000-0000-000091640000}"/>
    <cellStyle name="SAPBEXaggItem 10 2" xfId="25746" xr:uid="{00000000-0005-0000-0000-000092640000}"/>
    <cellStyle name="SAPBEXaggItem 10 3" xfId="25747" xr:uid="{00000000-0005-0000-0000-000093640000}"/>
    <cellStyle name="SAPBEXaggItem 11" xfId="25748" xr:uid="{00000000-0005-0000-0000-000094640000}"/>
    <cellStyle name="SAPBEXaggItem 11 2" xfId="25749" xr:uid="{00000000-0005-0000-0000-000095640000}"/>
    <cellStyle name="SAPBEXaggItem 11 3" xfId="25750" xr:uid="{00000000-0005-0000-0000-000096640000}"/>
    <cellStyle name="SAPBEXaggItem 2" xfId="25751" xr:uid="{00000000-0005-0000-0000-000097640000}"/>
    <cellStyle name="SAPBEXaggItem 2 2" xfId="25752" xr:uid="{00000000-0005-0000-0000-000098640000}"/>
    <cellStyle name="SAPBEXaggItem 2 2 2" xfId="25753" xr:uid="{00000000-0005-0000-0000-000099640000}"/>
    <cellStyle name="SAPBEXaggItem 3" xfId="25754" xr:uid="{00000000-0005-0000-0000-00009A640000}"/>
    <cellStyle name="SAPBEXaggItem 3 2" xfId="25755" xr:uid="{00000000-0005-0000-0000-00009B640000}"/>
    <cellStyle name="SAPBEXaggItem 3 2 2" xfId="25756" xr:uid="{00000000-0005-0000-0000-00009C640000}"/>
    <cellStyle name="SAPBEXaggItem 4" xfId="25757" xr:uid="{00000000-0005-0000-0000-00009D640000}"/>
    <cellStyle name="SAPBEXaggItem 4 2" xfId="25758" xr:uid="{00000000-0005-0000-0000-00009E640000}"/>
    <cellStyle name="SAPBEXaggItem 4 2 2" xfId="25759" xr:uid="{00000000-0005-0000-0000-00009F640000}"/>
    <cellStyle name="SAPBEXaggItem 5" xfId="25760" xr:uid="{00000000-0005-0000-0000-0000A0640000}"/>
    <cellStyle name="SAPBEXaggItem 5 2" xfId="25761" xr:uid="{00000000-0005-0000-0000-0000A1640000}"/>
    <cellStyle name="SAPBEXaggItem 5 2 2" xfId="25762" xr:uid="{00000000-0005-0000-0000-0000A2640000}"/>
    <cellStyle name="SAPBEXaggItem 6" xfId="25763" xr:uid="{00000000-0005-0000-0000-0000A3640000}"/>
    <cellStyle name="SAPBEXaggItem 6 2" xfId="25764" xr:uid="{00000000-0005-0000-0000-0000A4640000}"/>
    <cellStyle name="SAPBEXaggItem 6 2 2" xfId="25765" xr:uid="{00000000-0005-0000-0000-0000A5640000}"/>
    <cellStyle name="SAPBEXaggItem 7" xfId="25766" xr:uid="{00000000-0005-0000-0000-0000A6640000}"/>
    <cellStyle name="SAPBEXaggItem 7 2" xfId="25767" xr:uid="{00000000-0005-0000-0000-0000A7640000}"/>
    <cellStyle name="SAPBEXaggItem 7 2 2" xfId="25768" xr:uid="{00000000-0005-0000-0000-0000A8640000}"/>
    <cellStyle name="SAPBEXaggItem 8" xfId="25769" xr:uid="{00000000-0005-0000-0000-0000A9640000}"/>
    <cellStyle name="SAPBEXaggItem 8 2" xfId="25770" xr:uid="{00000000-0005-0000-0000-0000AA640000}"/>
    <cellStyle name="SAPBEXaggItem 8 2 2" xfId="25771" xr:uid="{00000000-0005-0000-0000-0000AB640000}"/>
    <cellStyle name="SAPBEXaggItem 9" xfId="25772" xr:uid="{00000000-0005-0000-0000-0000AC640000}"/>
    <cellStyle name="SAPBEXaggItem 9 2" xfId="25773" xr:uid="{00000000-0005-0000-0000-0000AD640000}"/>
    <cellStyle name="SAPBEXaggItem_Copy of xSAPtemp5457" xfId="25774" xr:uid="{00000000-0005-0000-0000-0000AE640000}"/>
    <cellStyle name="SAPBEXaggItemX" xfId="25775" xr:uid="{00000000-0005-0000-0000-0000AF640000}"/>
    <cellStyle name="SAPBEXaggItemX 2" xfId="25776" xr:uid="{00000000-0005-0000-0000-0000B0640000}"/>
    <cellStyle name="SAPBEXaggItemX 2 2" xfId="25777" xr:uid="{00000000-0005-0000-0000-0000B1640000}"/>
    <cellStyle name="SAPBEXaggItemX 3" xfId="25778" xr:uid="{00000000-0005-0000-0000-0000B2640000}"/>
    <cellStyle name="SAPBEXaggItemX 3 2" xfId="25779" xr:uid="{00000000-0005-0000-0000-0000B3640000}"/>
    <cellStyle name="SAPBEXaggItemX 3 3" xfId="25780" xr:uid="{00000000-0005-0000-0000-0000B4640000}"/>
    <cellStyle name="SAPBEXaggItemX 4" xfId="25781" xr:uid="{00000000-0005-0000-0000-0000B5640000}"/>
    <cellStyle name="SAPBEXaggItemX 4 2" xfId="25782" xr:uid="{00000000-0005-0000-0000-0000B6640000}"/>
    <cellStyle name="SAPBEXaggItemX 4 3" xfId="25783" xr:uid="{00000000-0005-0000-0000-0000B7640000}"/>
    <cellStyle name="SAPBEXchaText" xfId="25784" xr:uid="{00000000-0005-0000-0000-0000B8640000}"/>
    <cellStyle name="SAPBEXchaText 2" xfId="25785" xr:uid="{00000000-0005-0000-0000-0000B9640000}"/>
    <cellStyle name="SAPBEXchaText 2 2" xfId="25786" xr:uid="{00000000-0005-0000-0000-0000BA640000}"/>
    <cellStyle name="SAPBEXchaText 2 2 2" xfId="25787" xr:uid="{00000000-0005-0000-0000-0000BB640000}"/>
    <cellStyle name="SAPBEXchaText 2 2 2 2" xfId="25788" xr:uid="{00000000-0005-0000-0000-0000BC640000}"/>
    <cellStyle name="SAPBEXchaText 2 3" xfId="25789" xr:uid="{00000000-0005-0000-0000-0000BD640000}"/>
    <cellStyle name="SAPBEXchaText 2 3 2" xfId="25790" xr:uid="{00000000-0005-0000-0000-0000BE640000}"/>
    <cellStyle name="SAPBEXchaText 3" xfId="25791" xr:uid="{00000000-0005-0000-0000-0000BF640000}"/>
    <cellStyle name="SAPBEXchaText 3 2" xfId="25792" xr:uid="{00000000-0005-0000-0000-0000C0640000}"/>
    <cellStyle name="SAPBEXchaText 3 2 2" xfId="25793" xr:uid="{00000000-0005-0000-0000-0000C1640000}"/>
    <cellStyle name="SAPBEXchaText 3 2 2 2" xfId="25794" xr:uid="{00000000-0005-0000-0000-0000C2640000}"/>
    <cellStyle name="SAPBEXchaText 4" xfId="25795" xr:uid="{00000000-0005-0000-0000-0000C3640000}"/>
    <cellStyle name="SAPBEXchaText 4 2" xfId="25796" xr:uid="{00000000-0005-0000-0000-0000C4640000}"/>
    <cellStyle name="SAPBEXchaText 4 2 2" xfId="25797" xr:uid="{00000000-0005-0000-0000-0000C5640000}"/>
    <cellStyle name="SAPBEXchaText 5" xfId="25798" xr:uid="{00000000-0005-0000-0000-0000C6640000}"/>
    <cellStyle name="SAPBEXchaText 5 2" xfId="25799" xr:uid="{00000000-0005-0000-0000-0000C7640000}"/>
    <cellStyle name="SAPBEXchaText 5 2 2" xfId="25800" xr:uid="{00000000-0005-0000-0000-0000C8640000}"/>
    <cellStyle name="SAPBEXchaText 6" xfId="25801" xr:uid="{00000000-0005-0000-0000-0000C9640000}"/>
    <cellStyle name="SAPBEXchaText 6 2" xfId="25802" xr:uid="{00000000-0005-0000-0000-0000CA640000}"/>
    <cellStyle name="SAPBEXchaText 6 2 2" xfId="25803" xr:uid="{00000000-0005-0000-0000-0000CB640000}"/>
    <cellStyle name="SAPBEXchaText 7" xfId="25804" xr:uid="{00000000-0005-0000-0000-0000CC640000}"/>
    <cellStyle name="SAPBEXchaText 7 2" xfId="25805" xr:uid="{00000000-0005-0000-0000-0000CD640000}"/>
    <cellStyle name="SAPBEXchaText 7 2 2" xfId="25806" xr:uid="{00000000-0005-0000-0000-0000CE640000}"/>
    <cellStyle name="SAPBEXchaText 7 2 2 2" xfId="25807" xr:uid="{00000000-0005-0000-0000-0000CF640000}"/>
    <cellStyle name="SAPBEXchaText 7 2 3" xfId="25808" xr:uid="{00000000-0005-0000-0000-0000D0640000}"/>
    <cellStyle name="SAPBEXchaText 7 3" xfId="25809" xr:uid="{00000000-0005-0000-0000-0000D1640000}"/>
    <cellStyle name="SAPBEXchaText 7 3 2" xfId="25810" xr:uid="{00000000-0005-0000-0000-0000D2640000}"/>
    <cellStyle name="SAPBEXchaText_Copy of xSAPtemp5457" xfId="25811" xr:uid="{00000000-0005-0000-0000-0000D3640000}"/>
    <cellStyle name="SAPBEXexcBad7" xfId="25812" xr:uid="{00000000-0005-0000-0000-0000D4640000}"/>
    <cellStyle name="SAPBEXexcBad7 2" xfId="25813" xr:uid="{00000000-0005-0000-0000-0000D5640000}"/>
    <cellStyle name="SAPBEXexcBad7 2 2" xfId="25814" xr:uid="{00000000-0005-0000-0000-0000D6640000}"/>
    <cellStyle name="SAPBEXexcBad7 3" xfId="25815" xr:uid="{00000000-0005-0000-0000-0000D7640000}"/>
    <cellStyle name="SAPBEXexcBad7 3 2" xfId="25816" xr:uid="{00000000-0005-0000-0000-0000D8640000}"/>
    <cellStyle name="SAPBEXexcBad7 3 3" xfId="25817" xr:uid="{00000000-0005-0000-0000-0000D9640000}"/>
    <cellStyle name="SAPBEXexcBad7 4" xfId="25818" xr:uid="{00000000-0005-0000-0000-0000DA640000}"/>
    <cellStyle name="SAPBEXexcBad7 4 2" xfId="25819" xr:uid="{00000000-0005-0000-0000-0000DB640000}"/>
    <cellStyle name="SAPBEXexcBad7 4 3" xfId="25820" xr:uid="{00000000-0005-0000-0000-0000DC640000}"/>
    <cellStyle name="SAPBEXexcBad8" xfId="25821" xr:uid="{00000000-0005-0000-0000-0000DD640000}"/>
    <cellStyle name="SAPBEXexcBad8 2" xfId="25822" xr:uid="{00000000-0005-0000-0000-0000DE640000}"/>
    <cellStyle name="SAPBEXexcBad8 2 2" xfId="25823" xr:uid="{00000000-0005-0000-0000-0000DF640000}"/>
    <cellStyle name="SAPBEXexcBad8 3" xfId="25824" xr:uid="{00000000-0005-0000-0000-0000E0640000}"/>
    <cellStyle name="SAPBEXexcBad8 3 2" xfId="25825" xr:uid="{00000000-0005-0000-0000-0000E1640000}"/>
    <cellStyle name="SAPBEXexcBad8 3 3" xfId="25826" xr:uid="{00000000-0005-0000-0000-0000E2640000}"/>
    <cellStyle name="SAPBEXexcBad8 4" xfId="25827" xr:uid="{00000000-0005-0000-0000-0000E3640000}"/>
    <cellStyle name="SAPBEXexcBad8 4 2" xfId="25828" xr:uid="{00000000-0005-0000-0000-0000E4640000}"/>
    <cellStyle name="SAPBEXexcBad8 4 3" xfId="25829" xr:uid="{00000000-0005-0000-0000-0000E5640000}"/>
    <cellStyle name="SAPBEXexcBad9" xfId="25830" xr:uid="{00000000-0005-0000-0000-0000E6640000}"/>
    <cellStyle name="SAPBEXexcBad9 2" xfId="25831" xr:uid="{00000000-0005-0000-0000-0000E7640000}"/>
    <cellStyle name="SAPBEXexcBad9 2 2" xfId="25832" xr:uid="{00000000-0005-0000-0000-0000E8640000}"/>
    <cellStyle name="SAPBEXexcBad9 3" xfId="25833" xr:uid="{00000000-0005-0000-0000-0000E9640000}"/>
    <cellStyle name="SAPBEXexcBad9 3 2" xfId="25834" xr:uid="{00000000-0005-0000-0000-0000EA640000}"/>
    <cellStyle name="SAPBEXexcBad9 3 3" xfId="25835" xr:uid="{00000000-0005-0000-0000-0000EB640000}"/>
    <cellStyle name="SAPBEXexcBad9 4" xfId="25836" xr:uid="{00000000-0005-0000-0000-0000EC640000}"/>
    <cellStyle name="SAPBEXexcBad9 4 2" xfId="25837" xr:uid="{00000000-0005-0000-0000-0000ED640000}"/>
    <cellStyle name="SAPBEXexcBad9 4 3" xfId="25838" xr:uid="{00000000-0005-0000-0000-0000EE640000}"/>
    <cellStyle name="SAPBEXexcCritical4" xfId="25839" xr:uid="{00000000-0005-0000-0000-0000EF640000}"/>
    <cellStyle name="SAPBEXexcCritical4 2" xfId="25840" xr:uid="{00000000-0005-0000-0000-0000F0640000}"/>
    <cellStyle name="SAPBEXexcCritical4 2 2" xfId="25841" xr:uid="{00000000-0005-0000-0000-0000F1640000}"/>
    <cellStyle name="SAPBEXexcCritical4 3" xfId="25842" xr:uid="{00000000-0005-0000-0000-0000F2640000}"/>
    <cellStyle name="SAPBEXexcCritical4 3 2" xfId="25843" xr:uid="{00000000-0005-0000-0000-0000F3640000}"/>
    <cellStyle name="SAPBEXexcCritical4 3 3" xfId="25844" xr:uid="{00000000-0005-0000-0000-0000F4640000}"/>
    <cellStyle name="SAPBEXexcCritical4 4" xfId="25845" xr:uid="{00000000-0005-0000-0000-0000F5640000}"/>
    <cellStyle name="SAPBEXexcCritical4 4 2" xfId="25846" xr:uid="{00000000-0005-0000-0000-0000F6640000}"/>
    <cellStyle name="SAPBEXexcCritical4 4 3" xfId="25847" xr:uid="{00000000-0005-0000-0000-0000F7640000}"/>
    <cellStyle name="SAPBEXexcCritical5" xfId="25848" xr:uid="{00000000-0005-0000-0000-0000F8640000}"/>
    <cellStyle name="SAPBEXexcCritical5 2" xfId="25849" xr:uid="{00000000-0005-0000-0000-0000F9640000}"/>
    <cellStyle name="SAPBEXexcCritical5 2 2" xfId="25850" xr:uid="{00000000-0005-0000-0000-0000FA640000}"/>
    <cellStyle name="SAPBEXexcCritical5 3" xfId="25851" xr:uid="{00000000-0005-0000-0000-0000FB640000}"/>
    <cellStyle name="SAPBEXexcCritical5 3 2" xfId="25852" xr:uid="{00000000-0005-0000-0000-0000FC640000}"/>
    <cellStyle name="SAPBEXexcCritical5 3 3" xfId="25853" xr:uid="{00000000-0005-0000-0000-0000FD640000}"/>
    <cellStyle name="SAPBEXexcCritical5 4" xfId="25854" xr:uid="{00000000-0005-0000-0000-0000FE640000}"/>
    <cellStyle name="SAPBEXexcCritical5 4 2" xfId="25855" xr:uid="{00000000-0005-0000-0000-0000FF640000}"/>
    <cellStyle name="SAPBEXexcCritical5 4 3" xfId="25856" xr:uid="{00000000-0005-0000-0000-000000650000}"/>
    <cellStyle name="SAPBEXexcCritical6" xfId="25857" xr:uid="{00000000-0005-0000-0000-000001650000}"/>
    <cellStyle name="SAPBEXexcCritical6 2" xfId="25858" xr:uid="{00000000-0005-0000-0000-000002650000}"/>
    <cellStyle name="SAPBEXexcCritical6 2 2" xfId="25859" xr:uid="{00000000-0005-0000-0000-000003650000}"/>
    <cellStyle name="SAPBEXexcCritical6 3" xfId="25860" xr:uid="{00000000-0005-0000-0000-000004650000}"/>
    <cellStyle name="SAPBEXexcCritical6 3 2" xfId="25861" xr:uid="{00000000-0005-0000-0000-000005650000}"/>
    <cellStyle name="SAPBEXexcCritical6 3 3" xfId="25862" xr:uid="{00000000-0005-0000-0000-000006650000}"/>
    <cellStyle name="SAPBEXexcCritical6 4" xfId="25863" xr:uid="{00000000-0005-0000-0000-000007650000}"/>
    <cellStyle name="SAPBEXexcCritical6 4 2" xfId="25864" xr:uid="{00000000-0005-0000-0000-000008650000}"/>
    <cellStyle name="SAPBEXexcCritical6 4 3" xfId="25865" xr:uid="{00000000-0005-0000-0000-000009650000}"/>
    <cellStyle name="SAPBEXexcGood1" xfId="25866" xr:uid="{00000000-0005-0000-0000-00000A650000}"/>
    <cellStyle name="SAPBEXexcGood1 2" xfId="25867" xr:uid="{00000000-0005-0000-0000-00000B650000}"/>
    <cellStyle name="SAPBEXexcGood1 2 2" xfId="25868" xr:uid="{00000000-0005-0000-0000-00000C650000}"/>
    <cellStyle name="SAPBEXexcGood1 3" xfId="25869" xr:uid="{00000000-0005-0000-0000-00000D650000}"/>
    <cellStyle name="SAPBEXexcGood1 3 2" xfId="25870" xr:uid="{00000000-0005-0000-0000-00000E650000}"/>
    <cellStyle name="SAPBEXexcGood1 3 3" xfId="25871" xr:uid="{00000000-0005-0000-0000-00000F650000}"/>
    <cellStyle name="SAPBEXexcGood1 4" xfId="25872" xr:uid="{00000000-0005-0000-0000-000010650000}"/>
    <cellStyle name="SAPBEXexcGood1 4 2" xfId="25873" xr:uid="{00000000-0005-0000-0000-000011650000}"/>
    <cellStyle name="SAPBEXexcGood1 4 3" xfId="25874" xr:uid="{00000000-0005-0000-0000-000012650000}"/>
    <cellStyle name="SAPBEXexcGood2" xfId="25875" xr:uid="{00000000-0005-0000-0000-000013650000}"/>
    <cellStyle name="SAPBEXexcGood2 2" xfId="25876" xr:uid="{00000000-0005-0000-0000-000014650000}"/>
    <cellStyle name="SAPBEXexcGood2 2 2" xfId="25877" xr:uid="{00000000-0005-0000-0000-000015650000}"/>
    <cellStyle name="SAPBEXexcGood2 3" xfId="25878" xr:uid="{00000000-0005-0000-0000-000016650000}"/>
    <cellStyle name="SAPBEXexcGood2 3 2" xfId="25879" xr:uid="{00000000-0005-0000-0000-000017650000}"/>
    <cellStyle name="SAPBEXexcGood2 3 3" xfId="25880" xr:uid="{00000000-0005-0000-0000-000018650000}"/>
    <cellStyle name="SAPBEXexcGood2 4" xfId="25881" xr:uid="{00000000-0005-0000-0000-000019650000}"/>
    <cellStyle name="SAPBEXexcGood2 4 2" xfId="25882" xr:uid="{00000000-0005-0000-0000-00001A650000}"/>
    <cellStyle name="SAPBEXexcGood2 4 3" xfId="25883" xr:uid="{00000000-0005-0000-0000-00001B650000}"/>
    <cellStyle name="SAPBEXexcGood3" xfId="25884" xr:uid="{00000000-0005-0000-0000-00001C650000}"/>
    <cellStyle name="SAPBEXexcGood3 2" xfId="25885" xr:uid="{00000000-0005-0000-0000-00001D650000}"/>
    <cellStyle name="SAPBEXexcGood3 2 2" xfId="25886" xr:uid="{00000000-0005-0000-0000-00001E650000}"/>
    <cellStyle name="SAPBEXexcGood3 3" xfId="25887" xr:uid="{00000000-0005-0000-0000-00001F650000}"/>
    <cellStyle name="SAPBEXexcGood3 3 2" xfId="25888" xr:uid="{00000000-0005-0000-0000-000020650000}"/>
    <cellStyle name="SAPBEXexcGood3 3 3" xfId="25889" xr:uid="{00000000-0005-0000-0000-000021650000}"/>
    <cellStyle name="SAPBEXexcGood3 4" xfId="25890" xr:uid="{00000000-0005-0000-0000-000022650000}"/>
    <cellStyle name="SAPBEXexcGood3 4 2" xfId="25891" xr:uid="{00000000-0005-0000-0000-000023650000}"/>
    <cellStyle name="SAPBEXexcGood3 4 3" xfId="25892" xr:uid="{00000000-0005-0000-0000-000024650000}"/>
    <cellStyle name="SAPBEXfilterDrill" xfId="25893" xr:uid="{00000000-0005-0000-0000-000025650000}"/>
    <cellStyle name="SAPBEXfilterItem" xfId="25894" xr:uid="{00000000-0005-0000-0000-000026650000}"/>
    <cellStyle name="SAPBEXfilterItem 2" xfId="25895" xr:uid="{00000000-0005-0000-0000-000027650000}"/>
    <cellStyle name="SAPBEXfilterItem 3" xfId="25896" xr:uid="{00000000-0005-0000-0000-000028650000}"/>
    <cellStyle name="SAPBEXfilterItem 4" xfId="25897" xr:uid="{00000000-0005-0000-0000-000029650000}"/>
    <cellStyle name="SAPBEXfilterItem 5" xfId="25898" xr:uid="{00000000-0005-0000-0000-00002A650000}"/>
    <cellStyle name="SAPBEXfilterItem 6" xfId="25899" xr:uid="{00000000-0005-0000-0000-00002B650000}"/>
    <cellStyle name="SAPBEXfilterItem 7" xfId="25900" xr:uid="{00000000-0005-0000-0000-00002C650000}"/>
    <cellStyle name="SAPBEXfilterItem 8" xfId="25901" xr:uid="{00000000-0005-0000-0000-00002D650000}"/>
    <cellStyle name="SAPBEXfilterItem_Copy of xSAPtemp5457" xfId="25902" xr:uid="{00000000-0005-0000-0000-00002E650000}"/>
    <cellStyle name="SAPBEXfilterText" xfId="25903" xr:uid="{00000000-0005-0000-0000-00002F650000}"/>
    <cellStyle name="SAPBEXfilterText 2" xfId="25904" xr:uid="{00000000-0005-0000-0000-000030650000}"/>
    <cellStyle name="SAPBEXfilterText 2 2" xfId="25905" xr:uid="{00000000-0005-0000-0000-000031650000}"/>
    <cellStyle name="SAPBEXfilterText 3" xfId="25906" xr:uid="{00000000-0005-0000-0000-000032650000}"/>
    <cellStyle name="SAPBEXfilterText 3 2" xfId="25907" xr:uid="{00000000-0005-0000-0000-000033650000}"/>
    <cellStyle name="SAPBEXfilterText 4" xfId="25908" xr:uid="{00000000-0005-0000-0000-000034650000}"/>
    <cellStyle name="SAPBEXfilterText 5" xfId="25909" xr:uid="{00000000-0005-0000-0000-000035650000}"/>
    <cellStyle name="SAPBEXformats" xfId="25910" xr:uid="{00000000-0005-0000-0000-000036650000}"/>
    <cellStyle name="SAPBEXformats 2" xfId="25911" xr:uid="{00000000-0005-0000-0000-000037650000}"/>
    <cellStyle name="SAPBEXformats 2 2" xfId="25912" xr:uid="{00000000-0005-0000-0000-000038650000}"/>
    <cellStyle name="SAPBEXformats 3" xfId="25913" xr:uid="{00000000-0005-0000-0000-000039650000}"/>
    <cellStyle name="SAPBEXformats 3 2" xfId="25914" xr:uid="{00000000-0005-0000-0000-00003A650000}"/>
    <cellStyle name="SAPBEXformats 3 3" xfId="25915" xr:uid="{00000000-0005-0000-0000-00003B650000}"/>
    <cellStyle name="SAPBEXformats 4" xfId="25916" xr:uid="{00000000-0005-0000-0000-00003C650000}"/>
    <cellStyle name="SAPBEXformats 4 2" xfId="25917" xr:uid="{00000000-0005-0000-0000-00003D650000}"/>
    <cellStyle name="SAPBEXformats 4 3" xfId="25918" xr:uid="{00000000-0005-0000-0000-00003E650000}"/>
    <cellStyle name="SAPBEXheaderItem" xfId="25919" xr:uid="{00000000-0005-0000-0000-00003F650000}"/>
    <cellStyle name="SAPBEXheaderItem 2" xfId="25920" xr:uid="{00000000-0005-0000-0000-000040650000}"/>
    <cellStyle name="SAPBEXheaderItem 2 2" xfId="25921" xr:uid="{00000000-0005-0000-0000-000041650000}"/>
    <cellStyle name="SAPBEXheaderItem 3" xfId="25922" xr:uid="{00000000-0005-0000-0000-000042650000}"/>
    <cellStyle name="SAPBEXheaderItem 3 2" xfId="25923" xr:uid="{00000000-0005-0000-0000-000043650000}"/>
    <cellStyle name="SAPBEXheaderItem 3 3" xfId="25924" xr:uid="{00000000-0005-0000-0000-000044650000}"/>
    <cellStyle name="SAPBEXheaderItem 4" xfId="25925" xr:uid="{00000000-0005-0000-0000-000045650000}"/>
    <cellStyle name="SAPBEXheaderItem 5" xfId="25926" xr:uid="{00000000-0005-0000-0000-000046650000}"/>
    <cellStyle name="SAPBEXheaderItem 6" xfId="25927" xr:uid="{00000000-0005-0000-0000-000047650000}"/>
    <cellStyle name="SAPBEXheaderItem 7" xfId="25928" xr:uid="{00000000-0005-0000-0000-000048650000}"/>
    <cellStyle name="SAPBEXheaderItem 8" xfId="25929" xr:uid="{00000000-0005-0000-0000-000049650000}"/>
    <cellStyle name="SAPBEXheaderItem 9" xfId="25930" xr:uid="{00000000-0005-0000-0000-00004A650000}"/>
    <cellStyle name="SAPBEXheaderItem_Copy of xSAPtemp5457" xfId="25931" xr:uid="{00000000-0005-0000-0000-00004B650000}"/>
    <cellStyle name="SAPBEXheaderText" xfId="25932" xr:uid="{00000000-0005-0000-0000-00004C650000}"/>
    <cellStyle name="SAPBEXheaderText 2" xfId="25933" xr:uid="{00000000-0005-0000-0000-00004D650000}"/>
    <cellStyle name="SAPBEXheaderText 2 2" xfId="25934" xr:uid="{00000000-0005-0000-0000-00004E650000}"/>
    <cellStyle name="SAPBEXheaderText 3" xfId="25935" xr:uid="{00000000-0005-0000-0000-00004F650000}"/>
    <cellStyle name="SAPBEXheaderText 3 2" xfId="25936" xr:uid="{00000000-0005-0000-0000-000050650000}"/>
    <cellStyle name="SAPBEXheaderText 4" xfId="25937" xr:uid="{00000000-0005-0000-0000-000051650000}"/>
    <cellStyle name="SAPBEXheaderText 5" xfId="25938" xr:uid="{00000000-0005-0000-0000-000052650000}"/>
    <cellStyle name="SAPBEXheaderText 6" xfId="25939" xr:uid="{00000000-0005-0000-0000-000053650000}"/>
    <cellStyle name="SAPBEXheaderText 7" xfId="25940" xr:uid="{00000000-0005-0000-0000-000054650000}"/>
    <cellStyle name="SAPBEXheaderText 8" xfId="25941" xr:uid="{00000000-0005-0000-0000-000055650000}"/>
    <cellStyle name="SAPBEXheaderText 9" xfId="25942" xr:uid="{00000000-0005-0000-0000-000056650000}"/>
    <cellStyle name="SAPBEXheaderText_Copy of xSAPtemp5457" xfId="25943" xr:uid="{00000000-0005-0000-0000-000057650000}"/>
    <cellStyle name="SAPBEXHLevel0" xfId="25944" xr:uid="{00000000-0005-0000-0000-000058650000}"/>
    <cellStyle name="SAPBEXHLevel0 2" xfId="25945" xr:uid="{00000000-0005-0000-0000-000059650000}"/>
    <cellStyle name="SAPBEXHLevel0 2 2" xfId="25946" xr:uid="{00000000-0005-0000-0000-00005A650000}"/>
    <cellStyle name="SAPBEXHLevel0 2 2 2" xfId="25947" xr:uid="{00000000-0005-0000-0000-00005B650000}"/>
    <cellStyle name="SAPBEXHLevel0 2 3" xfId="25948" xr:uid="{00000000-0005-0000-0000-00005C650000}"/>
    <cellStyle name="SAPBEXHLevel0 2 3 2" xfId="25949" xr:uid="{00000000-0005-0000-0000-00005D650000}"/>
    <cellStyle name="SAPBEXHLevel0 2 4" xfId="25950" xr:uid="{00000000-0005-0000-0000-00005E650000}"/>
    <cellStyle name="SAPBEXHLevel0 2 4 2" xfId="25951" xr:uid="{00000000-0005-0000-0000-00005F650000}"/>
    <cellStyle name="SAPBEXHLevel0 2 4 3" xfId="25952" xr:uid="{00000000-0005-0000-0000-000060650000}"/>
    <cellStyle name="SAPBEXHLevel0 2 5" xfId="25953" xr:uid="{00000000-0005-0000-0000-000061650000}"/>
    <cellStyle name="SAPBEXHLevel0 2 5 2" xfId="25954" xr:uid="{00000000-0005-0000-0000-000062650000}"/>
    <cellStyle name="SAPBEXHLevel0 2 5 3" xfId="25955" xr:uid="{00000000-0005-0000-0000-000063650000}"/>
    <cellStyle name="SAPBEXHLevel0 3" xfId="25956" xr:uid="{00000000-0005-0000-0000-000064650000}"/>
    <cellStyle name="SAPBEXHLevel0 3 2" xfId="25957" xr:uid="{00000000-0005-0000-0000-000065650000}"/>
    <cellStyle name="SAPBEXHLevel0 3 2 2" xfId="25958" xr:uid="{00000000-0005-0000-0000-000066650000}"/>
    <cellStyle name="SAPBEXHLevel0 3 3" xfId="25959" xr:uid="{00000000-0005-0000-0000-000067650000}"/>
    <cellStyle name="SAPBEXHLevel0 3 3 2" xfId="25960" xr:uid="{00000000-0005-0000-0000-000068650000}"/>
    <cellStyle name="SAPBEXHLevel0 3 4" xfId="25961" xr:uid="{00000000-0005-0000-0000-000069650000}"/>
    <cellStyle name="SAPBEXHLevel0 3 4 2" xfId="25962" xr:uid="{00000000-0005-0000-0000-00006A650000}"/>
    <cellStyle name="SAPBEXHLevel0 3 4 3" xfId="25963" xr:uid="{00000000-0005-0000-0000-00006B650000}"/>
    <cellStyle name="SAPBEXHLevel0 3 5" xfId="25964" xr:uid="{00000000-0005-0000-0000-00006C650000}"/>
    <cellStyle name="SAPBEXHLevel0 3 5 2" xfId="25965" xr:uid="{00000000-0005-0000-0000-00006D650000}"/>
    <cellStyle name="SAPBEXHLevel0 3 5 3" xfId="25966" xr:uid="{00000000-0005-0000-0000-00006E650000}"/>
    <cellStyle name="SAPBEXHLevel0 4" xfId="25967" xr:uid="{00000000-0005-0000-0000-00006F650000}"/>
    <cellStyle name="SAPBEXHLevel0 4 2" xfId="25968" xr:uid="{00000000-0005-0000-0000-000070650000}"/>
    <cellStyle name="SAPBEXHLevel0 4 2 2" xfId="25969" xr:uid="{00000000-0005-0000-0000-000071650000}"/>
    <cellStyle name="SAPBEXHLevel0 5" xfId="25970" xr:uid="{00000000-0005-0000-0000-000072650000}"/>
    <cellStyle name="SAPBEXHLevel0 5 2" xfId="25971" xr:uid="{00000000-0005-0000-0000-000073650000}"/>
    <cellStyle name="SAPBEXHLevel0 5 2 2" xfId="25972" xr:uid="{00000000-0005-0000-0000-000074650000}"/>
    <cellStyle name="SAPBEXHLevel0 6" xfId="25973" xr:uid="{00000000-0005-0000-0000-000075650000}"/>
    <cellStyle name="SAPBEXHLevel0 6 2" xfId="25974" xr:uid="{00000000-0005-0000-0000-000076650000}"/>
    <cellStyle name="SAPBEXHLevel0 7" xfId="25975" xr:uid="{00000000-0005-0000-0000-000077650000}"/>
    <cellStyle name="SAPBEXHLevel0 7 2" xfId="25976" xr:uid="{00000000-0005-0000-0000-000078650000}"/>
    <cellStyle name="SAPBEXHLevel0 7 3" xfId="25977" xr:uid="{00000000-0005-0000-0000-000079650000}"/>
    <cellStyle name="SAPBEXHLevel0 8" xfId="25978" xr:uid="{00000000-0005-0000-0000-00007A650000}"/>
    <cellStyle name="SAPBEXHLevel0 8 2" xfId="25979" xr:uid="{00000000-0005-0000-0000-00007B650000}"/>
    <cellStyle name="SAPBEXHLevel0 8 3" xfId="25980" xr:uid="{00000000-0005-0000-0000-00007C650000}"/>
    <cellStyle name="SAPBEXHLevel0X" xfId="25981" xr:uid="{00000000-0005-0000-0000-00007D650000}"/>
    <cellStyle name="SAPBEXHLevel0X 2" xfId="25982" xr:uid="{00000000-0005-0000-0000-00007E650000}"/>
    <cellStyle name="SAPBEXHLevel0X 2 2" xfId="25983" xr:uid="{00000000-0005-0000-0000-00007F650000}"/>
    <cellStyle name="SAPBEXHLevel0X 2 2 2" xfId="25984" xr:uid="{00000000-0005-0000-0000-000080650000}"/>
    <cellStyle name="SAPBEXHLevel0X 2 3" xfId="25985" xr:uid="{00000000-0005-0000-0000-000081650000}"/>
    <cellStyle name="SAPBEXHLevel0X 2 3 2" xfId="25986" xr:uid="{00000000-0005-0000-0000-000082650000}"/>
    <cellStyle name="SAPBEXHLevel0X 2 4" xfId="25987" xr:uid="{00000000-0005-0000-0000-000083650000}"/>
    <cellStyle name="SAPBEXHLevel0X 2 4 2" xfId="25988" xr:uid="{00000000-0005-0000-0000-000084650000}"/>
    <cellStyle name="SAPBEXHLevel0X 2 4 3" xfId="25989" xr:uid="{00000000-0005-0000-0000-000085650000}"/>
    <cellStyle name="SAPBEXHLevel0X 2 5" xfId="25990" xr:uid="{00000000-0005-0000-0000-000086650000}"/>
    <cellStyle name="SAPBEXHLevel0X 2 5 2" xfId="25991" xr:uid="{00000000-0005-0000-0000-000087650000}"/>
    <cellStyle name="SAPBEXHLevel0X 2 5 3" xfId="25992" xr:uid="{00000000-0005-0000-0000-000088650000}"/>
    <cellStyle name="SAPBEXHLevel0X 3" xfId="25993" xr:uid="{00000000-0005-0000-0000-000089650000}"/>
    <cellStyle name="SAPBEXHLevel0X 3 2" xfId="25994" xr:uid="{00000000-0005-0000-0000-00008A650000}"/>
    <cellStyle name="SAPBEXHLevel0X 3 2 2" xfId="25995" xr:uid="{00000000-0005-0000-0000-00008B650000}"/>
    <cellStyle name="SAPBEXHLevel0X 3 3" xfId="25996" xr:uid="{00000000-0005-0000-0000-00008C650000}"/>
    <cellStyle name="SAPBEXHLevel0X 3 3 2" xfId="25997" xr:uid="{00000000-0005-0000-0000-00008D650000}"/>
    <cellStyle name="SAPBEXHLevel0X 3 4" xfId="25998" xr:uid="{00000000-0005-0000-0000-00008E650000}"/>
    <cellStyle name="SAPBEXHLevel0X 3 4 2" xfId="25999" xr:uid="{00000000-0005-0000-0000-00008F650000}"/>
    <cellStyle name="SAPBEXHLevel0X 3 4 3" xfId="26000" xr:uid="{00000000-0005-0000-0000-000090650000}"/>
    <cellStyle name="SAPBEXHLevel0X 3 5" xfId="26001" xr:uid="{00000000-0005-0000-0000-000091650000}"/>
    <cellStyle name="SAPBEXHLevel0X 3 5 2" xfId="26002" xr:uid="{00000000-0005-0000-0000-000092650000}"/>
    <cellStyle name="SAPBEXHLevel0X 3 5 3" xfId="26003" xr:uid="{00000000-0005-0000-0000-000093650000}"/>
    <cellStyle name="SAPBEXHLevel0X 4" xfId="26004" xr:uid="{00000000-0005-0000-0000-000094650000}"/>
    <cellStyle name="SAPBEXHLevel0X 4 2" xfId="26005" xr:uid="{00000000-0005-0000-0000-000095650000}"/>
    <cellStyle name="SAPBEXHLevel0X 4 2 2" xfId="26006" xr:uid="{00000000-0005-0000-0000-000096650000}"/>
    <cellStyle name="SAPBEXHLevel0X 5" xfId="26007" xr:uid="{00000000-0005-0000-0000-000097650000}"/>
    <cellStyle name="SAPBEXHLevel0X 5 2" xfId="26008" xr:uid="{00000000-0005-0000-0000-000098650000}"/>
    <cellStyle name="SAPBEXHLevel0X 5 2 2" xfId="26009" xr:uid="{00000000-0005-0000-0000-000099650000}"/>
    <cellStyle name="SAPBEXHLevel0X 6" xfId="26010" xr:uid="{00000000-0005-0000-0000-00009A650000}"/>
    <cellStyle name="SAPBEXHLevel0X 6 2" xfId="26011" xr:uid="{00000000-0005-0000-0000-00009B650000}"/>
    <cellStyle name="SAPBEXHLevel0X 7" xfId="26012" xr:uid="{00000000-0005-0000-0000-00009C650000}"/>
    <cellStyle name="SAPBEXHLevel0X 7 2" xfId="26013" xr:uid="{00000000-0005-0000-0000-00009D650000}"/>
    <cellStyle name="SAPBEXHLevel0X 7 3" xfId="26014" xr:uid="{00000000-0005-0000-0000-00009E650000}"/>
    <cellStyle name="SAPBEXHLevel0X 8" xfId="26015" xr:uid="{00000000-0005-0000-0000-00009F650000}"/>
    <cellStyle name="SAPBEXHLevel0X 8 2" xfId="26016" xr:uid="{00000000-0005-0000-0000-0000A0650000}"/>
    <cellStyle name="SAPBEXHLevel0X 8 3" xfId="26017" xr:uid="{00000000-0005-0000-0000-0000A1650000}"/>
    <cellStyle name="SAPBEXHLevel1" xfId="26018" xr:uid="{00000000-0005-0000-0000-0000A2650000}"/>
    <cellStyle name="SAPBEXHLevel1 2" xfId="26019" xr:uid="{00000000-0005-0000-0000-0000A3650000}"/>
    <cellStyle name="SAPBEXHLevel1 2 2" xfId="26020" xr:uid="{00000000-0005-0000-0000-0000A4650000}"/>
    <cellStyle name="SAPBEXHLevel1 2 2 2" xfId="26021" xr:uid="{00000000-0005-0000-0000-0000A5650000}"/>
    <cellStyle name="SAPBEXHLevel1 2 3" xfId="26022" xr:uid="{00000000-0005-0000-0000-0000A6650000}"/>
    <cellStyle name="SAPBEXHLevel1 2 3 2" xfId="26023" xr:uid="{00000000-0005-0000-0000-0000A7650000}"/>
    <cellStyle name="SAPBEXHLevel1 2 4" xfId="26024" xr:uid="{00000000-0005-0000-0000-0000A8650000}"/>
    <cellStyle name="SAPBEXHLevel1 2 4 2" xfId="26025" xr:uid="{00000000-0005-0000-0000-0000A9650000}"/>
    <cellStyle name="SAPBEXHLevel1 2 4 3" xfId="26026" xr:uid="{00000000-0005-0000-0000-0000AA650000}"/>
    <cellStyle name="SAPBEXHLevel1 2 5" xfId="26027" xr:uid="{00000000-0005-0000-0000-0000AB650000}"/>
    <cellStyle name="SAPBEXHLevel1 2 5 2" xfId="26028" xr:uid="{00000000-0005-0000-0000-0000AC650000}"/>
    <cellStyle name="SAPBEXHLevel1 2 5 3" xfId="26029" xr:uid="{00000000-0005-0000-0000-0000AD650000}"/>
    <cellStyle name="SAPBEXHLevel1 3" xfId="26030" xr:uid="{00000000-0005-0000-0000-0000AE650000}"/>
    <cellStyle name="SAPBEXHLevel1 3 2" xfId="26031" xr:uid="{00000000-0005-0000-0000-0000AF650000}"/>
    <cellStyle name="SAPBEXHLevel1 3 2 2" xfId="26032" xr:uid="{00000000-0005-0000-0000-0000B0650000}"/>
    <cellStyle name="SAPBEXHLevel1 3 3" xfId="26033" xr:uid="{00000000-0005-0000-0000-0000B1650000}"/>
    <cellStyle name="SAPBEXHLevel1 3 3 2" xfId="26034" xr:uid="{00000000-0005-0000-0000-0000B2650000}"/>
    <cellStyle name="SAPBEXHLevel1 3 4" xfId="26035" xr:uid="{00000000-0005-0000-0000-0000B3650000}"/>
    <cellStyle name="SAPBEXHLevel1 3 4 2" xfId="26036" xr:uid="{00000000-0005-0000-0000-0000B4650000}"/>
    <cellStyle name="SAPBEXHLevel1 3 4 3" xfId="26037" xr:uid="{00000000-0005-0000-0000-0000B5650000}"/>
    <cellStyle name="SAPBEXHLevel1 3 5" xfId="26038" xr:uid="{00000000-0005-0000-0000-0000B6650000}"/>
    <cellStyle name="SAPBEXHLevel1 3 5 2" xfId="26039" xr:uid="{00000000-0005-0000-0000-0000B7650000}"/>
    <cellStyle name="SAPBEXHLevel1 3 5 3" xfId="26040" xr:uid="{00000000-0005-0000-0000-0000B8650000}"/>
    <cellStyle name="SAPBEXHLevel1 4" xfId="26041" xr:uid="{00000000-0005-0000-0000-0000B9650000}"/>
    <cellStyle name="SAPBEXHLevel1 4 2" xfId="26042" xr:uid="{00000000-0005-0000-0000-0000BA650000}"/>
    <cellStyle name="SAPBEXHLevel1 4 2 2" xfId="26043" xr:uid="{00000000-0005-0000-0000-0000BB650000}"/>
    <cellStyle name="SAPBEXHLevel1 5" xfId="26044" xr:uid="{00000000-0005-0000-0000-0000BC650000}"/>
    <cellStyle name="SAPBEXHLevel1 5 2" xfId="26045" xr:uid="{00000000-0005-0000-0000-0000BD650000}"/>
    <cellStyle name="SAPBEXHLevel1 5 2 2" xfId="26046" xr:uid="{00000000-0005-0000-0000-0000BE650000}"/>
    <cellStyle name="SAPBEXHLevel1 6" xfId="26047" xr:uid="{00000000-0005-0000-0000-0000BF650000}"/>
    <cellStyle name="SAPBEXHLevel1 6 2" xfId="26048" xr:uid="{00000000-0005-0000-0000-0000C0650000}"/>
    <cellStyle name="SAPBEXHLevel1 7" xfId="26049" xr:uid="{00000000-0005-0000-0000-0000C1650000}"/>
    <cellStyle name="SAPBEXHLevel1 7 2" xfId="26050" xr:uid="{00000000-0005-0000-0000-0000C2650000}"/>
    <cellStyle name="SAPBEXHLevel1 7 3" xfId="26051" xr:uid="{00000000-0005-0000-0000-0000C3650000}"/>
    <cellStyle name="SAPBEXHLevel1 8" xfId="26052" xr:uid="{00000000-0005-0000-0000-0000C4650000}"/>
    <cellStyle name="SAPBEXHLevel1 8 2" xfId="26053" xr:uid="{00000000-0005-0000-0000-0000C5650000}"/>
    <cellStyle name="SAPBEXHLevel1 8 3" xfId="26054" xr:uid="{00000000-0005-0000-0000-0000C6650000}"/>
    <cellStyle name="SAPBEXHLevel1X" xfId="26055" xr:uid="{00000000-0005-0000-0000-0000C7650000}"/>
    <cellStyle name="SAPBEXHLevel1X 2" xfId="26056" xr:uid="{00000000-0005-0000-0000-0000C8650000}"/>
    <cellStyle name="SAPBEXHLevel1X 2 2" xfId="26057" xr:uid="{00000000-0005-0000-0000-0000C9650000}"/>
    <cellStyle name="SAPBEXHLevel1X 2 2 2" xfId="26058" xr:uid="{00000000-0005-0000-0000-0000CA650000}"/>
    <cellStyle name="SAPBEXHLevel1X 2 3" xfId="26059" xr:uid="{00000000-0005-0000-0000-0000CB650000}"/>
    <cellStyle name="SAPBEXHLevel1X 2 3 2" xfId="26060" xr:uid="{00000000-0005-0000-0000-0000CC650000}"/>
    <cellStyle name="SAPBEXHLevel1X 2 4" xfId="26061" xr:uid="{00000000-0005-0000-0000-0000CD650000}"/>
    <cellStyle name="SAPBEXHLevel1X 2 4 2" xfId="26062" xr:uid="{00000000-0005-0000-0000-0000CE650000}"/>
    <cellStyle name="SAPBEXHLevel1X 2 4 3" xfId="26063" xr:uid="{00000000-0005-0000-0000-0000CF650000}"/>
    <cellStyle name="SAPBEXHLevel1X 2 5" xfId="26064" xr:uid="{00000000-0005-0000-0000-0000D0650000}"/>
    <cellStyle name="SAPBEXHLevel1X 2 5 2" xfId="26065" xr:uid="{00000000-0005-0000-0000-0000D1650000}"/>
    <cellStyle name="SAPBEXHLevel1X 2 5 3" xfId="26066" xr:uid="{00000000-0005-0000-0000-0000D2650000}"/>
    <cellStyle name="SAPBEXHLevel1X 3" xfId="26067" xr:uid="{00000000-0005-0000-0000-0000D3650000}"/>
    <cellStyle name="SAPBEXHLevel1X 3 2" xfId="26068" xr:uid="{00000000-0005-0000-0000-0000D4650000}"/>
    <cellStyle name="SAPBEXHLevel1X 3 2 2" xfId="26069" xr:uid="{00000000-0005-0000-0000-0000D5650000}"/>
    <cellStyle name="SAPBEXHLevel1X 3 3" xfId="26070" xr:uid="{00000000-0005-0000-0000-0000D6650000}"/>
    <cellStyle name="SAPBEXHLevel1X 3 3 2" xfId="26071" xr:uid="{00000000-0005-0000-0000-0000D7650000}"/>
    <cellStyle name="SAPBEXHLevel1X 3 4" xfId="26072" xr:uid="{00000000-0005-0000-0000-0000D8650000}"/>
    <cellStyle name="SAPBEXHLevel1X 3 4 2" xfId="26073" xr:uid="{00000000-0005-0000-0000-0000D9650000}"/>
    <cellStyle name="SAPBEXHLevel1X 3 4 3" xfId="26074" xr:uid="{00000000-0005-0000-0000-0000DA650000}"/>
    <cellStyle name="SAPBEXHLevel1X 3 5" xfId="26075" xr:uid="{00000000-0005-0000-0000-0000DB650000}"/>
    <cellStyle name="SAPBEXHLevel1X 3 5 2" xfId="26076" xr:uid="{00000000-0005-0000-0000-0000DC650000}"/>
    <cellStyle name="SAPBEXHLevel1X 3 5 3" xfId="26077" xr:uid="{00000000-0005-0000-0000-0000DD650000}"/>
    <cellStyle name="SAPBEXHLevel1X 4" xfId="26078" xr:uid="{00000000-0005-0000-0000-0000DE650000}"/>
    <cellStyle name="SAPBEXHLevel1X 4 2" xfId="26079" xr:uid="{00000000-0005-0000-0000-0000DF650000}"/>
    <cellStyle name="SAPBEXHLevel1X 4 2 2" xfId="26080" xr:uid="{00000000-0005-0000-0000-0000E0650000}"/>
    <cellStyle name="SAPBEXHLevel1X 5" xfId="26081" xr:uid="{00000000-0005-0000-0000-0000E1650000}"/>
    <cellStyle name="SAPBEXHLevel1X 5 2" xfId="26082" xr:uid="{00000000-0005-0000-0000-0000E2650000}"/>
    <cellStyle name="SAPBEXHLevel1X 5 2 2" xfId="26083" xr:uid="{00000000-0005-0000-0000-0000E3650000}"/>
    <cellStyle name="SAPBEXHLevel1X 6" xfId="26084" xr:uid="{00000000-0005-0000-0000-0000E4650000}"/>
    <cellStyle name="SAPBEXHLevel1X 6 2" xfId="26085" xr:uid="{00000000-0005-0000-0000-0000E5650000}"/>
    <cellStyle name="SAPBEXHLevel1X 7" xfId="26086" xr:uid="{00000000-0005-0000-0000-0000E6650000}"/>
    <cellStyle name="SAPBEXHLevel1X 7 2" xfId="26087" xr:uid="{00000000-0005-0000-0000-0000E7650000}"/>
    <cellStyle name="SAPBEXHLevel1X 7 3" xfId="26088" xr:uid="{00000000-0005-0000-0000-0000E8650000}"/>
    <cellStyle name="SAPBEXHLevel1X 8" xfId="26089" xr:uid="{00000000-0005-0000-0000-0000E9650000}"/>
    <cellStyle name="SAPBEXHLevel1X 8 2" xfId="26090" xr:uid="{00000000-0005-0000-0000-0000EA650000}"/>
    <cellStyle name="SAPBEXHLevel1X 8 3" xfId="26091" xr:uid="{00000000-0005-0000-0000-0000EB650000}"/>
    <cellStyle name="SAPBEXHLevel2" xfId="26092" xr:uid="{00000000-0005-0000-0000-0000EC650000}"/>
    <cellStyle name="SAPBEXHLevel2 2" xfId="26093" xr:uid="{00000000-0005-0000-0000-0000ED650000}"/>
    <cellStyle name="SAPBEXHLevel2 2 2" xfId="26094" xr:uid="{00000000-0005-0000-0000-0000EE650000}"/>
    <cellStyle name="SAPBEXHLevel2 2 2 2" xfId="26095" xr:uid="{00000000-0005-0000-0000-0000EF650000}"/>
    <cellStyle name="SAPBEXHLevel2 2 3" xfId="26096" xr:uid="{00000000-0005-0000-0000-0000F0650000}"/>
    <cellStyle name="SAPBEXHLevel2 2 3 2" xfId="26097" xr:uid="{00000000-0005-0000-0000-0000F1650000}"/>
    <cellStyle name="SAPBEXHLevel2 2 4" xfId="26098" xr:uid="{00000000-0005-0000-0000-0000F2650000}"/>
    <cellStyle name="SAPBEXHLevel2 2 4 2" xfId="26099" xr:uid="{00000000-0005-0000-0000-0000F3650000}"/>
    <cellStyle name="SAPBEXHLevel2 2 4 3" xfId="26100" xr:uid="{00000000-0005-0000-0000-0000F4650000}"/>
    <cellStyle name="SAPBEXHLevel2 2 5" xfId="26101" xr:uid="{00000000-0005-0000-0000-0000F5650000}"/>
    <cellStyle name="SAPBEXHLevel2 2 5 2" xfId="26102" xr:uid="{00000000-0005-0000-0000-0000F6650000}"/>
    <cellStyle name="SAPBEXHLevel2 2 5 3" xfId="26103" xr:uid="{00000000-0005-0000-0000-0000F7650000}"/>
    <cellStyle name="SAPBEXHLevel2 3" xfId="26104" xr:uid="{00000000-0005-0000-0000-0000F8650000}"/>
    <cellStyle name="SAPBEXHLevel2 3 2" xfId="26105" xr:uid="{00000000-0005-0000-0000-0000F9650000}"/>
    <cellStyle name="SAPBEXHLevel2 3 2 2" xfId="26106" xr:uid="{00000000-0005-0000-0000-0000FA650000}"/>
    <cellStyle name="SAPBEXHLevel2 3 3" xfId="26107" xr:uid="{00000000-0005-0000-0000-0000FB650000}"/>
    <cellStyle name="SAPBEXHLevel2 3 3 2" xfId="26108" xr:uid="{00000000-0005-0000-0000-0000FC650000}"/>
    <cellStyle name="SAPBEXHLevel2 3 4" xfId="26109" xr:uid="{00000000-0005-0000-0000-0000FD650000}"/>
    <cellStyle name="SAPBEXHLevel2 3 4 2" xfId="26110" xr:uid="{00000000-0005-0000-0000-0000FE650000}"/>
    <cellStyle name="SAPBEXHLevel2 3 4 3" xfId="26111" xr:uid="{00000000-0005-0000-0000-0000FF650000}"/>
    <cellStyle name="SAPBEXHLevel2 3 5" xfId="26112" xr:uid="{00000000-0005-0000-0000-000000660000}"/>
    <cellStyle name="SAPBEXHLevel2 3 5 2" xfId="26113" xr:uid="{00000000-0005-0000-0000-000001660000}"/>
    <cellStyle name="SAPBEXHLevel2 3 5 3" xfId="26114" xr:uid="{00000000-0005-0000-0000-000002660000}"/>
    <cellStyle name="SAPBEXHLevel2 4" xfId="26115" xr:uid="{00000000-0005-0000-0000-000003660000}"/>
    <cellStyle name="SAPBEXHLevel2 4 2" xfId="26116" xr:uid="{00000000-0005-0000-0000-000004660000}"/>
    <cellStyle name="SAPBEXHLevel2 4 2 2" xfId="26117" xr:uid="{00000000-0005-0000-0000-000005660000}"/>
    <cellStyle name="SAPBEXHLevel2 5" xfId="26118" xr:uid="{00000000-0005-0000-0000-000006660000}"/>
    <cellStyle name="SAPBEXHLevel2 5 2" xfId="26119" xr:uid="{00000000-0005-0000-0000-000007660000}"/>
    <cellStyle name="SAPBEXHLevel2 5 2 2" xfId="26120" xr:uid="{00000000-0005-0000-0000-000008660000}"/>
    <cellStyle name="SAPBEXHLevel2 6" xfId="26121" xr:uid="{00000000-0005-0000-0000-000009660000}"/>
    <cellStyle name="SAPBEXHLevel2 6 2" xfId="26122" xr:uid="{00000000-0005-0000-0000-00000A660000}"/>
    <cellStyle name="SAPBEXHLevel2 7" xfId="26123" xr:uid="{00000000-0005-0000-0000-00000B660000}"/>
    <cellStyle name="SAPBEXHLevel2 7 2" xfId="26124" xr:uid="{00000000-0005-0000-0000-00000C660000}"/>
    <cellStyle name="SAPBEXHLevel2 7 3" xfId="26125" xr:uid="{00000000-0005-0000-0000-00000D660000}"/>
    <cellStyle name="SAPBEXHLevel2 8" xfId="26126" xr:uid="{00000000-0005-0000-0000-00000E660000}"/>
    <cellStyle name="SAPBEXHLevel2 8 2" xfId="26127" xr:uid="{00000000-0005-0000-0000-00000F660000}"/>
    <cellStyle name="SAPBEXHLevel2 8 3" xfId="26128" xr:uid="{00000000-0005-0000-0000-000010660000}"/>
    <cellStyle name="SAPBEXHLevel2X" xfId="26129" xr:uid="{00000000-0005-0000-0000-000011660000}"/>
    <cellStyle name="SAPBEXHLevel2X 2" xfId="26130" xr:uid="{00000000-0005-0000-0000-000012660000}"/>
    <cellStyle name="SAPBEXHLevel2X 2 2" xfId="26131" xr:uid="{00000000-0005-0000-0000-000013660000}"/>
    <cellStyle name="SAPBEXHLevel2X 2 2 2" xfId="26132" xr:uid="{00000000-0005-0000-0000-000014660000}"/>
    <cellStyle name="SAPBEXHLevel2X 2 3" xfId="26133" xr:uid="{00000000-0005-0000-0000-000015660000}"/>
    <cellStyle name="SAPBEXHLevel2X 2 3 2" xfId="26134" xr:uid="{00000000-0005-0000-0000-000016660000}"/>
    <cellStyle name="SAPBEXHLevel2X 2 4" xfId="26135" xr:uid="{00000000-0005-0000-0000-000017660000}"/>
    <cellStyle name="SAPBEXHLevel2X 2 4 2" xfId="26136" xr:uid="{00000000-0005-0000-0000-000018660000}"/>
    <cellStyle name="SAPBEXHLevel2X 2 4 3" xfId="26137" xr:uid="{00000000-0005-0000-0000-000019660000}"/>
    <cellStyle name="SAPBEXHLevel2X 2 5" xfId="26138" xr:uid="{00000000-0005-0000-0000-00001A660000}"/>
    <cellStyle name="SAPBEXHLevel2X 2 5 2" xfId="26139" xr:uid="{00000000-0005-0000-0000-00001B660000}"/>
    <cellStyle name="SAPBEXHLevel2X 2 5 3" xfId="26140" xr:uid="{00000000-0005-0000-0000-00001C660000}"/>
    <cellStyle name="SAPBEXHLevel2X 3" xfId="26141" xr:uid="{00000000-0005-0000-0000-00001D660000}"/>
    <cellStyle name="SAPBEXHLevel2X 3 2" xfId="26142" xr:uid="{00000000-0005-0000-0000-00001E660000}"/>
    <cellStyle name="SAPBEXHLevel2X 3 2 2" xfId="26143" xr:uid="{00000000-0005-0000-0000-00001F660000}"/>
    <cellStyle name="SAPBEXHLevel2X 3 3" xfId="26144" xr:uid="{00000000-0005-0000-0000-000020660000}"/>
    <cellStyle name="SAPBEXHLevel2X 3 3 2" xfId="26145" xr:uid="{00000000-0005-0000-0000-000021660000}"/>
    <cellStyle name="SAPBEXHLevel2X 3 4" xfId="26146" xr:uid="{00000000-0005-0000-0000-000022660000}"/>
    <cellStyle name="SAPBEXHLevel2X 3 4 2" xfId="26147" xr:uid="{00000000-0005-0000-0000-000023660000}"/>
    <cellStyle name="SAPBEXHLevel2X 3 4 3" xfId="26148" xr:uid="{00000000-0005-0000-0000-000024660000}"/>
    <cellStyle name="SAPBEXHLevel2X 3 5" xfId="26149" xr:uid="{00000000-0005-0000-0000-000025660000}"/>
    <cellStyle name="SAPBEXHLevel2X 3 5 2" xfId="26150" xr:uid="{00000000-0005-0000-0000-000026660000}"/>
    <cellStyle name="SAPBEXHLevel2X 3 5 3" xfId="26151" xr:uid="{00000000-0005-0000-0000-000027660000}"/>
    <cellStyle name="SAPBEXHLevel2X 4" xfId="26152" xr:uid="{00000000-0005-0000-0000-000028660000}"/>
    <cellStyle name="SAPBEXHLevel2X 4 2" xfId="26153" xr:uid="{00000000-0005-0000-0000-000029660000}"/>
    <cellStyle name="SAPBEXHLevel2X 4 2 2" xfId="26154" xr:uid="{00000000-0005-0000-0000-00002A660000}"/>
    <cellStyle name="SAPBEXHLevel2X 5" xfId="26155" xr:uid="{00000000-0005-0000-0000-00002B660000}"/>
    <cellStyle name="SAPBEXHLevel2X 5 2" xfId="26156" xr:uid="{00000000-0005-0000-0000-00002C660000}"/>
    <cellStyle name="SAPBEXHLevel2X 5 2 2" xfId="26157" xr:uid="{00000000-0005-0000-0000-00002D660000}"/>
    <cellStyle name="SAPBEXHLevel2X 6" xfId="26158" xr:uid="{00000000-0005-0000-0000-00002E660000}"/>
    <cellStyle name="SAPBEXHLevel2X 6 2" xfId="26159" xr:uid="{00000000-0005-0000-0000-00002F660000}"/>
    <cellStyle name="SAPBEXHLevel2X 7" xfId="26160" xr:uid="{00000000-0005-0000-0000-000030660000}"/>
    <cellStyle name="SAPBEXHLevel2X 7 2" xfId="26161" xr:uid="{00000000-0005-0000-0000-000031660000}"/>
    <cellStyle name="SAPBEXHLevel2X 7 3" xfId="26162" xr:uid="{00000000-0005-0000-0000-000032660000}"/>
    <cellStyle name="SAPBEXHLevel2X 8" xfId="26163" xr:uid="{00000000-0005-0000-0000-000033660000}"/>
    <cellStyle name="SAPBEXHLevel2X 8 2" xfId="26164" xr:uid="{00000000-0005-0000-0000-000034660000}"/>
    <cellStyle name="SAPBEXHLevel2X 8 3" xfId="26165" xr:uid="{00000000-0005-0000-0000-000035660000}"/>
    <cellStyle name="SAPBEXHLevel3" xfId="26166" xr:uid="{00000000-0005-0000-0000-000036660000}"/>
    <cellStyle name="SAPBEXHLevel3 2" xfId="26167" xr:uid="{00000000-0005-0000-0000-000037660000}"/>
    <cellStyle name="SAPBEXHLevel3 2 2" xfId="26168" xr:uid="{00000000-0005-0000-0000-000038660000}"/>
    <cellStyle name="SAPBEXHLevel3 2 2 2" xfId="26169" xr:uid="{00000000-0005-0000-0000-000039660000}"/>
    <cellStyle name="SAPBEXHLevel3 2 3" xfId="26170" xr:uid="{00000000-0005-0000-0000-00003A660000}"/>
    <cellStyle name="SAPBEXHLevel3 2 3 2" xfId="26171" xr:uid="{00000000-0005-0000-0000-00003B660000}"/>
    <cellStyle name="SAPBEXHLevel3 2 4" xfId="26172" xr:uid="{00000000-0005-0000-0000-00003C660000}"/>
    <cellStyle name="SAPBEXHLevel3 2 4 2" xfId="26173" xr:uid="{00000000-0005-0000-0000-00003D660000}"/>
    <cellStyle name="SAPBEXHLevel3 2 4 3" xfId="26174" xr:uid="{00000000-0005-0000-0000-00003E660000}"/>
    <cellStyle name="SAPBEXHLevel3 2 5" xfId="26175" xr:uid="{00000000-0005-0000-0000-00003F660000}"/>
    <cellStyle name="SAPBEXHLevel3 2 5 2" xfId="26176" xr:uid="{00000000-0005-0000-0000-000040660000}"/>
    <cellStyle name="SAPBEXHLevel3 2 5 3" xfId="26177" xr:uid="{00000000-0005-0000-0000-000041660000}"/>
    <cellStyle name="SAPBEXHLevel3 3" xfId="26178" xr:uid="{00000000-0005-0000-0000-000042660000}"/>
    <cellStyle name="SAPBEXHLevel3 3 2" xfId="26179" xr:uid="{00000000-0005-0000-0000-000043660000}"/>
    <cellStyle name="SAPBEXHLevel3 3 2 2" xfId="26180" xr:uid="{00000000-0005-0000-0000-000044660000}"/>
    <cellStyle name="SAPBEXHLevel3 3 3" xfId="26181" xr:uid="{00000000-0005-0000-0000-000045660000}"/>
    <cellStyle name="SAPBEXHLevel3 3 3 2" xfId="26182" xr:uid="{00000000-0005-0000-0000-000046660000}"/>
    <cellStyle name="SAPBEXHLevel3 3 4" xfId="26183" xr:uid="{00000000-0005-0000-0000-000047660000}"/>
    <cellStyle name="SAPBEXHLevel3 3 4 2" xfId="26184" xr:uid="{00000000-0005-0000-0000-000048660000}"/>
    <cellStyle name="SAPBEXHLevel3 3 4 3" xfId="26185" xr:uid="{00000000-0005-0000-0000-000049660000}"/>
    <cellStyle name="SAPBEXHLevel3 3 5" xfId="26186" xr:uid="{00000000-0005-0000-0000-00004A660000}"/>
    <cellStyle name="SAPBEXHLevel3 3 5 2" xfId="26187" xr:uid="{00000000-0005-0000-0000-00004B660000}"/>
    <cellStyle name="SAPBEXHLevel3 3 5 3" xfId="26188" xr:uid="{00000000-0005-0000-0000-00004C660000}"/>
    <cellStyle name="SAPBEXHLevel3 4" xfId="26189" xr:uid="{00000000-0005-0000-0000-00004D660000}"/>
    <cellStyle name="SAPBEXHLevel3 4 2" xfId="26190" xr:uid="{00000000-0005-0000-0000-00004E660000}"/>
    <cellStyle name="SAPBEXHLevel3 4 2 2" xfId="26191" xr:uid="{00000000-0005-0000-0000-00004F660000}"/>
    <cellStyle name="SAPBEXHLevel3 5" xfId="26192" xr:uid="{00000000-0005-0000-0000-000050660000}"/>
    <cellStyle name="SAPBEXHLevel3 5 2" xfId="26193" xr:uid="{00000000-0005-0000-0000-000051660000}"/>
    <cellStyle name="SAPBEXHLevel3 5 2 2" xfId="26194" xr:uid="{00000000-0005-0000-0000-000052660000}"/>
    <cellStyle name="SAPBEXHLevel3 6" xfId="26195" xr:uid="{00000000-0005-0000-0000-000053660000}"/>
    <cellStyle name="SAPBEXHLevel3 6 2" xfId="26196" xr:uid="{00000000-0005-0000-0000-000054660000}"/>
    <cellStyle name="SAPBEXHLevel3 7" xfId="26197" xr:uid="{00000000-0005-0000-0000-000055660000}"/>
    <cellStyle name="SAPBEXHLevel3 7 2" xfId="26198" xr:uid="{00000000-0005-0000-0000-000056660000}"/>
    <cellStyle name="SAPBEXHLevel3 7 3" xfId="26199" xr:uid="{00000000-0005-0000-0000-000057660000}"/>
    <cellStyle name="SAPBEXHLevel3 8" xfId="26200" xr:uid="{00000000-0005-0000-0000-000058660000}"/>
    <cellStyle name="SAPBEXHLevel3 8 2" xfId="26201" xr:uid="{00000000-0005-0000-0000-000059660000}"/>
    <cellStyle name="SAPBEXHLevel3 8 3" xfId="26202" xr:uid="{00000000-0005-0000-0000-00005A660000}"/>
    <cellStyle name="SAPBEXHLevel3X" xfId="26203" xr:uid="{00000000-0005-0000-0000-00005B660000}"/>
    <cellStyle name="SAPBEXHLevel3X 2" xfId="26204" xr:uid="{00000000-0005-0000-0000-00005C660000}"/>
    <cellStyle name="SAPBEXHLevel3X 2 2" xfId="26205" xr:uid="{00000000-0005-0000-0000-00005D660000}"/>
    <cellStyle name="SAPBEXHLevel3X 2 2 2" xfId="26206" xr:uid="{00000000-0005-0000-0000-00005E660000}"/>
    <cellStyle name="SAPBEXHLevel3X 2 3" xfId="26207" xr:uid="{00000000-0005-0000-0000-00005F660000}"/>
    <cellStyle name="SAPBEXHLevel3X 2 3 2" xfId="26208" xr:uid="{00000000-0005-0000-0000-000060660000}"/>
    <cellStyle name="SAPBEXHLevel3X 2 4" xfId="26209" xr:uid="{00000000-0005-0000-0000-000061660000}"/>
    <cellStyle name="SAPBEXHLevel3X 2 4 2" xfId="26210" xr:uid="{00000000-0005-0000-0000-000062660000}"/>
    <cellStyle name="SAPBEXHLevel3X 2 4 3" xfId="26211" xr:uid="{00000000-0005-0000-0000-000063660000}"/>
    <cellStyle name="SAPBEXHLevel3X 2 5" xfId="26212" xr:uid="{00000000-0005-0000-0000-000064660000}"/>
    <cellStyle name="SAPBEXHLevel3X 2 5 2" xfId="26213" xr:uid="{00000000-0005-0000-0000-000065660000}"/>
    <cellStyle name="SAPBEXHLevel3X 2 5 3" xfId="26214" xr:uid="{00000000-0005-0000-0000-000066660000}"/>
    <cellStyle name="SAPBEXHLevel3X 3" xfId="26215" xr:uid="{00000000-0005-0000-0000-000067660000}"/>
    <cellStyle name="SAPBEXHLevel3X 3 2" xfId="26216" xr:uid="{00000000-0005-0000-0000-000068660000}"/>
    <cellStyle name="SAPBEXHLevel3X 3 2 2" xfId="26217" xr:uid="{00000000-0005-0000-0000-000069660000}"/>
    <cellStyle name="SAPBEXHLevel3X 3 3" xfId="26218" xr:uid="{00000000-0005-0000-0000-00006A660000}"/>
    <cellStyle name="SAPBEXHLevel3X 3 3 2" xfId="26219" xr:uid="{00000000-0005-0000-0000-00006B660000}"/>
    <cellStyle name="SAPBEXHLevel3X 3 4" xfId="26220" xr:uid="{00000000-0005-0000-0000-00006C660000}"/>
    <cellStyle name="SAPBEXHLevel3X 3 4 2" xfId="26221" xr:uid="{00000000-0005-0000-0000-00006D660000}"/>
    <cellStyle name="SAPBEXHLevel3X 3 4 3" xfId="26222" xr:uid="{00000000-0005-0000-0000-00006E660000}"/>
    <cellStyle name="SAPBEXHLevel3X 3 5" xfId="26223" xr:uid="{00000000-0005-0000-0000-00006F660000}"/>
    <cellStyle name="SAPBEXHLevel3X 3 5 2" xfId="26224" xr:uid="{00000000-0005-0000-0000-000070660000}"/>
    <cellStyle name="SAPBEXHLevel3X 3 5 3" xfId="26225" xr:uid="{00000000-0005-0000-0000-000071660000}"/>
    <cellStyle name="SAPBEXHLevel3X 4" xfId="26226" xr:uid="{00000000-0005-0000-0000-000072660000}"/>
    <cellStyle name="SAPBEXHLevel3X 4 2" xfId="26227" xr:uid="{00000000-0005-0000-0000-000073660000}"/>
    <cellStyle name="SAPBEXHLevel3X 4 2 2" xfId="26228" xr:uid="{00000000-0005-0000-0000-000074660000}"/>
    <cellStyle name="SAPBEXHLevel3X 5" xfId="26229" xr:uid="{00000000-0005-0000-0000-000075660000}"/>
    <cellStyle name="SAPBEXHLevel3X 5 2" xfId="26230" xr:uid="{00000000-0005-0000-0000-000076660000}"/>
    <cellStyle name="SAPBEXHLevel3X 5 2 2" xfId="26231" xr:uid="{00000000-0005-0000-0000-000077660000}"/>
    <cellStyle name="SAPBEXHLevel3X 6" xfId="26232" xr:uid="{00000000-0005-0000-0000-000078660000}"/>
    <cellStyle name="SAPBEXHLevel3X 6 2" xfId="26233" xr:uid="{00000000-0005-0000-0000-000079660000}"/>
    <cellStyle name="SAPBEXHLevel3X 7" xfId="26234" xr:uid="{00000000-0005-0000-0000-00007A660000}"/>
    <cellStyle name="SAPBEXHLevel3X 7 2" xfId="26235" xr:uid="{00000000-0005-0000-0000-00007B660000}"/>
    <cellStyle name="SAPBEXHLevel3X 7 3" xfId="26236" xr:uid="{00000000-0005-0000-0000-00007C660000}"/>
    <cellStyle name="SAPBEXHLevel3X 8" xfId="26237" xr:uid="{00000000-0005-0000-0000-00007D660000}"/>
    <cellStyle name="SAPBEXHLevel3X 8 2" xfId="26238" xr:uid="{00000000-0005-0000-0000-00007E660000}"/>
    <cellStyle name="SAPBEXHLevel3X 8 3" xfId="26239" xr:uid="{00000000-0005-0000-0000-00007F660000}"/>
    <cellStyle name="SAPBEXinputData" xfId="26240" xr:uid="{00000000-0005-0000-0000-000080660000}"/>
    <cellStyle name="SAPBEXinputData 2" xfId="26241" xr:uid="{00000000-0005-0000-0000-000081660000}"/>
    <cellStyle name="SAPBEXinputData 2 2" xfId="26242" xr:uid="{00000000-0005-0000-0000-000082660000}"/>
    <cellStyle name="SAPBEXinputData 3" xfId="26243" xr:uid="{00000000-0005-0000-0000-000083660000}"/>
    <cellStyle name="SAPBEXinputData 3 2" xfId="26244" xr:uid="{00000000-0005-0000-0000-000084660000}"/>
    <cellStyle name="SAPBEXinputData 4" xfId="26245" xr:uid="{00000000-0005-0000-0000-000085660000}"/>
    <cellStyle name="SAPBEXresData" xfId="26246" xr:uid="{00000000-0005-0000-0000-000086660000}"/>
    <cellStyle name="SAPBEXresData 2" xfId="26247" xr:uid="{00000000-0005-0000-0000-000087660000}"/>
    <cellStyle name="SAPBEXresData 2 2" xfId="26248" xr:uid="{00000000-0005-0000-0000-000088660000}"/>
    <cellStyle name="SAPBEXresData 3" xfId="26249" xr:uid="{00000000-0005-0000-0000-000089660000}"/>
    <cellStyle name="SAPBEXresData 3 2" xfId="26250" xr:uid="{00000000-0005-0000-0000-00008A660000}"/>
    <cellStyle name="SAPBEXresData 3 3" xfId="26251" xr:uid="{00000000-0005-0000-0000-00008B660000}"/>
    <cellStyle name="SAPBEXresData 4" xfId="26252" xr:uid="{00000000-0005-0000-0000-00008C660000}"/>
    <cellStyle name="SAPBEXresData 4 2" xfId="26253" xr:uid="{00000000-0005-0000-0000-00008D660000}"/>
    <cellStyle name="SAPBEXresData 4 3" xfId="26254" xr:uid="{00000000-0005-0000-0000-00008E660000}"/>
    <cellStyle name="SAPBEXresDataEmph" xfId="26255" xr:uid="{00000000-0005-0000-0000-00008F660000}"/>
    <cellStyle name="SAPBEXresDataEmph 2" xfId="26256" xr:uid="{00000000-0005-0000-0000-000090660000}"/>
    <cellStyle name="SAPBEXresDataEmph 2 2" xfId="26257" xr:uid="{00000000-0005-0000-0000-000091660000}"/>
    <cellStyle name="SAPBEXresDataEmph 3" xfId="26258" xr:uid="{00000000-0005-0000-0000-000092660000}"/>
    <cellStyle name="SAPBEXresDataEmph 3 2" xfId="26259" xr:uid="{00000000-0005-0000-0000-000093660000}"/>
    <cellStyle name="SAPBEXresDataEmph 3 3" xfId="26260" xr:uid="{00000000-0005-0000-0000-000094660000}"/>
    <cellStyle name="SAPBEXresDataEmph 4" xfId="26261" xr:uid="{00000000-0005-0000-0000-000095660000}"/>
    <cellStyle name="SAPBEXresDataEmph 4 2" xfId="26262" xr:uid="{00000000-0005-0000-0000-000096660000}"/>
    <cellStyle name="SAPBEXresDataEmph 4 3" xfId="26263" xr:uid="{00000000-0005-0000-0000-000097660000}"/>
    <cellStyle name="SAPBEXresItem" xfId="26264" xr:uid="{00000000-0005-0000-0000-000098660000}"/>
    <cellStyle name="SAPBEXresItem 2" xfId="26265" xr:uid="{00000000-0005-0000-0000-000099660000}"/>
    <cellStyle name="SAPBEXresItem 2 2" xfId="26266" xr:uid="{00000000-0005-0000-0000-00009A660000}"/>
    <cellStyle name="SAPBEXresItem 3" xfId="26267" xr:uid="{00000000-0005-0000-0000-00009B660000}"/>
    <cellStyle name="SAPBEXresItem 3 2" xfId="26268" xr:uid="{00000000-0005-0000-0000-00009C660000}"/>
    <cellStyle name="SAPBEXresItem 3 3" xfId="26269" xr:uid="{00000000-0005-0000-0000-00009D660000}"/>
    <cellStyle name="SAPBEXresItem 4" xfId="26270" xr:uid="{00000000-0005-0000-0000-00009E660000}"/>
    <cellStyle name="SAPBEXresItem 4 2" xfId="26271" xr:uid="{00000000-0005-0000-0000-00009F660000}"/>
    <cellStyle name="SAPBEXresItem 4 3" xfId="26272" xr:uid="{00000000-0005-0000-0000-0000A0660000}"/>
    <cellStyle name="SAPBEXresItemX" xfId="26273" xr:uid="{00000000-0005-0000-0000-0000A1660000}"/>
    <cellStyle name="SAPBEXresItemX 2" xfId="26274" xr:uid="{00000000-0005-0000-0000-0000A2660000}"/>
    <cellStyle name="SAPBEXresItemX 2 2" xfId="26275" xr:uid="{00000000-0005-0000-0000-0000A3660000}"/>
    <cellStyle name="SAPBEXresItemX 3" xfId="26276" xr:uid="{00000000-0005-0000-0000-0000A4660000}"/>
    <cellStyle name="SAPBEXresItemX 3 2" xfId="26277" xr:uid="{00000000-0005-0000-0000-0000A5660000}"/>
    <cellStyle name="SAPBEXresItemX 3 3" xfId="26278" xr:uid="{00000000-0005-0000-0000-0000A6660000}"/>
    <cellStyle name="SAPBEXresItemX 4" xfId="26279" xr:uid="{00000000-0005-0000-0000-0000A7660000}"/>
    <cellStyle name="SAPBEXresItemX 4 2" xfId="26280" xr:uid="{00000000-0005-0000-0000-0000A8660000}"/>
    <cellStyle name="SAPBEXresItemX 4 3" xfId="26281" xr:uid="{00000000-0005-0000-0000-0000A9660000}"/>
    <cellStyle name="SAPBEXstdData" xfId="26282" xr:uid="{00000000-0005-0000-0000-0000AA660000}"/>
    <cellStyle name="SAPBEXstdData 10" xfId="26283" xr:uid="{00000000-0005-0000-0000-0000AB660000}"/>
    <cellStyle name="SAPBEXstdData 10 2" xfId="26284" xr:uid="{00000000-0005-0000-0000-0000AC660000}"/>
    <cellStyle name="SAPBEXstdData 10 3" xfId="26285" xr:uid="{00000000-0005-0000-0000-0000AD660000}"/>
    <cellStyle name="SAPBEXstdData 11" xfId="26286" xr:uid="{00000000-0005-0000-0000-0000AE660000}"/>
    <cellStyle name="SAPBEXstdData 11 2" xfId="26287" xr:uid="{00000000-0005-0000-0000-0000AF660000}"/>
    <cellStyle name="SAPBEXstdData 11 3" xfId="26288" xr:uid="{00000000-0005-0000-0000-0000B0660000}"/>
    <cellStyle name="SAPBEXstdData 2" xfId="26289" xr:uid="{00000000-0005-0000-0000-0000B1660000}"/>
    <cellStyle name="SAPBEXstdData 2 2" xfId="26290" xr:uid="{00000000-0005-0000-0000-0000B2660000}"/>
    <cellStyle name="SAPBEXstdData 2 2 2" xfId="26291" xr:uid="{00000000-0005-0000-0000-0000B3660000}"/>
    <cellStyle name="SAPBEXstdData 3" xfId="26292" xr:uid="{00000000-0005-0000-0000-0000B4660000}"/>
    <cellStyle name="SAPBEXstdData 3 2" xfId="26293" xr:uid="{00000000-0005-0000-0000-0000B5660000}"/>
    <cellStyle name="SAPBEXstdData 3 2 2" xfId="26294" xr:uid="{00000000-0005-0000-0000-0000B6660000}"/>
    <cellStyle name="SAPBEXstdData 4" xfId="26295" xr:uid="{00000000-0005-0000-0000-0000B7660000}"/>
    <cellStyle name="SAPBEXstdData 4 2" xfId="26296" xr:uid="{00000000-0005-0000-0000-0000B8660000}"/>
    <cellStyle name="SAPBEXstdData 4 2 2" xfId="26297" xr:uid="{00000000-0005-0000-0000-0000B9660000}"/>
    <cellStyle name="SAPBEXstdData 5" xfId="26298" xr:uid="{00000000-0005-0000-0000-0000BA660000}"/>
    <cellStyle name="SAPBEXstdData 5 2" xfId="26299" xr:uid="{00000000-0005-0000-0000-0000BB660000}"/>
    <cellStyle name="SAPBEXstdData 5 2 2" xfId="26300" xr:uid="{00000000-0005-0000-0000-0000BC660000}"/>
    <cellStyle name="SAPBEXstdData 6" xfId="26301" xr:uid="{00000000-0005-0000-0000-0000BD660000}"/>
    <cellStyle name="SAPBEXstdData 6 2" xfId="26302" xr:uid="{00000000-0005-0000-0000-0000BE660000}"/>
    <cellStyle name="SAPBEXstdData 6 2 2" xfId="26303" xr:uid="{00000000-0005-0000-0000-0000BF660000}"/>
    <cellStyle name="SAPBEXstdData 7" xfId="26304" xr:uid="{00000000-0005-0000-0000-0000C0660000}"/>
    <cellStyle name="SAPBEXstdData 8" xfId="26305" xr:uid="{00000000-0005-0000-0000-0000C1660000}"/>
    <cellStyle name="SAPBEXstdData 8 2" xfId="26306" xr:uid="{00000000-0005-0000-0000-0000C2660000}"/>
    <cellStyle name="SAPBEXstdData 8 2 2" xfId="26307" xr:uid="{00000000-0005-0000-0000-0000C3660000}"/>
    <cellStyle name="SAPBEXstdData 9" xfId="26308" xr:uid="{00000000-0005-0000-0000-0000C4660000}"/>
    <cellStyle name="SAPBEXstdData 9 2" xfId="26309" xr:uid="{00000000-0005-0000-0000-0000C5660000}"/>
    <cellStyle name="SAPBEXstdData_Copy of xSAPtemp5457" xfId="26310" xr:uid="{00000000-0005-0000-0000-0000C6660000}"/>
    <cellStyle name="SAPBEXstdDataEmph" xfId="26311" xr:uid="{00000000-0005-0000-0000-0000C7660000}"/>
    <cellStyle name="SAPBEXstdDataEmph 2" xfId="26312" xr:uid="{00000000-0005-0000-0000-0000C8660000}"/>
    <cellStyle name="SAPBEXstdDataEmph 2 2" xfId="26313" xr:uid="{00000000-0005-0000-0000-0000C9660000}"/>
    <cellStyle name="SAPBEXstdDataEmph 3" xfId="26314" xr:uid="{00000000-0005-0000-0000-0000CA660000}"/>
    <cellStyle name="SAPBEXstdDataEmph 3 2" xfId="26315" xr:uid="{00000000-0005-0000-0000-0000CB660000}"/>
    <cellStyle name="SAPBEXstdDataEmph 3 3" xfId="26316" xr:uid="{00000000-0005-0000-0000-0000CC660000}"/>
    <cellStyle name="SAPBEXstdDataEmph 4" xfId="26317" xr:uid="{00000000-0005-0000-0000-0000CD660000}"/>
    <cellStyle name="SAPBEXstdDataEmph 4 2" xfId="26318" xr:uid="{00000000-0005-0000-0000-0000CE660000}"/>
    <cellStyle name="SAPBEXstdDataEmph 4 3" xfId="26319" xr:uid="{00000000-0005-0000-0000-0000CF660000}"/>
    <cellStyle name="SAPBEXstdItem" xfId="26320" xr:uid="{00000000-0005-0000-0000-0000D0660000}"/>
    <cellStyle name="SAPBEXstdItem 10" xfId="26321" xr:uid="{00000000-0005-0000-0000-0000D1660000}"/>
    <cellStyle name="SAPBEXstdItem 10 2" xfId="26322" xr:uid="{00000000-0005-0000-0000-0000D2660000}"/>
    <cellStyle name="SAPBEXstdItem 11" xfId="26323" xr:uid="{00000000-0005-0000-0000-0000D3660000}"/>
    <cellStyle name="SAPBEXstdItem 11 2" xfId="26324" xr:uid="{00000000-0005-0000-0000-0000D4660000}"/>
    <cellStyle name="SAPBEXstdItem 11 3" xfId="26325" xr:uid="{00000000-0005-0000-0000-0000D5660000}"/>
    <cellStyle name="SAPBEXstdItem 12" xfId="26326" xr:uid="{00000000-0005-0000-0000-0000D6660000}"/>
    <cellStyle name="SAPBEXstdItem 12 2" xfId="26327" xr:uid="{00000000-0005-0000-0000-0000D7660000}"/>
    <cellStyle name="SAPBEXstdItem 12 3" xfId="26328" xr:uid="{00000000-0005-0000-0000-0000D8660000}"/>
    <cellStyle name="SAPBEXstdItem 2" xfId="26329" xr:uid="{00000000-0005-0000-0000-0000D9660000}"/>
    <cellStyle name="SAPBEXstdItem 2 2" xfId="26330" xr:uid="{00000000-0005-0000-0000-0000DA660000}"/>
    <cellStyle name="SAPBEXstdItem 2 2 2" xfId="26331" xr:uid="{00000000-0005-0000-0000-0000DB660000}"/>
    <cellStyle name="SAPBEXstdItem 3" xfId="26332" xr:uid="{00000000-0005-0000-0000-0000DC660000}"/>
    <cellStyle name="SAPBEXstdItem 3 2" xfId="26333" xr:uid="{00000000-0005-0000-0000-0000DD660000}"/>
    <cellStyle name="SAPBEXstdItem 3 2 2" xfId="26334" xr:uid="{00000000-0005-0000-0000-0000DE660000}"/>
    <cellStyle name="SAPBEXstdItem 4" xfId="26335" xr:uid="{00000000-0005-0000-0000-0000DF660000}"/>
    <cellStyle name="SAPBEXstdItem 4 2" xfId="26336" xr:uid="{00000000-0005-0000-0000-0000E0660000}"/>
    <cellStyle name="SAPBEXstdItem 4 2 2" xfId="26337" xr:uid="{00000000-0005-0000-0000-0000E1660000}"/>
    <cellStyle name="SAPBEXstdItem 5" xfId="26338" xr:uid="{00000000-0005-0000-0000-0000E2660000}"/>
    <cellStyle name="SAPBEXstdItem 5 2" xfId="26339" xr:uid="{00000000-0005-0000-0000-0000E3660000}"/>
    <cellStyle name="SAPBEXstdItem 5 2 2" xfId="26340" xr:uid="{00000000-0005-0000-0000-0000E4660000}"/>
    <cellStyle name="SAPBEXstdItem 6" xfId="26341" xr:uid="{00000000-0005-0000-0000-0000E5660000}"/>
    <cellStyle name="SAPBEXstdItem 6 2" xfId="26342" xr:uid="{00000000-0005-0000-0000-0000E6660000}"/>
    <cellStyle name="SAPBEXstdItem 6 2 2" xfId="26343" xr:uid="{00000000-0005-0000-0000-0000E7660000}"/>
    <cellStyle name="SAPBEXstdItem 7" xfId="26344" xr:uid="{00000000-0005-0000-0000-0000E8660000}"/>
    <cellStyle name="SAPBEXstdItem 7 2" xfId="26345" xr:uid="{00000000-0005-0000-0000-0000E9660000}"/>
    <cellStyle name="SAPBEXstdItem 7 2 2" xfId="26346" xr:uid="{00000000-0005-0000-0000-0000EA660000}"/>
    <cellStyle name="SAPBEXstdItem 8" xfId="26347" xr:uid="{00000000-0005-0000-0000-0000EB660000}"/>
    <cellStyle name="SAPBEXstdItem 8 2" xfId="26348" xr:uid="{00000000-0005-0000-0000-0000EC660000}"/>
    <cellStyle name="SAPBEXstdItem 8 2 2" xfId="26349" xr:uid="{00000000-0005-0000-0000-0000ED660000}"/>
    <cellStyle name="SAPBEXstdItem 9" xfId="26350" xr:uid="{00000000-0005-0000-0000-0000EE660000}"/>
    <cellStyle name="SAPBEXstdItem 9 2" xfId="26351" xr:uid="{00000000-0005-0000-0000-0000EF660000}"/>
    <cellStyle name="SAPBEXstdItem 9 2 2" xfId="26352" xr:uid="{00000000-0005-0000-0000-0000F0660000}"/>
    <cellStyle name="SAPBEXstdItem_Copy of xSAPtemp5457" xfId="26353" xr:uid="{00000000-0005-0000-0000-0000F1660000}"/>
    <cellStyle name="SAPBEXstdItemX" xfId="26354" xr:uid="{00000000-0005-0000-0000-0000F2660000}"/>
    <cellStyle name="SAPBEXstdItemX 10" xfId="26355" xr:uid="{00000000-0005-0000-0000-0000F3660000}"/>
    <cellStyle name="SAPBEXstdItemX 10 2" xfId="26356" xr:uid="{00000000-0005-0000-0000-0000F4660000}"/>
    <cellStyle name="SAPBEXstdItemX 10 3" xfId="26357" xr:uid="{00000000-0005-0000-0000-0000F5660000}"/>
    <cellStyle name="SAPBEXstdItemX 11" xfId="26358" xr:uid="{00000000-0005-0000-0000-0000F6660000}"/>
    <cellStyle name="SAPBEXstdItemX 11 2" xfId="26359" xr:uid="{00000000-0005-0000-0000-0000F7660000}"/>
    <cellStyle name="SAPBEXstdItemX 11 3" xfId="26360" xr:uid="{00000000-0005-0000-0000-0000F8660000}"/>
    <cellStyle name="SAPBEXstdItemX 2" xfId="26361" xr:uid="{00000000-0005-0000-0000-0000F9660000}"/>
    <cellStyle name="SAPBEXstdItemX 2 2" xfId="26362" xr:uid="{00000000-0005-0000-0000-0000FA660000}"/>
    <cellStyle name="SAPBEXstdItemX 2 2 2" xfId="26363" xr:uid="{00000000-0005-0000-0000-0000FB660000}"/>
    <cellStyle name="SAPBEXstdItemX 3" xfId="26364" xr:uid="{00000000-0005-0000-0000-0000FC660000}"/>
    <cellStyle name="SAPBEXstdItemX 3 2" xfId="26365" xr:uid="{00000000-0005-0000-0000-0000FD660000}"/>
    <cellStyle name="SAPBEXstdItemX 3 2 2" xfId="26366" xr:uid="{00000000-0005-0000-0000-0000FE660000}"/>
    <cellStyle name="SAPBEXstdItemX 4" xfId="26367" xr:uid="{00000000-0005-0000-0000-0000FF660000}"/>
    <cellStyle name="SAPBEXstdItemX 4 2" xfId="26368" xr:uid="{00000000-0005-0000-0000-000000670000}"/>
    <cellStyle name="SAPBEXstdItemX 4 2 2" xfId="26369" xr:uid="{00000000-0005-0000-0000-000001670000}"/>
    <cellStyle name="SAPBEXstdItemX 5" xfId="26370" xr:uid="{00000000-0005-0000-0000-000002670000}"/>
    <cellStyle name="SAPBEXstdItemX 5 2" xfId="26371" xr:uid="{00000000-0005-0000-0000-000003670000}"/>
    <cellStyle name="SAPBEXstdItemX 5 2 2" xfId="26372" xr:uid="{00000000-0005-0000-0000-000004670000}"/>
    <cellStyle name="SAPBEXstdItemX 6" xfId="26373" xr:uid="{00000000-0005-0000-0000-000005670000}"/>
    <cellStyle name="SAPBEXstdItemX 6 2" xfId="26374" xr:uid="{00000000-0005-0000-0000-000006670000}"/>
    <cellStyle name="SAPBEXstdItemX 6 2 2" xfId="26375" xr:uid="{00000000-0005-0000-0000-000007670000}"/>
    <cellStyle name="SAPBEXstdItemX 7" xfId="26376" xr:uid="{00000000-0005-0000-0000-000008670000}"/>
    <cellStyle name="SAPBEXstdItemX 7 2" xfId="26377" xr:uid="{00000000-0005-0000-0000-000009670000}"/>
    <cellStyle name="SAPBEXstdItemX 7 2 2" xfId="26378" xr:uid="{00000000-0005-0000-0000-00000A670000}"/>
    <cellStyle name="SAPBEXstdItemX 8" xfId="26379" xr:uid="{00000000-0005-0000-0000-00000B670000}"/>
    <cellStyle name="SAPBEXstdItemX 8 2" xfId="26380" xr:uid="{00000000-0005-0000-0000-00000C670000}"/>
    <cellStyle name="SAPBEXstdItemX 8 2 2" xfId="26381" xr:uid="{00000000-0005-0000-0000-00000D670000}"/>
    <cellStyle name="SAPBEXstdItemX 9" xfId="26382" xr:uid="{00000000-0005-0000-0000-00000E670000}"/>
    <cellStyle name="SAPBEXstdItemX 9 2" xfId="26383" xr:uid="{00000000-0005-0000-0000-00000F670000}"/>
    <cellStyle name="SAPBEXstdItemX_Copy of xSAPtemp5457" xfId="26384" xr:uid="{00000000-0005-0000-0000-000010670000}"/>
    <cellStyle name="SAPBEXtitle" xfId="26385" xr:uid="{00000000-0005-0000-0000-000011670000}"/>
    <cellStyle name="SAPBEXtitle 2" xfId="26386" xr:uid="{00000000-0005-0000-0000-000012670000}"/>
    <cellStyle name="SAPBEXtitle 3" xfId="26387" xr:uid="{00000000-0005-0000-0000-000013670000}"/>
    <cellStyle name="SAPBEXtitle 4" xfId="26388" xr:uid="{00000000-0005-0000-0000-000014670000}"/>
    <cellStyle name="SAPBEXtitle 5" xfId="26389" xr:uid="{00000000-0005-0000-0000-000015670000}"/>
    <cellStyle name="SAPBEXtitle 6" xfId="26390" xr:uid="{00000000-0005-0000-0000-000016670000}"/>
    <cellStyle name="SAPBEXtitle 7" xfId="26391" xr:uid="{00000000-0005-0000-0000-000017670000}"/>
    <cellStyle name="SAPBEXtitle 8" xfId="26392" xr:uid="{00000000-0005-0000-0000-000018670000}"/>
    <cellStyle name="SAPBEXtitle_Copy of xSAPtemp5457" xfId="26393" xr:uid="{00000000-0005-0000-0000-000019670000}"/>
    <cellStyle name="SAPBEXundefined" xfId="26394" xr:uid="{00000000-0005-0000-0000-00001A670000}"/>
    <cellStyle name="SAPBEXundefined 2" xfId="26395" xr:uid="{00000000-0005-0000-0000-00001B670000}"/>
    <cellStyle name="SAPBEXundefined 2 2" xfId="26396" xr:uid="{00000000-0005-0000-0000-00001C670000}"/>
    <cellStyle name="SAPBEXundefined 3" xfId="26397" xr:uid="{00000000-0005-0000-0000-00001D670000}"/>
    <cellStyle name="SAPBEXundefined 3 2" xfId="26398" xr:uid="{00000000-0005-0000-0000-00001E670000}"/>
    <cellStyle name="SAPBEXundefined 3 3" xfId="26399" xr:uid="{00000000-0005-0000-0000-00001F670000}"/>
    <cellStyle name="SAPBEXundefined 4" xfId="26400" xr:uid="{00000000-0005-0000-0000-000020670000}"/>
    <cellStyle name="SAPBEXundefined 4 2" xfId="26401" xr:uid="{00000000-0005-0000-0000-000021670000}"/>
    <cellStyle name="SAPBEXundefined 4 3" xfId="26402" xr:uid="{00000000-0005-0000-0000-000022670000}"/>
    <cellStyle name="Shade" xfId="26403" xr:uid="{00000000-0005-0000-0000-000023670000}"/>
    <cellStyle name="Shaded" xfId="26404" xr:uid="{00000000-0005-0000-0000-000024670000}"/>
    <cellStyle name="Sheet Title" xfId="26405" xr:uid="{00000000-0005-0000-0000-000025670000}"/>
    <cellStyle name="Special" xfId="26406" xr:uid="{00000000-0005-0000-0000-000026670000}"/>
    <cellStyle name="Style 1" xfId="26407" xr:uid="{00000000-0005-0000-0000-000027670000}"/>
    <cellStyle name="Style 1 2" xfId="26408" xr:uid="{00000000-0005-0000-0000-000028670000}"/>
    <cellStyle name="Style 1 3" xfId="26409" xr:uid="{00000000-0005-0000-0000-000029670000}"/>
    <cellStyle name="Style 27" xfId="26410" xr:uid="{00000000-0005-0000-0000-00002A670000}"/>
    <cellStyle name="Style 35" xfId="26411" xr:uid="{00000000-0005-0000-0000-00002B670000}"/>
    <cellStyle name="Style 36" xfId="26412" xr:uid="{00000000-0005-0000-0000-00002C670000}"/>
    <cellStyle name="Summary" xfId="26413" xr:uid="{00000000-0005-0000-0000-00002D670000}"/>
    <cellStyle name="System" xfId="26414" xr:uid="{00000000-0005-0000-0000-00002E670000}"/>
    <cellStyle name="Table Col Head" xfId="26415" xr:uid="{00000000-0005-0000-0000-00002F670000}"/>
    <cellStyle name="Table Sub Head" xfId="26416" xr:uid="{00000000-0005-0000-0000-000030670000}"/>
    <cellStyle name="Table Title" xfId="26417" xr:uid="{00000000-0005-0000-0000-000031670000}"/>
    <cellStyle name="Table Units" xfId="26418" xr:uid="{00000000-0005-0000-0000-000032670000}"/>
    <cellStyle name="TableBase" xfId="26419" xr:uid="{00000000-0005-0000-0000-000033670000}"/>
    <cellStyle name="TableBase 2" xfId="26420" xr:uid="{00000000-0005-0000-0000-000034670000}"/>
    <cellStyle name="TableBase 2 2" xfId="26421" xr:uid="{00000000-0005-0000-0000-000035670000}"/>
    <cellStyle name="TableBase 2 3" xfId="26422" xr:uid="{00000000-0005-0000-0000-000036670000}"/>
    <cellStyle name="TableBase 3" xfId="26423" xr:uid="{00000000-0005-0000-0000-000037670000}"/>
    <cellStyle name="TableBase 3 2" xfId="26424" xr:uid="{00000000-0005-0000-0000-000038670000}"/>
    <cellStyle name="TableBase 3 3" xfId="26425" xr:uid="{00000000-0005-0000-0000-000039670000}"/>
    <cellStyle name="TableHead" xfId="26426" xr:uid="{00000000-0005-0000-0000-00003A670000}"/>
    <cellStyle name="Text" xfId="26427" xr:uid="{00000000-0005-0000-0000-00003B670000}"/>
    <cellStyle name="Time" xfId="26428" xr:uid="{00000000-0005-0000-0000-00003C670000}"/>
    <cellStyle name="Time 2" xfId="26429" xr:uid="{00000000-0005-0000-0000-00003D670000}"/>
    <cellStyle name="Title - Underline" xfId="26430" xr:uid="{00000000-0005-0000-0000-00003E670000}"/>
    <cellStyle name="Title 2" xfId="26431" xr:uid="{00000000-0005-0000-0000-00003F670000}"/>
    <cellStyle name="Titles" xfId="26432" xr:uid="{00000000-0005-0000-0000-000040670000}"/>
    <cellStyle name="Titles - Other" xfId="26433" xr:uid="{00000000-0005-0000-0000-000041670000}"/>
    <cellStyle name="Titles - Other 2" xfId="26434" xr:uid="{00000000-0005-0000-0000-000042670000}"/>
    <cellStyle name="Titles 2" xfId="26435" xr:uid="{00000000-0005-0000-0000-000043670000}"/>
    <cellStyle name="Titles 3" xfId="26436" xr:uid="{00000000-0005-0000-0000-000044670000}"/>
    <cellStyle name="Total 10" xfId="26437" xr:uid="{00000000-0005-0000-0000-000045670000}"/>
    <cellStyle name="Total 11" xfId="26438" xr:uid="{00000000-0005-0000-0000-000046670000}"/>
    <cellStyle name="Total 12" xfId="26439" xr:uid="{00000000-0005-0000-0000-000047670000}"/>
    <cellStyle name="Total 13" xfId="26440" xr:uid="{00000000-0005-0000-0000-000048670000}"/>
    <cellStyle name="Total 14" xfId="26441" xr:uid="{00000000-0005-0000-0000-000049670000}"/>
    <cellStyle name="Total 15" xfId="26442" xr:uid="{00000000-0005-0000-0000-00004A670000}"/>
    <cellStyle name="Total 16" xfId="26443" xr:uid="{00000000-0005-0000-0000-00004B670000}"/>
    <cellStyle name="Total 17" xfId="26444" xr:uid="{00000000-0005-0000-0000-00004C670000}"/>
    <cellStyle name="Total 18" xfId="26445" xr:uid="{00000000-0005-0000-0000-00004D670000}"/>
    <cellStyle name="Total 19" xfId="26446" xr:uid="{00000000-0005-0000-0000-00004E670000}"/>
    <cellStyle name="Total 2" xfId="26447" xr:uid="{00000000-0005-0000-0000-00004F670000}"/>
    <cellStyle name="Total 2 2" xfId="26448" xr:uid="{00000000-0005-0000-0000-000050670000}"/>
    <cellStyle name="Total 2 2 2" xfId="26449" xr:uid="{00000000-0005-0000-0000-000051670000}"/>
    <cellStyle name="Total 2 2 2 2" xfId="26450" xr:uid="{00000000-0005-0000-0000-000052670000}"/>
    <cellStyle name="Total 2 2 2 3" xfId="26451" xr:uid="{00000000-0005-0000-0000-000053670000}"/>
    <cellStyle name="Total 2 2 3" xfId="26452" xr:uid="{00000000-0005-0000-0000-000054670000}"/>
    <cellStyle name="Total 2 2 3 2" xfId="26453" xr:uid="{00000000-0005-0000-0000-000055670000}"/>
    <cellStyle name="Total 2 2 3 3" xfId="26454" xr:uid="{00000000-0005-0000-0000-000056670000}"/>
    <cellStyle name="Total 2 2 4" xfId="26455" xr:uid="{00000000-0005-0000-0000-000057670000}"/>
    <cellStyle name="Total 2 2 4 2" xfId="26456" xr:uid="{00000000-0005-0000-0000-000058670000}"/>
    <cellStyle name="Total 2 2 4 3" xfId="26457" xr:uid="{00000000-0005-0000-0000-000059670000}"/>
    <cellStyle name="Total 2 3" xfId="26458" xr:uid="{00000000-0005-0000-0000-00005A670000}"/>
    <cellStyle name="Total 2 4" xfId="26459" xr:uid="{00000000-0005-0000-0000-00005B670000}"/>
    <cellStyle name="Total 2 4 2" xfId="26460" xr:uid="{00000000-0005-0000-0000-00005C670000}"/>
    <cellStyle name="Total 2 4 3" xfId="26461" xr:uid="{00000000-0005-0000-0000-00005D670000}"/>
    <cellStyle name="Total 2 5" xfId="26462" xr:uid="{00000000-0005-0000-0000-00005E670000}"/>
    <cellStyle name="Total 2 5 2" xfId="26463" xr:uid="{00000000-0005-0000-0000-00005F670000}"/>
    <cellStyle name="Total 2 5 3" xfId="26464" xr:uid="{00000000-0005-0000-0000-000060670000}"/>
    <cellStyle name="Total 2 6" xfId="26465" xr:uid="{00000000-0005-0000-0000-000061670000}"/>
    <cellStyle name="Total 2 6 2" xfId="26466" xr:uid="{00000000-0005-0000-0000-000062670000}"/>
    <cellStyle name="Total 2 6 3" xfId="26467" xr:uid="{00000000-0005-0000-0000-000063670000}"/>
    <cellStyle name="Total 2 7" xfId="26468" xr:uid="{00000000-0005-0000-0000-000064670000}"/>
    <cellStyle name="Total 20" xfId="26469" xr:uid="{00000000-0005-0000-0000-000065670000}"/>
    <cellStyle name="Total 21" xfId="26470" xr:uid="{00000000-0005-0000-0000-000066670000}"/>
    <cellStyle name="Total 22" xfId="26471" xr:uid="{00000000-0005-0000-0000-000067670000}"/>
    <cellStyle name="Total 23" xfId="26472" xr:uid="{00000000-0005-0000-0000-000068670000}"/>
    <cellStyle name="Total 24" xfId="26473" xr:uid="{00000000-0005-0000-0000-000069670000}"/>
    <cellStyle name="Total 25" xfId="26474" xr:uid="{00000000-0005-0000-0000-00006A670000}"/>
    <cellStyle name="Total 26" xfId="26475" xr:uid="{00000000-0005-0000-0000-00006B670000}"/>
    <cellStyle name="Total 27" xfId="26476" xr:uid="{00000000-0005-0000-0000-00006C670000}"/>
    <cellStyle name="Total 28" xfId="26477" xr:uid="{00000000-0005-0000-0000-00006D670000}"/>
    <cellStyle name="Total 29" xfId="26478" xr:uid="{00000000-0005-0000-0000-00006E670000}"/>
    <cellStyle name="Total 3" xfId="26479" xr:uid="{00000000-0005-0000-0000-00006F670000}"/>
    <cellStyle name="Total 3 2" xfId="26480" xr:uid="{00000000-0005-0000-0000-000070670000}"/>
    <cellStyle name="Total 3 2 2" xfId="26481" xr:uid="{00000000-0005-0000-0000-000071670000}"/>
    <cellStyle name="Total 3 2 2 2" xfId="26482" xr:uid="{00000000-0005-0000-0000-000072670000}"/>
    <cellStyle name="Total 3 2 2 3" xfId="26483" xr:uid="{00000000-0005-0000-0000-000073670000}"/>
    <cellStyle name="Total 3 2 3" xfId="26484" xr:uid="{00000000-0005-0000-0000-000074670000}"/>
    <cellStyle name="Total 3 2 3 2" xfId="26485" xr:uid="{00000000-0005-0000-0000-000075670000}"/>
    <cellStyle name="Total 3 2 3 3" xfId="26486" xr:uid="{00000000-0005-0000-0000-000076670000}"/>
    <cellStyle name="Total 3 2 4" xfId="26487" xr:uid="{00000000-0005-0000-0000-000077670000}"/>
    <cellStyle name="Total 3 2 5" xfId="26488" xr:uid="{00000000-0005-0000-0000-000078670000}"/>
    <cellStyle name="Total 3 3" xfId="26489" xr:uid="{00000000-0005-0000-0000-000079670000}"/>
    <cellStyle name="Total 3 3 2" xfId="26490" xr:uid="{00000000-0005-0000-0000-00007A670000}"/>
    <cellStyle name="Total 3 3 3" xfId="26491" xr:uid="{00000000-0005-0000-0000-00007B670000}"/>
    <cellStyle name="Total 3 4" xfId="26492" xr:uid="{00000000-0005-0000-0000-00007C670000}"/>
    <cellStyle name="Total 3 4 2" xfId="26493" xr:uid="{00000000-0005-0000-0000-00007D670000}"/>
    <cellStyle name="Total 3 4 3" xfId="26494" xr:uid="{00000000-0005-0000-0000-00007E670000}"/>
    <cellStyle name="Total 3 5" xfId="26495" xr:uid="{00000000-0005-0000-0000-00007F670000}"/>
    <cellStyle name="Total 3 5 2" xfId="26496" xr:uid="{00000000-0005-0000-0000-000080670000}"/>
    <cellStyle name="Total 3 5 3" xfId="26497" xr:uid="{00000000-0005-0000-0000-000081670000}"/>
    <cellStyle name="Total 30" xfId="26498" xr:uid="{00000000-0005-0000-0000-000082670000}"/>
    <cellStyle name="Total 31" xfId="26499" xr:uid="{00000000-0005-0000-0000-000083670000}"/>
    <cellStyle name="Total 32" xfId="26500" xr:uid="{00000000-0005-0000-0000-000084670000}"/>
    <cellStyle name="Total 33" xfId="26501" xr:uid="{00000000-0005-0000-0000-000085670000}"/>
    <cellStyle name="Total 34" xfId="26502" xr:uid="{00000000-0005-0000-0000-000086670000}"/>
    <cellStyle name="Total 35" xfId="26503" xr:uid="{00000000-0005-0000-0000-000087670000}"/>
    <cellStyle name="Total 36" xfId="26504" xr:uid="{00000000-0005-0000-0000-000088670000}"/>
    <cellStyle name="Total 37" xfId="26505" xr:uid="{00000000-0005-0000-0000-000089670000}"/>
    <cellStyle name="Total 38" xfId="26506" xr:uid="{00000000-0005-0000-0000-00008A670000}"/>
    <cellStyle name="Total 39" xfId="26507" xr:uid="{00000000-0005-0000-0000-00008B670000}"/>
    <cellStyle name="Total 4" xfId="26508" xr:uid="{00000000-0005-0000-0000-00008C670000}"/>
    <cellStyle name="Total 4 2" xfId="26509" xr:uid="{00000000-0005-0000-0000-00008D670000}"/>
    <cellStyle name="Total 4 2 2" xfId="26510" xr:uid="{00000000-0005-0000-0000-00008E670000}"/>
    <cellStyle name="Total 4 2 3" xfId="26511" xr:uid="{00000000-0005-0000-0000-00008F670000}"/>
    <cellStyle name="Total 4 3" xfId="26512" xr:uid="{00000000-0005-0000-0000-000090670000}"/>
    <cellStyle name="Total 4 3 2" xfId="26513" xr:uid="{00000000-0005-0000-0000-000091670000}"/>
    <cellStyle name="Total 4 3 3" xfId="26514" xr:uid="{00000000-0005-0000-0000-000092670000}"/>
    <cellStyle name="Total 4 4" xfId="26515" xr:uid="{00000000-0005-0000-0000-000093670000}"/>
    <cellStyle name="Total 4 4 2" xfId="26516" xr:uid="{00000000-0005-0000-0000-000094670000}"/>
    <cellStyle name="Total 4 4 3" xfId="26517" xr:uid="{00000000-0005-0000-0000-000095670000}"/>
    <cellStyle name="Total 40" xfId="26518" xr:uid="{00000000-0005-0000-0000-000096670000}"/>
    <cellStyle name="Total 41" xfId="26519" xr:uid="{00000000-0005-0000-0000-000097670000}"/>
    <cellStyle name="Total 42" xfId="26520" xr:uid="{00000000-0005-0000-0000-000098670000}"/>
    <cellStyle name="Total 43" xfId="26521" xr:uid="{00000000-0005-0000-0000-000099670000}"/>
    <cellStyle name="Total 44" xfId="26522" xr:uid="{00000000-0005-0000-0000-00009A670000}"/>
    <cellStyle name="Total 45" xfId="26523" xr:uid="{00000000-0005-0000-0000-00009B670000}"/>
    <cellStyle name="Total 46" xfId="26524" xr:uid="{00000000-0005-0000-0000-00009C670000}"/>
    <cellStyle name="Total 47" xfId="26525" xr:uid="{00000000-0005-0000-0000-00009D670000}"/>
    <cellStyle name="Total 48" xfId="26526" xr:uid="{00000000-0005-0000-0000-00009E670000}"/>
    <cellStyle name="Total 49" xfId="26527" xr:uid="{00000000-0005-0000-0000-00009F670000}"/>
    <cellStyle name="Total 5" xfId="26528" xr:uid="{00000000-0005-0000-0000-0000A0670000}"/>
    <cellStyle name="Total 5 2" xfId="26529" xr:uid="{00000000-0005-0000-0000-0000A1670000}"/>
    <cellStyle name="Total 5 2 2" xfId="26530" xr:uid="{00000000-0005-0000-0000-0000A2670000}"/>
    <cellStyle name="Total 5 2 3" xfId="26531" xr:uid="{00000000-0005-0000-0000-0000A3670000}"/>
    <cellStyle name="Total 5 3" xfId="26532" xr:uid="{00000000-0005-0000-0000-0000A4670000}"/>
    <cellStyle name="Total 5 3 2" xfId="26533" xr:uid="{00000000-0005-0000-0000-0000A5670000}"/>
    <cellStyle name="Total 5 3 3" xfId="26534" xr:uid="{00000000-0005-0000-0000-0000A6670000}"/>
    <cellStyle name="Total 5 4" xfId="26535" xr:uid="{00000000-0005-0000-0000-0000A7670000}"/>
    <cellStyle name="Total 5 4 2" xfId="26536" xr:uid="{00000000-0005-0000-0000-0000A8670000}"/>
    <cellStyle name="Total 5 4 3" xfId="26537" xr:uid="{00000000-0005-0000-0000-0000A9670000}"/>
    <cellStyle name="Total 50" xfId="26538" xr:uid="{00000000-0005-0000-0000-0000AA670000}"/>
    <cellStyle name="Total 51" xfId="26539" xr:uid="{00000000-0005-0000-0000-0000AB670000}"/>
    <cellStyle name="Total 52" xfId="26540" xr:uid="{00000000-0005-0000-0000-0000AC670000}"/>
    <cellStyle name="Total 53" xfId="26541" xr:uid="{00000000-0005-0000-0000-0000AD670000}"/>
    <cellStyle name="Total 54" xfId="26542" xr:uid="{00000000-0005-0000-0000-0000AE670000}"/>
    <cellStyle name="Total 55" xfId="26543" xr:uid="{00000000-0005-0000-0000-0000AF670000}"/>
    <cellStyle name="Total 56" xfId="26544" xr:uid="{00000000-0005-0000-0000-0000B0670000}"/>
    <cellStyle name="Total 57" xfId="26545" xr:uid="{00000000-0005-0000-0000-0000B1670000}"/>
    <cellStyle name="Total 58" xfId="26546" xr:uid="{00000000-0005-0000-0000-0000B2670000}"/>
    <cellStyle name="Total 59" xfId="26547" xr:uid="{00000000-0005-0000-0000-0000B3670000}"/>
    <cellStyle name="Total 6" xfId="26548" xr:uid="{00000000-0005-0000-0000-0000B4670000}"/>
    <cellStyle name="Total 60" xfId="26549" xr:uid="{00000000-0005-0000-0000-0000B5670000}"/>
    <cellStyle name="Total 61" xfId="26550" xr:uid="{00000000-0005-0000-0000-0000B6670000}"/>
    <cellStyle name="Total 62" xfId="26551" xr:uid="{00000000-0005-0000-0000-0000B7670000}"/>
    <cellStyle name="Total 63" xfId="26552" xr:uid="{00000000-0005-0000-0000-0000B8670000}"/>
    <cellStyle name="Total 64" xfId="26553" xr:uid="{00000000-0005-0000-0000-0000B9670000}"/>
    <cellStyle name="Total 65" xfId="26554" xr:uid="{00000000-0005-0000-0000-0000BA670000}"/>
    <cellStyle name="Total 66" xfId="26555" xr:uid="{00000000-0005-0000-0000-0000BB670000}"/>
    <cellStyle name="Total 67" xfId="26556" xr:uid="{00000000-0005-0000-0000-0000BC670000}"/>
    <cellStyle name="Total 68" xfId="26557" xr:uid="{00000000-0005-0000-0000-0000BD670000}"/>
    <cellStyle name="Total 69" xfId="26558" xr:uid="{00000000-0005-0000-0000-0000BE670000}"/>
    <cellStyle name="Total 7" xfId="26559" xr:uid="{00000000-0005-0000-0000-0000BF670000}"/>
    <cellStyle name="Total 70" xfId="26560" xr:uid="{00000000-0005-0000-0000-0000C0670000}"/>
    <cellStyle name="Total 71" xfId="26561" xr:uid="{00000000-0005-0000-0000-0000C1670000}"/>
    <cellStyle name="Total 72" xfId="26562" xr:uid="{00000000-0005-0000-0000-0000C2670000}"/>
    <cellStyle name="Total 73" xfId="26563" xr:uid="{00000000-0005-0000-0000-0000C3670000}"/>
    <cellStyle name="Total 8" xfId="26564" xr:uid="{00000000-0005-0000-0000-0000C4670000}"/>
    <cellStyle name="Total 9" xfId="26565" xr:uid="{00000000-0005-0000-0000-0000C5670000}"/>
    <cellStyle name="Total2 - Style2" xfId="26566" xr:uid="{00000000-0005-0000-0000-0000C6670000}"/>
    <cellStyle name="TRANSMISSION RELIABILITY PORTION OF PROJECT" xfId="26567" xr:uid="{00000000-0005-0000-0000-0000C7670000}"/>
    <cellStyle name="Underl - Style4" xfId="26568" xr:uid="{00000000-0005-0000-0000-0000C8670000}"/>
    <cellStyle name="Underline" xfId="26569" xr:uid="{00000000-0005-0000-0000-0000C9670000}"/>
    <cellStyle name="UNLocked" xfId="26570" xr:uid="{00000000-0005-0000-0000-0000CA670000}"/>
    <cellStyle name="UNLocked 2" xfId="26571" xr:uid="{00000000-0005-0000-0000-0000CB670000}"/>
    <cellStyle name="Unprot" xfId="26572" xr:uid="{00000000-0005-0000-0000-0000CC670000}"/>
    <cellStyle name="Unprot$" xfId="26573" xr:uid="{00000000-0005-0000-0000-0000CD670000}"/>
    <cellStyle name="Unprotect" xfId="26574" xr:uid="{00000000-0005-0000-0000-0000CE670000}"/>
    <cellStyle name="UploadThisRowValue" xfId="26575" xr:uid="{00000000-0005-0000-0000-0000CF670000}"/>
    <cellStyle name="Warning Text 10" xfId="26576" xr:uid="{00000000-0005-0000-0000-0000D0670000}"/>
    <cellStyle name="Warning Text 11" xfId="26577" xr:uid="{00000000-0005-0000-0000-0000D1670000}"/>
    <cellStyle name="Warning Text 12" xfId="26578" xr:uid="{00000000-0005-0000-0000-0000D2670000}"/>
    <cellStyle name="Warning Text 13" xfId="26579" xr:uid="{00000000-0005-0000-0000-0000D3670000}"/>
    <cellStyle name="Warning Text 14" xfId="26580" xr:uid="{00000000-0005-0000-0000-0000D4670000}"/>
    <cellStyle name="Warning Text 15" xfId="26581" xr:uid="{00000000-0005-0000-0000-0000D5670000}"/>
    <cellStyle name="Warning Text 16" xfId="26582" xr:uid="{00000000-0005-0000-0000-0000D6670000}"/>
    <cellStyle name="Warning Text 17" xfId="26583" xr:uid="{00000000-0005-0000-0000-0000D7670000}"/>
    <cellStyle name="Warning Text 18" xfId="26584" xr:uid="{00000000-0005-0000-0000-0000D8670000}"/>
    <cellStyle name="Warning Text 19" xfId="26585" xr:uid="{00000000-0005-0000-0000-0000D9670000}"/>
    <cellStyle name="Warning Text 2" xfId="26586" xr:uid="{00000000-0005-0000-0000-0000DA670000}"/>
    <cellStyle name="Warning Text 2 2" xfId="26587" xr:uid="{00000000-0005-0000-0000-0000DB670000}"/>
    <cellStyle name="Warning Text 2 3" xfId="26588" xr:uid="{00000000-0005-0000-0000-0000DC670000}"/>
    <cellStyle name="Warning Text 20" xfId="26589" xr:uid="{00000000-0005-0000-0000-0000DD670000}"/>
    <cellStyle name="Warning Text 21" xfId="26590" xr:uid="{00000000-0005-0000-0000-0000DE670000}"/>
    <cellStyle name="Warning Text 22" xfId="26591" xr:uid="{00000000-0005-0000-0000-0000DF670000}"/>
    <cellStyle name="Warning Text 23" xfId="26592" xr:uid="{00000000-0005-0000-0000-0000E0670000}"/>
    <cellStyle name="Warning Text 24" xfId="26593" xr:uid="{00000000-0005-0000-0000-0000E1670000}"/>
    <cellStyle name="Warning Text 25" xfId="26594" xr:uid="{00000000-0005-0000-0000-0000E2670000}"/>
    <cellStyle name="Warning Text 26" xfId="26595" xr:uid="{00000000-0005-0000-0000-0000E3670000}"/>
    <cellStyle name="Warning Text 27" xfId="26596" xr:uid="{00000000-0005-0000-0000-0000E4670000}"/>
    <cellStyle name="Warning Text 28" xfId="26597" xr:uid="{00000000-0005-0000-0000-0000E5670000}"/>
    <cellStyle name="Warning Text 29" xfId="26598" xr:uid="{00000000-0005-0000-0000-0000E6670000}"/>
    <cellStyle name="Warning Text 3" xfId="26599" xr:uid="{00000000-0005-0000-0000-0000E7670000}"/>
    <cellStyle name="Warning Text 3 2" xfId="26600" xr:uid="{00000000-0005-0000-0000-0000E8670000}"/>
    <cellStyle name="Warning Text 3 3" xfId="26601" xr:uid="{00000000-0005-0000-0000-0000E9670000}"/>
    <cellStyle name="Warning Text 30" xfId="26602" xr:uid="{00000000-0005-0000-0000-0000EA670000}"/>
    <cellStyle name="Warning Text 31" xfId="26603" xr:uid="{00000000-0005-0000-0000-0000EB670000}"/>
    <cellStyle name="Warning Text 32" xfId="26604" xr:uid="{00000000-0005-0000-0000-0000EC670000}"/>
    <cellStyle name="Warning Text 33" xfId="26605" xr:uid="{00000000-0005-0000-0000-0000ED670000}"/>
    <cellStyle name="Warning Text 34" xfId="26606" xr:uid="{00000000-0005-0000-0000-0000EE670000}"/>
    <cellStyle name="Warning Text 35" xfId="26607" xr:uid="{00000000-0005-0000-0000-0000EF670000}"/>
    <cellStyle name="Warning Text 36" xfId="26608" xr:uid="{00000000-0005-0000-0000-0000F0670000}"/>
    <cellStyle name="Warning Text 37" xfId="26609" xr:uid="{00000000-0005-0000-0000-0000F1670000}"/>
    <cellStyle name="Warning Text 38" xfId="26610" xr:uid="{00000000-0005-0000-0000-0000F2670000}"/>
    <cellStyle name="Warning Text 39" xfId="26611" xr:uid="{00000000-0005-0000-0000-0000F3670000}"/>
    <cellStyle name="Warning Text 4" xfId="26612" xr:uid="{00000000-0005-0000-0000-0000F4670000}"/>
    <cellStyle name="Warning Text 4 2" xfId="26613" xr:uid="{00000000-0005-0000-0000-0000F5670000}"/>
    <cellStyle name="Warning Text 40" xfId="26614" xr:uid="{00000000-0005-0000-0000-0000F6670000}"/>
    <cellStyle name="Warning Text 41" xfId="26615" xr:uid="{00000000-0005-0000-0000-0000F7670000}"/>
    <cellStyle name="Warning Text 42" xfId="26616" xr:uid="{00000000-0005-0000-0000-0000F8670000}"/>
    <cellStyle name="Warning Text 43" xfId="26617" xr:uid="{00000000-0005-0000-0000-0000F9670000}"/>
    <cellStyle name="Warning Text 44" xfId="26618" xr:uid="{00000000-0005-0000-0000-0000FA670000}"/>
    <cellStyle name="Warning Text 45" xfId="26619" xr:uid="{00000000-0005-0000-0000-0000FB670000}"/>
    <cellStyle name="Warning Text 46" xfId="26620" xr:uid="{00000000-0005-0000-0000-0000FC670000}"/>
    <cellStyle name="Warning Text 47" xfId="26621" xr:uid="{00000000-0005-0000-0000-0000FD670000}"/>
    <cellStyle name="Warning Text 48" xfId="26622" xr:uid="{00000000-0005-0000-0000-0000FE670000}"/>
    <cellStyle name="Warning Text 49" xfId="26623" xr:uid="{00000000-0005-0000-0000-0000FF670000}"/>
    <cellStyle name="Warning Text 5" xfId="26624" xr:uid="{00000000-0005-0000-0000-000000680000}"/>
    <cellStyle name="Warning Text 5 2" xfId="26625" xr:uid="{00000000-0005-0000-0000-000001680000}"/>
    <cellStyle name="Warning Text 50" xfId="26626" xr:uid="{00000000-0005-0000-0000-000002680000}"/>
    <cellStyle name="Warning Text 51" xfId="26627" xr:uid="{00000000-0005-0000-0000-000003680000}"/>
    <cellStyle name="Warning Text 52" xfId="26628" xr:uid="{00000000-0005-0000-0000-000004680000}"/>
    <cellStyle name="Warning Text 53" xfId="26629" xr:uid="{00000000-0005-0000-0000-000005680000}"/>
    <cellStyle name="Warning Text 54" xfId="26630" xr:uid="{00000000-0005-0000-0000-000006680000}"/>
    <cellStyle name="Warning Text 55" xfId="26631" xr:uid="{00000000-0005-0000-0000-000007680000}"/>
    <cellStyle name="Warning Text 56" xfId="26632" xr:uid="{00000000-0005-0000-0000-000008680000}"/>
    <cellStyle name="Warning Text 57" xfId="26633" xr:uid="{00000000-0005-0000-0000-000009680000}"/>
    <cellStyle name="Warning Text 58" xfId="26634" xr:uid="{00000000-0005-0000-0000-00000A680000}"/>
    <cellStyle name="Warning Text 59" xfId="26635" xr:uid="{00000000-0005-0000-0000-00000B680000}"/>
    <cellStyle name="Warning Text 6" xfId="26636" xr:uid="{00000000-0005-0000-0000-00000C680000}"/>
    <cellStyle name="Warning Text 60" xfId="26637" xr:uid="{00000000-0005-0000-0000-00000D680000}"/>
    <cellStyle name="Warning Text 61" xfId="26638" xr:uid="{00000000-0005-0000-0000-00000E680000}"/>
    <cellStyle name="Warning Text 62" xfId="26639" xr:uid="{00000000-0005-0000-0000-00000F680000}"/>
    <cellStyle name="Warning Text 63" xfId="26640" xr:uid="{00000000-0005-0000-0000-000010680000}"/>
    <cellStyle name="Warning Text 64" xfId="26641" xr:uid="{00000000-0005-0000-0000-000011680000}"/>
    <cellStyle name="Warning Text 65" xfId="26642" xr:uid="{00000000-0005-0000-0000-000012680000}"/>
    <cellStyle name="Warning Text 66" xfId="26643" xr:uid="{00000000-0005-0000-0000-000013680000}"/>
    <cellStyle name="Warning Text 67" xfId="26644" xr:uid="{00000000-0005-0000-0000-000014680000}"/>
    <cellStyle name="Warning Text 68" xfId="26645" xr:uid="{00000000-0005-0000-0000-000015680000}"/>
    <cellStyle name="Warning Text 69" xfId="26646" xr:uid="{00000000-0005-0000-0000-000016680000}"/>
    <cellStyle name="Warning Text 7" xfId="26647" xr:uid="{00000000-0005-0000-0000-000017680000}"/>
    <cellStyle name="Warning Text 70" xfId="26648" xr:uid="{00000000-0005-0000-0000-000018680000}"/>
    <cellStyle name="Warning Text 71" xfId="26649" xr:uid="{00000000-0005-0000-0000-000019680000}"/>
    <cellStyle name="Warning Text 72" xfId="26650" xr:uid="{00000000-0005-0000-0000-00001A680000}"/>
    <cellStyle name="Warning Text 8" xfId="26651" xr:uid="{00000000-0005-0000-0000-00001B680000}"/>
    <cellStyle name="Warning Text 9" xfId="26652" xr:uid="{00000000-0005-0000-0000-00001C680000}"/>
    <cellStyle name="WhitePattern" xfId="26653" xr:uid="{00000000-0005-0000-0000-00001D680000}"/>
    <cellStyle name="WhitePattern1" xfId="26654" xr:uid="{00000000-0005-0000-0000-00001E680000}"/>
    <cellStyle name="WhitePattern1 2" xfId="26655" xr:uid="{00000000-0005-0000-0000-00001F680000}"/>
    <cellStyle name="WhitePattern1 2 2" xfId="26656" xr:uid="{00000000-0005-0000-0000-000020680000}"/>
    <cellStyle name="WhitePattern1 2 3" xfId="26657" xr:uid="{00000000-0005-0000-0000-000021680000}"/>
    <cellStyle name="WhitePattern1 3" xfId="26658" xr:uid="{00000000-0005-0000-0000-000022680000}"/>
    <cellStyle name="WhitePattern1 3 2" xfId="26659" xr:uid="{00000000-0005-0000-0000-000023680000}"/>
    <cellStyle name="WhitePattern1 3 3" xfId="26660" xr:uid="{00000000-0005-0000-0000-000024680000}"/>
    <cellStyle name="WhiteText" xfId="26661" xr:uid="{00000000-0005-0000-0000-000025680000}"/>
    <cellStyle name="Year" xfId="26662" xr:uid="{00000000-0005-0000-0000-0000266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8</xdr:col>
          <xdr:colOff>247650</xdr:colOff>
          <xdr:row>46</xdr:row>
          <xdr:rowOff>9525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D6:M38"/>
  <sheetViews>
    <sheetView tabSelected="1" topLeftCell="A4" zoomScaleNormal="100" zoomScaleSheetLayoutView="100" workbookViewId="0">
      <selection activeCell="O28" sqref="O28"/>
    </sheetView>
  </sheetViews>
  <sheetFormatPr defaultRowHeight="12"/>
  <cols>
    <col min="1" max="4" width="9.33203125" style="123"/>
    <col min="5" max="5" width="13.5" style="123" customWidth="1"/>
    <col min="6" max="6" width="16.83203125" style="123" customWidth="1"/>
    <col min="7" max="10" width="9.33203125" style="123"/>
    <col min="11" max="11" width="25.83203125" style="123" bestFit="1" customWidth="1"/>
    <col min="12" max="16384" width="9.33203125" style="123"/>
  </cols>
  <sheetData>
    <row r="6" spans="4:12">
      <c r="D6" s="122"/>
    </row>
    <row r="7" spans="4:12">
      <c r="D7" s="122"/>
    </row>
    <row r="8" spans="4:12">
      <c r="D8" s="122"/>
    </row>
    <row r="9" spans="4:12">
      <c r="K9" s="122"/>
      <c r="L9" s="122"/>
    </row>
    <row r="17" spans="6:13">
      <c r="F17" s="123">
        <v>0</v>
      </c>
    </row>
    <row r="27" spans="6:13" ht="12.75">
      <c r="M27" s="124"/>
    </row>
    <row r="38" spans="12:12">
      <c r="L38" s="125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8</xdr:col>
                <xdr:colOff>247650</xdr:colOff>
                <xdr:row>46</xdr:row>
                <xdr:rowOff>9525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pageSetUpPr fitToPage="1"/>
  </sheetPr>
  <dimension ref="A4:H27"/>
  <sheetViews>
    <sheetView tabSelected="1" zoomScaleNormal="100" zoomScaleSheetLayoutView="85" workbookViewId="0">
      <selection activeCell="O28" sqref="O28"/>
    </sheetView>
  </sheetViews>
  <sheetFormatPr defaultRowHeight="11.25"/>
  <cols>
    <col min="1" max="1" width="6" style="45" bestFit="1" customWidth="1"/>
    <col min="2" max="2" width="47" style="45" customWidth="1"/>
    <col min="3" max="3" width="9.33203125" style="45"/>
    <col min="4" max="4" width="12.83203125" style="45" customWidth="1"/>
    <col min="5" max="5" width="15.6640625" style="45" bestFit="1" customWidth="1"/>
    <col min="6" max="6" width="9.33203125" style="45"/>
    <col min="7" max="7" width="13.5" style="45" customWidth="1"/>
    <col min="8" max="10" width="9.33203125" style="45"/>
    <col min="11" max="11" width="9.83203125" style="45" bestFit="1" customWidth="1"/>
    <col min="12" max="16384" width="9.33203125" style="45"/>
  </cols>
  <sheetData>
    <row r="4" spans="1:8" ht="15.75">
      <c r="A4" s="40" t="s">
        <v>0</v>
      </c>
      <c r="B4" s="41"/>
      <c r="C4" s="42"/>
      <c r="D4" s="43"/>
      <c r="E4" s="44"/>
    </row>
    <row r="5" spans="1:8" ht="15.75">
      <c r="A5" s="79" t="s">
        <v>67</v>
      </c>
      <c r="B5" s="46"/>
      <c r="C5" s="47"/>
      <c r="D5" s="48"/>
      <c r="E5" s="49"/>
    </row>
    <row r="6" spans="1:8" ht="15.75">
      <c r="A6" s="50" t="s">
        <v>2</v>
      </c>
      <c r="B6" s="51"/>
      <c r="C6" s="52"/>
      <c r="D6" s="53"/>
      <c r="E6" s="54"/>
    </row>
    <row r="7" spans="1:8" ht="15.75">
      <c r="A7" s="80" t="s">
        <v>8</v>
      </c>
      <c r="B7" s="55"/>
      <c r="C7" s="56"/>
      <c r="D7" s="57"/>
      <c r="E7" s="58"/>
    </row>
    <row r="8" spans="1:8" ht="15.75">
      <c r="A8" s="81" t="s">
        <v>13</v>
      </c>
      <c r="B8" s="59" t="s">
        <v>63</v>
      </c>
      <c r="C8" s="83"/>
      <c r="D8" s="112" t="s">
        <v>136</v>
      </c>
      <c r="E8" s="60" t="s">
        <v>74</v>
      </c>
    </row>
    <row r="9" spans="1:8" ht="15.75">
      <c r="A9" s="82"/>
      <c r="B9" s="61" t="s">
        <v>75</v>
      </c>
      <c r="D9" s="62" t="s">
        <v>76</v>
      </c>
      <c r="E9" s="63" t="s">
        <v>78</v>
      </c>
    </row>
    <row r="10" spans="1:8">
      <c r="A10" s="64"/>
      <c r="B10" s="65"/>
      <c r="C10" s="64"/>
      <c r="D10" s="65"/>
      <c r="E10" s="66"/>
    </row>
    <row r="11" spans="1:8" ht="15.75">
      <c r="A11" s="67"/>
      <c r="B11" s="115" t="s">
        <v>80</v>
      </c>
      <c r="C11" s="67"/>
      <c r="D11" s="68"/>
      <c r="E11" s="69"/>
    </row>
    <row r="12" spans="1:8" ht="15.75">
      <c r="A12" s="67">
        <v>1</v>
      </c>
      <c r="B12" s="113" t="s">
        <v>137</v>
      </c>
      <c r="C12" s="70"/>
      <c r="D12" s="71">
        <f>+Summary!D30</f>
        <v>3262.86</v>
      </c>
      <c r="E12" s="72"/>
    </row>
    <row r="13" spans="1:8" ht="18">
      <c r="A13" s="67">
        <v>2</v>
      </c>
      <c r="B13" s="73" t="s">
        <v>79</v>
      </c>
      <c r="C13" s="74"/>
      <c r="D13" s="75"/>
      <c r="E13" s="114">
        <f>-D12</f>
        <v>-3262.86</v>
      </c>
    </row>
    <row r="14" spans="1:8">
      <c r="A14" s="76"/>
      <c r="B14" s="77"/>
      <c r="C14" s="76"/>
      <c r="D14" s="77"/>
      <c r="E14" s="78"/>
    </row>
    <row r="15" spans="1:8" ht="18.75">
      <c r="A15" s="15"/>
      <c r="B15" s="15"/>
      <c r="C15" s="15"/>
      <c r="D15" s="15"/>
      <c r="E15" s="15"/>
      <c r="F15" s="15"/>
      <c r="G15" s="15"/>
      <c r="H15" s="15"/>
    </row>
    <row r="16" spans="1:8" ht="18.75">
      <c r="B16" s="14"/>
      <c r="C16" s="14"/>
      <c r="D16" s="14"/>
      <c r="E16" s="14"/>
      <c r="F16" s="14"/>
      <c r="G16" s="14"/>
      <c r="H16" s="14"/>
    </row>
    <row r="17" spans="1:8" ht="15.75">
      <c r="A17" s="16"/>
      <c r="B17" s="16"/>
      <c r="C17" s="16"/>
      <c r="D17" s="16"/>
      <c r="E17" s="16"/>
      <c r="F17" s="16"/>
      <c r="G17" s="16"/>
      <c r="H17" s="16"/>
    </row>
    <row r="18" spans="1:8" ht="12.75">
      <c r="A18" s="30"/>
      <c r="B18" s="30"/>
      <c r="C18" s="30"/>
      <c r="D18" s="30"/>
      <c r="E18" s="30"/>
      <c r="F18" s="30"/>
      <c r="G18" s="30"/>
      <c r="H18" s="30"/>
    </row>
    <row r="19" spans="1:8" ht="12.75">
      <c r="A19" s="31" t="s">
        <v>12</v>
      </c>
      <c r="B19" s="31"/>
      <c r="C19" s="31"/>
      <c r="D19" s="31"/>
      <c r="E19" s="31"/>
      <c r="F19" s="31"/>
      <c r="G19" s="31"/>
      <c r="H19" s="31"/>
    </row>
    <row r="20" spans="1:8" ht="12.75">
      <c r="A20" s="31"/>
      <c r="B20" s="30"/>
      <c r="C20" s="31"/>
      <c r="D20" s="31"/>
      <c r="E20" s="31"/>
      <c r="F20" s="31"/>
      <c r="G20" s="31"/>
      <c r="H20" s="31"/>
    </row>
    <row r="21" spans="1:8" ht="12.75">
      <c r="A21" s="32"/>
      <c r="B21" s="31"/>
      <c r="C21" s="17"/>
      <c r="D21" s="31"/>
      <c r="E21" s="31"/>
      <c r="F21" s="31"/>
      <c r="G21" s="18"/>
      <c r="H21" s="31"/>
    </row>
    <row r="22" spans="1:8" ht="12.75">
      <c r="A22" s="32"/>
      <c r="B22" s="31"/>
      <c r="C22" s="17"/>
      <c r="D22" s="31"/>
      <c r="E22" s="31"/>
      <c r="F22" s="31"/>
      <c r="G22" s="18"/>
      <c r="H22" s="31"/>
    </row>
    <row r="23" spans="1:8" ht="15.75">
      <c r="A23" s="30"/>
      <c r="B23" s="30"/>
      <c r="D23" s="36"/>
      <c r="E23" s="36"/>
      <c r="F23" s="36"/>
      <c r="H23" s="31"/>
    </row>
    <row r="24" spans="1:8" ht="15.75">
      <c r="A24" s="30"/>
      <c r="B24" s="30"/>
      <c r="C24" s="36"/>
      <c r="D24" s="36"/>
      <c r="E24" s="36"/>
      <c r="F24" s="37"/>
      <c r="G24" s="38"/>
      <c r="H24" s="31"/>
    </row>
    <row r="25" spans="1:8" ht="15.75">
      <c r="A25" s="30"/>
      <c r="B25" s="32"/>
      <c r="C25" s="1"/>
      <c r="D25" s="36"/>
      <c r="E25" s="36"/>
      <c r="F25" s="36"/>
      <c r="G25" s="38"/>
      <c r="H25" s="31"/>
    </row>
    <row r="26" spans="1:8" ht="18">
      <c r="A26" s="30"/>
      <c r="B26" s="30"/>
      <c r="D26" s="36"/>
      <c r="E26" s="36"/>
      <c r="F26" s="36"/>
      <c r="G26" s="39"/>
      <c r="H26" s="31"/>
    </row>
    <row r="27" spans="1:8" ht="12.75">
      <c r="A27" s="32"/>
      <c r="B27" s="17"/>
      <c r="C27" s="17"/>
      <c r="D27" s="31"/>
      <c r="E27" s="31"/>
      <c r="F27" s="31"/>
      <c r="G27" s="31"/>
      <c r="H27" s="31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0D60C-0E53-4956-BC41-36F5CE86C15F}">
  <dimension ref="A1:AB415"/>
  <sheetViews>
    <sheetView zoomScaleNormal="100" workbookViewId="0">
      <pane xSplit="4" ySplit="15" topLeftCell="E16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defaultRowHeight="12.75"/>
  <cols>
    <col min="1" max="1" width="13.6640625" style="186" customWidth="1"/>
    <col min="2" max="2" width="6.1640625" style="186" customWidth="1"/>
    <col min="3" max="3" width="11.1640625" style="186" customWidth="1"/>
    <col min="4" max="4" width="40.83203125" style="186" customWidth="1"/>
    <col min="5" max="5" width="21.83203125" style="186" bestFit="1" customWidth="1"/>
    <col min="6" max="6" width="20.5" style="186" bestFit="1" customWidth="1"/>
    <col min="7" max="7" width="21" style="186" bestFit="1" customWidth="1"/>
    <col min="8" max="9" width="20.6640625" style="186" bestFit="1" customWidth="1"/>
    <col min="10" max="10" width="21.5" style="186" bestFit="1" customWidth="1"/>
    <col min="11" max="12" width="20.6640625" style="186" bestFit="1" customWidth="1"/>
    <col min="13" max="13" width="21" style="186" bestFit="1" customWidth="1"/>
    <col min="14" max="14" width="22.6640625" style="186" bestFit="1" customWidth="1"/>
    <col min="15" max="15" width="21.5" style="186" bestFit="1" customWidth="1"/>
    <col min="16" max="16" width="21.83203125" style="186" bestFit="1" customWidth="1"/>
    <col min="17" max="17" width="21.83203125" style="384" bestFit="1" customWidth="1"/>
    <col min="18" max="18" width="20.6640625" style="186" bestFit="1" customWidth="1"/>
    <col min="19" max="19" width="7" style="191" customWidth="1"/>
    <col min="20" max="20" width="21" style="191" bestFit="1" customWidth="1"/>
    <col min="21" max="22" width="21.83203125" style="191" customWidth="1"/>
    <col min="23" max="23" width="18.6640625" style="191" bestFit="1" customWidth="1"/>
    <col min="24" max="24" width="9.33203125" style="191"/>
    <col min="25" max="25" width="35" style="191" bestFit="1" customWidth="1"/>
    <col min="26" max="16384" width="9.33203125" style="191"/>
  </cols>
  <sheetData>
    <row r="1" spans="1:28" ht="15">
      <c r="A1" s="183"/>
      <c r="B1" s="183"/>
      <c r="C1" s="184"/>
      <c r="D1" s="185" t="s">
        <v>140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Q1" s="187"/>
      <c r="S1" s="188"/>
      <c r="T1" s="188"/>
      <c r="U1" s="188"/>
      <c r="V1" s="188"/>
      <c r="W1" s="188"/>
      <c r="X1" s="189"/>
      <c r="Y1" s="190"/>
      <c r="Z1" s="190"/>
      <c r="AA1" s="190"/>
      <c r="AB1" s="189"/>
    </row>
    <row r="2" spans="1:28" ht="15">
      <c r="A2" s="183"/>
      <c r="B2" s="183"/>
      <c r="C2" s="184"/>
      <c r="D2" s="185" t="s">
        <v>141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Q2" s="187"/>
      <c r="S2" s="188"/>
      <c r="T2" s="188"/>
      <c r="U2" s="188"/>
      <c r="V2" s="188"/>
      <c r="W2" s="188"/>
      <c r="X2" s="189"/>
      <c r="Y2" s="190"/>
      <c r="Z2" s="190"/>
      <c r="AA2" s="190"/>
      <c r="AB2" s="189"/>
    </row>
    <row r="3" spans="1:28" ht="15">
      <c r="A3" s="183"/>
      <c r="B3" s="183"/>
      <c r="C3" s="184"/>
      <c r="D3" s="185" t="s">
        <v>142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Q3" s="187"/>
      <c r="S3" s="188"/>
      <c r="T3" s="188"/>
      <c r="U3" s="188"/>
      <c r="V3" s="188"/>
      <c r="W3" s="188"/>
      <c r="X3" s="189"/>
      <c r="Y3" s="190"/>
      <c r="Z3" s="190"/>
      <c r="AA3" s="190"/>
      <c r="AB3" s="189"/>
    </row>
    <row r="4" spans="1:28" ht="15">
      <c r="A4" s="183"/>
      <c r="B4" s="183"/>
      <c r="C4" s="184"/>
      <c r="D4" s="192" t="s">
        <v>143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Q4" s="187"/>
      <c r="S4" s="188"/>
      <c r="T4" s="188"/>
      <c r="U4" s="193"/>
      <c r="V4" s="188"/>
      <c r="W4" s="188"/>
      <c r="X4" s="189"/>
      <c r="Y4" s="190"/>
      <c r="Z4" s="190"/>
      <c r="AA4" s="190"/>
      <c r="AB4" s="189"/>
    </row>
    <row r="5" spans="1:28" ht="10.5" hidden="1" customHeight="1">
      <c r="A5" s="183"/>
      <c r="B5" s="183"/>
      <c r="C5" s="184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Q5" s="194"/>
      <c r="S5" s="188"/>
      <c r="T5" s="188"/>
      <c r="U5" s="193">
        <v>15312826.92</v>
      </c>
      <c r="V5" s="188"/>
      <c r="W5" s="188"/>
      <c r="Y5" s="195" t="s">
        <v>144</v>
      </c>
      <c r="Z5" s="190" t="s">
        <v>144</v>
      </c>
      <c r="AA5" s="196" t="s">
        <v>144</v>
      </c>
    </row>
    <row r="6" spans="1:28" s="199" customFormat="1" ht="12.75" hidden="1" customHeight="1">
      <c r="A6" s="183"/>
      <c r="B6" s="183"/>
      <c r="C6" s="184"/>
      <c r="D6" s="197" t="s">
        <v>145</v>
      </c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86"/>
      <c r="Q6" s="198"/>
      <c r="R6" s="186"/>
      <c r="S6" s="188"/>
      <c r="T6" s="188"/>
      <c r="U6" s="188"/>
      <c r="V6" s="193">
        <v>17169117.829999998</v>
      </c>
      <c r="W6" s="188"/>
    </row>
    <row r="7" spans="1:28" s="199" customFormat="1" ht="12.75" hidden="1" customHeight="1">
      <c r="A7" s="183"/>
      <c r="B7" s="183"/>
      <c r="C7" s="184"/>
      <c r="D7" s="197" t="s">
        <v>146</v>
      </c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86"/>
      <c r="Q7" s="198"/>
      <c r="R7" s="186"/>
      <c r="S7" s="188"/>
      <c r="T7" s="188"/>
      <c r="U7" s="188"/>
      <c r="V7" s="188"/>
      <c r="W7" s="188"/>
    </row>
    <row r="8" spans="1:28" s="199" customFormat="1" ht="12.75" hidden="1" customHeight="1">
      <c r="A8" s="183"/>
      <c r="B8" s="183"/>
      <c r="C8" s="184"/>
      <c r="D8" s="197" t="s">
        <v>147</v>
      </c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86"/>
      <c r="Q8" s="198"/>
      <c r="R8" s="186"/>
      <c r="S8" s="188"/>
      <c r="T8" s="188"/>
      <c r="U8" s="188"/>
      <c r="V8" s="188"/>
      <c r="W8" s="188"/>
    </row>
    <row r="9" spans="1:28" s="199" customFormat="1" ht="12.75" hidden="1" customHeight="1">
      <c r="A9" s="183"/>
      <c r="B9" s="183" t="s">
        <v>148</v>
      </c>
      <c r="C9" s="184"/>
      <c r="D9" s="197" t="s">
        <v>149</v>
      </c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86"/>
      <c r="Q9" s="198"/>
      <c r="R9" s="186"/>
      <c r="S9" s="188"/>
      <c r="T9" s="188"/>
      <c r="U9" s="188"/>
      <c r="V9" s="188"/>
      <c r="W9" s="188"/>
    </row>
    <row r="10" spans="1:28" s="199" customFormat="1" ht="12.75" hidden="1" customHeight="1">
      <c r="A10" s="183"/>
      <c r="B10" s="183"/>
      <c r="C10" s="184"/>
      <c r="D10" s="197" t="s">
        <v>150</v>
      </c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86"/>
      <c r="Q10" s="198"/>
      <c r="R10" s="186"/>
      <c r="S10" s="188"/>
      <c r="T10" s="188"/>
      <c r="U10" s="188"/>
      <c r="V10" s="188"/>
      <c r="W10" s="188"/>
    </row>
    <row r="11" spans="1:28" s="199" customFormat="1" ht="12.75" hidden="1" customHeight="1">
      <c r="A11" s="183"/>
      <c r="B11" s="183"/>
      <c r="C11" s="184"/>
      <c r="D11" s="197" t="s">
        <v>151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86"/>
      <c r="Q11" s="198"/>
      <c r="R11" s="186"/>
      <c r="S11" s="188"/>
      <c r="T11" s="188"/>
      <c r="U11" s="188"/>
      <c r="V11" s="188"/>
      <c r="W11" s="188"/>
    </row>
    <row r="12" spans="1:28" s="199" customFormat="1" ht="12.75" hidden="1" customHeight="1">
      <c r="A12" s="183"/>
      <c r="B12" s="183"/>
      <c r="C12" s="184"/>
      <c r="D12" s="197" t="s">
        <v>152</v>
      </c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86"/>
      <c r="Q12" s="198"/>
      <c r="R12" s="186"/>
      <c r="S12" s="188"/>
      <c r="T12" s="188"/>
      <c r="U12" s="188"/>
      <c r="V12" s="188"/>
      <c r="W12" s="188"/>
    </row>
    <row r="13" spans="1:28" s="199" customFormat="1" ht="12.75" hidden="1" customHeight="1">
      <c r="A13" s="183"/>
      <c r="B13" s="183"/>
      <c r="C13" s="184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6"/>
      <c r="Q13" s="194"/>
      <c r="R13" s="186"/>
      <c r="S13" s="188"/>
      <c r="T13" s="188"/>
      <c r="U13" s="188"/>
      <c r="V13" s="188"/>
      <c r="W13" s="188"/>
    </row>
    <row r="14" spans="1:28" ht="15">
      <c r="A14" s="438" t="s">
        <v>157</v>
      </c>
      <c r="C14" s="184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Q14" s="194"/>
      <c r="S14" s="188"/>
      <c r="T14" s="200" t="s">
        <v>153</v>
      </c>
      <c r="U14" s="200" t="s">
        <v>154</v>
      </c>
      <c r="V14" s="200" t="s">
        <v>155</v>
      </c>
      <c r="W14" s="200" t="s">
        <v>156</v>
      </c>
    </row>
    <row r="15" spans="1:28" ht="15">
      <c r="A15" s="438"/>
      <c r="B15" s="201" t="s">
        <v>158</v>
      </c>
      <c r="C15" s="202" t="s">
        <v>159</v>
      </c>
      <c r="D15" s="203" t="s">
        <v>63</v>
      </c>
      <c r="E15" s="204" t="s">
        <v>160</v>
      </c>
      <c r="F15" s="204" t="s">
        <v>161</v>
      </c>
      <c r="G15" s="204" t="s">
        <v>162</v>
      </c>
      <c r="H15" s="204" t="s">
        <v>163</v>
      </c>
      <c r="I15" s="204" t="s">
        <v>164</v>
      </c>
      <c r="J15" s="204" t="s">
        <v>165</v>
      </c>
      <c r="K15" s="204" t="s">
        <v>166</v>
      </c>
      <c r="L15" s="204" t="s">
        <v>167</v>
      </c>
      <c r="M15" s="204" t="s">
        <v>168</v>
      </c>
      <c r="N15" s="205" t="s">
        <v>169</v>
      </c>
      <c r="O15" s="205" t="s">
        <v>170</v>
      </c>
      <c r="P15" s="205" t="s">
        <v>171</v>
      </c>
      <c r="Q15" s="205" t="s">
        <v>172</v>
      </c>
      <c r="R15" s="204" t="s">
        <v>17</v>
      </c>
      <c r="S15" s="188"/>
      <c r="T15" s="206" t="s">
        <v>173</v>
      </c>
      <c r="U15" s="206" t="s">
        <v>174</v>
      </c>
      <c r="V15" s="206" t="s">
        <v>174</v>
      </c>
      <c r="W15" s="206" t="s">
        <v>173</v>
      </c>
    </row>
    <row r="16" spans="1:28">
      <c r="A16" s="207"/>
      <c r="B16" s="207"/>
      <c r="C16" s="207"/>
      <c r="D16" s="207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7"/>
      <c r="S16" s="207"/>
      <c r="T16" s="207"/>
      <c r="U16" s="207"/>
      <c r="V16" s="207"/>
      <c r="W16" s="207"/>
    </row>
    <row r="17" spans="1:23" ht="15">
      <c r="A17" s="199" t="s">
        <v>175</v>
      </c>
      <c r="B17" s="199" t="s">
        <v>176</v>
      </c>
      <c r="C17" s="209" t="str">
        <f>+A17</f>
        <v>1012</v>
      </c>
      <c r="D17" s="210" t="s">
        <v>177</v>
      </c>
      <c r="E17" s="211">
        <v>889631646.78999996</v>
      </c>
      <c r="F17" s="212">
        <v>892869815.38</v>
      </c>
      <c r="G17" s="213">
        <v>893508468.37</v>
      </c>
      <c r="H17" s="213">
        <v>906196089.82000005</v>
      </c>
      <c r="I17" s="214">
        <v>907118336.98000002</v>
      </c>
      <c r="J17" s="215">
        <v>907545426.87</v>
      </c>
      <c r="K17" s="216">
        <v>907780040.54999995</v>
      </c>
      <c r="L17" s="217">
        <v>907226291.08000004</v>
      </c>
      <c r="M17" s="218">
        <v>919100741.57000005</v>
      </c>
      <c r="N17" s="219">
        <v>919230170.19000006</v>
      </c>
      <c r="O17" s="220">
        <v>918122995.66999996</v>
      </c>
      <c r="P17" s="221">
        <v>932318571.55999994</v>
      </c>
      <c r="Q17" s="211">
        <v>954960214.52999997</v>
      </c>
      <c r="R17" s="213">
        <f>((E17+Q17)+((F17+G17+H17+I17+J17+K17+L17+M17+N17+O17+P17)*2))/24</f>
        <v>911109406.55833328</v>
      </c>
      <c r="S17" s="188"/>
      <c r="T17" s="188"/>
      <c r="U17" s="193">
        <f>R17</f>
        <v>911109406.55833328</v>
      </c>
      <c r="V17" s="188"/>
      <c r="W17" s="188"/>
    </row>
    <row r="18" spans="1:23" ht="15">
      <c r="A18" s="222" t="s">
        <v>178</v>
      </c>
      <c r="B18" s="199" t="s">
        <v>176</v>
      </c>
      <c r="C18" s="209" t="str">
        <f>+A18</f>
        <v>1062</v>
      </c>
      <c r="D18" s="210" t="s">
        <v>179</v>
      </c>
      <c r="E18" s="211">
        <v>33062917.120000001</v>
      </c>
      <c r="F18" s="212">
        <v>31985863.850000001</v>
      </c>
      <c r="G18" s="213">
        <v>33538366.77</v>
      </c>
      <c r="H18" s="213">
        <v>26774730.559999999</v>
      </c>
      <c r="I18" s="214">
        <v>27701215.030000001</v>
      </c>
      <c r="J18" s="215">
        <v>33388939.02</v>
      </c>
      <c r="K18" s="216">
        <v>37287811.840000004</v>
      </c>
      <c r="L18" s="217">
        <v>40121926.960000001</v>
      </c>
      <c r="M18" s="218">
        <v>34824940.200000003</v>
      </c>
      <c r="N18" s="219">
        <v>41825395.479999997</v>
      </c>
      <c r="O18" s="220">
        <v>51947562.039999999</v>
      </c>
      <c r="P18" s="221">
        <v>46504821.719999999</v>
      </c>
      <c r="Q18" s="211">
        <v>42677267.270000003</v>
      </c>
      <c r="R18" s="213">
        <f t="shared" ref="R18:R82" si="0">((E18+Q18)+((F18+G18+H18+I18+J18+K18+L18+M18+N18+O18+P18)*2))/24</f>
        <v>36980972.138750002</v>
      </c>
      <c r="S18" s="188"/>
      <c r="T18" s="188"/>
      <c r="U18" s="193">
        <f>R18</f>
        <v>36980972.138750002</v>
      </c>
      <c r="V18" s="188"/>
      <c r="W18" s="188"/>
    </row>
    <row r="19" spans="1:23" ht="15">
      <c r="A19" s="222" t="s">
        <v>180</v>
      </c>
      <c r="B19" s="222" t="s">
        <v>176</v>
      </c>
      <c r="C19" s="209" t="str">
        <f>A19&amp;"."&amp;B19</f>
        <v>@2:107.*</v>
      </c>
      <c r="D19" s="210" t="s">
        <v>181</v>
      </c>
      <c r="E19" s="211">
        <v>12898869.82</v>
      </c>
      <c r="F19" s="212">
        <v>12826831.539999999</v>
      </c>
      <c r="G19" s="213">
        <v>13402177.42</v>
      </c>
      <c r="H19" s="213">
        <v>10859687.869999999</v>
      </c>
      <c r="I19" s="214">
        <v>13051298.970000001</v>
      </c>
      <c r="J19" s="215">
        <v>12006402.15</v>
      </c>
      <c r="K19" s="216">
        <v>12775949.789999999</v>
      </c>
      <c r="L19" s="217">
        <v>15585499.91</v>
      </c>
      <c r="M19" s="218">
        <v>18322511.949999999</v>
      </c>
      <c r="N19" s="219">
        <v>19247680.23</v>
      </c>
      <c r="O19" s="220">
        <v>15829121.619999999</v>
      </c>
      <c r="P19" s="221">
        <v>15253600.49</v>
      </c>
      <c r="Q19" s="211">
        <v>8458803.8800000008</v>
      </c>
      <c r="R19" s="213">
        <f t="shared" si="0"/>
        <v>14153299.899166666</v>
      </c>
      <c r="S19" s="188"/>
      <c r="T19" s="223"/>
      <c r="U19" s="223"/>
      <c r="V19" s="224">
        <f>R19</f>
        <v>14153299.899166666</v>
      </c>
      <c r="W19" s="223"/>
    </row>
    <row r="20" spans="1:23" ht="15">
      <c r="A20" s="199"/>
      <c r="B20" s="199"/>
      <c r="C20" s="209"/>
      <c r="D20" s="210"/>
      <c r="E20" s="225"/>
      <c r="F20" s="226"/>
      <c r="G20" s="227"/>
      <c r="H20" s="227"/>
      <c r="I20" s="228"/>
      <c r="J20" s="229"/>
      <c r="K20" s="230"/>
      <c r="L20" s="231"/>
      <c r="M20" s="232"/>
      <c r="N20" s="233"/>
      <c r="O20" s="234"/>
      <c r="P20" s="235"/>
      <c r="Q20" s="236"/>
      <c r="R20" s="213">
        <f t="shared" si="0"/>
        <v>0</v>
      </c>
      <c r="S20" s="188"/>
      <c r="T20" s="223"/>
      <c r="U20" s="223"/>
      <c r="V20" s="223"/>
      <c r="W20" s="223"/>
    </row>
    <row r="21" spans="1:23" ht="15">
      <c r="A21" s="199"/>
      <c r="B21" s="199"/>
      <c r="C21" s="209"/>
      <c r="D21" s="210" t="s">
        <v>182</v>
      </c>
      <c r="E21" s="237">
        <v>935593433.73000002</v>
      </c>
      <c r="F21" s="238">
        <v>937682510.76999998</v>
      </c>
      <c r="G21" s="239">
        <v>940449012.55999994</v>
      </c>
      <c r="H21" s="239">
        <v>943830508.25</v>
      </c>
      <c r="I21" s="240">
        <v>947870850.98000002</v>
      </c>
      <c r="J21" s="241">
        <v>952940768.03999996</v>
      </c>
      <c r="K21" s="242">
        <v>957843802.17999995</v>
      </c>
      <c r="L21" s="243">
        <v>962933717.95000005</v>
      </c>
      <c r="M21" s="244">
        <v>972248193.72000015</v>
      </c>
      <c r="N21" s="245">
        <v>980303245.9000001</v>
      </c>
      <c r="O21" s="246">
        <v>985899679.32999992</v>
      </c>
      <c r="P21" s="247">
        <v>994076993.76999998</v>
      </c>
      <c r="Q21" s="237">
        <v>1006096285.6799999</v>
      </c>
      <c r="R21" s="213">
        <f t="shared" si="0"/>
        <v>962243678.59625006</v>
      </c>
      <c r="S21" s="188"/>
      <c r="T21" s="223"/>
      <c r="U21" s="223"/>
      <c r="V21" s="223"/>
      <c r="W21" s="223"/>
    </row>
    <row r="22" spans="1:23" ht="15">
      <c r="A22" s="199"/>
      <c r="B22" s="199"/>
      <c r="C22" s="209"/>
      <c r="D22" s="210"/>
      <c r="E22" s="225"/>
      <c r="F22" s="226"/>
      <c r="G22" s="227"/>
      <c r="H22" s="227"/>
      <c r="I22" s="228"/>
      <c r="J22" s="229"/>
      <c r="K22" s="230"/>
      <c r="L22" s="231"/>
      <c r="M22" s="232"/>
      <c r="N22" s="233"/>
      <c r="O22" s="234"/>
      <c r="P22" s="235"/>
      <c r="Q22" s="236"/>
      <c r="R22" s="213">
        <f t="shared" si="0"/>
        <v>0</v>
      </c>
      <c r="S22" s="188"/>
      <c r="T22" s="223"/>
      <c r="U22" s="223"/>
      <c r="V22" s="223"/>
      <c r="W22" s="223"/>
    </row>
    <row r="23" spans="1:23" ht="15">
      <c r="A23" s="222" t="s">
        <v>183</v>
      </c>
      <c r="B23" s="222" t="s">
        <v>38</v>
      </c>
      <c r="C23" s="209" t="str">
        <f>A23&amp;"."&amp;B23</f>
        <v>1082.8</v>
      </c>
      <c r="D23" s="248" t="s">
        <v>184</v>
      </c>
      <c r="E23" s="249">
        <v>991503.47</v>
      </c>
      <c r="F23" s="250">
        <v>948412.89</v>
      </c>
      <c r="G23" s="213">
        <v>922043.64</v>
      </c>
      <c r="H23" s="213">
        <v>974593.31</v>
      </c>
      <c r="I23" s="249">
        <v>1166630.3</v>
      </c>
      <c r="J23" s="249">
        <v>1481945.06</v>
      </c>
      <c r="K23" s="249">
        <v>1690759.05</v>
      </c>
      <c r="L23" s="249">
        <v>1830560.66</v>
      </c>
      <c r="M23" s="249">
        <v>1286159</v>
      </c>
      <c r="N23" s="249">
        <v>1406260.81</v>
      </c>
      <c r="O23" s="249">
        <v>1663735.34</v>
      </c>
      <c r="P23" s="249">
        <v>2134830.0699999998</v>
      </c>
      <c r="Q23" s="249">
        <v>1304185.71</v>
      </c>
      <c r="R23" s="213">
        <f t="shared" si="0"/>
        <v>1387814.5599999998</v>
      </c>
      <c r="S23" s="188"/>
      <c r="T23" s="223"/>
      <c r="U23" s="223"/>
      <c r="V23" s="223"/>
      <c r="W23" s="223"/>
    </row>
    <row r="24" spans="1:23" ht="15">
      <c r="A24" s="222" t="s">
        <v>183</v>
      </c>
      <c r="B24" s="222" t="s">
        <v>185</v>
      </c>
      <c r="C24" s="209" t="str">
        <f>+A24</f>
        <v>1082</v>
      </c>
      <c r="D24" s="210" t="s">
        <v>186</v>
      </c>
      <c r="E24" s="211">
        <v>-310640427.29000002</v>
      </c>
      <c r="F24" s="212">
        <v>-311801883.58999997</v>
      </c>
      <c r="G24" s="213">
        <v>-313156796.61000001</v>
      </c>
      <c r="H24" s="213">
        <v>-314487858.56999999</v>
      </c>
      <c r="I24" s="214">
        <v>-315905726.49000001</v>
      </c>
      <c r="J24" s="215">
        <v>-317413286.24000001</v>
      </c>
      <c r="K24" s="216">
        <v>-318998194.35000002</v>
      </c>
      <c r="L24" s="217">
        <v>-320335899.31</v>
      </c>
      <c r="M24" s="218">
        <v>-321760563.79000002</v>
      </c>
      <c r="N24" s="219">
        <v>-323311433.55000001</v>
      </c>
      <c r="O24" s="220">
        <v>-323817239.5</v>
      </c>
      <c r="P24" s="221">
        <v>-326054937.10000002</v>
      </c>
      <c r="Q24" s="211">
        <v>-326996779.68000001</v>
      </c>
      <c r="R24" s="213">
        <f t="shared" si="0"/>
        <v>-318821868.54874998</v>
      </c>
      <c r="S24" s="188"/>
      <c r="T24" s="223"/>
      <c r="U24" s="223"/>
      <c r="V24" s="223"/>
      <c r="W24" s="223"/>
    </row>
    <row r="25" spans="1:23" ht="15">
      <c r="A25" s="199" t="s">
        <v>187</v>
      </c>
      <c r="B25" s="199" t="s">
        <v>176</v>
      </c>
      <c r="C25" s="209" t="str">
        <f>+A25</f>
        <v>1112</v>
      </c>
      <c r="D25" s="210" t="s">
        <v>188</v>
      </c>
      <c r="E25" s="251">
        <v>-10807311.550000001</v>
      </c>
      <c r="F25" s="252">
        <v>-11028229.34</v>
      </c>
      <c r="G25" s="253">
        <v>-11258336.15</v>
      </c>
      <c r="H25" s="253">
        <v>-11488442.960000001</v>
      </c>
      <c r="I25" s="254">
        <v>-11748030.880000001</v>
      </c>
      <c r="J25" s="255">
        <v>-12007674.4</v>
      </c>
      <c r="K25" s="256">
        <v>-12268220.82</v>
      </c>
      <c r="L25" s="257">
        <v>-12528767.24</v>
      </c>
      <c r="M25" s="258">
        <v>-12789313.66</v>
      </c>
      <c r="N25" s="259">
        <v>-13051978.939999999</v>
      </c>
      <c r="O25" s="260">
        <v>-13314644.220000001</v>
      </c>
      <c r="P25" s="261">
        <v>-13577309.5</v>
      </c>
      <c r="Q25" s="251">
        <v>-13839974.779999999</v>
      </c>
      <c r="R25" s="213">
        <f t="shared" si="0"/>
        <v>-12282049.272916667</v>
      </c>
      <c r="S25" s="188"/>
      <c r="T25" s="223"/>
      <c r="U25" s="223"/>
      <c r="V25" s="223"/>
      <c r="W25" s="223"/>
    </row>
    <row r="26" spans="1:23" ht="15">
      <c r="A26" s="199" t="s">
        <v>189</v>
      </c>
      <c r="B26" s="199" t="s">
        <v>176</v>
      </c>
      <c r="C26" s="199" t="str">
        <f>+A26</f>
        <v>1152</v>
      </c>
      <c r="D26" s="210" t="s">
        <v>190</v>
      </c>
      <c r="E26" s="262">
        <v>0</v>
      </c>
      <c r="F26" s="263">
        <v>0</v>
      </c>
      <c r="G26" s="264">
        <v>0</v>
      </c>
      <c r="H26" s="264">
        <v>0</v>
      </c>
      <c r="I26" s="265">
        <v>0</v>
      </c>
      <c r="J26" s="266">
        <v>0</v>
      </c>
      <c r="K26" s="267">
        <v>0</v>
      </c>
      <c r="L26" s="268">
        <v>0</v>
      </c>
      <c r="M26" s="269">
        <v>0</v>
      </c>
      <c r="N26" s="270">
        <v>0</v>
      </c>
      <c r="O26" s="271">
        <v>0</v>
      </c>
      <c r="P26" s="272">
        <v>0</v>
      </c>
      <c r="Q26" s="262">
        <v>0</v>
      </c>
      <c r="R26" s="213">
        <f t="shared" si="0"/>
        <v>0</v>
      </c>
      <c r="S26" s="188"/>
      <c r="T26" s="223"/>
      <c r="U26" s="223"/>
      <c r="V26" s="223"/>
      <c r="W26" s="223"/>
    </row>
    <row r="27" spans="1:23" ht="15">
      <c r="A27" s="199"/>
      <c r="B27" s="199"/>
      <c r="C27" s="209"/>
      <c r="D27" s="210" t="s">
        <v>191</v>
      </c>
      <c r="E27" s="273">
        <v>-320456235.37</v>
      </c>
      <c r="F27" s="212">
        <v>-321881700.03999996</v>
      </c>
      <c r="G27" s="274">
        <v>-323493089.12</v>
      </c>
      <c r="H27" s="274">
        <v>-325001708.21999997</v>
      </c>
      <c r="I27" s="275">
        <v>-326487127.06999999</v>
      </c>
      <c r="J27" s="276">
        <v>-327939015.57999998</v>
      </c>
      <c r="K27" s="277">
        <v>-329575656.12</v>
      </c>
      <c r="L27" s="278">
        <v>-331034105.88999999</v>
      </c>
      <c r="M27" s="279">
        <v>-333263718.45000005</v>
      </c>
      <c r="N27" s="280">
        <v>-334957151.68000001</v>
      </c>
      <c r="O27" s="281">
        <v>-335468148.38000005</v>
      </c>
      <c r="P27" s="282">
        <v>-337497416.53000003</v>
      </c>
      <c r="Q27" s="273">
        <v>-339532568.75</v>
      </c>
      <c r="R27" s="213">
        <f t="shared" si="0"/>
        <v>-329716103.26166666</v>
      </c>
      <c r="S27" s="188"/>
      <c r="T27" s="223"/>
      <c r="U27" s="224"/>
      <c r="V27" s="223"/>
      <c r="W27" s="223"/>
    </row>
    <row r="28" spans="1:23" ht="15">
      <c r="A28" s="199"/>
      <c r="B28" s="199"/>
      <c r="C28" s="209"/>
      <c r="D28" s="210"/>
      <c r="E28" s="225"/>
      <c r="F28" s="226"/>
      <c r="G28" s="227"/>
      <c r="H28" s="227"/>
      <c r="I28" s="228"/>
      <c r="J28" s="229"/>
      <c r="K28" s="230"/>
      <c r="L28" s="231"/>
      <c r="M28" s="232"/>
      <c r="N28" s="233"/>
      <c r="O28" s="234"/>
      <c r="P28" s="235"/>
      <c r="Q28" s="236"/>
      <c r="R28" s="213">
        <f t="shared" si="0"/>
        <v>0</v>
      </c>
      <c r="S28" s="188"/>
      <c r="T28" s="223"/>
      <c r="U28" s="223"/>
      <c r="V28" s="223"/>
      <c r="W28" s="223"/>
    </row>
    <row r="29" spans="1:23" ht="15">
      <c r="A29" s="199" t="s">
        <v>192</v>
      </c>
      <c r="B29" s="199" t="s">
        <v>176</v>
      </c>
      <c r="C29" s="209" t="str">
        <f>+A29</f>
        <v>1087</v>
      </c>
      <c r="D29" s="210" t="s">
        <v>193</v>
      </c>
      <c r="E29" s="211">
        <v>-3251382.2</v>
      </c>
      <c r="F29" s="212">
        <v>-3264358.48</v>
      </c>
      <c r="G29" s="213">
        <v>-3281359.31</v>
      </c>
      <c r="H29" s="213">
        <v>-3294974.09</v>
      </c>
      <c r="I29" s="214">
        <v>-3306058.52</v>
      </c>
      <c r="J29" s="215">
        <v>-3323375.35</v>
      </c>
      <c r="K29" s="216">
        <v>-3340831.27</v>
      </c>
      <c r="L29" s="217">
        <v>-3355756.99</v>
      </c>
      <c r="M29" s="218">
        <v>-3356431.07</v>
      </c>
      <c r="N29" s="219">
        <v>-3374472.49</v>
      </c>
      <c r="O29" s="220">
        <v>-3392362.74</v>
      </c>
      <c r="P29" s="221">
        <v>-3384513.55</v>
      </c>
      <c r="Q29" s="211">
        <v>-3402276.42</v>
      </c>
      <c r="R29" s="213">
        <f t="shared" si="0"/>
        <v>-3333443.5975000001</v>
      </c>
      <c r="S29" s="188"/>
      <c r="T29" s="223"/>
      <c r="U29" s="223"/>
      <c r="V29" s="223"/>
      <c r="W29" s="223"/>
    </row>
    <row r="30" spans="1:23" ht="15">
      <c r="A30" s="199" t="s">
        <v>194</v>
      </c>
      <c r="B30" s="199" t="s">
        <v>176</v>
      </c>
      <c r="C30" s="209" t="str">
        <f>+A30</f>
        <v>1088</v>
      </c>
      <c r="D30" s="211" t="s">
        <v>195</v>
      </c>
      <c r="E30" s="211">
        <v>-129636963.91</v>
      </c>
      <c r="F30" s="212">
        <v>-130072902.05</v>
      </c>
      <c r="G30" s="213">
        <v>-130469216.26000001</v>
      </c>
      <c r="H30" s="213">
        <v>-130876625.78</v>
      </c>
      <c r="I30" s="214">
        <v>-131284239.73999999</v>
      </c>
      <c r="J30" s="215">
        <v>-131728894.93000001</v>
      </c>
      <c r="K30" s="216">
        <v>-132178270.13</v>
      </c>
      <c r="L30" s="217">
        <v>-132607548.22</v>
      </c>
      <c r="M30" s="218">
        <v>-132792154.18000001</v>
      </c>
      <c r="N30" s="219">
        <v>-133257689.48</v>
      </c>
      <c r="O30" s="220">
        <v>-133716809.5</v>
      </c>
      <c r="P30" s="221">
        <v>-133738837.93000001</v>
      </c>
      <c r="Q30" s="211">
        <v>-134206540.91</v>
      </c>
      <c r="R30" s="213">
        <f t="shared" si="0"/>
        <v>-132053745.05083334</v>
      </c>
      <c r="S30" s="188"/>
      <c r="T30" s="223"/>
      <c r="U30" s="223"/>
      <c r="V30" s="223"/>
      <c r="W30" s="223"/>
    </row>
    <row r="31" spans="1:23" ht="15">
      <c r="A31" s="199"/>
      <c r="B31" s="199"/>
      <c r="C31" s="209"/>
      <c r="D31" s="210" t="s">
        <v>196</v>
      </c>
      <c r="E31" s="283">
        <v>-132888346.11</v>
      </c>
      <c r="F31" s="284">
        <v>-133337260.53</v>
      </c>
      <c r="G31" s="285">
        <v>-133750575.57000001</v>
      </c>
      <c r="H31" s="285">
        <v>-134171599.87</v>
      </c>
      <c r="I31" s="286">
        <v>-134590298.25999999</v>
      </c>
      <c r="J31" s="287">
        <v>-135052270.28</v>
      </c>
      <c r="K31" s="288">
        <v>-135519101.40000001</v>
      </c>
      <c r="L31" s="289">
        <v>-135963305.21000001</v>
      </c>
      <c r="M31" s="290">
        <v>-136148585.25</v>
      </c>
      <c r="N31" s="291">
        <v>-136632161.97</v>
      </c>
      <c r="O31" s="292">
        <v>-137109172.24000001</v>
      </c>
      <c r="P31" s="293">
        <v>-137123351.48000002</v>
      </c>
      <c r="Q31" s="283">
        <v>-137608817.32999998</v>
      </c>
      <c r="R31" s="213">
        <f t="shared" si="0"/>
        <v>-135387188.64833334</v>
      </c>
      <c r="S31" s="188"/>
      <c r="T31" s="223"/>
      <c r="U31" s="223"/>
      <c r="V31" s="223"/>
      <c r="W31" s="223"/>
    </row>
    <row r="32" spans="1:23" ht="15">
      <c r="A32" s="199"/>
      <c r="B32" s="199"/>
      <c r="C32" s="209"/>
      <c r="D32" s="210"/>
      <c r="E32" s="225"/>
      <c r="F32" s="226"/>
      <c r="G32" s="227"/>
      <c r="H32" s="227"/>
      <c r="I32" s="228"/>
      <c r="J32" s="229"/>
      <c r="K32" s="230"/>
      <c r="L32" s="231"/>
      <c r="M32" s="232"/>
      <c r="N32" s="233"/>
      <c r="O32" s="234"/>
      <c r="P32" s="235"/>
      <c r="Q32" s="236"/>
      <c r="R32" s="213">
        <f t="shared" si="0"/>
        <v>0</v>
      </c>
      <c r="S32" s="188"/>
      <c r="T32" s="223"/>
      <c r="U32" s="223"/>
      <c r="V32" s="223"/>
      <c r="W32" s="223"/>
    </row>
    <row r="33" spans="1:23" ht="15">
      <c r="A33" s="199"/>
      <c r="B33" s="199"/>
      <c r="C33" s="209"/>
      <c r="D33" s="210" t="s">
        <v>197</v>
      </c>
      <c r="E33" s="294">
        <v>-453344581.48000002</v>
      </c>
      <c r="F33" s="263">
        <v>-455218960.56999993</v>
      </c>
      <c r="G33" s="295">
        <v>-457243664.69</v>
      </c>
      <c r="H33" s="295">
        <v>-459173308.08999997</v>
      </c>
      <c r="I33" s="296">
        <v>-461077425.32999998</v>
      </c>
      <c r="J33" s="297">
        <v>-462991285.86000001</v>
      </c>
      <c r="K33" s="298">
        <v>-465094757.51999998</v>
      </c>
      <c r="L33" s="299">
        <v>-466997411.10000002</v>
      </c>
      <c r="M33" s="300">
        <v>-469412303.70000005</v>
      </c>
      <c r="N33" s="301">
        <v>-471589313.64999998</v>
      </c>
      <c r="O33" s="302">
        <v>-472577320.62000006</v>
      </c>
      <c r="P33" s="303">
        <v>-474620768.01000005</v>
      </c>
      <c r="Q33" s="294">
        <v>-477141386.07999998</v>
      </c>
      <c r="R33" s="213">
        <f t="shared" si="0"/>
        <v>-465103291.91000003</v>
      </c>
      <c r="S33" s="188"/>
      <c r="T33" s="223"/>
      <c r="U33" s="224">
        <f>R33</f>
        <v>-465103291.91000003</v>
      </c>
      <c r="V33" s="223"/>
      <c r="W33" s="223"/>
    </row>
    <row r="34" spans="1:23" ht="15">
      <c r="A34" s="199"/>
      <c r="B34" s="199"/>
      <c r="C34" s="209"/>
      <c r="D34" s="304"/>
      <c r="E34" s="305"/>
      <c r="F34" s="306"/>
      <c r="G34" s="307"/>
      <c r="H34" s="307"/>
      <c r="I34" s="308"/>
      <c r="J34" s="309"/>
      <c r="K34" s="310"/>
      <c r="L34" s="311"/>
      <c r="M34" s="312"/>
      <c r="N34" s="313"/>
      <c r="O34" s="314"/>
      <c r="P34" s="315"/>
      <c r="Q34" s="316"/>
      <c r="R34" s="213">
        <f t="shared" si="0"/>
        <v>0</v>
      </c>
      <c r="S34" s="188"/>
      <c r="T34" s="223"/>
      <c r="U34" s="223"/>
      <c r="V34" s="223"/>
      <c r="W34" s="223"/>
    </row>
    <row r="35" spans="1:23" ht="15">
      <c r="A35" s="199"/>
      <c r="B35" s="199"/>
      <c r="C35" s="209"/>
      <c r="D35" s="304" t="s">
        <v>198</v>
      </c>
      <c r="E35" s="317">
        <v>482248852.25</v>
      </c>
      <c r="F35" s="318">
        <v>482463550.20000005</v>
      </c>
      <c r="G35" s="319">
        <v>483205347.86999995</v>
      </c>
      <c r="H35" s="319">
        <v>484657200.16000003</v>
      </c>
      <c r="I35" s="320">
        <v>486793425.65000004</v>
      </c>
      <c r="J35" s="321">
        <v>489949482.17999995</v>
      </c>
      <c r="K35" s="322">
        <v>492749044.65999997</v>
      </c>
      <c r="L35" s="323">
        <v>495936306.85000002</v>
      </c>
      <c r="M35" s="324">
        <v>502835890.0200001</v>
      </c>
      <c r="N35" s="325">
        <v>508713932.25000012</v>
      </c>
      <c r="O35" s="326">
        <v>513322358.70999986</v>
      </c>
      <c r="P35" s="327">
        <v>519456225.75999993</v>
      </c>
      <c r="Q35" s="328">
        <v>528954899.59999996</v>
      </c>
      <c r="R35" s="213">
        <f t="shared" si="0"/>
        <v>497140386.68625003</v>
      </c>
      <c r="S35" s="188"/>
      <c r="T35" s="223"/>
      <c r="U35" s="223"/>
      <c r="V35" s="223"/>
      <c r="W35" s="223"/>
    </row>
    <row r="36" spans="1:23" ht="15">
      <c r="A36" s="199"/>
      <c r="B36" s="199"/>
      <c r="C36" s="209"/>
      <c r="D36" s="304"/>
      <c r="E36" s="225"/>
      <c r="F36" s="226"/>
      <c r="G36" s="227"/>
      <c r="H36" s="227"/>
      <c r="I36" s="228"/>
      <c r="J36" s="229"/>
      <c r="K36" s="230"/>
      <c r="L36" s="231"/>
      <c r="M36" s="232"/>
      <c r="N36" s="233"/>
      <c r="O36" s="234"/>
      <c r="P36" s="235"/>
      <c r="Q36" s="236"/>
      <c r="R36" s="213">
        <f t="shared" si="0"/>
        <v>0</v>
      </c>
      <c r="S36" s="188"/>
      <c r="T36" s="223"/>
      <c r="U36" s="223"/>
      <c r="V36" s="223"/>
      <c r="W36" s="223"/>
    </row>
    <row r="37" spans="1:23" ht="15">
      <c r="A37" s="199" t="s">
        <v>199</v>
      </c>
      <c r="B37" s="199" t="s">
        <v>176</v>
      </c>
      <c r="C37" s="209" t="str">
        <f>+A37</f>
        <v>1231</v>
      </c>
      <c r="D37" s="210" t="s">
        <v>200</v>
      </c>
      <c r="E37" s="211">
        <v>0</v>
      </c>
      <c r="F37" s="212">
        <v>0</v>
      </c>
      <c r="G37" s="213">
        <v>0</v>
      </c>
      <c r="H37" s="213">
        <v>0</v>
      </c>
      <c r="I37" s="214">
        <v>0</v>
      </c>
      <c r="J37" s="215">
        <v>0</v>
      </c>
      <c r="K37" s="216">
        <v>0</v>
      </c>
      <c r="L37" s="217">
        <v>0</v>
      </c>
      <c r="M37" s="218">
        <v>0</v>
      </c>
      <c r="N37" s="219">
        <v>0</v>
      </c>
      <c r="O37" s="220">
        <v>0</v>
      </c>
      <c r="P37" s="221">
        <v>0</v>
      </c>
      <c r="Q37" s="211">
        <v>0</v>
      </c>
      <c r="R37" s="213">
        <f t="shared" si="0"/>
        <v>0</v>
      </c>
      <c r="S37" s="188"/>
      <c r="T37" s="223"/>
      <c r="U37" s="223"/>
      <c r="V37" s="223"/>
      <c r="W37" s="223"/>
    </row>
    <row r="38" spans="1:23" ht="15">
      <c r="A38" s="199"/>
      <c r="B38" s="199"/>
      <c r="C38" s="209"/>
      <c r="D38" s="304"/>
      <c r="E38" s="225"/>
      <c r="F38" s="226"/>
      <c r="G38" s="227"/>
      <c r="H38" s="227"/>
      <c r="I38" s="228"/>
      <c r="J38" s="229"/>
      <c r="K38" s="230"/>
      <c r="L38" s="231"/>
      <c r="M38" s="232"/>
      <c r="N38" s="233"/>
      <c r="O38" s="234"/>
      <c r="P38" s="235"/>
      <c r="Q38" s="236"/>
      <c r="R38" s="213">
        <f t="shared" si="0"/>
        <v>0</v>
      </c>
      <c r="S38" s="188"/>
      <c r="T38" s="223"/>
      <c r="U38" s="223"/>
      <c r="V38" s="223"/>
      <c r="W38" s="223"/>
    </row>
    <row r="39" spans="1:23" ht="15">
      <c r="A39" s="199"/>
      <c r="B39" s="199"/>
      <c r="C39" s="209"/>
      <c r="D39" s="304" t="s">
        <v>201</v>
      </c>
      <c r="E39" s="237">
        <v>0</v>
      </c>
      <c r="F39" s="238">
        <v>0</v>
      </c>
      <c r="G39" s="239">
        <v>0</v>
      </c>
      <c r="H39" s="239">
        <v>0</v>
      </c>
      <c r="I39" s="240">
        <v>0</v>
      </c>
      <c r="J39" s="241">
        <v>0</v>
      </c>
      <c r="K39" s="242">
        <v>0</v>
      </c>
      <c r="L39" s="243">
        <v>0</v>
      </c>
      <c r="M39" s="244">
        <v>0</v>
      </c>
      <c r="N39" s="245">
        <v>0</v>
      </c>
      <c r="O39" s="246">
        <v>0</v>
      </c>
      <c r="P39" s="247">
        <v>0</v>
      </c>
      <c r="Q39" s="237">
        <v>0</v>
      </c>
      <c r="R39" s="213">
        <f t="shared" si="0"/>
        <v>0</v>
      </c>
      <c r="S39" s="188"/>
      <c r="T39" s="223"/>
      <c r="U39" s="223"/>
      <c r="V39" s="223"/>
      <c r="W39" s="223"/>
    </row>
    <row r="40" spans="1:23" ht="15">
      <c r="A40" s="199"/>
      <c r="B40" s="199"/>
      <c r="C40" s="209"/>
      <c r="D40" s="304"/>
      <c r="E40" s="211"/>
      <c r="F40" s="212"/>
      <c r="G40" s="213"/>
      <c r="H40" s="213"/>
      <c r="I40" s="214"/>
      <c r="J40" s="215"/>
      <c r="K40" s="216"/>
      <c r="L40" s="217"/>
      <c r="M40" s="218"/>
      <c r="N40" s="219"/>
      <c r="O40" s="220"/>
      <c r="P40" s="221"/>
      <c r="Q40" s="211"/>
      <c r="R40" s="213">
        <f t="shared" si="0"/>
        <v>0</v>
      </c>
      <c r="S40" s="188"/>
      <c r="T40" s="223"/>
      <c r="U40" s="223"/>
      <c r="V40" s="223"/>
      <c r="W40" s="223"/>
    </row>
    <row r="41" spans="1:23" ht="15">
      <c r="A41" s="199" t="s">
        <v>202</v>
      </c>
      <c r="B41" s="199" t="s">
        <v>176</v>
      </c>
      <c r="C41" s="209" t="s">
        <v>203</v>
      </c>
      <c r="D41" s="210" t="s">
        <v>204</v>
      </c>
      <c r="E41" s="211">
        <v>10932832.17</v>
      </c>
      <c r="F41" s="212">
        <v>10978495.35</v>
      </c>
      <c r="G41" s="213">
        <v>11060546.869999999</v>
      </c>
      <c r="H41" s="213">
        <v>11105525.880000001</v>
      </c>
      <c r="I41" s="214">
        <v>11157354.539999999</v>
      </c>
      <c r="J41" s="215">
        <v>11194481.68</v>
      </c>
      <c r="K41" s="216">
        <v>11251598.93</v>
      </c>
      <c r="L41" s="217">
        <v>11307252.26</v>
      </c>
      <c r="M41" s="218">
        <v>11337142.560000001</v>
      </c>
      <c r="N41" s="219">
        <v>11502971.02</v>
      </c>
      <c r="O41" s="220">
        <v>11534211.51</v>
      </c>
      <c r="P41" s="221">
        <v>11583155.74</v>
      </c>
      <c r="Q41" s="211">
        <v>11692637.77</v>
      </c>
      <c r="R41" s="213">
        <f t="shared" si="0"/>
        <v>11277122.609166667</v>
      </c>
      <c r="S41" s="188"/>
      <c r="T41" s="223"/>
      <c r="U41" s="223"/>
      <c r="V41" s="224">
        <f>R41</f>
        <v>11277122.609166667</v>
      </c>
      <c r="W41" s="224"/>
    </row>
    <row r="42" spans="1:23" ht="15">
      <c r="A42" s="199" t="s">
        <v>205</v>
      </c>
      <c r="B42" s="199" t="s">
        <v>176</v>
      </c>
      <c r="C42" s="209" t="str">
        <f>+A42</f>
        <v>1210</v>
      </c>
      <c r="D42" s="210" t="s">
        <v>206</v>
      </c>
      <c r="E42" s="211">
        <v>202030.18</v>
      </c>
      <c r="F42" s="212">
        <v>202030.18</v>
      </c>
      <c r="G42" s="213">
        <v>202030.18</v>
      </c>
      <c r="H42" s="213">
        <v>202030.18</v>
      </c>
      <c r="I42" s="214">
        <v>202030.18</v>
      </c>
      <c r="J42" s="215">
        <v>202030.18</v>
      </c>
      <c r="K42" s="216">
        <v>202030.18</v>
      </c>
      <c r="L42" s="217">
        <v>202030.18</v>
      </c>
      <c r="M42" s="218">
        <v>202030.18</v>
      </c>
      <c r="N42" s="219">
        <v>202030.18</v>
      </c>
      <c r="O42" s="220">
        <v>202030.18</v>
      </c>
      <c r="P42" s="221">
        <v>202030.18</v>
      </c>
      <c r="Q42" s="211">
        <v>202030.18</v>
      </c>
      <c r="R42" s="213">
        <f t="shared" si="0"/>
        <v>202030.17999999996</v>
      </c>
      <c r="S42" s="188"/>
      <c r="T42" s="223"/>
      <c r="U42" s="223"/>
      <c r="V42" s="224">
        <f>R42</f>
        <v>202030.17999999996</v>
      </c>
      <c r="W42" s="223"/>
    </row>
    <row r="43" spans="1:23" ht="15">
      <c r="A43" s="199" t="s">
        <v>207</v>
      </c>
      <c r="B43" s="199" t="s">
        <v>176</v>
      </c>
      <c r="C43" s="209" t="str">
        <f>+A43</f>
        <v>1220</v>
      </c>
      <c r="D43" s="210" t="s">
        <v>208</v>
      </c>
      <c r="E43" s="211">
        <v>0</v>
      </c>
      <c r="F43" s="212">
        <v>0</v>
      </c>
      <c r="G43" s="213">
        <v>0</v>
      </c>
      <c r="H43" s="213">
        <v>0</v>
      </c>
      <c r="I43" s="214">
        <v>0</v>
      </c>
      <c r="J43" s="215">
        <v>0</v>
      </c>
      <c r="K43" s="216">
        <v>0</v>
      </c>
      <c r="L43" s="217">
        <v>0</v>
      </c>
      <c r="M43" s="218">
        <v>0</v>
      </c>
      <c r="N43" s="219">
        <v>0</v>
      </c>
      <c r="O43" s="220">
        <v>0</v>
      </c>
      <c r="P43" s="221">
        <v>0</v>
      </c>
      <c r="Q43" s="211">
        <v>0</v>
      </c>
      <c r="R43" s="213">
        <f t="shared" si="0"/>
        <v>0</v>
      </c>
      <c r="S43" s="188"/>
      <c r="T43" s="223"/>
      <c r="U43" s="223"/>
      <c r="V43" s="223"/>
      <c r="W43" s="223"/>
    </row>
    <row r="44" spans="1:23" ht="15">
      <c r="A44" s="199"/>
      <c r="B44" s="199"/>
      <c r="C44" s="209"/>
      <c r="D44" s="304"/>
      <c r="E44" s="225"/>
      <c r="F44" s="226"/>
      <c r="G44" s="227"/>
      <c r="H44" s="227"/>
      <c r="I44" s="228"/>
      <c r="J44" s="229"/>
      <c r="K44" s="230"/>
      <c r="L44" s="231"/>
      <c r="M44" s="232"/>
      <c r="N44" s="233"/>
      <c r="O44" s="234"/>
      <c r="P44" s="235"/>
      <c r="Q44" s="236"/>
      <c r="R44" s="213">
        <f t="shared" si="0"/>
        <v>0</v>
      </c>
      <c r="S44" s="188"/>
      <c r="T44" s="223"/>
      <c r="U44" s="223"/>
      <c r="V44" s="223"/>
      <c r="W44" s="223"/>
    </row>
    <row r="45" spans="1:23" ht="15">
      <c r="A45" s="199"/>
      <c r="B45" s="199"/>
      <c r="C45" s="209"/>
      <c r="D45" s="304" t="s">
        <v>209</v>
      </c>
      <c r="E45" s="237">
        <v>11134862.35</v>
      </c>
      <c r="F45" s="238">
        <v>11180525.529999999</v>
      </c>
      <c r="G45" s="239">
        <v>11262577.049999999</v>
      </c>
      <c r="H45" s="239">
        <v>11307556.060000001</v>
      </c>
      <c r="I45" s="240">
        <v>11359384.719999999</v>
      </c>
      <c r="J45" s="241">
        <v>11396511.859999999</v>
      </c>
      <c r="K45" s="242">
        <v>11453629.109999999</v>
      </c>
      <c r="L45" s="243">
        <v>11509282.439999999</v>
      </c>
      <c r="M45" s="244">
        <v>11539172.74</v>
      </c>
      <c r="N45" s="245">
        <v>11705001.199999999</v>
      </c>
      <c r="O45" s="246">
        <v>11736241.689999999</v>
      </c>
      <c r="P45" s="247">
        <v>11785185.92</v>
      </c>
      <c r="Q45" s="237">
        <v>11894667.949999999</v>
      </c>
      <c r="R45" s="213">
        <f t="shared" si="0"/>
        <v>11479152.789166667</v>
      </c>
      <c r="S45" s="188"/>
      <c r="T45" s="223"/>
      <c r="U45" s="223"/>
      <c r="V45" s="224"/>
      <c r="W45" s="223"/>
    </row>
    <row r="46" spans="1:23" ht="15">
      <c r="A46" s="199"/>
      <c r="B46" s="199"/>
      <c r="C46" s="209"/>
      <c r="D46" s="304"/>
      <c r="E46" s="211"/>
      <c r="F46" s="212"/>
      <c r="G46" s="213"/>
      <c r="H46" s="213"/>
      <c r="I46" s="214"/>
      <c r="J46" s="215"/>
      <c r="K46" s="216"/>
      <c r="L46" s="217"/>
      <c r="M46" s="218"/>
      <c r="N46" s="219"/>
      <c r="O46" s="220"/>
      <c r="P46" s="221"/>
      <c r="Q46" s="211"/>
      <c r="R46" s="213">
        <f t="shared" si="0"/>
        <v>0</v>
      </c>
      <c r="S46" s="188"/>
      <c r="T46" s="223"/>
      <c r="U46" s="223"/>
      <c r="V46" s="223"/>
      <c r="W46" s="223"/>
    </row>
    <row r="47" spans="1:23" ht="15">
      <c r="A47" s="199" t="s">
        <v>210</v>
      </c>
      <c r="B47" s="199" t="s">
        <v>176</v>
      </c>
      <c r="C47" s="209" t="str">
        <f>+A47</f>
        <v>1310</v>
      </c>
      <c r="D47" s="210" t="s">
        <v>211</v>
      </c>
      <c r="E47" s="211">
        <v>3539112.52</v>
      </c>
      <c r="F47" s="212">
        <v>3551286.98</v>
      </c>
      <c r="G47" s="213">
        <v>5053408.6500000004</v>
      </c>
      <c r="H47" s="213">
        <v>12494016.289999999</v>
      </c>
      <c r="I47" s="214">
        <v>8678549.7899999991</v>
      </c>
      <c r="J47" s="215">
        <v>10277458.42</v>
      </c>
      <c r="K47" s="216">
        <v>3719799.06</v>
      </c>
      <c r="L47" s="217">
        <v>-2.3283064365387E-9</v>
      </c>
      <c r="M47" s="218">
        <v>124346.099999998</v>
      </c>
      <c r="N47" s="219">
        <v>950598.599999998</v>
      </c>
      <c r="O47" s="220">
        <v>46375.949999997603</v>
      </c>
      <c r="P47" s="221">
        <v>5500901.4000000004</v>
      </c>
      <c r="Q47" s="211">
        <v>2727130.08</v>
      </c>
      <c r="R47" s="213">
        <f t="shared" si="0"/>
        <v>4460821.8783333329</v>
      </c>
      <c r="S47" s="188"/>
      <c r="T47" s="223"/>
      <c r="U47" s="223"/>
      <c r="V47" s="223"/>
      <c r="W47" s="223"/>
    </row>
    <row r="48" spans="1:23" ht="15">
      <c r="A48" s="199" t="s">
        <v>212</v>
      </c>
      <c r="B48" s="199" t="s">
        <v>213</v>
      </c>
      <c r="C48" s="209" t="str">
        <f>A48&amp;"."&amp;B48</f>
        <v>1340.1*</v>
      </c>
      <c r="D48" s="210" t="s">
        <v>214</v>
      </c>
      <c r="E48" s="211">
        <v>0</v>
      </c>
      <c r="F48" s="212">
        <v>0</v>
      </c>
      <c r="G48" s="213">
        <v>0</v>
      </c>
      <c r="H48" s="213">
        <v>0</v>
      </c>
      <c r="I48" s="214">
        <v>0</v>
      </c>
      <c r="J48" s="215">
        <v>0</v>
      </c>
      <c r="K48" s="216">
        <v>0</v>
      </c>
      <c r="L48" s="217">
        <v>0</v>
      </c>
      <c r="M48" s="218">
        <v>0</v>
      </c>
      <c r="N48" s="219">
        <v>0</v>
      </c>
      <c r="O48" s="220">
        <v>0</v>
      </c>
      <c r="P48" s="221">
        <v>0</v>
      </c>
      <c r="Q48" s="211">
        <v>0</v>
      </c>
      <c r="R48" s="213">
        <f t="shared" si="0"/>
        <v>0</v>
      </c>
      <c r="S48" s="188"/>
      <c r="T48" s="223"/>
      <c r="U48" s="223"/>
      <c r="V48" s="223"/>
      <c r="W48" s="223"/>
    </row>
    <row r="49" spans="1:23" ht="15">
      <c r="A49" s="199" t="s">
        <v>215</v>
      </c>
      <c r="B49" s="199" t="s">
        <v>176</v>
      </c>
      <c r="C49" s="209" t="str">
        <f>+A49</f>
        <v>1350</v>
      </c>
      <c r="D49" s="210" t="s">
        <v>216</v>
      </c>
      <c r="E49" s="251">
        <v>2750</v>
      </c>
      <c r="F49" s="212">
        <v>2750</v>
      </c>
      <c r="G49" s="253">
        <v>2750</v>
      </c>
      <c r="H49" s="253">
        <v>2750</v>
      </c>
      <c r="I49" s="254">
        <v>2750</v>
      </c>
      <c r="J49" s="255">
        <v>2550</v>
      </c>
      <c r="K49" s="256">
        <v>2550</v>
      </c>
      <c r="L49" s="257">
        <v>2550</v>
      </c>
      <c r="M49" s="258">
        <v>2550</v>
      </c>
      <c r="N49" s="259">
        <v>2550</v>
      </c>
      <c r="O49" s="260">
        <v>2550</v>
      </c>
      <c r="P49" s="221">
        <v>2550</v>
      </c>
      <c r="Q49" s="251">
        <v>1550</v>
      </c>
      <c r="R49" s="213">
        <f t="shared" si="0"/>
        <v>2583.3333333333335</v>
      </c>
      <c r="S49" s="188"/>
      <c r="T49" s="223"/>
      <c r="U49" s="223"/>
      <c r="V49" s="223"/>
      <c r="W49" s="223"/>
    </row>
    <row r="50" spans="1:23" ht="15">
      <c r="A50" s="199"/>
      <c r="B50" s="199"/>
      <c r="C50" s="209"/>
      <c r="D50" s="304"/>
      <c r="E50" s="225"/>
      <c r="F50" s="226"/>
      <c r="G50" s="227"/>
      <c r="H50" s="227"/>
      <c r="I50" s="228"/>
      <c r="J50" s="229"/>
      <c r="K50" s="230"/>
      <c r="L50" s="231"/>
      <c r="M50" s="232"/>
      <c r="N50" s="233"/>
      <c r="O50" s="234"/>
      <c r="P50" s="235"/>
      <c r="Q50" s="236"/>
      <c r="R50" s="213">
        <f t="shared" si="0"/>
        <v>0</v>
      </c>
      <c r="S50" s="188"/>
      <c r="T50" s="223"/>
      <c r="U50" s="223"/>
      <c r="V50" s="223"/>
      <c r="W50" s="223"/>
    </row>
    <row r="51" spans="1:23" ht="15">
      <c r="A51" s="199"/>
      <c r="B51" s="199"/>
      <c r="C51" s="209"/>
      <c r="D51" s="304" t="s">
        <v>217</v>
      </c>
      <c r="E51" s="237">
        <v>3541862.52</v>
      </c>
      <c r="F51" s="238">
        <v>3554036.98</v>
      </c>
      <c r="G51" s="239">
        <v>5056158.6500000004</v>
      </c>
      <c r="H51" s="239">
        <v>12496766.289999999</v>
      </c>
      <c r="I51" s="240">
        <v>8681299.7899999991</v>
      </c>
      <c r="J51" s="241">
        <v>10280008.42</v>
      </c>
      <c r="K51" s="242">
        <v>3722349.06</v>
      </c>
      <c r="L51" s="243">
        <v>2549.9999999976717</v>
      </c>
      <c r="M51" s="244">
        <v>126896.099999998</v>
      </c>
      <c r="N51" s="245">
        <v>953148.599999998</v>
      </c>
      <c r="O51" s="246">
        <v>48925.949999997603</v>
      </c>
      <c r="P51" s="247">
        <v>5503451.4000000004</v>
      </c>
      <c r="Q51" s="237">
        <v>2728680.08</v>
      </c>
      <c r="R51" s="213">
        <f t="shared" si="0"/>
        <v>4463405.2116666669</v>
      </c>
      <c r="S51" s="188"/>
      <c r="T51" s="223"/>
      <c r="U51" s="223"/>
      <c r="V51" s="223"/>
      <c r="W51" s="224">
        <f>R51</f>
        <v>4463405.2116666669</v>
      </c>
    </row>
    <row r="52" spans="1:23" ht="15">
      <c r="A52" s="199"/>
      <c r="B52" s="199"/>
      <c r="C52" s="209"/>
      <c r="D52" s="304"/>
      <c r="E52" s="211"/>
      <c r="F52" s="212"/>
      <c r="G52" s="213"/>
      <c r="H52" s="213"/>
      <c r="I52" s="214"/>
      <c r="J52" s="215"/>
      <c r="K52" s="216"/>
      <c r="L52" s="217"/>
      <c r="M52" s="218"/>
      <c r="N52" s="219"/>
      <c r="O52" s="220"/>
      <c r="P52" s="221"/>
      <c r="Q52" s="211"/>
      <c r="R52" s="213">
        <f t="shared" si="0"/>
        <v>0</v>
      </c>
      <c r="S52" s="188"/>
      <c r="T52" s="223"/>
      <c r="U52" s="223"/>
      <c r="V52" s="223"/>
      <c r="W52" s="223"/>
    </row>
    <row r="53" spans="1:23" ht="15">
      <c r="A53" s="199" t="s">
        <v>218</v>
      </c>
      <c r="B53" s="199" t="s">
        <v>176</v>
      </c>
      <c r="C53" s="209" t="str">
        <f>+A53</f>
        <v>1360</v>
      </c>
      <c r="D53" s="210" t="s">
        <v>219</v>
      </c>
      <c r="E53" s="211">
        <v>0</v>
      </c>
      <c r="F53" s="212">
        <v>0</v>
      </c>
      <c r="G53" s="213">
        <v>0</v>
      </c>
      <c r="H53" s="213">
        <v>0</v>
      </c>
      <c r="I53" s="214">
        <v>0</v>
      </c>
      <c r="J53" s="215">
        <v>0</v>
      </c>
      <c r="K53" s="216">
        <v>0</v>
      </c>
      <c r="L53" s="217">
        <v>0</v>
      </c>
      <c r="M53" s="218">
        <v>0</v>
      </c>
      <c r="N53" s="219">
        <v>0</v>
      </c>
      <c r="O53" s="220">
        <v>0</v>
      </c>
      <c r="P53" s="221">
        <v>0</v>
      </c>
      <c r="Q53" s="211">
        <v>0</v>
      </c>
      <c r="R53" s="213">
        <f t="shared" si="0"/>
        <v>0</v>
      </c>
      <c r="S53" s="188"/>
      <c r="T53" s="223"/>
      <c r="U53" s="223"/>
      <c r="V53" s="223"/>
      <c r="W53" s="223"/>
    </row>
    <row r="54" spans="1:23" ht="15">
      <c r="A54" s="199"/>
      <c r="B54" s="199"/>
      <c r="C54" s="209"/>
      <c r="D54" s="304"/>
      <c r="E54" s="225"/>
      <c r="F54" s="226"/>
      <c r="G54" s="227"/>
      <c r="H54" s="227"/>
      <c r="I54" s="228"/>
      <c r="J54" s="229"/>
      <c r="K54" s="230"/>
      <c r="L54" s="231"/>
      <c r="M54" s="232"/>
      <c r="N54" s="233"/>
      <c r="O54" s="234"/>
      <c r="P54" s="235"/>
      <c r="Q54" s="236"/>
      <c r="R54" s="213">
        <f t="shared" si="0"/>
        <v>0</v>
      </c>
      <c r="S54" s="188"/>
      <c r="T54" s="223"/>
      <c r="U54" s="223"/>
      <c r="V54" s="223"/>
      <c r="W54" s="223"/>
    </row>
    <row r="55" spans="1:23" ht="15">
      <c r="A55" s="199"/>
      <c r="B55" s="199"/>
      <c r="C55" s="209"/>
      <c r="D55" s="304" t="s">
        <v>220</v>
      </c>
      <c r="E55" s="237">
        <v>0</v>
      </c>
      <c r="F55" s="238">
        <v>0</v>
      </c>
      <c r="G55" s="239">
        <v>0</v>
      </c>
      <c r="H55" s="239">
        <v>0</v>
      </c>
      <c r="I55" s="240">
        <v>0</v>
      </c>
      <c r="J55" s="241">
        <v>0</v>
      </c>
      <c r="K55" s="242">
        <v>0</v>
      </c>
      <c r="L55" s="243">
        <v>0</v>
      </c>
      <c r="M55" s="244">
        <v>0</v>
      </c>
      <c r="N55" s="245">
        <v>0</v>
      </c>
      <c r="O55" s="246">
        <v>0</v>
      </c>
      <c r="P55" s="247">
        <v>0</v>
      </c>
      <c r="Q55" s="237">
        <v>0</v>
      </c>
      <c r="R55" s="213">
        <f t="shared" si="0"/>
        <v>0</v>
      </c>
      <c r="S55" s="188"/>
      <c r="T55" s="223"/>
      <c r="U55" s="223"/>
      <c r="V55" s="223"/>
      <c r="W55" s="223"/>
    </row>
    <row r="56" spans="1:23" ht="15">
      <c r="A56" s="199"/>
      <c r="B56" s="199"/>
      <c r="C56" s="209"/>
      <c r="D56" s="304"/>
      <c r="E56" s="211"/>
      <c r="F56" s="212"/>
      <c r="G56" s="213"/>
      <c r="H56" s="213"/>
      <c r="I56" s="214"/>
      <c r="J56" s="215"/>
      <c r="K56" s="216"/>
      <c r="L56" s="217"/>
      <c r="M56" s="218"/>
      <c r="N56" s="219"/>
      <c r="O56" s="220"/>
      <c r="P56" s="221"/>
      <c r="Q56" s="211"/>
      <c r="R56" s="213">
        <f t="shared" si="0"/>
        <v>0</v>
      </c>
      <c r="S56" s="188"/>
      <c r="T56" s="223"/>
      <c r="U56" s="223"/>
      <c r="V56" s="223"/>
      <c r="W56" s="223"/>
    </row>
    <row r="57" spans="1:23" ht="15">
      <c r="A57" s="199" t="s">
        <v>221</v>
      </c>
      <c r="B57" s="199" t="s">
        <v>176</v>
      </c>
      <c r="C57" s="209" t="str">
        <f>+A57</f>
        <v>1420</v>
      </c>
      <c r="D57" s="210" t="s">
        <v>222</v>
      </c>
      <c r="E57" s="211">
        <v>18361542.969999999</v>
      </c>
      <c r="F57" s="212">
        <v>29044173.920000002</v>
      </c>
      <c r="G57" s="213">
        <v>24484408.399999999</v>
      </c>
      <c r="H57" s="213">
        <v>21632148.73</v>
      </c>
      <c r="I57" s="214">
        <v>16547590.550000001</v>
      </c>
      <c r="J57" s="215">
        <v>12487031.449999999</v>
      </c>
      <c r="K57" s="216">
        <v>9835641.3800000008</v>
      </c>
      <c r="L57" s="217">
        <v>7333905.6600000001</v>
      </c>
      <c r="M57" s="218">
        <v>6190712.1799999997</v>
      </c>
      <c r="N57" s="219">
        <v>6049712</v>
      </c>
      <c r="O57" s="220">
        <v>7842753.3600000003</v>
      </c>
      <c r="P57" s="221">
        <v>12429597.279999999</v>
      </c>
      <c r="Q57" s="211">
        <v>18060008.32</v>
      </c>
      <c r="R57" s="213">
        <f t="shared" si="0"/>
        <v>14340704.212916667</v>
      </c>
      <c r="S57" s="188"/>
      <c r="T57" s="223"/>
      <c r="U57" s="223"/>
      <c r="V57" s="223"/>
      <c r="W57" s="223"/>
    </row>
    <row r="58" spans="1:23" ht="15">
      <c r="A58" s="199" t="s">
        <v>223</v>
      </c>
      <c r="B58" s="199" t="s">
        <v>176</v>
      </c>
      <c r="C58" s="209" t="str">
        <f>+A58</f>
        <v>1432</v>
      </c>
      <c r="D58" s="210" t="s">
        <v>224</v>
      </c>
      <c r="E58" s="211">
        <v>1813282.23</v>
      </c>
      <c r="F58" s="212">
        <v>1782463.35</v>
      </c>
      <c r="G58" s="213">
        <v>1825029.67</v>
      </c>
      <c r="H58" s="213">
        <v>1771991.73</v>
      </c>
      <c r="I58" s="214">
        <v>1793261.65</v>
      </c>
      <c r="J58" s="215">
        <v>1931861.68</v>
      </c>
      <c r="K58" s="216">
        <v>1912961.8</v>
      </c>
      <c r="L58" s="217">
        <v>2642529.52</v>
      </c>
      <c r="M58" s="218">
        <v>1980359.22</v>
      </c>
      <c r="N58" s="219">
        <v>1958921.87</v>
      </c>
      <c r="O58" s="220">
        <v>1894038.29</v>
      </c>
      <c r="P58" s="221">
        <v>2150820.15</v>
      </c>
      <c r="Q58" s="211">
        <v>2255787.2599999998</v>
      </c>
      <c r="R58" s="213">
        <f t="shared" si="0"/>
        <v>1973231.1395833334</v>
      </c>
      <c r="S58" s="188"/>
      <c r="T58" s="223"/>
      <c r="U58" s="223"/>
      <c r="V58" s="223"/>
      <c r="W58" s="223"/>
    </row>
    <row r="59" spans="1:23" ht="15">
      <c r="A59" s="199" t="s">
        <v>225</v>
      </c>
      <c r="B59" s="199" t="s">
        <v>176</v>
      </c>
      <c r="C59" s="209" t="str">
        <f>+A59</f>
        <v>1710</v>
      </c>
      <c r="D59" s="210" t="s">
        <v>226</v>
      </c>
      <c r="E59" s="262">
        <v>0</v>
      </c>
      <c r="F59" s="263">
        <v>0</v>
      </c>
      <c r="G59" s="264">
        <v>0</v>
      </c>
      <c r="H59" s="264">
        <v>0</v>
      </c>
      <c r="I59" s="265">
        <v>0</v>
      </c>
      <c r="J59" s="266">
        <v>0</v>
      </c>
      <c r="K59" s="267">
        <v>0</v>
      </c>
      <c r="L59" s="268">
        <v>0</v>
      </c>
      <c r="M59" s="269">
        <v>0</v>
      </c>
      <c r="N59" s="270">
        <v>0</v>
      </c>
      <c r="O59" s="271">
        <v>0</v>
      </c>
      <c r="P59" s="272">
        <v>0</v>
      </c>
      <c r="Q59" s="262">
        <v>0</v>
      </c>
      <c r="R59" s="213">
        <f t="shared" si="0"/>
        <v>0</v>
      </c>
      <c r="S59" s="188"/>
      <c r="T59" s="223"/>
      <c r="U59" s="223"/>
      <c r="V59" s="223"/>
      <c r="W59" s="223"/>
    </row>
    <row r="60" spans="1:23" ht="15">
      <c r="A60" s="199"/>
      <c r="B60" s="199"/>
      <c r="C60" s="209"/>
      <c r="D60" s="304" t="s">
        <v>227</v>
      </c>
      <c r="E60" s="211">
        <v>20174825.199999999</v>
      </c>
      <c r="F60" s="212">
        <v>30826637.270000003</v>
      </c>
      <c r="G60" s="213">
        <v>26309438.07</v>
      </c>
      <c r="H60" s="213">
        <v>23404140.460000001</v>
      </c>
      <c r="I60" s="214">
        <v>18340852.199999999</v>
      </c>
      <c r="J60" s="215">
        <v>14418893.129999999</v>
      </c>
      <c r="K60" s="216">
        <v>11748603.180000002</v>
      </c>
      <c r="L60" s="217">
        <v>9976435.1799999997</v>
      </c>
      <c r="M60" s="218">
        <v>8171071.3999999994</v>
      </c>
      <c r="N60" s="219">
        <v>8008633.8700000001</v>
      </c>
      <c r="O60" s="220">
        <v>9736791.6500000004</v>
      </c>
      <c r="P60" s="221">
        <v>14580417.43</v>
      </c>
      <c r="Q60" s="211">
        <v>20315795.579999998</v>
      </c>
      <c r="R60" s="213">
        <f t="shared" si="0"/>
        <v>16313935.352500001</v>
      </c>
      <c r="S60" s="188"/>
      <c r="T60" s="223"/>
      <c r="U60" s="223"/>
      <c r="V60" s="223"/>
      <c r="W60" s="224">
        <f>R60</f>
        <v>16313935.352500001</v>
      </c>
    </row>
    <row r="61" spans="1:23" ht="15">
      <c r="A61" s="199"/>
      <c r="B61" s="199"/>
      <c r="C61" s="209"/>
      <c r="D61" s="304" t="s">
        <v>228</v>
      </c>
      <c r="E61" s="211"/>
      <c r="F61" s="212"/>
      <c r="G61" s="213"/>
      <c r="H61" s="213"/>
      <c r="I61" s="214"/>
      <c r="J61" s="215"/>
      <c r="K61" s="216"/>
      <c r="L61" s="217"/>
      <c r="M61" s="218"/>
      <c r="N61" s="219"/>
      <c r="O61" s="220"/>
      <c r="P61" s="221"/>
      <c r="Q61" s="211"/>
      <c r="R61" s="213">
        <f t="shared" si="0"/>
        <v>0</v>
      </c>
      <c r="S61" s="188"/>
      <c r="T61" s="223"/>
      <c r="U61" s="223"/>
      <c r="V61" s="223"/>
      <c r="W61" s="223"/>
    </row>
    <row r="62" spans="1:23" ht="15">
      <c r="A62" s="222" t="s">
        <v>229</v>
      </c>
      <c r="B62" s="222" t="s">
        <v>213</v>
      </c>
      <c r="C62" s="209" t="str">
        <f t="shared" ref="C62:C73" si="1">A62&amp;"."&amp;B62</f>
        <v>1410.1*</v>
      </c>
      <c r="D62" s="304" t="s">
        <v>230</v>
      </c>
      <c r="E62" s="211">
        <v>0</v>
      </c>
      <c r="F62" s="212">
        <v>0</v>
      </c>
      <c r="G62" s="213">
        <v>0</v>
      </c>
      <c r="H62" s="213">
        <v>0</v>
      </c>
      <c r="I62" s="214">
        <v>0</v>
      </c>
      <c r="J62" s="215">
        <v>0</v>
      </c>
      <c r="K62" s="216">
        <v>0</v>
      </c>
      <c r="L62" s="217">
        <v>0</v>
      </c>
      <c r="M62" s="218">
        <v>0</v>
      </c>
      <c r="N62" s="219">
        <v>0</v>
      </c>
      <c r="O62" s="220">
        <v>0</v>
      </c>
      <c r="P62" s="221">
        <v>0</v>
      </c>
      <c r="Q62" s="211">
        <v>0</v>
      </c>
      <c r="R62" s="213">
        <f t="shared" si="0"/>
        <v>0</v>
      </c>
      <c r="S62" s="188"/>
      <c r="T62" s="223"/>
      <c r="U62" s="223"/>
      <c r="V62" s="223"/>
      <c r="W62" s="224">
        <f>R62</f>
        <v>0</v>
      </c>
    </row>
    <row r="63" spans="1:23" ht="15">
      <c r="A63" s="222" t="s">
        <v>229</v>
      </c>
      <c r="B63" s="222" t="s">
        <v>231</v>
      </c>
      <c r="C63" s="209" t="str">
        <f t="shared" si="1"/>
        <v>1410.2*</v>
      </c>
      <c r="D63" s="304" t="s">
        <v>232</v>
      </c>
      <c r="E63" s="211">
        <v>0</v>
      </c>
      <c r="F63" s="212">
        <v>0</v>
      </c>
      <c r="G63" s="213">
        <v>0</v>
      </c>
      <c r="H63" s="213">
        <v>0</v>
      </c>
      <c r="I63" s="214">
        <v>0</v>
      </c>
      <c r="J63" s="215">
        <v>0</v>
      </c>
      <c r="K63" s="216">
        <v>0</v>
      </c>
      <c r="L63" s="217">
        <v>0</v>
      </c>
      <c r="M63" s="218">
        <v>0</v>
      </c>
      <c r="N63" s="219">
        <v>0</v>
      </c>
      <c r="O63" s="220">
        <v>0</v>
      </c>
      <c r="P63" s="221">
        <v>0</v>
      </c>
      <c r="Q63" s="211">
        <v>0</v>
      </c>
      <c r="R63" s="213">
        <f t="shared" si="0"/>
        <v>0</v>
      </c>
      <c r="S63" s="188"/>
      <c r="T63" s="223"/>
      <c r="U63" s="223"/>
      <c r="V63" s="223"/>
      <c r="W63" s="186"/>
    </row>
    <row r="64" spans="1:23" ht="15">
      <c r="A64" s="222"/>
      <c r="B64" s="222"/>
      <c r="C64" s="209"/>
      <c r="D64" s="304"/>
      <c r="E64" s="211"/>
      <c r="F64" s="212"/>
      <c r="G64" s="213"/>
      <c r="H64" s="213"/>
      <c r="I64" s="214"/>
      <c r="J64" s="215"/>
      <c r="K64" s="216"/>
      <c r="L64" s="217"/>
      <c r="M64" s="218"/>
      <c r="N64" s="219"/>
      <c r="O64" s="220"/>
      <c r="P64" s="221"/>
      <c r="Q64" s="211"/>
      <c r="R64" s="213">
        <f t="shared" si="0"/>
        <v>0</v>
      </c>
      <c r="S64" s="188"/>
      <c r="T64" s="223"/>
      <c r="U64" s="223"/>
      <c r="V64" s="223"/>
      <c r="W64" s="186"/>
    </row>
    <row r="65" spans="1:23" ht="15">
      <c r="A65" s="222" t="s">
        <v>233</v>
      </c>
      <c r="B65" s="222" t="s">
        <v>234</v>
      </c>
      <c r="C65" s="209" t="str">
        <f t="shared" si="1"/>
        <v>1460.000*</v>
      </c>
      <c r="D65" s="304" t="s">
        <v>235</v>
      </c>
      <c r="E65" s="211">
        <v>0</v>
      </c>
      <c r="F65" s="212">
        <v>0</v>
      </c>
      <c r="G65" s="213">
        <v>0</v>
      </c>
      <c r="H65" s="213">
        <v>0</v>
      </c>
      <c r="I65" s="214">
        <v>0</v>
      </c>
      <c r="J65" s="215">
        <v>0</v>
      </c>
      <c r="K65" s="216">
        <v>0</v>
      </c>
      <c r="L65" s="217">
        <v>0</v>
      </c>
      <c r="M65" s="218">
        <v>0</v>
      </c>
      <c r="N65" s="219">
        <v>0</v>
      </c>
      <c r="O65" s="220">
        <v>0</v>
      </c>
      <c r="P65" s="221">
        <v>0</v>
      </c>
      <c r="Q65" s="211">
        <v>0</v>
      </c>
      <c r="R65" s="213">
        <f t="shared" si="0"/>
        <v>0</v>
      </c>
      <c r="S65" s="188"/>
      <c r="T65" s="223"/>
      <c r="U65" s="223"/>
      <c r="V65" s="223"/>
      <c r="W65" s="186"/>
    </row>
    <row r="66" spans="1:23" ht="15">
      <c r="A66" s="222" t="s">
        <v>233</v>
      </c>
      <c r="B66" s="222" t="s">
        <v>236</v>
      </c>
      <c r="C66" s="209" t="str">
        <f t="shared" si="1"/>
        <v>1460.001*</v>
      </c>
      <c r="D66" s="304" t="s">
        <v>235</v>
      </c>
      <c r="E66" s="211">
        <v>10479.629999999999</v>
      </c>
      <c r="F66" s="212">
        <v>0</v>
      </c>
      <c r="G66" s="213">
        <v>0</v>
      </c>
      <c r="H66" s="213">
        <v>0</v>
      </c>
      <c r="I66" s="214">
        <v>0</v>
      </c>
      <c r="J66" s="215">
        <v>0</v>
      </c>
      <c r="K66" s="216">
        <v>0</v>
      </c>
      <c r="L66" s="217">
        <v>0</v>
      </c>
      <c r="M66" s="218">
        <v>0</v>
      </c>
      <c r="N66" s="219">
        <v>0</v>
      </c>
      <c r="O66" s="220">
        <v>0</v>
      </c>
      <c r="P66" s="221">
        <v>0</v>
      </c>
      <c r="Q66" s="211">
        <v>0</v>
      </c>
      <c r="R66" s="213">
        <f t="shared" si="0"/>
        <v>436.65124999999995</v>
      </c>
      <c r="S66" s="188"/>
      <c r="T66" s="223"/>
      <c r="U66" s="223"/>
      <c r="V66" s="223"/>
      <c r="W66" s="186"/>
    </row>
    <row r="67" spans="1:23" ht="15">
      <c r="A67" s="222" t="s">
        <v>233</v>
      </c>
      <c r="B67" s="222" t="s">
        <v>237</v>
      </c>
      <c r="C67" s="209" t="str">
        <f t="shared" si="1"/>
        <v>1460.008*</v>
      </c>
      <c r="D67" s="304" t="s">
        <v>238</v>
      </c>
      <c r="E67" s="211">
        <v>0</v>
      </c>
      <c r="F67" s="212">
        <v>0</v>
      </c>
      <c r="G67" s="213">
        <v>0</v>
      </c>
      <c r="H67" s="213">
        <v>0</v>
      </c>
      <c r="I67" s="214">
        <v>0</v>
      </c>
      <c r="J67" s="215">
        <v>0</v>
      </c>
      <c r="K67" s="216">
        <v>0</v>
      </c>
      <c r="L67" s="217">
        <v>0</v>
      </c>
      <c r="M67" s="218">
        <v>0</v>
      </c>
      <c r="N67" s="219">
        <v>0</v>
      </c>
      <c r="O67" s="220">
        <v>0</v>
      </c>
      <c r="P67" s="221">
        <v>1125.49</v>
      </c>
      <c r="Q67" s="211">
        <v>0</v>
      </c>
      <c r="R67" s="213">
        <f t="shared" si="0"/>
        <v>93.790833333333339</v>
      </c>
      <c r="S67" s="188"/>
      <c r="T67" s="223"/>
      <c r="U67" s="223"/>
      <c r="V67" s="223"/>
      <c r="W67" s="186"/>
    </row>
    <row r="68" spans="1:23" ht="15">
      <c r="A68" s="222" t="s">
        <v>233</v>
      </c>
      <c r="B68" s="222" t="s">
        <v>239</v>
      </c>
      <c r="C68" s="209" t="str">
        <f t="shared" si="1"/>
        <v>1460.041*</v>
      </c>
      <c r="D68" s="304" t="s">
        <v>240</v>
      </c>
      <c r="E68" s="211">
        <v>0</v>
      </c>
      <c r="F68" s="212">
        <v>0</v>
      </c>
      <c r="G68" s="213">
        <v>0</v>
      </c>
      <c r="H68" s="213">
        <v>0</v>
      </c>
      <c r="I68" s="214">
        <v>0</v>
      </c>
      <c r="J68" s="215">
        <v>0</v>
      </c>
      <c r="K68" s="216">
        <v>0</v>
      </c>
      <c r="L68" s="217">
        <v>0</v>
      </c>
      <c r="M68" s="218">
        <v>0</v>
      </c>
      <c r="N68" s="219">
        <v>0</v>
      </c>
      <c r="O68" s="220">
        <v>0</v>
      </c>
      <c r="P68" s="221">
        <v>0</v>
      </c>
      <c r="Q68" s="211">
        <v>0</v>
      </c>
      <c r="R68" s="213">
        <f t="shared" si="0"/>
        <v>0</v>
      </c>
      <c r="S68" s="188"/>
      <c r="T68" s="223"/>
      <c r="U68" s="223"/>
      <c r="V68" s="223"/>
      <c r="W68" s="186"/>
    </row>
    <row r="69" spans="1:23" ht="15">
      <c r="A69" s="222" t="s">
        <v>233</v>
      </c>
      <c r="B69" s="222" t="s">
        <v>241</v>
      </c>
      <c r="C69" s="209" t="str">
        <f t="shared" si="1"/>
        <v>1460.067*</v>
      </c>
      <c r="D69" s="304" t="s">
        <v>242</v>
      </c>
      <c r="E69" s="211">
        <v>0</v>
      </c>
      <c r="F69" s="212">
        <v>0</v>
      </c>
      <c r="G69" s="213">
        <v>0</v>
      </c>
      <c r="H69" s="213">
        <v>0</v>
      </c>
      <c r="I69" s="214">
        <v>0</v>
      </c>
      <c r="J69" s="215">
        <v>0</v>
      </c>
      <c r="K69" s="216">
        <v>0</v>
      </c>
      <c r="L69" s="217">
        <v>0</v>
      </c>
      <c r="M69" s="218">
        <v>0</v>
      </c>
      <c r="N69" s="219">
        <v>0</v>
      </c>
      <c r="O69" s="220">
        <v>0</v>
      </c>
      <c r="P69" s="221">
        <v>0</v>
      </c>
      <c r="Q69" s="211">
        <v>0</v>
      </c>
      <c r="R69" s="213">
        <f t="shared" si="0"/>
        <v>0</v>
      </c>
      <c r="S69" s="188"/>
      <c r="T69" s="223"/>
      <c r="U69" s="223"/>
      <c r="V69" s="223"/>
      <c r="W69" s="186"/>
    </row>
    <row r="70" spans="1:23" ht="15">
      <c r="A70" s="222" t="s">
        <v>233</v>
      </c>
      <c r="B70" s="222" t="s">
        <v>243</v>
      </c>
      <c r="C70" s="209" t="str">
        <f t="shared" si="1"/>
        <v>1460.044*</v>
      </c>
      <c r="D70" s="304" t="s">
        <v>244</v>
      </c>
      <c r="E70" s="211">
        <v>0</v>
      </c>
      <c r="F70" s="212">
        <v>0</v>
      </c>
      <c r="G70" s="213">
        <v>0</v>
      </c>
      <c r="H70" s="213">
        <v>0</v>
      </c>
      <c r="I70" s="214">
        <v>0</v>
      </c>
      <c r="J70" s="215">
        <v>0</v>
      </c>
      <c r="K70" s="216">
        <v>0</v>
      </c>
      <c r="L70" s="217">
        <v>0</v>
      </c>
      <c r="M70" s="218">
        <v>0</v>
      </c>
      <c r="N70" s="219">
        <v>0</v>
      </c>
      <c r="O70" s="220">
        <v>0</v>
      </c>
      <c r="P70" s="221">
        <v>0</v>
      </c>
      <c r="Q70" s="211">
        <v>0</v>
      </c>
      <c r="R70" s="213">
        <f t="shared" si="0"/>
        <v>0</v>
      </c>
      <c r="S70" s="188"/>
      <c r="T70" s="223"/>
      <c r="U70" s="223"/>
      <c r="V70" s="223"/>
      <c r="W70" s="186"/>
    </row>
    <row r="71" spans="1:23" ht="15">
      <c r="A71" s="222" t="s">
        <v>233</v>
      </c>
      <c r="B71" s="222" t="s">
        <v>245</v>
      </c>
      <c r="C71" s="209" t="str">
        <f t="shared" si="1"/>
        <v>1460.046*</v>
      </c>
      <c r="D71" s="304" t="s">
        <v>246</v>
      </c>
      <c r="E71" s="211">
        <v>0</v>
      </c>
      <c r="F71" s="212">
        <v>0</v>
      </c>
      <c r="G71" s="213">
        <v>0</v>
      </c>
      <c r="H71" s="213">
        <v>0</v>
      </c>
      <c r="I71" s="214">
        <v>0</v>
      </c>
      <c r="J71" s="215">
        <v>0</v>
      </c>
      <c r="K71" s="216">
        <v>0</v>
      </c>
      <c r="L71" s="217">
        <v>0</v>
      </c>
      <c r="M71" s="218">
        <v>0</v>
      </c>
      <c r="N71" s="219">
        <v>0</v>
      </c>
      <c r="O71" s="220">
        <v>0</v>
      </c>
      <c r="P71" s="221">
        <v>0</v>
      </c>
      <c r="Q71" s="211">
        <v>0</v>
      </c>
      <c r="R71" s="213">
        <f t="shared" si="0"/>
        <v>0</v>
      </c>
      <c r="S71" s="188"/>
      <c r="T71" s="223"/>
      <c r="U71" s="223"/>
      <c r="V71" s="223"/>
      <c r="W71" s="186"/>
    </row>
    <row r="72" spans="1:23" ht="15">
      <c r="A72" s="194" t="s">
        <v>233</v>
      </c>
      <c r="B72" s="194" t="s">
        <v>247</v>
      </c>
      <c r="C72" s="184" t="str">
        <f t="shared" si="1"/>
        <v>1460.047*</v>
      </c>
      <c r="D72" s="304" t="s">
        <v>248</v>
      </c>
      <c r="E72" s="211">
        <v>0</v>
      </c>
      <c r="F72" s="212">
        <v>0</v>
      </c>
      <c r="G72" s="213">
        <v>0</v>
      </c>
      <c r="H72" s="213">
        <v>0</v>
      </c>
      <c r="I72" s="214">
        <v>0</v>
      </c>
      <c r="J72" s="215">
        <v>0</v>
      </c>
      <c r="K72" s="216">
        <v>0</v>
      </c>
      <c r="L72" s="217">
        <v>0</v>
      </c>
      <c r="M72" s="218">
        <v>0</v>
      </c>
      <c r="N72" s="219">
        <v>0</v>
      </c>
      <c r="O72" s="220">
        <v>0</v>
      </c>
      <c r="P72" s="221">
        <v>0</v>
      </c>
      <c r="Q72" s="211">
        <v>0</v>
      </c>
      <c r="R72" s="213">
        <f t="shared" si="0"/>
        <v>0</v>
      </c>
      <c r="S72" s="188"/>
      <c r="T72" s="223"/>
      <c r="U72" s="223"/>
      <c r="V72" s="223"/>
      <c r="W72" s="186"/>
    </row>
    <row r="73" spans="1:23" ht="15">
      <c r="A73" s="222" t="s">
        <v>233</v>
      </c>
      <c r="B73" s="222" t="s">
        <v>249</v>
      </c>
      <c r="C73" s="209" t="str">
        <f t="shared" si="1"/>
        <v>1460.048*</v>
      </c>
      <c r="D73" s="304" t="s">
        <v>250</v>
      </c>
      <c r="E73" s="211">
        <v>34047.85</v>
      </c>
      <c r="F73" s="212">
        <v>0</v>
      </c>
      <c r="G73" s="213">
        <v>0</v>
      </c>
      <c r="H73" s="213">
        <v>0</v>
      </c>
      <c r="I73" s="214">
        <v>0</v>
      </c>
      <c r="J73" s="215">
        <v>0</v>
      </c>
      <c r="K73" s="216">
        <v>0</v>
      </c>
      <c r="L73" s="217">
        <v>0</v>
      </c>
      <c r="M73" s="218">
        <v>0</v>
      </c>
      <c r="N73" s="219">
        <v>0</v>
      </c>
      <c r="O73" s="220">
        <v>0</v>
      </c>
      <c r="P73" s="221">
        <v>0</v>
      </c>
      <c r="Q73" s="211">
        <v>0</v>
      </c>
      <c r="R73" s="213">
        <f t="shared" si="0"/>
        <v>1418.6604166666666</v>
      </c>
      <c r="S73" s="188"/>
      <c r="T73" s="223"/>
      <c r="U73" s="223"/>
      <c r="V73" s="223"/>
      <c r="W73" s="186"/>
    </row>
    <row r="74" spans="1:23" ht="15">
      <c r="A74" s="194" t="s">
        <v>233</v>
      </c>
      <c r="B74" s="194" t="s">
        <v>251</v>
      </c>
      <c r="C74" s="184" t="str">
        <f>A74&amp;"."&amp;B74</f>
        <v>1460.060*</v>
      </c>
      <c r="D74" s="304" t="s">
        <v>252</v>
      </c>
      <c r="E74" s="211">
        <v>0</v>
      </c>
      <c r="F74" s="212">
        <v>0</v>
      </c>
      <c r="G74" s="213">
        <v>0</v>
      </c>
      <c r="H74" s="213">
        <v>0</v>
      </c>
      <c r="I74" s="214">
        <v>0</v>
      </c>
      <c r="J74" s="215">
        <v>0</v>
      </c>
      <c r="K74" s="216">
        <v>0</v>
      </c>
      <c r="L74" s="217">
        <v>0</v>
      </c>
      <c r="M74" s="218">
        <v>0</v>
      </c>
      <c r="N74" s="219">
        <v>0</v>
      </c>
      <c r="O74" s="220">
        <v>0</v>
      </c>
      <c r="P74" s="221">
        <v>0</v>
      </c>
      <c r="Q74" s="211">
        <v>0</v>
      </c>
      <c r="R74" s="213">
        <f t="shared" si="0"/>
        <v>0</v>
      </c>
      <c r="S74" s="188"/>
      <c r="T74" s="223"/>
      <c r="U74" s="223"/>
      <c r="V74" s="223"/>
      <c r="W74" s="186"/>
    </row>
    <row r="75" spans="1:23" ht="15">
      <c r="A75" s="194" t="s">
        <v>233</v>
      </c>
      <c r="B75" s="194" t="s">
        <v>253</v>
      </c>
      <c r="C75" s="184" t="str">
        <f>A75&amp;"."&amp;B75</f>
        <v>1460.062*</v>
      </c>
      <c r="D75" s="304" t="s">
        <v>254</v>
      </c>
      <c r="E75" s="211">
        <v>15532.52</v>
      </c>
      <c r="F75" s="212">
        <v>15532.52</v>
      </c>
      <c r="G75" s="213">
        <v>15532.52</v>
      </c>
      <c r="H75" s="213">
        <v>15532.52</v>
      </c>
      <c r="I75" s="214">
        <v>0</v>
      </c>
      <c r="J75" s="215">
        <v>0</v>
      </c>
      <c r="K75" s="216">
        <v>0</v>
      </c>
      <c r="L75" s="217">
        <v>0</v>
      </c>
      <c r="M75" s="218">
        <v>0</v>
      </c>
      <c r="N75" s="219">
        <v>0</v>
      </c>
      <c r="O75" s="220">
        <v>0</v>
      </c>
      <c r="P75" s="221">
        <v>15880.87</v>
      </c>
      <c r="Q75" s="211">
        <v>0</v>
      </c>
      <c r="R75" s="213">
        <f t="shared" si="0"/>
        <v>5853.7241666666669</v>
      </c>
      <c r="S75" s="188"/>
      <c r="T75" s="223"/>
      <c r="U75" s="223"/>
      <c r="V75" s="223"/>
      <c r="W75" s="186"/>
    </row>
    <row r="76" spans="1:23" ht="15">
      <c r="A76" s="199"/>
      <c r="B76" s="329"/>
      <c r="C76" s="209"/>
      <c r="D76" s="304" t="s">
        <v>255</v>
      </c>
      <c r="E76" s="237">
        <v>60060</v>
      </c>
      <c r="F76" s="238">
        <v>15532.52</v>
      </c>
      <c r="G76" s="239">
        <v>15532.52</v>
      </c>
      <c r="H76" s="239">
        <v>15532.52</v>
      </c>
      <c r="I76" s="240">
        <v>0</v>
      </c>
      <c r="J76" s="241">
        <v>0</v>
      </c>
      <c r="K76" s="242">
        <v>0</v>
      </c>
      <c r="L76" s="243">
        <v>0</v>
      </c>
      <c r="M76" s="244">
        <v>0</v>
      </c>
      <c r="N76" s="330">
        <v>0</v>
      </c>
      <c r="O76" s="246">
        <v>0</v>
      </c>
      <c r="P76" s="247">
        <v>17006.36</v>
      </c>
      <c r="Q76" s="237">
        <v>0</v>
      </c>
      <c r="R76" s="213">
        <f t="shared" si="0"/>
        <v>7802.8266666666668</v>
      </c>
      <c r="S76" s="188"/>
      <c r="T76" s="223"/>
      <c r="U76" s="223"/>
      <c r="V76" s="224">
        <f>R76</f>
        <v>7802.8266666666668</v>
      </c>
      <c r="W76" s="186"/>
    </row>
    <row r="77" spans="1:23" ht="15">
      <c r="A77" s="199"/>
      <c r="B77" s="329"/>
      <c r="C77" s="209"/>
      <c r="D77" s="304"/>
      <c r="E77" s="211"/>
      <c r="F77" s="212"/>
      <c r="G77" s="213"/>
      <c r="H77" s="213"/>
      <c r="I77" s="214"/>
      <c r="J77" s="215"/>
      <c r="K77" s="216"/>
      <c r="L77" s="217"/>
      <c r="M77" s="218"/>
      <c r="N77" s="259"/>
      <c r="O77" s="220"/>
      <c r="P77" s="221"/>
      <c r="Q77" s="211"/>
      <c r="R77" s="213">
        <f t="shared" si="0"/>
        <v>0</v>
      </c>
      <c r="S77" s="188"/>
      <c r="T77" s="223"/>
      <c r="U77" s="223"/>
      <c r="V77" s="223"/>
      <c r="W77" s="186"/>
    </row>
    <row r="78" spans="1:23" ht="15">
      <c r="A78" s="199" t="s">
        <v>256</v>
      </c>
      <c r="B78" s="329" t="s">
        <v>176</v>
      </c>
      <c r="C78" s="209">
        <v>1466</v>
      </c>
      <c r="D78" s="304" t="s">
        <v>257</v>
      </c>
      <c r="E78" s="211">
        <v>0</v>
      </c>
      <c r="F78" s="212">
        <v>0</v>
      </c>
      <c r="G78" s="213">
        <v>0</v>
      </c>
      <c r="H78" s="213">
        <v>0</v>
      </c>
      <c r="I78" s="214">
        <v>0</v>
      </c>
      <c r="J78" s="215">
        <v>0</v>
      </c>
      <c r="K78" s="216">
        <v>0</v>
      </c>
      <c r="L78" s="217">
        <v>0</v>
      </c>
      <c r="M78" s="218">
        <v>0</v>
      </c>
      <c r="N78" s="219">
        <v>0</v>
      </c>
      <c r="O78" s="220">
        <v>0</v>
      </c>
      <c r="P78" s="221">
        <v>0</v>
      </c>
      <c r="Q78" s="211">
        <v>0</v>
      </c>
      <c r="R78" s="213">
        <f t="shared" si="0"/>
        <v>0</v>
      </c>
      <c r="S78" s="188"/>
      <c r="T78" s="223"/>
      <c r="U78" s="223"/>
      <c r="V78" s="224">
        <f>R78</f>
        <v>0</v>
      </c>
      <c r="W78" s="186"/>
    </row>
    <row r="79" spans="1:23" ht="15">
      <c r="A79" s="199"/>
      <c r="B79" s="199"/>
      <c r="C79" s="209"/>
      <c r="D79" s="304"/>
      <c r="E79" s="211"/>
      <c r="F79" s="212"/>
      <c r="G79" s="213"/>
      <c r="H79" s="213"/>
      <c r="I79" s="214"/>
      <c r="J79" s="215"/>
      <c r="K79" s="216"/>
      <c r="L79" s="217"/>
      <c r="M79" s="218"/>
      <c r="N79" s="219"/>
      <c r="O79" s="220"/>
      <c r="P79" s="221"/>
      <c r="Q79" s="211"/>
      <c r="R79" s="213">
        <f t="shared" si="0"/>
        <v>0</v>
      </c>
      <c r="S79" s="188"/>
      <c r="T79" s="223"/>
      <c r="U79" s="223"/>
      <c r="V79" s="223"/>
      <c r="W79" s="186"/>
    </row>
    <row r="80" spans="1:23" ht="15">
      <c r="A80" s="199"/>
      <c r="B80" s="199"/>
      <c r="C80" s="209"/>
      <c r="D80" s="304" t="s">
        <v>258</v>
      </c>
      <c r="E80" s="211">
        <v>20234885.199999999</v>
      </c>
      <c r="F80" s="212">
        <v>30842169.790000003</v>
      </c>
      <c r="G80" s="213">
        <v>26324970.59</v>
      </c>
      <c r="H80" s="213">
        <v>23419672.98</v>
      </c>
      <c r="I80" s="214">
        <v>18340852.199999999</v>
      </c>
      <c r="J80" s="215">
        <v>14418893.129999999</v>
      </c>
      <c r="K80" s="216">
        <v>11748603.180000002</v>
      </c>
      <c r="L80" s="217">
        <v>9976435.1799999997</v>
      </c>
      <c r="M80" s="218">
        <v>8171071.3999999994</v>
      </c>
      <c r="N80" s="219">
        <v>8008633.8700000001</v>
      </c>
      <c r="O80" s="220">
        <v>9736791.6500000004</v>
      </c>
      <c r="P80" s="221">
        <v>14597423.789999999</v>
      </c>
      <c r="Q80" s="211">
        <v>20315795.579999998</v>
      </c>
      <c r="R80" s="213">
        <f t="shared" si="0"/>
        <v>16321738.179166669</v>
      </c>
      <c r="S80" s="188"/>
      <c r="T80" s="223"/>
      <c r="U80" s="223"/>
      <c r="V80" s="223"/>
      <c r="W80" s="223"/>
    </row>
    <row r="81" spans="1:23" ht="15">
      <c r="A81" s="199"/>
      <c r="B81" s="199"/>
      <c r="C81" s="184"/>
      <c r="D81" s="304"/>
      <c r="E81" s="211"/>
      <c r="F81" s="212"/>
      <c r="G81" s="213"/>
      <c r="H81" s="213"/>
      <c r="I81" s="214"/>
      <c r="J81" s="215"/>
      <c r="K81" s="216"/>
      <c r="L81" s="217"/>
      <c r="M81" s="218"/>
      <c r="N81" s="219"/>
      <c r="O81" s="220"/>
      <c r="P81" s="221"/>
      <c r="Q81" s="211"/>
      <c r="R81" s="213">
        <f t="shared" si="0"/>
        <v>0</v>
      </c>
      <c r="S81" s="188"/>
      <c r="T81" s="223"/>
      <c r="U81" s="223"/>
      <c r="V81" s="223"/>
      <c r="W81" s="223"/>
    </row>
    <row r="82" spans="1:23" ht="15">
      <c r="A82" s="199" t="s">
        <v>259</v>
      </c>
      <c r="B82" s="199" t="s">
        <v>176</v>
      </c>
      <c r="C82" s="184" t="str">
        <f>+A82</f>
        <v>1442</v>
      </c>
      <c r="D82" s="210" t="s">
        <v>260</v>
      </c>
      <c r="E82" s="211">
        <v>-412137.48</v>
      </c>
      <c r="F82" s="212">
        <v>-579742.92000000004</v>
      </c>
      <c r="G82" s="213">
        <v>-718182.29</v>
      </c>
      <c r="H82" s="213">
        <v>-690824.24</v>
      </c>
      <c r="I82" s="214">
        <v>-658442.78</v>
      </c>
      <c r="J82" s="215">
        <v>-611480.74</v>
      </c>
      <c r="K82" s="216">
        <v>-440705.03</v>
      </c>
      <c r="L82" s="217">
        <v>-416696.45</v>
      </c>
      <c r="M82" s="218">
        <v>-331063.01</v>
      </c>
      <c r="N82" s="219">
        <v>-274472.33</v>
      </c>
      <c r="O82" s="220">
        <v>-260438.38</v>
      </c>
      <c r="P82" s="221">
        <v>-311736.14</v>
      </c>
      <c r="Q82" s="211">
        <v>-411320.7</v>
      </c>
      <c r="R82" s="213">
        <f t="shared" si="0"/>
        <v>-475459.44999999995</v>
      </c>
      <c r="S82" s="188"/>
      <c r="T82" s="223"/>
      <c r="U82" s="223"/>
      <c r="V82" s="223"/>
      <c r="W82" s="223"/>
    </row>
    <row r="83" spans="1:23" ht="15">
      <c r="A83" s="199" t="s">
        <v>261</v>
      </c>
      <c r="B83" s="199" t="s">
        <v>176</v>
      </c>
      <c r="C83" s="184" t="str">
        <f>+A83</f>
        <v>1443</v>
      </c>
      <c r="D83" s="210" t="s">
        <v>262</v>
      </c>
      <c r="E83" s="211">
        <v>-40000</v>
      </c>
      <c r="F83" s="212">
        <v>-40000</v>
      </c>
      <c r="G83" s="213">
        <v>-40000</v>
      </c>
      <c r="H83" s="213">
        <v>-40000</v>
      </c>
      <c r="I83" s="214">
        <v>-40000</v>
      </c>
      <c r="J83" s="215">
        <v>-40000</v>
      </c>
      <c r="K83" s="216">
        <v>-40000</v>
      </c>
      <c r="L83" s="217">
        <v>-40000</v>
      </c>
      <c r="M83" s="218">
        <v>-40000</v>
      </c>
      <c r="N83" s="219">
        <v>-40000</v>
      </c>
      <c r="O83" s="220">
        <v>-39999.519999999997</v>
      </c>
      <c r="P83" s="221">
        <v>-39999.519999999997</v>
      </c>
      <c r="Q83" s="211">
        <v>-40000</v>
      </c>
      <c r="R83" s="213">
        <f t="shared" ref="R83:R146" si="2">((E83+Q83)+((F83+G83+H83+I83+J83+K83+L83+M83+N83+O83+P83)*2))/24</f>
        <v>-39999.920000000006</v>
      </c>
      <c r="S83" s="188"/>
      <c r="T83" s="223"/>
      <c r="U83" s="223"/>
      <c r="V83" s="223"/>
      <c r="W83" s="223"/>
    </row>
    <row r="84" spans="1:23" ht="15">
      <c r="A84" s="199" t="s">
        <v>263</v>
      </c>
      <c r="B84" s="199" t="s">
        <v>176</v>
      </c>
      <c r="C84" s="184" t="str">
        <f>+A84</f>
        <v>1449</v>
      </c>
      <c r="D84" s="210" t="s">
        <v>264</v>
      </c>
      <c r="E84" s="262">
        <v>-19013.580000000002</v>
      </c>
      <c r="F84" s="263">
        <v>-19013.580000000002</v>
      </c>
      <c r="G84" s="264">
        <v>-15625.71</v>
      </c>
      <c r="H84" s="264">
        <v>-15625.71</v>
      </c>
      <c r="I84" s="265">
        <v>-15179.45</v>
      </c>
      <c r="J84" s="266">
        <v>-15271.01</v>
      </c>
      <c r="K84" s="267">
        <v>-14249.1</v>
      </c>
      <c r="L84" s="268">
        <v>-13202.83</v>
      </c>
      <c r="M84" s="269">
        <v>-13843.83</v>
      </c>
      <c r="N84" s="270">
        <v>-6968.9</v>
      </c>
      <c r="O84" s="271">
        <v>-7159.9</v>
      </c>
      <c r="P84" s="272">
        <v>-7159.9</v>
      </c>
      <c r="Q84" s="262">
        <v>-20000</v>
      </c>
      <c r="R84" s="213">
        <f t="shared" si="2"/>
        <v>-13567.225833333332</v>
      </c>
      <c r="S84" s="188"/>
      <c r="T84" s="223"/>
      <c r="U84" s="223"/>
      <c r="V84" s="223"/>
      <c r="W84" s="223"/>
    </row>
    <row r="85" spans="1:23" ht="15">
      <c r="A85" s="199"/>
      <c r="B85" s="199"/>
      <c r="C85" s="184"/>
      <c r="D85" s="210"/>
      <c r="E85" s="251"/>
      <c r="F85" s="252"/>
      <c r="G85" s="253"/>
      <c r="H85" s="253"/>
      <c r="I85" s="254"/>
      <c r="J85" s="255"/>
      <c r="K85" s="256"/>
      <c r="L85" s="257"/>
      <c r="M85" s="258"/>
      <c r="N85" s="259"/>
      <c r="O85" s="260"/>
      <c r="P85" s="261"/>
      <c r="Q85" s="251"/>
      <c r="R85" s="213">
        <f t="shared" si="2"/>
        <v>0</v>
      </c>
      <c r="S85" s="188"/>
      <c r="T85" s="223"/>
      <c r="U85" s="223"/>
      <c r="V85" s="223"/>
      <c r="W85" s="223"/>
    </row>
    <row r="86" spans="1:23" ht="15">
      <c r="A86" s="199"/>
      <c r="B86" s="199"/>
      <c r="C86" s="209"/>
      <c r="D86" s="304" t="s">
        <v>265</v>
      </c>
      <c r="E86" s="251">
        <v>-471151.06</v>
      </c>
      <c r="F86" s="252">
        <v>-638756.5</v>
      </c>
      <c r="G86" s="253">
        <v>-773808</v>
      </c>
      <c r="H86" s="253">
        <v>-746449.95</v>
      </c>
      <c r="I86" s="254">
        <v>-713622.23</v>
      </c>
      <c r="J86" s="255">
        <v>-666751.75</v>
      </c>
      <c r="K86" s="256">
        <v>-494954.13</v>
      </c>
      <c r="L86" s="257">
        <v>-469899.28</v>
      </c>
      <c r="M86" s="258">
        <v>-384906.84</v>
      </c>
      <c r="N86" s="259">
        <v>-321441.23000000004</v>
      </c>
      <c r="O86" s="260">
        <v>-307597.80000000005</v>
      </c>
      <c r="P86" s="261">
        <v>-358895.56000000006</v>
      </c>
      <c r="Q86" s="251">
        <v>-471320.7</v>
      </c>
      <c r="R86" s="213">
        <f t="shared" si="2"/>
        <v>-529026.59583333333</v>
      </c>
      <c r="S86" s="188"/>
      <c r="T86" s="223"/>
      <c r="U86" s="223"/>
      <c r="V86" s="223"/>
      <c r="W86" s="224">
        <f>R86</f>
        <v>-529026.59583333333</v>
      </c>
    </row>
    <row r="87" spans="1:23" ht="15">
      <c r="A87" s="199"/>
      <c r="B87" s="199"/>
      <c r="C87" s="209"/>
      <c r="D87" s="304"/>
      <c r="E87" s="225"/>
      <c r="F87" s="226"/>
      <c r="G87" s="227"/>
      <c r="H87" s="227"/>
      <c r="I87" s="228"/>
      <c r="J87" s="229"/>
      <c r="K87" s="230"/>
      <c r="L87" s="231"/>
      <c r="M87" s="232"/>
      <c r="N87" s="233"/>
      <c r="O87" s="234"/>
      <c r="P87" s="235"/>
      <c r="Q87" s="236"/>
      <c r="R87" s="213">
        <f t="shared" si="2"/>
        <v>0</v>
      </c>
      <c r="S87" s="188"/>
      <c r="T87" s="223"/>
      <c r="U87" s="223"/>
      <c r="V87" s="223"/>
      <c r="W87" s="223"/>
    </row>
    <row r="88" spans="1:23" ht="15">
      <c r="A88" s="199"/>
      <c r="B88" s="199"/>
      <c r="C88" s="209"/>
      <c r="D88" s="304" t="s">
        <v>266</v>
      </c>
      <c r="E88" s="237">
        <v>19763734.140000001</v>
      </c>
      <c r="F88" s="238">
        <v>30203413.290000003</v>
      </c>
      <c r="G88" s="239">
        <v>25551162.59</v>
      </c>
      <c r="H88" s="239">
        <v>22673223.030000001</v>
      </c>
      <c r="I88" s="240">
        <v>17627229.969999999</v>
      </c>
      <c r="J88" s="241">
        <v>13752141.379999999</v>
      </c>
      <c r="K88" s="242">
        <v>11253649.050000001</v>
      </c>
      <c r="L88" s="243">
        <v>9506535.9000000004</v>
      </c>
      <c r="M88" s="244">
        <v>7786164.5599999996</v>
      </c>
      <c r="N88" s="245">
        <v>7687192.6399999997</v>
      </c>
      <c r="O88" s="246">
        <v>9429193.8499999996</v>
      </c>
      <c r="P88" s="247">
        <v>14238528.229999999</v>
      </c>
      <c r="Q88" s="237">
        <v>19844474.879999999</v>
      </c>
      <c r="R88" s="213">
        <f t="shared" si="2"/>
        <v>15792711.583333328</v>
      </c>
      <c r="S88" s="188"/>
      <c r="T88" s="223"/>
      <c r="U88" s="223"/>
      <c r="V88" s="223"/>
      <c r="W88" s="223"/>
    </row>
    <row r="89" spans="1:23" ht="15">
      <c r="A89" s="199"/>
      <c r="B89" s="199"/>
      <c r="C89" s="209"/>
      <c r="D89" s="304"/>
      <c r="E89" s="211"/>
      <c r="F89" s="212"/>
      <c r="G89" s="213"/>
      <c r="H89" s="213"/>
      <c r="I89" s="214"/>
      <c r="J89" s="215"/>
      <c r="K89" s="216"/>
      <c r="L89" s="217"/>
      <c r="M89" s="218"/>
      <c r="N89" s="219"/>
      <c r="O89" s="220"/>
      <c r="P89" s="221"/>
      <c r="Q89" s="211"/>
      <c r="R89" s="213">
        <f t="shared" si="2"/>
        <v>0</v>
      </c>
      <c r="S89" s="188"/>
      <c r="T89" s="223"/>
      <c r="U89" s="223"/>
      <c r="V89" s="223"/>
      <c r="W89" s="223"/>
    </row>
    <row r="90" spans="1:23" ht="15">
      <c r="A90" s="199" t="s">
        <v>267</v>
      </c>
      <c r="B90" s="199" t="s">
        <v>176</v>
      </c>
      <c r="C90" s="209" t="str">
        <f>+A90</f>
        <v>1540</v>
      </c>
      <c r="D90" s="210" t="s">
        <v>268</v>
      </c>
      <c r="E90" s="211">
        <v>7223893.4299999997</v>
      </c>
      <c r="F90" s="212">
        <v>7177992.7800000003</v>
      </c>
      <c r="G90" s="213">
        <v>7257020.8399999999</v>
      </c>
      <c r="H90" s="213">
        <v>7258702.2000000002</v>
      </c>
      <c r="I90" s="214">
        <v>7556515.04</v>
      </c>
      <c r="J90" s="215">
        <v>7730773.3499999996</v>
      </c>
      <c r="K90" s="216">
        <v>8388157.1600000001</v>
      </c>
      <c r="L90" s="217">
        <v>8519309.4700000007</v>
      </c>
      <c r="M90" s="218">
        <v>8863740.1400000006</v>
      </c>
      <c r="N90" s="219">
        <v>9020410.5999999996</v>
      </c>
      <c r="O90" s="220">
        <v>8827847.0700000003</v>
      </c>
      <c r="P90" s="221">
        <v>8476663.1199999992</v>
      </c>
      <c r="Q90" s="211">
        <v>8026534.7199999997</v>
      </c>
      <c r="R90" s="213">
        <f t="shared" si="2"/>
        <v>8058528.8204166675</v>
      </c>
      <c r="S90" s="188"/>
      <c r="T90" s="223"/>
      <c r="U90" s="223"/>
      <c r="V90" s="223"/>
      <c r="W90" s="223"/>
    </row>
    <row r="91" spans="1:23" ht="15">
      <c r="A91" s="199" t="s">
        <v>269</v>
      </c>
      <c r="B91" s="199" t="s">
        <v>176</v>
      </c>
      <c r="C91" s="209" t="str">
        <f>+A91</f>
        <v>1630</v>
      </c>
      <c r="D91" s="210" t="s">
        <v>270</v>
      </c>
      <c r="E91" s="211">
        <v>-2.91038304567337E-11</v>
      </c>
      <c r="F91" s="212">
        <v>11246.09</v>
      </c>
      <c r="G91" s="213">
        <v>36087.01</v>
      </c>
      <c r="H91" s="213">
        <v>33242.449999999997</v>
      </c>
      <c r="I91" s="214">
        <v>44014.720000000001</v>
      </c>
      <c r="J91" s="215">
        <v>47009.33</v>
      </c>
      <c r="K91" s="216">
        <v>59572.46</v>
      </c>
      <c r="L91" s="217">
        <v>70070.880000000005</v>
      </c>
      <c r="M91" s="218">
        <v>96827.71</v>
      </c>
      <c r="N91" s="219">
        <v>101368.7</v>
      </c>
      <c r="O91" s="220">
        <v>164595.39000000001</v>
      </c>
      <c r="P91" s="221">
        <v>195973.8</v>
      </c>
      <c r="Q91" s="211">
        <v>2.91038304567337E-11</v>
      </c>
      <c r="R91" s="213">
        <f t="shared" si="2"/>
        <v>71667.378333333341</v>
      </c>
      <c r="S91" s="188"/>
      <c r="T91" s="223"/>
      <c r="U91" s="223"/>
      <c r="V91" s="223"/>
      <c r="W91" s="223"/>
    </row>
    <row r="92" spans="1:23" ht="15">
      <c r="A92" s="199" t="s">
        <v>271</v>
      </c>
      <c r="B92" s="199" t="s">
        <v>272</v>
      </c>
      <c r="C92" s="209" t="str">
        <f>A92&amp;"."&amp;B92</f>
        <v>1641.[01,03]</v>
      </c>
      <c r="D92" s="210" t="s">
        <v>273</v>
      </c>
      <c r="E92" s="251">
        <v>0</v>
      </c>
      <c r="F92" s="212">
        <v>0</v>
      </c>
      <c r="G92" s="253">
        <v>0</v>
      </c>
      <c r="H92" s="253">
        <v>0</v>
      </c>
      <c r="I92" s="254">
        <v>0</v>
      </c>
      <c r="J92" s="255">
        <v>0</v>
      </c>
      <c r="K92" s="256">
        <v>0</v>
      </c>
      <c r="L92" s="257">
        <v>0</v>
      </c>
      <c r="M92" s="258">
        <v>0</v>
      </c>
      <c r="N92" s="259">
        <v>0</v>
      </c>
      <c r="O92" s="260">
        <v>0</v>
      </c>
      <c r="P92" s="221">
        <v>0</v>
      </c>
      <c r="Q92" s="251">
        <v>0</v>
      </c>
      <c r="R92" s="213">
        <f t="shared" si="2"/>
        <v>0</v>
      </c>
      <c r="S92" s="188"/>
      <c r="T92" s="223"/>
      <c r="U92" s="223"/>
      <c r="V92" s="223"/>
      <c r="W92" s="223"/>
    </row>
    <row r="93" spans="1:23" ht="15">
      <c r="A93" s="199" t="s">
        <v>271</v>
      </c>
      <c r="B93" s="199" t="s">
        <v>274</v>
      </c>
      <c r="C93" s="209" t="str">
        <f>A93&amp;"."&amp;B93</f>
        <v>1641.02</v>
      </c>
      <c r="D93" s="210" t="s">
        <v>275</v>
      </c>
      <c r="E93" s="251">
        <v>87958.720000000001</v>
      </c>
      <c r="F93" s="212">
        <v>158489.64000000001</v>
      </c>
      <c r="G93" s="253">
        <v>164961.32999999999</v>
      </c>
      <c r="H93" s="253">
        <v>89858.87</v>
      </c>
      <c r="I93" s="254">
        <v>257260.61</v>
      </c>
      <c r="J93" s="255">
        <v>44859.18</v>
      </c>
      <c r="K93" s="256">
        <v>171799.72</v>
      </c>
      <c r="L93" s="257">
        <v>737059.92</v>
      </c>
      <c r="M93" s="258">
        <v>681881.97</v>
      </c>
      <c r="N93" s="259">
        <v>293083.5</v>
      </c>
      <c r="O93" s="260">
        <v>364976.27</v>
      </c>
      <c r="P93" s="221">
        <v>203602.52</v>
      </c>
      <c r="Q93" s="251">
        <v>522921.19</v>
      </c>
      <c r="R93" s="213">
        <f t="shared" si="2"/>
        <v>289439.45708333334</v>
      </c>
      <c r="S93" s="188"/>
      <c r="T93" s="223"/>
      <c r="U93" s="223"/>
      <c r="V93" s="223"/>
      <c r="W93" s="223"/>
    </row>
    <row r="94" spans="1:23" ht="15">
      <c r="A94" s="199" t="s">
        <v>271</v>
      </c>
      <c r="B94" s="199" t="s">
        <v>276</v>
      </c>
      <c r="C94" s="209" t="str">
        <f>A94&amp;"."&amp;B94</f>
        <v>1641.04</v>
      </c>
      <c r="D94" s="210" t="s">
        <v>277</v>
      </c>
      <c r="E94" s="251">
        <v>38697.56</v>
      </c>
      <c r="F94" s="212">
        <v>203147.65</v>
      </c>
      <c r="G94" s="253">
        <v>222805.27</v>
      </c>
      <c r="H94" s="253">
        <v>32312.17</v>
      </c>
      <c r="I94" s="254">
        <v>45287.47</v>
      </c>
      <c r="J94" s="255">
        <v>6081.53999999999</v>
      </c>
      <c r="K94" s="256">
        <v>6129.5299999999897</v>
      </c>
      <c r="L94" s="257">
        <v>19257.169999999998</v>
      </c>
      <c r="M94" s="258">
        <v>8365.8299999999799</v>
      </c>
      <c r="N94" s="259">
        <v>29584.74</v>
      </c>
      <c r="O94" s="260">
        <v>6231.1099999999797</v>
      </c>
      <c r="P94" s="221">
        <v>38580.239999999998</v>
      </c>
      <c r="Q94" s="251">
        <v>64607.37</v>
      </c>
      <c r="R94" s="213">
        <f t="shared" si="2"/>
        <v>55786.265416666654</v>
      </c>
      <c r="S94" s="188"/>
      <c r="T94" s="223"/>
      <c r="U94" s="223"/>
      <c r="V94" s="223"/>
      <c r="W94" s="223"/>
    </row>
    <row r="95" spans="1:23" ht="15">
      <c r="A95" s="199" t="s">
        <v>278</v>
      </c>
      <c r="B95" s="199" t="s">
        <v>176</v>
      </c>
      <c r="C95" s="209" t="str">
        <f>+A95</f>
        <v>1642</v>
      </c>
      <c r="D95" s="210" t="s">
        <v>279</v>
      </c>
      <c r="E95" s="251">
        <v>1705163.69</v>
      </c>
      <c r="F95" s="212">
        <v>960536.31</v>
      </c>
      <c r="G95" s="253">
        <v>774889.69</v>
      </c>
      <c r="H95" s="253">
        <v>965383.08</v>
      </c>
      <c r="I95" s="254">
        <v>952407.78</v>
      </c>
      <c r="J95" s="255">
        <v>991613.71</v>
      </c>
      <c r="K95" s="256">
        <v>991565.72</v>
      </c>
      <c r="L95" s="257">
        <v>1525404.75</v>
      </c>
      <c r="M95" s="258">
        <v>2066265.93</v>
      </c>
      <c r="N95" s="259">
        <v>2265797.87</v>
      </c>
      <c r="O95" s="260">
        <v>2289151.5</v>
      </c>
      <c r="P95" s="221">
        <v>2256802.37</v>
      </c>
      <c r="Q95" s="251">
        <v>2230775.2400000002</v>
      </c>
      <c r="R95" s="213">
        <f t="shared" si="2"/>
        <v>1500649.0145833334</v>
      </c>
      <c r="S95" s="188"/>
      <c r="T95" s="223"/>
      <c r="U95" s="223"/>
      <c r="V95" s="223"/>
      <c r="W95" s="223"/>
    </row>
    <row r="96" spans="1:23" ht="15">
      <c r="A96" s="199"/>
      <c r="B96" s="199"/>
      <c r="C96" s="209"/>
      <c r="D96" s="210"/>
      <c r="E96" s="225"/>
      <c r="F96" s="226"/>
      <c r="G96" s="227"/>
      <c r="H96" s="227"/>
      <c r="I96" s="228"/>
      <c r="J96" s="229"/>
      <c r="K96" s="230"/>
      <c r="L96" s="231"/>
      <c r="M96" s="232"/>
      <c r="N96" s="233"/>
      <c r="O96" s="234"/>
      <c r="P96" s="235"/>
      <c r="Q96" s="236"/>
      <c r="R96" s="213">
        <f t="shared" si="2"/>
        <v>0</v>
      </c>
      <c r="S96" s="188"/>
      <c r="T96" s="223"/>
      <c r="U96" s="223"/>
      <c r="V96" s="223"/>
      <c r="W96" s="223"/>
    </row>
    <row r="97" spans="1:23" ht="15">
      <c r="A97" s="199"/>
      <c r="B97" s="199"/>
      <c r="C97" s="209"/>
      <c r="D97" s="210" t="s">
        <v>280</v>
      </c>
      <c r="E97" s="237">
        <v>9055713.3999999985</v>
      </c>
      <c r="F97" s="238">
        <v>8511412.4700000007</v>
      </c>
      <c r="G97" s="239">
        <v>8455764.1399999987</v>
      </c>
      <c r="H97" s="239">
        <v>8379498.7700000005</v>
      </c>
      <c r="I97" s="240">
        <v>8855485.6199999992</v>
      </c>
      <c r="J97" s="241">
        <v>8820337.1099999994</v>
      </c>
      <c r="K97" s="242">
        <v>9617224.5900000017</v>
      </c>
      <c r="L97" s="243">
        <v>10871102.190000001</v>
      </c>
      <c r="M97" s="244">
        <v>11717081.580000002</v>
      </c>
      <c r="N97" s="245">
        <v>11710245.41</v>
      </c>
      <c r="O97" s="246">
        <v>11652801.34</v>
      </c>
      <c r="P97" s="247">
        <v>11171622.050000001</v>
      </c>
      <c r="Q97" s="237">
        <v>10844838.52</v>
      </c>
      <c r="R97" s="213">
        <f t="shared" si="2"/>
        <v>9976070.9358333331</v>
      </c>
      <c r="S97" s="188"/>
      <c r="T97" s="223"/>
      <c r="U97" s="223"/>
      <c r="V97" s="223"/>
      <c r="W97" s="224">
        <f>R97</f>
        <v>9976070.9358333331</v>
      </c>
    </row>
    <row r="98" spans="1:23" ht="15">
      <c r="A98" s="199"/>
      <c r="B98" s="199"/>
      <c r="C98" s="209"/>
      <c r="D98" s="304"/>
      <c r="E98" s="211"/>
      <c r="F98" s="212"/>
      <c r="G98" s="213"/>
      <c r="H98" s="213"/>
      <c r="I98" s="214"/>
      <c r="J98" s="215"/>
      <c r="K98" s="216"/>
      <c r="L98" s="217"/>
      <c r="M98" s="218"/>
      <c r="N98" s="219"/>
      <c r="O98" s="220"/>
      <c r="P98" s="221"/>
      <c r="Q98" s="211"/>
      <c r="R98" s="213">
        <f t="shared" si="2"/>
        <v>0</v>
      </c>
      <c r="S98" s="188"/>
      <c r="T98" s="223"/>
      <c r="U98" s="223"/>
      <c r="V98" s="223"/>
      <c r="W98" s="223"/>
    </row>
    <row r="99" spans="1:23" ht="15">
      <c r="A99" s="199" t="s">
        <v>281</v>
      </c>
      <c r="B99" s="199" t="s">
        <v>176</v>
      </c>
      <c r="C99" s="209" t="str">
        <f>+A99</f>
        <v>1655</v>
      </c>
      <c r="D99" s="210" t="s">
        <v>282</v>
      </c>
      <c r="E99" s="211">
        <v>146719</v>
      </c>
      <c r="F99" s="212">
        <v>882350.89</v>
      </c>
      <c r="G99" s="213">
        <v>862607.55</v>
      </c>
      <c r="H99" s="213">
        <v>861066.2</v>
      </c>
      <c r="I99" s="214">
        <v>754209.26</v>
      </c>
      <c r="J99" s="215">
        <v>647352.31999999995</v>
      </c>
      <c r="K99" s="216">
        <v>579338.38</v>
      </c>
      <c r="L99" s="217">
        <v>472481.44</v>
      </c>
      <c r="M99" s="218">
        <v>365624.5</v>
      </c>
      <c r="N99" s="219">
        <v>302845.56</v>
      </c>
      <c r="O99" s="220">
        <v>194243.56</v>
      </c>
      <c r="P99" s="221">
        <v>236394.23999999999</v>
      </c>
      <c r="Q99" s="211">
        <v>128413.63</v>
      </c>
      <c r="R99" s="213">
        <f t="shared" si="2"/>
        <v>524673.35124999995</v>
      </c>
      <c r="S99" s="188"/>
      <c r="T99" s="223"/>
      <c r="U99" s="223"/>
      <c r="V99" s="223"/>
      <c r="W99" s="223"/>
    </row>
    <row r="100" spans="1:23" ht="15">
      <c r="A100" s="194" t="s">
        <v>283</v>
      </c>
      <c r="B100" s="194" t="s">
        <v>284</v>
      </c>
      <c r="C100" s="331" t="str">
        <f>A100&amp;"."&amp;B100</f>
        <v>1659.[18,19,20]</v>
      </c>
      <c r="D100" s="332" t="s">
        <v>285</v>
      </c>
      <c r="E100" s="211">
        <v>0</v>
      </c>
      <c r="F100" s="333">
        <v>0</v>
      </c>
      <c r="G100" s="213">
        <v>0</v>
      </c>
      <c r="H100" s="213">
        <v>0</v>
      </c>
      <c r="I100" s="214">
        <v>0</v>
      </c>
      <c r="J100" s="215">
        <v>0</v>
      </c>
      <c r="K100" s="216">
        <v>0</v>
      </c>
      <c r="L100" s="217">
        <v>889056.93</v>
      </c>
      <c r="M100" s="218">
        <v>2188254.2999999998</v>
      </c>
      <c r="N100" s="219">
        <v>3493175.93</v>
      </c>
      <c r="O100" s="220">
        <v>4058011.67</v>
      </c>
      <c r="P100" s="334">
        <v>5743846.5300000003</v>
      </c>
      <c r="Q100" s="211">
        <v>83220.2200000007</v>
      </c>
      <c r="R100" s="213">
        <f t="shared" si="2"/>
        <v>1367829.6225000001</v>
      </c>
      <c r="S100" s="188"/>
      <c r="T100" s="223"/>
      <c r="U100" s="223"/>
      <c r="V100" s="223"/>
      <c r="W100" s="223"/>
    </row>
    <row r="101" spans="1:23" ht="15">
      <c r="A101" s="194" t="s">
        <v>283</v>
      </c>
      <c r="B101" s="194" t="s">
        <v>286</v>
      </c>
      <c r="C101" s="331" t="str">
        <f>A101&amp;"."&amp;B101</f>
        <v>1659.22</v>
      </c>
      <c r="D101" s="332" t="s">
        <v>287</v>
      </c>
      <c r="E101" s="211">
        <v>1381150.02</v>
      </c>
      <c r="F101" s="333">
        <v>612288.43999999994</v>
      </c>
      <c r="G101" s="213">
        <v>119754.22</v>
      </c>
      <c r="H101" s="213">
        <v>119754.2</v>
      </c>
      <c r="I101" s="214">
        <v>119756.69</v>
      </c>
      <c r="J101" s="215">
        <v>779993.52</v>
      </c>
      <c r="K101" s="216">
        <v>1429632.65</v>
      </c>
      <c r="L101" s="217">
        <v>2159184.64</v>
      </c>
      <c r="M101" s="218">
        <v>2821325.78</v>
      </c>
      <c r="N101" s="219">
        <v>3298298.94</v>
      </c>
      <c r="O101" s="220">
        <v>3298298.94</v>
      </c>
      <c r="P101" s="334">
        <v>2766613.14</v>
      </c>
      <c r="Q101" s="211">
        <v>1971399.05</v>
      </c>
      <c r="R101" s="213">
        <f t="shared" si="2"/>
        <v>1600097.9745833331</v>
      </c>
      <c r="S101" s="188"/>
      <c r="T101" s="223"/>
      <c r="U101" s="223"/>
      <c r="V101" s="223"/>
      <c r="W101" s="223"/>
    </row>
    <row r="102" spans="1:23" ht="15">
      <c r="A102" s="183" t="s">
        <v>283</v>
      </c>
      <c r="B102" s="194" t="s">
        <v>288</v>
      </c>
      <c r="C102" s="184" t="str">
        <f>A102&amp;"."&amp;B102</f>
        <v>1659.[/20,/21,/22,/18,/19]</v>
      </c>
      <c r="D102" s="210" t="s">
        <v>289</v>
      </c>
      <c r="E102" s="211">
        <v>928900.59</v>
      </c>
      <c r="F102" s="335">
        <v>598711.71</v>
      </c>
      <c r="G102" s="213">
        <v>477664.42</v>
      </c>
      <c r="H102" s="213">
        <v>500928.17</v>
      </c>
      <c r="I102" s="214">
        <v>363846.32</v>
      </c>
      <c r="J102" s="215">
        <v>226764.47</v>
      </c>
      <c r="K102" s="216">
        <v>96207.369999999893</v>
      </c>
      <c r="L102" s="217">
        <v>80172.799999999901</v>
      </c>
      <c r="M102" s="218">
        <v>64138.239999999903</v>
      </c>
      <c r="N102" s="219">
        <v>106852.8</v>
      </c>
      <c r="O102" s="220">
        <v>83474.599999999904</v>
      </c>
      <c r="P102" s="336">
        <v>1109784.6599999999</v>
      </c>
      <c r="Q102" s="211">
        <v>1122655.03</v>
      </c>
      <c r="R102" s="213">
        <f t="shared" si="2"/>
        <v>394526.94749999995</v>
      </c>
      <c r="S102" s="188"/>
      <c r="T102" s="223"/>
      <c r="U102" s="223"/>
      <c r="V102" s="223"/>
      <c r="W102" s="223"/>
    </row>
    <row r="103" spans="1:23" ht="15">
      <c r="A103" s="183" t="s">
        <v>290</v>
      </c>
      <c r="B103" s="183" t="s">
        <v>291</v>
      </c>
      <c r="C103" s="184" t="str">
        <f>A103&amp;"."&amp;B103</f>
        <v>1860.[20424,20425]</v>
      </c>
      <c r="D103" s="210" t="s">
        <v>292</v>
      </c>
      <c r="E103" s="211">
        <v>0</v>
      </c>
      <c r="F103" s="335">
        <v>0</v>
      </c>
      <c r="G103" s="213">
        <v>0</v>
      </c>
      <c r="H103" s="213">
        <v>0</v>
      </c>
      <c r="I103" s="214">
        <v>0</v>
      </c>
      <c r="J103" s="215">
        <v>0</v>
      </c>
      <c r="K103" s="216">
        <v>0</v>
      </c>
      <c r="L103" s="217">
        <v>0</v>
      </c>
      <c r="M103" s="218">
        <v>0</v>
      </c>
      <c r="N103" s="219">
        <v>0</v>
      </c>
      <c r="O103" s="220">
        <v>0</v>
      </c>
      <c r="P103" s="336">
        <v>0</v>
      </c>
      <c r="Q103" s="211">
        <v>0</v>
      </c>
      <c r="R103" s="213">
        <f t="shared" si="2"/>
        <v>0</v>
      </c>
      <c r="S103" s="188"/>
      <c r="T103" s="223"/>
      <c r="U103" s="223"/>
      <c r="V103" s="223"/>
      <c r="W103" s="223"/>
    </row>
    <row r="104" spans="1:23" ht="15">
      <c r="A104" s="183" t="s">
        <v>293</v>
      </c>
      <c r="B104" s="183" t="s">
        <v>176</v>
      </c>
      <c r="C104" s="184" t="str">
        <f>+A104</f>
        <v>1747</v>
      </c>
      <c r="D104" s="210" t="s">
        <v>294</v>
      </c>
      <c r="E104" s="251">
        <v>0</v>
      </c>
      <c r="F104" s="335">
        <v>0</v>
      </c>
      <c r="G104" s="253">
        <v>0</v>
      </c>
      <c r="H104" s="253">
        <v>0</v>
      </c>
      <c r="I104" s="254">
        <v>0</v>
      </c>
      <c r="J104" s="255">
        <v>0</v>
      </c>
      <c r="K104" s="256">
        <v>0</v>
      </c>
      <c r="L104" s="257">
        <v>0</v>
      </c>
      <c r="M104" s="258">
        <v>0</v>
      </c>
      <c r="N104" s="259">
        <v>0</v>
      </c>
      <c r="O104" s="260">
        <v>0</v>
      </c>
      <c r="P104" s="336">
        <v>0</v>
      </c>
      <c r="Q104" s="251">
        <v>0</v>
      </c>
      <c r="R104" s="213">
        <f t="shared" si="2"/>
        <v>0</v>
      </c>
      <c r="S104" s="188"/>
      <c r="T104" s="223"/>
      <c r="U104" s="223"/>
      <c r="V104" s="223"/>
      <c r="W104" s="223"/>
    </row>
    <row r="105" spans="1:23" ht="15">
      <c r="A105" s="183" t="s">
        <v>295</v>
      </c>
      <c r="B105" s="183" t="s">
        <v>296</v>
      </c>
      <c r="C105" s="337" t="s">
        <v>297</v>
      </c>
      <c r="D105" s="210" t="s">
        <v>298</v>
      </c>
      <c r="E105" s="251">
        <v>0</v>
      </c>
      <c r="F105" s="335">
        <v>0</v>
      </c>
      <c r="G105" s="253">
        <v>0</v>
      </c>
      <c r="H105" s="253">
        <v>0</v>
      </c>
      <c r="I105" s="254">
        <v>0</v>
      </c>
      <c r="J105" s="255">
        <v>0</v>
      </c>
      <c r="K105" s="256">
        <v>0</v>
      </c>
      <c r="L105" s="257">
        <v>0</v>
      </c>
      <c r="M105" s="258">
        <v>0</v>
      </c>
      <c r="N105" s="259">
        <v>0</v>
      </c>
      <c r="O105" s="260">
        <v>0</v>
      </c>
      <c r="P105" s="336">
        <v>0</v>
      </c>
      <c r="Q105" s="251">
        <v>0</v>
      </c>
      <c r="R105" s="213">
        <f t="shared" si="2"/>
        <v>0</v>
      </c>
      <c r="S105" s="188"/>
      <c r="T105" s="223"/>
      <c r="U105" s="223"/>
      <c r="V105" s="223"/>
      <c r="W105" s="223"/>
    </row>
    <row r="106" spans="1:23" ht="15">
      <c r="A106" s="183"/>
      <c r="B106" s="183"/>
      <c r="C106" s="184"/>
      <c r="D106" s="210"/>
      <c r="E106" s="225"/>
      <c r="F106" s="338"/>
      <c r="G106" s="227"/>
      <c r="H106" s="227"/>
      <c r="I106" s="228"/>
      <c r="J106" s="229"/>
      <c r="K106" s="230"/>
      <c r="L106" s="231"/>
      <c r="M106" s="232"/>
      <c r="N106" s="233"/>
      <c r="O106" s="234"/>
      <c r="P106" s="339"/>
      <c r="Q106" s="236"/>
      <c r="R106" s="213">
        <f t="shared" si="2"/>
        <v>0</v>
      </c>
      <c r="S106" s="188"/>
      <c r="T106" s="223"/>
      <c r="U106" s="223"/>
      <c r="V106" s="223"/>
      <c r="W106" s="223"/>
    </row>
    <row r="107" spans="1:23" ht="15">
      <c r="A107" s="199"/>
      <c r="B107" s="199"/>
      <c r="C107" s="209"/>
      <c r="D107" s="210" t="s">
        <v>299</v>
      </c>
      <c r="E107" s="237">
        <v>2456769.61</v>
      </c>
      <c r="F107" s="340">
        <v>2093351.04</v>
      </c>
      <c r="G107" s="239">
        <v>1460026.19</v>
      </c>
      <c r="H107" s="239">
        <v>1481748.5699999998</v>
      </c>
      <c r="I107" s="240">
        <v>1237812.27</v>
      </c>
      <c r="J107" s="241">
        <v>1654110.3099999998</v>
      </c>
      <c r="K107" s="242">
        <v>2105178.4</v>
      </c>
      <c r="L107" s="243">
        <v>3600895.81</v>
      </c>
      <c r="M107" s="244">
        <v>5439342.8200000003</v>
      </c>
      <c r="N107" s="245">
        <v>7201173.2299999995</v>
      </c>
      <c r="O107" s="246">
        <v>7634028.7699999996</v>
      </c>
      <c r="P107" s="341">
        <v>9856638.5700000003</v>
      </c>
      <c r="Q107" s="237">
        <v>3305687.9300000006</v>
      </c>
      <c r="R107" s="213">
        <f t="shared" si="2"/>
        <v>3887127.8958333335</v>
      </c>
      <c r="S107" s="188"/>
      <c r="T107" s="223"/>
      <c r="U107" s="223"/>
      <c r="V107" s="223"/>
      <c r="W107" s="224">
        <f>R107</f>
        <v>3887127.8958333335</v>
      </c>
    </row>
    <row r="108" spans="1:23" ht="15">
      <c r="A108" s="199"/>
      <c r="B108" s="199"/>
      <c r="C108" s="209"/>
      <c r="D108" s="304"/>
      <c r="E108" s="211"/>
      <c r="F108" s="335"/>
      <c r="G108" s="213"/>
      <c r="H108" s="213"/>
      <c r="I108" s="214"/>
      <c r="J108" s="215"/>
      <c r="K108" s="216"/>
      <c r="L108" s="217"/>
      <c r="M108" s="218"/>
      <c r="N108" s="219"/>
      <c r="O108" s="220"/>
      <c r="P108" s="336"/>
      <c r="Q108" s="211"/>
      <c r="R108" s="213">
        <f t="shared" si="2"/>
        <v>0</v>
      </c>
      <c r="S108" s="188"/>
      <c r="T108" s="223"/>
      <c r="U108" s="223"/>
      <c r="V108" s="223"/>
      <c r="W108" s="223"/>
    </row>
    <row r="109" spans="1:23" ht="15">
      <c r="A109" s="199" t="s">
        <v>300</v>
      </c>
      <c r="B109" s="199" t="s">
        <v>176</v>
      </c>
      <c r="C109" s="209" t="str">
        <f>+A109</f>
        <v>1732</v>
      </c>
      <c r="D109" s="210" t="s">
        <v>301</v>
      </c>
      <c r="E109" s="211">
        <v>32058629.699999999</v>
      </c>
      <c r="F109" s="335">
        <v>29061259.899999999</v>
      </c>
      <c r="G109" s="213">
        <v>24374187.809999999</v>
      </c>
      <c r="H109" s="213">
        <v>15511584.880000001</v>
      </c>
      <c r="I109" s="214">
        <v>12970935.25</v>
      </c>
      <c r="J109" s="215">
        <v>9625858.8900000006</v>
      </c>
      <c r="K109" s="216">
        <v>4201385.9800000004</v>
      </c>
      <c r="L109" s="217">
        <v>3722122.83</v>
      </c>
      <c r="M109" s="218">
        <v>2795140.98</v>
      </c>
      <c r="N109" s="219">
        <v>4809295.41</v>
      </c>
      <c r="O109" s="220">
        <v>10591066.039999999</v>
      </c>
      <c r="P109" s="336">
        <v>19146690.420000002</v>
      </c>
      <c r="Q109" s="211">
        <v>29883539.93</v>
      </c>
      <c r="R109" s="213">
        <f t="shared" si="2"/>
        <v>13981717.767083332</v>
      </c>
      <c r="S109" s="188"/>
      <c r="T109" s="223"/>
      <c r="U109" s="223"/>
      <c r="V109" s="223"/>
      <c r="W109" s="223"/>
    </row>
    <row r="110" spans="1:23" ht="15">
      <c r="A110" s="199" t="s">
        <v>302</v>
      </c>
      <c r="B110" s="199" t="s">
        <v>176</v>
      </c>
      <c r="C110" s="209" t="str">
        <f>+A110</f>
        <v>1734</v>
      </c>
      <c r="D110" s="210" t="s">
        <v>303</v>
      </c>
      <c r="E110" s="249">
        <v>2463652.9500000002</v>
      </c>
      <c r="F110" s="249">
        <v>2488358.33</v>
      </c>
      <c r="G110" s="249">
        <v>2298979.7400000002</v>
      </c>
      <c r="H110" s="249">
        <v>2263669.86</v>
      </c>
      <c r="I110" s="249">
        <v>2181314.94</v>
      </c>
      <c r="J110" s="249">
        <v>2077922.06</v>
      </c>
      <c r="K110" s="249">
        <v>2082916.68</v>
      </c>
      <c r="L110" s="249">
        <v>2234098.5299999998</v>
      </c>
      <c r="M110" s="249">
        <v>2356701.52</v>
      </c>
      <c r="N110" s="249">
        <v>2359342.89</v>
      </c>
      <c r="O110" s="249">
        <v>2436520.5499999998</v>
      </c>
      <c r="P110" s="249">
        <v>2361770.89</v>
      </c>
      <c r="Q110" s="249">
        <v>2476666.6</v>
      </c>
      <c r="R110" s="213">
        <f t="shared" si="2"/>
        <v>2300979.6470833332</v>
      </c>
      <c r="S110" s="188"/>
      <c r="T110" s="223"/>
      <c r="U110" s="223"/>
      <c r="V110" s="223"/>
      <c r="W110" s="223"/>
    </row>
    <row r="111" spans="1:23" ht="15">
      <c r="A111" s="199"/>
      <c r="B111" s="199"/>
      <c r="C111" s="209"/>
      <c r="D111" s="210" t="s">
        <v>304</v>
      </c>
      <c r="E111" s="237">
        <v>34522282.649999999</v>
      </c>
      <c r="F111" s="340">
        <v>31549618.229999997</v>
      </c>
      <c r="G111" s="239">
        <v>26673167.549999997</v>
      </c>
      <c r="H111" s="239">
        <v>17775254.740000002</v>
      </c>
      <c r="I111" s="240">
        <v>15152250.189999999</v>
      </c>
      <c r="J111" s="241">
        <v>11703780.950000001</v>
      </c>
      <c r="K111" s="242">
        <v>6284302.6600000001</v>
      </c>
      <c r="L111" s="243">
        <v>5956221.3599999994</v>
      </c>
      <c r="M111" s="244">
        <v>5151842.5</v>
      </c>
      <c r="N111" s="245">
        <v>7168638.3000000007</v>
      </c>
      <c r="O111" s="246">
        <v>13027586.59</v>
      </c>
      <c r="P111" s="341">
        <v>21508461.310000002</v>
      </c>
      <c r="Q111" s="237">
        <v>32360206.530000001</v>
      </c>
      <c r="R111" s="213">
        <f t="shared" si="2"/>
        <v>16282697.414166667</v>
      </c>
      <c r="S111" s="188"/>
      <c r="T111" s="224"/>
      <c r="U111" s="223"/>
      <c r="V111" s="223"/>
      <c r="W111" s="224">
        <f>R111</f>
        <v>16282697.414166667</v>
      </c>
    </row>
    <row r="112" spans="1:23" ht="15">
      <c r="A112" s="199"/>
      <c r="B112" s="199"/>
      <c r="C112" s="209"/>
      <c r="D112" s="304"/>
      <c r="E112" s="211"/>
      <c r="F112" s="335"/>
      <c r="G112" s="213"/>
      <c r="H112" s="213"/>
      <c r="I112" s="214"/>
      <c r="J112" s="215"/>
      <c r="K112" s="216"/>
      <c r="L112" s="217"/>
      <c r="M112" s="218"/>
      <c r="N112" s="219"/>
      <c r="O112" s="220"/>
      <c r="P112" s="336"/>
      <c r="Q112" s="211"/>
      <c r="R112" s="213">
        <f t="shared" si="2"/>
        <v>0</v>
      </c>
      <c r="S112" s="188"/>
      <c r="T112" s="223"/>
      <c r="U112" s="223"/>
      <c r="V112" s="223"/>
      <c r="W112" s="223"/>
    </row>
    <row r="113" spans="1:23" ht="15">
      <c r="A113" s="199" t="s">
        <v>305</v>
      </c>
      <c r="B113" s="222" t="s">
        <v>306</v>
      </c>
      <c r="C113" s="209" t="str">
        <f>A113&amp;"."&amp;B113</f>
        <v>1900.[/*6*]</v>
      </c>
      <c r="D113" s="210" t="s">
        <v>307</v>
      </c>
      <c r="E113" s="211">
        <v>0</v>
      </c>
      <c r="F113" s="335">
        <v>0</v>
      </c>
      <c r="G113" s="213">
        <v>0</v>
      </c>
      <c r="H113" s="213">
        <v>0</v>
      </c>
      <c r="I113" s="214">
        <v>0</v>
      </c>
      <c r="J113" s="215">
        <v>0</v>
      </c>
      <c r="K113" s="216">
        <v>0</v>
      </c>
      <c r="L113" s="217">
        <v>0</v>
      </c>
      <c r="M113" s="218">
        <v>0</v>
      </c>
      <c r="N113" s="219">
        <v>0</v>
      </c>
      <c r="O113" s="220">
        <v>0</v>
      </c>
      <c r="P113" s="336">
        <v>0</v>
      </c>
      <c r="Q113" s="211">
        <v>0</v>
      </c>
      <c r="R113" s="213">
        <f t="shared" si="2"/>
        <v>0</v>
      </c>
      <c r="S113" s="188"/>
      <c r="T113" s="223"/>
      <c r="U113" s="223"/>
      <c r="V113" s="224">
        <f>R113</f>
        <v>0</v>
      </c>
      <c r="W113" s="224"/>
    </row>
    <row r="114" spans="1:23" ht="15">
      <c r="A114" s="199" t="s">
        <v>305</v>
      </c>
      <c r="B114" s="222" t="s">
        <v>308</v>
      </c>
      <c r="C114" s="209" t="str">
        <f>A114&amp;"."&amp;B114</f>
        <v>1900.[*6*]</v>
      </c>
      <c r="D114" s="210" t="s">
        <v>309</v>
      </c>
      <c r="E114" s="211">
        <v>26488326.940000001</v>
      </c>
      <c r="F114" s="335">
        <v>26383837.219999999</v>
      </c>
      <c r="G114" s="213">
        <v>26279347.420000002</v>
      </c>
      <c r="H114" s="213">
        <v>26210192.399999999</v>
      </c>
      <c r="I114" s="214">
        <v>25881745.760000002</v>
      </c>
      <c r="J114" s="215">
        <v>25553299.059999999</v>
      </c>
      <c r="K114" s="216">
        <v>25445491.879999999</v>
      </c>
      <c r="L114" s="217">
        <v>25153810.550000001</v>
      </c>
      <c r="M114" s="218">
        <v>24862129.18</v>
      </c>
      <c r="N114" s="219">
        <v>22582634.649999999</v>
      </c>
      <c r="O114" s="220">
        <v>22070085.780000001</v>
      </c>
      <c r="P114" s="336">
        <v>21508240.460000001</v>
      </c>
      <c r="Q114" s="211">
        <v>16343134.65</v>
      </c>
      <c r="R114" s="213">
        <f t="shared" si="2"/>
        <v>24445545.429583337</v>
      </c>
      <c r="S114" s="188"/>
      <c r="T114" s="223"/>
      <c r="U114" s="223"/>
      <c r="V114" s="224">
        <f>R114</f>
        <v>24445545.429583337</v>
      </c>
      <c r="W114" s="224"/>
    </row>
    <row r="115" spans="1:23" ht="15">
      <c r="A115" s="199"/>
      <c r="B115" s="199"/>
      <c r="C115" s="209"/>
      <c r="D115" s="304"/>
      <c r="E115" s="211"/>
      <c r="F115" s="335"/>
      <c r="G115" s="213"/>
      <c r="H115" s="213"/>
      <c r="I115" s="214"/>
      <c r="J115" s="215"/>
      <c r="K115" s="216"/>
      <c r="L115" s="217"/>
      <c r="M115" s="218"/>
      <c r="N115" s="219"/>
      <c r="O115" s="220"/>
      <c r="P115" s="336"/>
      <c r="Q115" s="211"/>
      <c r="R115" s="213">
        <f t="shared" si="2"/>
        <v>0</v>
      </c>
      <c r="S115" s="188"/>
      <c r="T115" s="223"/>
      <c r="U115" s="223"/>
      <c r="V115" s="223"/>
      <c r="W115" s="223"/>
    </row>
    <row r="116" spans="1:23" ht="15">
      <c r="A116" s="199" t="s">
        <v>310</v>
      </c>
      <c r="B116" s="199" t="s">
        <v>176</v>
      </c>
      <c r="C116" s="209" t="str">
        <f>+A116</f>
        <v>1910</v>
      </c>
      <c r="D116" s="210" t="s">
        <v>311</v>
      </c>
      <c r="E116" s="211">
        <v>318120.33</v>
      </c>
      <c r="F116" s="335">
        <v>2755537.51</v>
      </c>
      <c r="G116" s="213">
        <v>3380594.25</v>
      </c>
      <c r="H116" s="213">
        <v>2884214.8</v>
      </c>
      <c r="I116" s="214">
        <v>3692947.19</v>
      </c>
      <c r="J116" s="215">
        <v>5345091.45</v>
      </c>
      <c r="K116" s="216">
        <v>8956015.1099999994</v>
      </c>
      <c r="L116" s="217">
        <v>11151724.75</v>
      </c>
      <c r="M116" s="218">
        <v>14150236.52</v>
      </c>
      <c r="N116" s="219">
        <v>16372346.310000001</v>
      </c>
      <c r="O116" s="220">
        <v>17607463.289999999</v>
      </c>
      <c r="P116" s="336">
        <v>15443499.630000001</v>
      </c>
      <c r="Q116" s="211">
        <v>11596330.1</v>
      </c>
      <c r="R116" s="213">
        <f t="shared" si="2"/>
        <v>8974741.3354166672</v>
      </c>
      <c r="S116" s="188"/>
      <c r="T116" s="223"/>
      <c r="U116" s="223"/>
      <c r="V116" s="224">
        <f>R116</f>
        <v>8974741.3354166672</v>
      </c>
      <c r="W116" s="223"/>
    </row>
    <row r="117" spans="1:23" ht="15">
      <c r="A117" s="199"/>
      <c r="B117" s="199"/>
      <c r="C117" s="209"/>
      <c r="D117" s="304"/>
      <c r="E117" s="211"/>
      <c r="F117" s="335"/>
      <c r="G117" s="213"/>
      <c r="H117" s="213"/>
      <c r="I117" s="214"/>
      <c r="J117" s="215"/>
      <c r="K117" s="216"/>
      <c r="L117" s="217"/>
      <c r="M117" s="218"/>
      <c r="N117" s="219"/>
      <c r="O117" s="220"/>
      <c r="P117" s="336"/>
      <c r="Q117" s="211"/>
      <c r="R117" s="213">
        <f t="shared" si="2"/>
        <v>0</v>
      </c>
      <c r="S117" s="188"/>
      <c r="T117" s="223"/>
      <c r="U117" s="223"/>
      <c r="V117" s="223"/>
      <c r="W117" s="223"/>
    </row>
    <row r="118" spans="1:23" ht="15">
      <c r="A118" s="199" t="s">
        <v>312</v>
      </c>
      <c r="B118" s="199" t="s">
        <v>46</v>
      </c>
      <c r="C118" s="209" t="str">
        <f t="shared" ref="C118:C129" si="3">A118&amp;"."&amp;B118</f>
        <v>1810.12</v>
      </c>
      <c r="D118" s="210" t="s">
        <v>313</v>
      </c>
      <c r="E118" s="211">
        <v>71890.609999999899</v>
      </c>
      <c r="F118" s="335">
        <v>71331.149999999994</v>
      </c>
      <c r="G118" s="213">
        <v>70771.69</v>
      </c>
      <c r="H118" s="213">
        <v>70212.23</v>
      </c>
      <c r="I118" s="214">
        <v>69652.77</v>
      </c>
      <c r="J118" s="215">
        <v>69093.31</v>
      </c>
      <c r="K118" s="216">
        <v>68533.850000000006</v>
      </c>
      <c r="L118" s="217">
        <v>67974.39</v>
      </c>
      <c r="M118" s="218">
        <v>67414.929999999906</v>
      </c>
      <c r="N118" s="219">
        <v>66855.469999999899</v>
      </c>
      <c r="O118" s="220">
        <v>66296.009999999893</v>
      </c>
      <c r="P118" s="336">
        <v>65736.549999999901</v>
      </c>
      <c r="Q118" s="211">
        <v>65177.089999999902</v>
      </c>
      <c r="R118" s="213">
        <f t="shared" si="2"/>
        <v>68533.849999999962</v>
      </c>
      <c r="S118" s="188"/>
      <c r="T118" s="223"/>
      <c r="U118" s="223"/>
      <c r="V118" s="223"/>
      <c r="W118" s="223"/>
    </row>
    <row r="119" spans="1:23" ht="15">
      <c r="A119" s="199" t="s">
        <v>312</v>
      </c>
      <c r="B119" s="199" t="s">
        <v>314</v>
      </c>
      <c r="C119" s="209" t="str">
        <f t="shared" si="3"/>
        <v>1810.13</v>
      </c>
      <c r="D119" s="210" t="s">
        <v>315</v>
      </c>
      <c r="E119" s="211">
        <v>61260.22</v>
      </c>
      <c r="F119" s="335">
        <v>60840.62</v>
      </c>
      <c r="G119" s="213">
        <v>60421.02</v>
      </c>
      <c r="H119" s="213">
        <v>60001.42</v>
      </c>
      <c r="I119" s="214">
        <v>59581.82</v>
      </c>
      <c r="J119" s="215">
        <v>59162.22</v>
      </c>
      <c r="K119" s="216">
        <v>58742.62</v>
      </c>
      <c r="L119" s="217">
        <v>58323.02</v>
      </c>
      <c r="M119" s="218">
        <v>57903.42</v>
      </c>
      <c r="N119" s="219">
        <v>57483.82</v>
      </c>
      <c r="O119" s="220">
        <v>57064.22</v>
      </c>
      <c r="P119" s="336">
        <v>56644.62</v>
      </c>
      <c r="Q119" s="211">
        <v>56225.02</v>
      </c>
      <c r="R119" s="213">
        <f t="shared" si="2"/>
        <v>58742.619999999995</v>
      </c>
      <c r="S119" s="188"/>
      <c r="T119" s="223"/>
      <c r="U119" s="223"/>
      <c r="V119" s="223"/>
      <c r="W119" s="223"/>
    </row>
    <row r="120" spans="1:23" ht="15">
      <c r="A120" s="199" t="s">
        <v>312</v>
      </c>
      <c r="B120" s="199" t="s">
        <v>316</v>
      </c>
      <c r="C120" s="209" t="str">
        <f t="shared" si="3"/>
        <v>1810.17</v>
      </c>
      <c r="D120" s="210" t="s">
        <v>317</v>
      </c>
      <c r="E120" s="211">
        <v>1175675.6100000001</v>
      </c>
      <c r="F120" s="335">
        <v>1170257.74</v>
      </c>
      <c r="G120" s="213">
        <v>1164839.8700000001</v>
      </c>
      <c r="H120" s="213">
        <v>1159422</v>
      </c>
      <c r="I120" s="214">
        <v>1154004.1299999999</v>
      </c>
      <c r="J120" s="215">
        <v>1148586.26</v>
      </c>
      <c r="K120" s="216">
        <v>1143168.3899999999</v>
      </c>
      <c r="L120" s="217">
        <v>1137750.52</v>
      </c>
      <c r="M120" s="218">
        <v>1132332.6499999999</v>
      </c>
      <c r="N120" s="219">
        <v>1126914.78</v>
      </c>
      <c r="O120" s="220">
        <v>1121496.9099999999</v>
      </c>
      <c r="P120" s="336">
        <v>1116079.04</v>
      </c>
      <c r="Q120" s="211">
        <v>908285.03999999899</v>
      </c>
      <c r="R120" s="213">
        <f t="shared" si="2"/>
        <v>1134736.0512499998</v>
      </c>
      <c r="S120" s="188"/>
      <c r="T120" s="223"/>
      <c r="U120" s="223"/>
      <c r="V120" s="223"/>
      <c r="W120" s="223"/>
    </row>
    <row r="121" spans="1:23" ht="15">
      <c r="A121" s="199" t="s">
        <v>312</v>
      </c>
      <c r="B121" s="199" t="s">
        <v>318</v>
      </c>
      <c r="C121" s="209" t="str">
        <f t="shared" si="3"/>
        <v>1810.18</v>
      </c>
      <c r="D121" s="210" t="s">
        <v>319</v>
      </c>
      <c r="E121" s="211">
        <v>57649.919999999998</v>
      </c>
      <c r="F121" s="335">
        <v>56301.86</v>
      </c>
      <c r="G121" s="213">
        <v>54953.8</v>
      </c>
      <c r="H121" s="213">
        <v>53605.74</v>
      </c>
      <c r="I121" s="214">
        <v>52257.68</v>
      </c>
      <c r="J121" s="215">
        <v>50909.62</v>
      </c>
      <c r="K121" s="216">
        <v>49561.56</v>
      </c>
      <c r="L121" s="217">
        <v>48213.5</v>
      </c>
      <c r="M121" s="218">
        <v>46865.440000000002</v>
      </c>
      <c r="N121" s="219">
        <v>45517.38</v>
      </c>
      <c r="O121" s="220">
        <v>44169.32</v>
      </c>
      <c r="P121" s="336">
        <v>42821.26</v>
      </c>
      <c r="Q121" s="211">
        <v>41473.199999999997</v>
      </c>
      <c r="R121" s="213">
        <f t="shared" si="2"/>
        <v>49561.56</v>
      </c>
      <c r="S121" s="188"/>
      <c r="T121" s="223"/>
      <c r="U121" s="223"/>
      <c r="V121" s="223"/>
      <c r="W121" s="223"/>
    </row>
    <row r="122" spans="1:23" ht="15">
      <c r="A122" s="199" t="s">
        <v>312</v>
      </c>
      <c r="B122" s="199" t="s">
        <v>320</v>
      </c>
      <c r="C122" s="209" t="str">
        <f t="shared" si="3"/>
        <v>1810.19</v>
      </c>
      <c r="D122" s="210" t="s">
        <v>321</v>
      </c>
      <c r="E122" s="211">
        <v>156745.07999999999</v>
      </c>
      <c r="F122" s="335">
        <v>156097.57999999999</v>
      </c>
      <c r="G122" s="213">
        <v>155450.07999999999</v>
      </c>
      <c r="H122" s="213">
        <v>154802.57999999999</v>
      </c>
      <c r="I122" s="214">
        <v>154155.07999999999</v>
      </c>
      <c r="J122" s="215">
        <v>153507.57999999999</v>
      </c>
      <c r="K122" s="216">
        <v>152860.07999999999</v>
      </c>
      <c r="L122" s="217">
        <v>152212.57999999999</v>
      </c>
      <c r="M122" s="218">
        <v>151565.07999999999</v>
      </c>
      <c r="N122" s="219">
        <v>150917.57999999999</v>
      </c>
      <c r="O122" s="220">
        <v>150270.07999999999</v>
      </c>
      <c r="P122" s="336">
        <v>149622.57999999999</v>
      </c>
      <c r="Q122" s="211">
        <v>148975.07999999999</v>
      </c>
      <c r="R122" s="213">
        <f t="shared" si="2"/>
        <v>152860.08000000002</v>
      </c>
      <c r="S122" s="188"/>
      <c r="T122" s="223"/>
      <c r="U122" s="223"/>
      <c r="V122" s="223"/>
      <c r="W122" s="223"/>
    </row>
    <row r="123" spans="1:23" ht="15">
      <c r="A123" s="222" t="s">
        <v>312</v>
      </c>
      <c r="B123" s="222" t="s">
        <v>322</v>
      </c>
      <c r="C123" s="209" t="str">
        <f t="shared" si="3"/>
        <v>1810.20</v>
      </c>
      <c r="D123" s="342" t="s">
        <v>323</v>
      </c>
      <c r="E123" s="211">
        <v>108012.67</v>
      </c>
      <c r="F123" s="335">
        <v>106964</v>
      </c>
      <c r="G123" s="213">
        <v>105915.33</v>
      </c>
      <c r="H123" s="213">
        <v>104866.66</v>
      </c>
      <c r="I123" s="214">
        <v>103817.99</v>
      </c>
      <c r="J123" s="215">
        <v>102769.32</v>
      </c>
      <c r="K123" s="216">
        <v>101720.65</v>
      </c>
      <c r="L123" s="217">
        <v>100671.98</v>
      </c>
      <c r="M123" s="218">
        <v>99623.31</v>
      </c>
      <c r="N123" s="219">
        <v>98574.64</v>
      </c>
      <c r="O123" s="220">
        <v>97525.97</v>
      </c>
      <c r="P123" s="336">
        <v>96477.3</v>
      </c>
      <c r="Q123" s="211">
        <v>95428.63</v>
      </c>
      <c r="R123" s="213">
        <f t="shared" si="2"/>
        <v>101720.64999999998</v>
      </c>
      <c r="S123" s="188"/>
      <c r="T123" s="223"/>
      <c r="U123" s="223"/>
      <c r="V123" s="223"/>
      <c r="W123" s="223"/>
    </row>
    <row r="124" spans="1:23" ht="15">
      <c r="A124" s="222" t="s">
        <v>312</v>
      </c>
      <c r="B124" s="222" t="s">
        <v>324</v>
      </c>
      <c r="C124" s="209" t="str">
        <f t="shared" si="3"/>
        <v>1810.21</v>
      </c>
      <c r="D124" s="342" t="s">
        <v>325</v>
      </c>
      <c r="E124" s="211">
        <v>116611.81</v>
      </c>
      <c r="F124" s="335">
        <v>115772.88</v>
      </c>
      <c r="G124" s="213">
        <v>114933.95</v>
      </c>
      <c r="H124" s="213">
        <v>114095.02</v>
      </c>
      <c r="I124" s="214">
        <v>113256.09</v>
      </c>
      <c r="J124" s="215">
        <v>112417.16</v>
      </c>
      <c r="K124" s="216">
        <v>111578.23</v>
      </c>
      <c r="L124" s="217">
        <v>110739.3</v>
      </c>
      <c r="M124" s="218">
        <v>109900.37</v>
      </c>
      <c r="N124" s="219">
        <v>109061.44</v>
      </c>
      <c r="O124" s="220">
        <v>108222.51</v>
      </c>
      <c r="P124" s="336">
        <v>107383.58</v>
      </c>
      <c r="Q124" s="211">
        <v>106544.65</v>
      </c>
      <c r="R124" s="213">
        <f t="shared" si="2"/>
        <v>111578.23000000003</v>
      </c>
      <c r="S124" s="188"/>
      <c r="T124" s="223"/>
      <c r="U124" s="223"/>
      <c r="V124" s="223"/>
      <c r="W124" s="223"/>
    </row>
    <row r="125" spans="1:23" ht="15">
      <c r="A125" s="222" t="s">
        <v>312</v>
      </c>
      <c r="B125" s="222" t="s">
        <v>286</v>
      </c>
      <c r="C125" s="209" t="str">
        <f t="shared" si="3"/>
        <v>1810.22</v>
      </c>
      <c r="D125" s="342" t="s">
        <v>326</v>
      </c>
      <c r="E125" s="251">
        <v>62250.14</v>
      </c>
      <c r="F125" s="335">
        <v>58791.81</v>
      </c>
      <c r="G125" s="253">
        <v>55333.48</v>
      </c>
      <c r="H125" s="253">
        <v>51875.15</v>
      </c>
      <c r="I125" s="254">
        <v>248777.96</v>
      </c>
      <c r="J125" s="255">
        <v>242281.55</v>
      </c>
      <c r="K125" s="256">
        <v>256761.12</v>
      </c>
      <c r="L125" s="257">
        <v>256748.89</v>
      </c>
      <c r="M125" s="258">
        <v>248725.49</v>
      </c>
      <c r="N125" s="259">
        <v>240702.09</v>
      </c>
      <c r="O125" s="260">
        <v>232678.69</v>
      </c>
      <c r="P125" s="343">
        <v>224655.29</v>
      </c>
      <c r="Q125" s="251">
        <v>177725.47</v>
      </c>
      <c r="R125" s="213">
        <f t="shared" si="2"/>
        <v>186443.27708333335</v>
      </c>
      <c r="S125" s="188"/>
      <c r="T125" s="223"/>
      <c r="U125" s="223"/>
      <c r="V125" s="223"/>
      <c r="W125" s="223"/>
    </row>
    <row r="126" spans="1:23" ht="15">
      <c r="A126" s="222" t="s">
        <v>312</v>
      </c>
      <c r="B126" s="222" t="s">
        <v>327</v>
      </c>
      <c r="C126" s="209" t="str">
        <f t="shared" si="3"/>
        <v>1810.23</v>
      </c>
      <c r="D126" s="342" t="s">
        <v>328</v>
      </c>
      <c r="E126" s="344">
        <v>57944.6</v>
      </c>
      <c r="F126" s="345">
        <v>57771.11</v>
      </c>
      <c r="G126" s="345">
        <v>57597.62</v>
      </c>
      <c r="H126" s="345">
        <v>57424.13</v>
      </c>
      <c r="I126" s="219">
        <v>57250.64</v>
      </c>
      <c r="J126" s="219">
        <v>57077.15</v>
      </c>
      <c r="K126" s="219">
        <v>56903.66</v>
      </c>
      <c r="L126" s="219">
        <v>56730.17</v>
      </c>
      <c r="M126" s="219">
        <v>56556.68</v>
      </c>
      <c r="N126" s="219">
        <v>56383.19</v>
      </c>
      <c r="O126" s="259">
        <v>56209.7</v>
      </c>
      <c r="P126" s="259">
        <v>56036.21</v>
      </c>
      <c r="Q126" s="259">
        <v>55862.720000000001</v>
      </c>
      <c r="R126" s="213">
        <f t="shared" si="2"/>
        <v>56903.66</v>
      </c>
      <c r="S126" s="188"/>
      <c r="T126" s="223"/>
      <c r="U126" s="223"/>
      <c r="V126" s="223"/>
      <c r="W126" s="223"/>
    </row>
    <row r="127" spans="1:23" ht="15">
      <c r="A127" s="222" t="s">
        <v>312</v>
      </c>
      <c r="B127" s="222" t="s">
        <v>329</v>
      </c>
      <c r="C127" s="209" t="str">
        <f t="shared" si="3"/>
        <v>1810.24</v>
      </c>
      <c r="D127" s="342" t="s">
        <v>330</v>
      </c>
      <c r="E127" s="344">
        <v>57795.54</v>
      </c>
      <c r="F127" s="345">
        <v>57668.24</v>
      </c>
      <c r="G127" s="345">
        <v>57540.94</v>
      </c>
      <c r="H127" s="345">
        <v>57413.64</v>
      </c>
      <c r="I127" s="219">
        <v>57286.34</v>
      </c>
      <c r="J127" s="219">
        <v>57159.040000000001</v>
      </c>
      <c r="K127" s="219">
        <v>57031.74</v>
      </c>
      <c r="L127" s="219">
        <v>56904.44</v>
      </c>
      <c r="M127" s="219">
        <v>56777.14</v>
      </c>
      <c r="N127" s="259">
        <v>56649.84</v>
      </c>
      <c r="O127" s="259">
        <v>56522.54</v>
      </c>
      <c r="P127" s="259">
        <v>56395.24</v>
      </c>
      <c r="Q127" s="259">
        <v>56267.94</v>
      </c>
      <c r="R127" s="213">
        <f t="shared" si="2"/>
        <v>57031.74</v>
      </c>
      <c r="S127" s="188"/>
      <c r="T127" s="223"/>
      <c r="U127" s="223"/>
      <c r="V127" s="223"/>
      <c r="W127" s="223"/>
    </row>
    <row r="128" spans="1:23" ht="15">
      <c r="A128" s="222" t="s">
        <v>312</v>
      </c>
      <c r="B128" s="222" t="s">
        <v>331</v>
      </c>
      <c r="C128" s="209" t="str">
        <f t="shared" si="3"/>
        <v>1810.25</v>
      </c>
      <c r="D128" s="342" t="s">
        <v>330</v>
      </c>
      <c r="E128" s="344">
        <v>58291.58</v>
      </c>
      <c r="F128" s="345">
        <v>58118.09</v>
      </c>
      <c r="G128" s="345">
        <v>57944.6</v>
      </c>
      <c r="H128" s="345">
        <v>57771.11</v>
      </c>
      <c r="I128" s="219">
        <v>57597.62</v>
      </c>
      <c r="J128" s="219">
        <v>57424.13</v>
      </c>
      <c r="K128" s="219">
        <v>57250.64</v>
      </c>
      <c r="L128" s="219">
        <v>57077.15</v>
      </c>
      <c r="M128" s="219">
        <v>56903.66</v>
      </c>
      <c r="N128" s="259">
        <v>56730.17</v>
      </c>
      <c r="O128" s="259">
        <v>56556.68</v>
      </c>
      <c r="P128" s="259">
        <v>56383.19</v>
      </c>
      <c r="Q128" s="259">
        <v>56209.7</v>
      </c>
      <c r="R128" s="213">
        <f t="shared" si="2"/>
        <v>57250.640000000007</v>
      </c>
      <c r="S128" s="188"/>
      <c r="T128" s="223"/>
      <c r="U128" s="223"/>
      <c r="V128" s="223"/>
      <c r="W128" s="223"/>
    </row>
    <row r="129" spans="1:25" ht="15">
      <c r="A129" s="222" t="s">
        <v>312</v>
      </c>
      <c r="B129" s="222" t="s">
        <v>332</v>
      </c>
      <c r="C129" s="209" t="str">
        <f t="shared" si="3"/>
        <v>1810.26</v>
      </c>
      <c r="D129" s="342" t="s">
        <v>330</v>
      </c>
      <c r="E129" s="344">
        <v>58050.14</v>
      </c>
      <c r="F129" s="344">
        <v>57922.84</v>
      </c>
      <c r="G129" s="344">
        <v>57795.54</v>
      </c>
      <c r="H129" s="344">
        <v>57668.24</v>
      </c>
      <c r="I129" s="259">
        <v>57540.94</v>
      </c>
      <c r="J129" s="259">
        <v>57413.64</v>
      </c>
      <c r="K129" s="259">
        <v>57286.34</v>
      </c>
      <c r="L129" s="259">
        <v>57159.040000000001</v>
      </c>
      <c r="M129" s="259">
        <v>57031.74</v>
      </c>
      <c r="N129" s="259">
        <v>56904.44</v>
      </c>
      <c r="O129" s="259">
        <v>56777.14</v>
      </c>
      <c r="P129" s="259">
        <v>56649.84</v>
      </c>
      <c r="Q129" s="259">
        <v>56522.54</v>
      </c>
      <c r="R129" s="213">
        <f t="shared" si="2"/>
        <v>57286.34</v>
      </c>
      <c r="S129" s="188"/>
      <c r="T129" s="223"/>
      <c r="U129" s="223"/>
      <c r="V129" s="223"/>
      <c r="W129" s="223"/>
    </row>
    <row r="130" spans="1:25" ht="15">
      <c r="A130" s="222" t="s">
        <v>312</v>
      </c>
      <c r="B130" s="222" t="s">
        <v>333</v>
      </c>
      <c r="C130" s="209" t="str">
        <f>A130&amp;"."&amp;B130</f>
        <v>1810.99</v>
      </c>
      <c r="D130" s="342" t="s">
        <v>334</v>
      </c>
      <c r="E130" s="346">
        <v>-1979927.78</v>
      </c>
      <c r="F130" s="345">
        <v>-1969046.11</v>
      </c>
      <c r="G130" s="346">
        <v>-1958164.44</v>
      </c>
      <c r="H130" s="346">
        <v>-1947282.77</v>
      </c>
      <c r="I130" s="270">
        <v>-1936401.1</v>
      </c>
      <c r="J130" s="270">
        <v>-1925519.43</v>
      </c>
      <c r="K130" s="270">
        <v>-1914637.76</v>
      </c>
      <c r="L130" s="270">
        <v>-1903756.09</v>
      </c>
      <c r="M130" s="270">
        <v>-1892874.42</v>
      </c>
      <c r="N130" s="270">
        <v>-1881992.75</v>
      </c>
      <c r="O130" s="270">
        <v>-1871111.08</v>
      </c>
      <c r="P130" s="270">
        <v>-1860229.41</v>
      </c>
      <c r="Q130" s="270">
        <v>-1646971.61</v>
      </c>
      <c r="R130" s="213">
        <f t="shared" si="2"/>
        <v>-1906205.4212499997</v>
      </c>
      <c r="S130" s="188"/>
      <c r="T130" s="223"/>
      <c r="U130" s="223"/>
      <c r="V130" s="223"/>
      <c r="W130" s="223"/>
    </row>
    <row r="131" spans="1:25" ht="15">
      <c r="A131" s="199"/>
      <c r="B131" s="199"/>
      <c r="C131" s="209"/>
      <c r="D131" s="347" t="s">
        <v>335</v>
      </c>
      <c r="E131" s="211">
        <v>62250.139999999898</v>
      </c>
      <c r="F131" s="340">
        <v>58791.810000000289</v>
      </c>
      <c r="G131" s="213">
        <v>55333.480000000447</v>
      </c>
      <c r="H131" s="213">
        <v>51875.149999999674</v>
      </c>
      <c r="I131" s="214">
        <v>248777.95999999996</v>
      </c>
      <c r="J131" s="215">
        <v>242281.55000000051</v>
      </c>
      <c r="K131" s="216">
        <v>256761.11999999988</v>
      </c>
      <c r="L131" s="217">
        <v>256748.8899999999</v>
      </c>
      <c r="M131" s="218">
        <v>248725.48999999976</v>
      </c>
      <c r="N131" s="219">
        <v>240702.08999999985</v>
      </c>
      <c r="O131" s="220">
        <v>232678.68999999994</v>
      </c>
      <c r="P131" s="336">
        <v>224655.29000000027</v>
      </c>
      <c r="Q131" s="211">
        <v>177725.46999999881</v>
      </c>
      <c r="R131" s="213">
        <f t="shared" si="2"/>
        <v>186443.27708333332</v>
      </c>
      <c r="S131" s="188"/>
      <c r="T131" s="224">
        <f>R131</f>
        <v>186443.27708333332</v>
      </c>
      <c r="U131" s="224"/>
      <c r="V131" s="223"/>
      <c r="W131" s="223"/>
    </row>
    <row r="132" spans="1:25" ht="15">
      <c r="A132" s="199"/>
      <c r="B132" s="199"/>
      <c r="C132" s="209"/>
      <c r="D132" s="348"/>
      <c r="E132" s="211"/>
      <c r="F132" s="335"/>
      <c r="G132" s="213"/>
      <c r="H132" s="213"/>
      <c r="I132" s="214"/>
      <c r="J132" s="215"/>
      <c r="K132" s="216"/>
      <c r="L132" s="217"/>
      <c r="M132" s="218"/>
      <c r="N132" s="219"/>
      <c r="O132" s="220"/>
      <c r="P132" s="336"/>
      <c r="Q132" s="211"/>
      <c r="R132" s="213">
        <f t="shared" si="2"/>
        <v>0</v>
      </c>
      <c r="S132" s="188"/>
      <c r="T132" s="223"/>
      <c r="U132" s="223"/>
      <c r="V132" s="223"/>
      <c r="W132" s="223"/>
    </row>
    <row r="133" spans="1:25" ht="15">
      <c r="A133" s="199" t="s">
        <v>336</v>
      </c>
      <c r="B133" s="199" t="s">
        <v>296</v>
      </c>
      <c r="C133" s="209" t="str">
        <f>A133&amp;"."&amp;B133</f>
        <v>1890.01</v>
      </c>
      <c r="D133" s="347" t="s">
        <v>337</v>
      </c>
      <c r="E133" s="211">
        <v>0</v>
      </c>
      <c r="F133" s="335">
        <v>0</v>
      </c>
      <c r="G133" s="213">
        <v>0</v>
      </c>
      <c r="H133" s="213">
        <v>0</v>
      </c>
      <c r="I133" s="214">
        <v>0</v>
      </c>
      <c r="J133" s="215">
        <v>0</v>
      </c>
      <c r="K133" s="216">
        <v>0</v>
      </c>
      <c r="L133" s="217">
        <v>0</v>
      </c>
      <c r="M133" s="218">
        <v>0</v>
      </c>
      <c r="N133" s="219">
        <v>0</v>
      </c>
      <c r="O133" s="220">
        <v>0</v>
      </c>
      <c r="P133" s="336">
        <v>0</v>
      </c>
      <c r="Q133" s="211">
        <v>0</v>
      </c>
      <c r="R133" s="213">
        <f t="shared" si="2"/>
        <v>0</v>
      </c>
      <c r="S133" s="188"/>
      <c r="T133" s="223"/>
      <c r="U133" s="223"/>
      <c r="V133" s="223"/>
      <c r="W133" s="223"/>
    </row>
    <row r="134" spans="1:25" ht="15">
      <c r="A134" s="199" t="s">
        <v>336</v>
      </c>
      <c r="B134" s="199" t="s">
        <v>274</v>
      </c>
      <c r="C134" s="209" t="str">
        <f>A134&amp;"."&amp;B134</f>
        <v>1890.02</v>
      </c>
      <c r="D134" s="210" t="s">
        <v>338</v>
      </c>
      <c r="E134" s="211">
        <v>0</v>
      </c>
      <c r="F134" s="335">
        <v>0</v>
      </c>
      <c r="G134" s="213">
        <v>0</v>
      </c>
      <c r="H134" s="213">
        <v>0</v>
      </c>
      <c r="I134" s="214">
        <v>0</v>
      </c>
      <c r="J134" s="215">
        <v>0</v>
      </c>
      <c r="K134" s="216">
        <v>0</v>
      </c>
      <c r="L134" s="217">
        <v>0</v>
      </c>
      <c r="M134" s="218">
        <v>0</v>
      </c>
      <c r="N134" s="219">
        <v>0</v>
      </c>
      <c r="O134" s="220">
        <v>0</v>
      </c>
      <c r="P134" s="336">
        <v>0</v>
      </c>
      <c r="Q134" s="211">
        <v>0</v>
      </c>
      <c r="R134" s="213">
        <f t="shared" si="2"/>
        <v>0</v>
      </c>
      <c r="S134" s="188"/>
      <c r="T134" s="223"/>
      <c r="U134" s="223"/>
      <c r="V134" s="223"/>
      <c r="W134" s="223"/>
    </row>
    <row r="135" spans="1:25" ht="15">
      <c r="A135" s="199" t="s">
        <v>336</v>
      </c>
      <c r="B135" s="199" t="s">
        <v>339</v>
      </c>
      <c r="C135" s="209" t="str">
        <f>A135&amp;"."&amp;B135</f>
        <v>1890.03</v>
      </c>
      <c r="D135" s="210" t="s">
        <v>340</v>
      </c>
      <c r="E135" s="211">
        <v>0</v>
      </c>
      <c r="F135" s="335">
        <v>0</v>
      </c>
      <c r="G135" s="213">
        <v>0</v>
      </c>
      <c r="H135" s="213">
        <v>0</v>
      </c>
      <c r="I135" s="214">
        <v>0</v>
      </c>
      <c r="J135" s="215">
        <v>0</v>
      </c>
      <c r="K135" s="216">
        <v>0</v>
      </c>
      <c r="L135" s="217">
        <v>0</v>
      </c>
      <c r="M135" s="218">
        <v>0</v>
      </c>
      <c r="N135" s="219">
        <v>0</v>
      </c>
      <c r="O135" s="220">
        <v>0</v>
      </c>
      <c r="P135" s="336">
        <v>0</v>
      </c>
      <c r="Q135" s="211">
        <v>0</v>
      </c>
      <c r="R135" s="213">
        <f t="shared" si="2"/>
        <v>0</v>
      </c>
      <c r="S135" s="188"/>
      <c r="T135" s="223"/>
      <c r="U135" s="223"/>
      <c r="V135" s="223"/>
      <c r="W135" s="223"/>
    </row>
    <row r="136" spans="1:25" ht="15">
      <c r="A136" s="199" t="s">
        <v>336</v>
      </c>
      <c r="B136" s="199" t="s">
        <v>276</v>
      </c>
      <c r="C136" s="209" t="str">
        <f>A136&amp;"."&amp;B136</f>
        <v>1890.04</v>
      </c>
      <c r="D136" s="210" t="s">
        <v>341</v>
      </c>
      <c r="E136" s="211">
        <v>826241.75</v>
      </c>
      <c r="F136" s="335">
        <v>822827.53</v>
      </c>
      <c r="G136" s="213">
        <v>819413.31</v>
      </c>
      <c r="H136" s="213">
        <v>815999.09</v>
      </c>
      <c r="I136" s="214">
        <v>812584.87</v>
      </c>
      <c r="J136" s="215">
        <v>809170.65</v>
      </c>
      <c r="K136" s="216">
        <v>805756.43</v>
      </c>
      <c r="L136" s="217">
        <v>802342.21</v>
      </c>
      <c r="M136" s="218">
        <v>798927.99</v>
      </c>
      <c r="N136" s="219">
        <v>795513.77</v>
      </c>
      <c r="O136" s="220">
        <v>792099.55</v>
      </c>
      <c r="P136" s="336">
        <v>788685.33</v>
      </c>
      <c r="Q136" s="211">
        <v>785271.11</v>
      </c>
      <c r="R136" s="213">
        <f t="shared" si="2"/>
        <v>805756.42999999982</v>
      </c>
      <c r="S136" s="188"/>
      <c r="T136" s="223"/>
      <c r="U136" s="223"/>
      <c r="V136" s="223"/>
      <c r="W136" s="223"/>
    </row>
    <row r="137" spans="1:25" ht="15">
      <c r="A137" s="199" t="s">
        <v>336</v>
      </c>
      <c r="B137" s="199"/>
      <c r="C137" s="209"/>
      <c r="D137" s="210" t="s">
        <v>342</v>
      </c>
      <c r="E137" s="211">
        <v>0</v>
      </c>
      <c r="F137" s="349">
        <v>0</v>
      </c>
      <c r="G137" s="213">
        <v>0</v>
      </c>
      <c r="H137" s="213">
        <v>0</v>
      </c>
      <c r="I137" s="214">
        <v>0</v>
      </c>
      <c r="J137" s="215">
        <v>0</v>
      </c>
      <c r="K137" s="216">
        <v>0</v>
      </c>
      <c r="L137" s="217">
        <v>0</v>
      </c>
      <c r="M137" s="218">
        <v>0</v>
      </c>
      <c r="N137" s="219">
        <v>0</v>
      </c>
      <c r="O137" s="220">
        <v>0</v>
      </c>
      <c r="P137" s="343">
        <v>0</v>
      </c>
      <c r="Q137" s="211">
        <v>0</v>
      </c>
      <c r="R137" s="213">
        <f t="shared" si="2"/>
        <v>0</v>
      </c>
      <c r="S137" s="188"/>
      <c r="T137" s="223"/>
      <c r="U137" s="223"/>
      <c r="V137" s="223"/>
      <c r="W137" s="223"/>
    </row>
    <row r="138" spans="1:25" ht="15">
      <c r="A138" s="199"/>
      <c r="B138" s="199"/>
      <c r="C138" s="209"/>
      <c r="D138" s="210"/>
      <c r="E138" s="225"/>
      <c r="F138" s="338"/>
      <c r="G138" s="227"/>
      <c r="H138" s="227"/>
      <c r="I138" s="228"/>
      <c r="J138" s="229"/>
      <c r="K138" s="230"/>
      <c r="L138" s="231"/>
      <c r="M138" s="232"/>
      <c r="N138" s="233"/>
      <c r="O138" s="234"/>
      <c r="P138" s="339"/>
      <c r="Q138" s="236"/>
      <c r="R138" s="213">
        <f t="shared" si="2"/>
        <v>0</v>
      </c>
      <c r="S138" s="188"/>
      <c r="T138" s="223"/>
      <c r="U138" s="223"/>
      <c r="V138" s="223"/>
      <c r="W138" s="223"/>
    </row>
    <row r="139" spans="1:25" ht="15">
      <c r="A139" s="199"/>
      <c r="B139" s="199"/>
      <c r="C139" s="209"/>
      <c r="D139" s="210" t="s">
        <v>335</v>
      </c>
      <c r="E139" s="237">
        <v>826241.75</v>
      </c>
      <c r="F139" s="340">
        <v>822827.53</v>
      </c>
      <c r="G139" s="239">
        <v>819413.31</v>
      </c>
      <c r="H139" s="239">
        <v>815999.09</v>
      </c>
      <c r="I139" s="240">
        <v>812584.87</v>
      </c>
      <c r="J139" s="241">
        <v>809170.65</v>
      </c>
      <c r="K139" s="242">
        <v>805756.43</v>
      </c>
      <c r="L139" s="243">
        <v>802342.21</v>
      </c>
      <c r="M139" s="244">
        <v>798927.99</v>
      </c>
      <c r="N139" s="245">
        <v>795513.77</v>
      </c>
      <c r="O139" s="246">
        <v>792099.55</v>
      </c>
      <c r="P139" s="341">
        <v>788685.33</v>
      </c>
      <c r="Q139" s="237">
        <v>785271.11</v>
      </c>
      <c r="R139" s="213">
        <f t="shared" si="2"/>
        <v>805756.42999999982</v>
      </c>
      <c r="S139" s="188"/>
      <c r="T139" s="224">
        <f>R139</f>
        <v>805756.42999999982</v>
      </c>
      <c r="U139" s="224"/>
      <c r="V139" s="223"/>
      <c r="W139" s="223"/>
    </row>
    <row r="140" spans="1:25" ht="12" customHeight="1">
      <c r="A140" s="199"/>
      <c r="B140" s="199"/>
      <c r="C140" s="209"/>
      <c r="D140" s="304"/>
      <c r="E140" s="211"/>
      <c r="F140" s="335"/>
      <c r="G140" s="213"/>
      <c r="H140" s="213"/>
      <c r="I140" s="214"/>
      <c r="J140" s="215"/>
      <c r="K140" s="216"/>
      <c r="L140" s="217"/>
      <c r="M140" s="218"/>
      <c r="N140" s="219"/>
      <c r="O140" s="220"/>
      <c r="P140" s="336"/>
      <c r="Q140" s="211"/>
      <c r="R140" s="213">
        <f t="shared" si="2"/>
        <v>0</v>
      </c>
      <c r="S140" s="188"/>
      <c r="T140" s="223"/>
      <c r="U140" s="223"/>
      <c r="V140" s="223"/>
      <c r="W140" s="223"/>
    </row>
    <row r="141" spans="1:25" ht="15">
      <c r="A141" s="199" t="s">
        <v>295</v>
      </c>
      <c r="B141" s="199" t="s">
        <v>274</v>
      </c>
      <c r="C141" s="209" t="str">
        <f>A141&amp;"."&amp;B141</f>
        <v>1750.02</v>
      </c>
      <c r="D141" s="210" t="s">
        <v>343</v>
      </c>
      <c r="E141" s="211">
        <v>0</v>
      </c>
      <c r="F141" s="335">
        <v>0</v>
      </c>
      <c r="G141" s="213">
        <v>0</v>
      </c>
      <c r="H141" s="213">
        <v>0</v>
      </c>
      <c r="I141" s="214">
        <v>0</v>
      </c>
      <c r="J141" s="215">
        <v>0</v>
      </c>
      <c r="K141" s="216">
        <v>0</v>
      </c>
      <c r="L141" s="217">
        <v>0</v>
      </c>
      <c r="M141" s="218">
        <v>0</v>
      </c>
      <c r="N141" s="219">
        <v>0</v>
      </c>
      <c r="O141" s="220">
        <v>0</v>
      </c>
      <c r="P141" s="336">
        <v>0</v>
      </c>
      <c r="Q141" s="211">
        <v>0</v>
      </c>
      <c r="R141" s="213">
        <f t="shared" si="2"/>
        <v>0</v>
      </c>
      <c r="S141" s="188"/>
      <c r="T141" s="223"/>
      <c r="U141" s="223"/>
      <c r="V141" s="223"/>
      <c r="W141" s="223"/>
    </row>
    <row r="142" spans="1:25" ht="15">
      <c r="A142" s="199" t="s">
        <v>283</v>
      </c>
      <c r="B142" s="199" t="s">
        <v>344</v>
      </c>
      <c r="C142" s="209" t="str">
        <f>A142&amp;"."&amp;B142</f>
        <v>1659.[21]</v>
      </c>
      <c r="D142" s="210" t="s">
        <v>289</v>
      </c>
      <c r="E142" s="211">
        <v>0</v>
      </c>
      <c r="F142" s="335">
        <v>0</v>
      </c>
      <c r="G142" s="213">
        <v>0</v>
      </c>
      <c r="H142" s="213">
        <v>0</v>
      </c>
      <c r="I142" s="214">
        <v>0</v>
      </c>
      <c r="J142" s="215">
        <v>0</v>
      </c>
      <c r="K142" s="216">
        <v>0</v>
      </c>
      <c r="L142" s="217">
        <v>0</v>
      </c>
      <c r="M142" s="218">
        <v>0</v>
      </c>
      <c r="N142" s="219">
        <v>0</v>
      </c>
      <c r="O142" s="220">
        <v>0</v>
      </c>
      <c r="P142" s="336">
        <v>0</v>
      </c>
      <c r="Q142" s="211">
        <v>0</v>
      </c>
      <c r="R142" s="213">
        <f t="shared" si="2"/>
        <v>0</v>
      </c>
      <c r="S142" s="188"/>
      <c r="T142" s="223"/>
      <c r="U142" s="223"/>
      <c r="V142" s="223"/>
      <c r="W142" s="223"/>
    </row>
    <row r="143" spans="1:25" ht="15">
      <c r="A143" s="199" t="s">
        <v>345</v>
      </c>
      <c r="B143" s="199" t="s">
        <v>176</v>
      </c>
      <c r="C143" s="350" t="str">
        <f>+A143</f>
        <v>1823</v>
      </c>
      <c r="D143" s="210" t="s">
        <v>346</v>
      </c>
      <c r="E143" s="211">
        <v>49627340.659999996</v>
      </c>
      <c r="F143" s="335">
        <v>49635567.890000001</v>
      </c>
      <c r="G143" s="213">
        <v>49670133.189999998</v>
      </c>
      <c r="H143" s="213">
        <v>51835260.460000001</v>
      </c>
      <c r="I143" s="214">
        <v>51912180.270000003</v>
      </c>
      <c r="J143" s="215">
        <v>51987138.399999999</v>
      </c>
      <c r="K143" s="216">
        <v>52023916.039999999</v>
      </c>
      <c r="L143" s="217">
        <v>52042522.380000003</v>
      </c>
      <c r="M143" s="218">
        <v>52041700.670000002</v>
      </c>
      <c r="N143" s="219">
        <v>52045686.380000003</v>
      </c>
      <c r="O143" s="220">
        <v>52078224.490000002</v>
      </c>
      <c r="P143" s="336">
        <v>52072512.640000001</v>
      </c>
      <c r="Q143" s="211">
        <v>47795198.32</v>
      </c>
      <c r="R143" s="213">
        <f t="shared" si="2"/>
        <v>51338009.358333342</v>
      </c>
      <c r="S143" s="188"/>
      <c r="T143" s="223"/>
      <c r="U143" s="223"/>
      <c r="V143" s="393">
        <f>+R143</f>
        <v>51338009.358333342</v>
      </c>
      <c r="W143" s="393">
        <f>R143-V143</f>
        <v>0</v>
      </c>
      <c r="X143" s="186"/>
      <c r="Y143" s="186" t="s">
        <v>347</v>
      </c>
    </row>
    <row r="144" spans="1:25" ht="15">
      <c r="A144" s="351" t="s">
        <v>348</v>
      </c>
      <c r="B144" s="351" t="s">
        <v>176</v>
      </c>
      <c r="C144" s="352" t="s">
        <v>348</v>
      </c>
      <c r="D144" s="210" t="s">
        <v>349</v>
      </c>
      <c r="E144" s="211">
        <v>0</v>
      </c>
      <c r="F144" s="335">
        <v>0</v>
      </c>
      <c r="G144" s="213">
        <v>0</v>
      </c>
      <c r="H144" s="213">
        <v>267.02</v>
      </c>
      <c r="I144" s="214">
        <v>366.69</v>
      </c>
      <c r="J144" s="215">
        <v>366.69</v>
      </c>
      <c r="K144" s="216">
        <v>366.69</v>
      </c>
      <c r="L144" s="217">
        <v>366.69</v>
      </c>
      <c r="M144" s="218">
        <v>366.69</v>
      </c>
      <c r="N144" s="219">
        <v>366.69</v>
      </c>
      <c r="O144" s="220">
        <v>366.69</v>
      </c>
      <c r="P144" s="336">
        <v>366.69</v>
      </c>
      <c r="Q144" s="211">
        <v>366.69</v>
      </c>
      <c r="R144" s="213">
        <f t="shared" si="2"/>
        <v>281.9904166666667</v>
      </c>
      <c r="S144" s="188"/>
      <c r="T144" s="223"/>
      <c r="U144" s="223"/>
      <c r="V144" s="223"/>
      <c r="W144" s="224">
        <f>R144</f>
        <v>281.9904166666667</v>
      </c>
      <c r="X144" s="186"/>
      <c r="Y144" s="186"/>
    </row>
    <row r="145" spans="1:25" ht="15">
      <c r="A145" s="199" t="s">
        <v>350</v>
      </c>
      <c r="B145" s="199" t="s">
        <v>176</v>
      </c>
      <c r="C145" s="350" t="str">
        <f>+A145</f>
        <v>1840</v>
      </c>
      <c r="D145" s="210" t="s">
        <v>351</v>
      </c>
      <c r="E145" s="211">
        <v>-64198.02</v>
      </c>
      <c r="F145" s="335">
        <v>-257264.53</v>
      </c>
      <c r="G145" s="213">
        <v>99701.53</v>
      </c>
      <c r="H145" s="213">
        <v>65938.990000000005</v>
      </c>
      <c r="I145" s="214">
        <v>141452.64000000001</v>
      </c>
      <c r="J145" s="215">
        <v>103785.66</v>
      </c>
      <c r="K145" s="216">
        <v>-26622.47</v>
      </c>
      <c r="L145" s="217">
        <v>-106042.56</v>
      </c>
      <c r="M145" s="218">
        <v>-86244.14</v>
      </c>
      <c r="N145" s="219">
        <v>-35526.699999999997</v>
      </c>
      <c r="O145" s="220">
        <v>-81626</v>
      </c>
      <c r="P145" s="336">
        <v>13245.41</v>
      </c>
      <c r="Q145" s="211">
        <v>-58897.65</v>
      </c>
      <c r="R145" s="213">
        <f t="shared" si="2"/>
        <v>-19229.16708333333</v>
      </c>
      <c r="S145" s="188"/>
      <c r="T145" s="223"/>
      <c r="U145" s="223"/>
      <c r="V145" s="223"/>
      <c r="W145" s="224">
        <f>R145</f>
        <v>-19229.16708333333</v>
      </c>
      <c r="X145" s="186"/>
      <c r="Y145" s="186"/>
    </row>
    <row r="146" spans="1:25" ht="15">
      <c r="A146" s="199" t="s">
        <v>352</v>
      </c>
      <c r="B146" s="199" t="s">
        <v>176</v>
      </c>
      <c r="C146" s="209" t="s">
        <v>353</v>
      </c>
      <c r="D146" s="210" t="s">
        <v>354</v>
      </c>
      <c r="E146" s="211">
        <v>168813.16999999998</v>
      </c>
      <c r="F146" s="335">
        <v>120311.59</v>
      </c>
      <c r="G146" s="213">
        <v>171301.46</v>
      </c>
      <c r="H146" s="213">
        <v>236877.41999999998</v>
      </c>
      <c r="I146" s="214">
        <v>159608.10999999999</v>
      </c>
      <c r="J146" s="215">
        <v>86515.489999999991</v>
      </c>
      <c r="K146" s="216">
        <v>113080.34</v>
      </c>
      <c r="L146" s="217">
        <v>171624.57</v>
      </c>
      <c r="M146" s="218">
        <v>190709.16999999998</v>
      </c>
      <c r="N146" s="219">
        <v>236120.21000000002</v>
      </c>
      <c r="O146" s="220">
        <v>226098.01</v>
      </c>
      <c r="P146" s="336">
        <v>217872.98</v>
      </c>
      <c r="Q146" s="211">
        <v>98313.790000000008</v>
      </c>
      <c r="R146" s="213">
        <f t="shared" si="2"/>
        <v>171973.56916666665</v>
      </c>
      <c r="S146" s="188"/>
      <c r="T146" s="223"/>
      <c r="U146" s="223"/>
      <c r="V146" s="223"/>
      <c r="W146" s="224">
        <f>R146</f>
        <v>171973.56916666665</v>
      </c>
      <c r="X146" s="186"/>
      <c r="Y146" s="186"/>
    </row>
    <row r="147" spans="1:25" ht="15">
      <c r="A147" s="199" t="s">
        <v>290</v>
      </c>
      <c r="B147" s="199" t="s">
        <v>355</v>
      </c>
      <c r="C147" s="209" t="str">
        <f t="shared" ref="C147:C153" si="4">A147&amp;"."&amp;B147</f>
        <v>1860.205*</v>
      </c>
      <c r="D147" s="210" t="s">
        <v>356</v>
      </c>
      <c r="E147" s="211">
        <v>0</v>
      </c>
      <c r="F147" s="335">
        <v>0</v>
      </c>
      <c r="G147" s="213">
        <v>0</v>
      </c>
      <c r="H147" s="213">
        <v>0</v>
      </c>
      <c r="I147" s="214">
        <v>0</v>
      </c>
      <c r="J147" s="215">
        <v>0</v>
      </c>
      <c r="K147" s="216">
        <v>0</v>
      </c>
      <c r="L147" s="217">
        <v>0</v>
      </c>
      <c r="M147" s="218">
        <v>0</v>
      </c>
      <c r="N147" s="219">
        <v>0</v>
      </c>
      <c r="O147" s="220">
        <v>0</v>
      </c>
      <c r="P147" s="336">
        <v>0</v>
      </c>
      <c r="Q147" s="211">
        <v>0</v>
      </c>
      <c r="R147" s="213">
        <f t="shared" ref="R147:R210" si="5">((E147+Q147)+((F147+G147+H147+I147+J147+K147+L147+M147+N147+O147+P147)*2))/24</f>
        <v>0</v>
      </c>
      <c r="S147" s="188"/>
      <c r="T147" s="223"/>
      <c r="U147" s="223"/>
      <c r="V147" s="224"/>
      <c r="W147" s="223"/>
      <c r="X147" s="186"/>
      <c r="Y147" s="186"/>
    </row>
    <row r="148" spans="1:25" ht="15">
      <c r="A148" s="199" t="s">
        <v>290</v>
      </c>
      <c r="B148" s="199" t="s">
        <v>357</v>
      </c>
      <c r="C148" s="209" t="str">
        <f t="shared" si="4"/>
        <v>1860.201*</v>
      </c>
      <c r="D148" s="210" t="s">
        <v>358</v>
      </c>
      <c r="E148" s="211">
        <v>0</v>
      </c>
      <c r="F148" s="335">
        <v>0</v>
      </c>
      <c r="G148" s="213">
        <v>0</v>
      </c>
      <c r="H148" s="213">
        <v>0</v>
      </c>
      <c r="I148" s="214">
        <v>0</v>
      </c>
      <c r="J148" s="215">
        <v>0</v>
      </c>
      <c r="K148" s="216">
        <v>0</v>
      </c>
      <c r="L148" s="217">
        <v>0</v>
      </c>
      <c r="M148" s="218">
        <v>0</v>
      </c>
      <c r="N148" s="219">
        <v>0</v>
      </c>
      <c r="O148" s="220">
        <v>0</v>
      </c>
      <c r="P148" s="336">
        <v>0</v>
      </c>
      <c r="Q148" s="211">
        <v>0</v>
      </c>
      <c r="R148" s="213">
        <f t="shared" si="5"/>
        <v>0</v>
      </c>
      <c r="S148" s="188"/>
      <c r="T148" s="223"/>
      <c r="U148" s="223"/>
      <c r="V148" s="223"/>
      <c r="W148" s="223"/>
      <c r="X148" s="186"/>
      <c r="Y148" s="186"/>
    </row>
    <row r="149" spans="1:25" ht="15">
      <c r="A149" s="199" t="s">
        <v>290</v>
      </c>
      <c r="B149" s="199" t="s">
        <v>359</v>
      </c>
      <c r="C149" s="209" t="str">
        <f t="shared" si="4"/>
        <v>1860.202*</v>
      </c>
      <c r="D149" s="210" t="s">
        <v>360</v>
      </c>
      <c r="E149" s="211">
        <v>1321815.02</v>
      </c>
      <c r="F149" s="335">
        <v>1311314.97</v>
      </c>
      <c r="G149" s="213">
        <v>1300731.4099999999</v>
      </c>
      <c r="H149" s="213">
        <v>1290064.3400000001</v>
      </c>
      <c r="I149" s="214">
        <v>1279480.78</v>
      </c>
      <c r="J149" s="215">
        <v>1343495.55</v>
      </c>
      <c r="K149" s="216">
        <v>1347831.66</v>
      </c>
      <c r="L149" s="217">
        <v>1352167.77</v>
      </c>
      <c r="M149" s="218">
        <v>1357816.99</v>
      </c>
      <c r="N149" s="219">
        <v>1360507.28</v>
      </c>
      <c r="O149" s="220">
        <v>1363064.36</v>
      </c>
      <c r="P149" s="336">
        <v>1338194.75</v>
      </c>
      <c r="Q149" s="211">
        <v>2414472.8199999998</v>
      </c>
      <c r="R149" s="213">
        <f t="shared" si="5"/>
        <v>1376067.8149999999</v>
      </c>
      <c r="S149" s="188"/>
      <c r="T149" s="223"/>
      <c r="U149" s="223"/>
      <c r="V149" s="393">
        <f>+R149</f>
        <v>1376067.8149999999</v>
      </c>
      <c r="W149" s="393"/>
      <c r="X149" s="186"/>
      <c r="Y149" s="186"/>
    </row>
    <row r="150" spans="1:25" ht="15">
      <c r="A150" s="183" t="s">
        <v>290</v>
      </c>
      <c r="B150" s="183" t="s">
        <v>361</v>
      </c>
      <c r="C150" s="184" t="str">
        <f t="shared" si="4"/>
        <v>1860.20206</v>
      </c>
      <c r="D150" s="210" t="s">
        <v>362</v>
      </c>
      <c r="E150" s="211">
        <v>0</v>
      </c>
      <c r="F150" s="335">
        <v>0</v>
      </c>
      <c r="G150" s="213">
        <v>0</v>
      </c>
      <c r="H150" s="213">
        <v>0</v>
      </c>
      <c r="I150" s="214">
        <v>0</v>
      </c>
      <c r="J150" s="215">
        <v>0</v>
      </c>
      <c r="K150" s="216">
        <v>0</v>
      </c>
      <c r="L150" s="217">
        <v>0</v>
      </c>
      <c r="M150" s="218">
        <v>0</v>
      </c>
      <c r="N150" s="219">
        <v>0</v>
      </c>
      <c r="O150" s="220">
        <v>0</v>
      </c>
      <c r="P150" s="336">
        <v>0</v>
      </c>
      <c r="Q150" s="211">
        <v>0</v>
      </c>
      <c r="R150" s="213">
        <f t="shared" si="5"/>
        <v>0</v>
      </c>
      <c r="S150" s="188"/>
      <c r="T150" s="223"/>
      <c r="U150" s="223"/>
      <c r="V150" s="223"/>
      <c r="W150" s="223"/>
      <c r="X150" s="186"/>
      <c r="Y150" s="186"/>
    </row>
    <row r="151" spans="1:25" ht="15">
      <c r="A151" s="183" t="s">
        <v>290</v>
      </c>
      <c r="B151" s="183" t="s">
        <v>363</v>
      </c>
      <c r="C151" s="184" t="str">
        <f t="shared" si="4"/>
        <v>1860.[20426,20427]</v>
      </c>
      <c r="D151" s="210" t="s">
        <v>364</v>
      </c>
      <c r="E151" s="211">
        <v>0</v>
      </c>
      <c r="F151" s="335">
        <v>0</v>
      </c>
      <c r="G151" s="213">
        <v>0</v>
      </c>
      <c r="H151" s="213">
        <v>0</v>
      </c>
      <c r="I151" s="214">
        <v>0</v>
      </c>
      <c r="J151" s="215">
        <v>0</v>
      </c>
      <c r="K151" s="216">
        <v>0</v>
      </c>
      <c r="L151" s="217">
        <v>0</v>
      </c>
      <c r="M151" s="218">
        <v>0</v>
      </c>
      <c r="N151" s="219">
        <v>0</v>
      </c>
      <c r="O151" s="220">
        <v>0</v>
      </c>
      <c r="P151" s="336">
        <v>0</v>
      </c>
      <c r="Q151" s="211">
        <v>0</v>
      </c>
      <c r="R151" s="213">
        <f t="shared" si="5"/>
        <v>0</v>
      </c>
      <c r="S151" s="188"/>
      <c r="T151" s="223"/>
      <c r="U151" s="223"/>
      <c r="V151" s="223"/>
      <c r="W151" s="223"/>
      <c r="X151" s="186"/>
      <c r="Y151" s="186"/>
    </row>
    <row r="152" spans="1:25" ht="15">
      <c r="A152" s="183" t="s">
        <v>290</v>
      </c>
      <c r="B152" s="183" t="s">
        <v>365</v>
      </c>
      <c r="C152" s="184" t="str">
        <f t="shared" si="4"/>
        <v>1860.[204*,/20424,/20425,/20426,/20427]</v>
      </c>
      <c r="D152" s="210" t="s">
        <v>366</v>
      </c>
      <c r="E152" s="211">
        <v>20139439.84</v>
      </c>
      <c r="F152" s="335">
        <v>20647680.539999999</v>
      </c>
      <c r="G152" s="213">
        <v>20261020.260000002</v>
      </c>
      <c r="H152" s="213">
        <v>20422000.960000001</v>
      </c>
      <c r="I152" s="214">
        <v>20080013.030000001</v>
      </c>
      <c r="J152" s="215">
        <v>20044547.960000001</v>
      </c>
      <c r="K152" s="216">
        <v>22158234.190000001</v>
      </c>
      <c r="L152" s="217">
        <v>22245793.940000001</v>
      </c>
      <c r="M152" s="218">
        <v>22609212.32</v>
      </c>
      <c r="N152" s="219">
        <v>23220551.219999999</v>
      </c>
      <c r="O152" s="220">
        <v>23796160.300000001</v>
      </c>
      <c r="P152" s="336">
        <v>24155255.620000001</v>
      </c>
      <c r="Q152" s="211">
        <v>24310217.25</v>
      </c>
      <c r="R152" s="213">
        <f t="shared" si="5"/>
        <v>21822108.240416665</v>
      </c>
      <c r="S152" s="188"/>
      <c r="T152" s="223"/>
      <c r="U152" s="223"/>
      <c r="V152" s="393">
        <f>12760.26+47905.14+19224.04+22908.91+1815205.56+114190.85</f>
        <v>2032194.7600000002</v>
      </c>
      <c r="W152" s="393">
        <f>R152-V152</f>
        <v>19789913.480416663</v>
      </c>
      <c r="X152" s="186"/>
      <c r="Y152" s="186" t="s">
        <v>347</v>
      </c>
    </row>
    <row r="153" spans="1:25" ht="15">
      <c r="A153" s="183" t="s">
        <v>367</v>
      </c>
      <c r="B153" s="183" t="s">
        <v>368</v>
      </c>
      <c r="C153" s="184" t="str">
        <f t="shared" si="4"/>
        <v>1862.204*</v>
      </c>
      <c r="D153" s="210" t="s">
        <v>369</v>
      </c>
      <c r="E153" s="211">
        <v>4013684.71</v>
      </c>
      <c r="F153" s="335">
        <v>528548.98</v>
      </c>
      <c r="G153" s="213">
        <v>0</v>
      </c>
      <c r="H153" s="213">
        <v>0</v>
      </c>
      <c r="I153" s="214">
        <v>0</v>
      </c>
      <c r="J153" s="215">
        <v>-541807</v>
      </c>
      <c r="K153" s="216">
        <v>0</v>
      </c>
      <c r="L153" s="217">
        <v>0</v>
      </c>
      <c r="M153" s="218">
        <v>0</v>
      </c>
      <c r="N153" s="219">
        <v>244590.18</v>
      </c>
      <c r="O153" s="220">
        <v>244590.18</v>
      </c>
      <c r="P153" s="336">
        <v>58526.01</v>
      </c>
      <c r="Q153" s="211">
        <v>-2.18278728425503E-11</v>
      </c>
      <c r="R153" s="213">
        <f t="shared" si="5"/>
        <v>211774.22541666668</v>
      </c>
      <c r="S153" s="188"/>
      <c r="T153" s="223"/>
      <c r="U153" s="223"/>
      <c r="V153" s="224">
        <f>R153</f>
        <v>211774.22541666668</v>
      </c>
      <c r="W153" s="223"/>
    </row>
    <row r="154" spans="1:25" ht="15">
      <c r="A154" s="183" t="s">
        <v>370</v>
      </c>
      <c r="B154" s="183" t="s">
        <v>176</v>
      </c>
      <c r="C154" s="184" t="str">
        <f>+A154</f>
        <v>1866</v>
      </c>
      <c r="D154" s="345" t="s">
        <v>371</v>
      </c>
      <c r="E154" s="249">
        <v>3555871</v>
      </c>
      <c r="F154" s="249">
        <v>3555871</v>
      </c>
      <c r="G154" s="249">
        <v>3555871</v>
      </c>
      <c r="H154" s="249">
        <v>4048837</v>
      </c>
      <c r="I154" s="249">
        <v>4048837</v>
      </c>
      <c r="J154" s="249">
        <v>4048837</v>
      </c>
      <c r="K154" s="249">
        <v>4048837</v>
      </c>
      <c r="L154" s="249">
        <v>4048837</v>
      </c>
      <c r="M154" s="249">
        <v>4048837</v>
      </c>
      <c r="N154" s="249">
        <v>4048837</v>
      </c>
      <c r="O154" s="249">
        <v>4048837</v>
      </c>
      <c r="P154" s="249">
        <v>4048837</v>
      </c>
      <c r="Q154" s="249">
        <v>4048837</v>
      </c>
      <c r="R154" s="213">
        <f t="shared" si="5"/>
        <v>3946135.75</v>
      </c>
      <c r="S154" s="188"/>
      <c r="T154" s="223"/>
      <c r="U154" s="223"/>
      <c r="V154" s="224">
        <f>R154</f>
        <v>3946135.75</v>
      </c>
      <c r="W154" s="224"/>
    </row>
    <row r="155" spans="1:25" ht="15">
      <c r="A155" s="199"/>
      <c r="B155" s="199"/>
      <c r="C155" s="209"/>
      <c r="D155" s="210" t="s">
        <v>372</v>
      </c>
      <c r="E155" s="237">
        <v>78762766.379999995</v>
      </c>
      <c r="F155" s="340">
        <v>75542030.440000013</v>
      </c>
      <c r="G155" s="239">
        <v>75058758.849999994</v>
      </c>
      <c r="H155" s="239">
        <v>77899246.190000013</v>
      </c>
      <c r="I155" s="240">
        <v>77621938.520000011</v>
      </c>
      <c r="J155" s="241">
        <v>77072879.75</v>
      </c>
      <c r="K155" s="242">
        <v>79665643.450000003</v>
      </c>
      <c r="L155" s="243">
        <v>79755269.790000007</v>
      </c>
      <c r="M155" s="244">
        <v>80162398.700000003</v>
      </c>
      <c r="N155" s="245">
        <v>81121132.260000005</v>
      </c>
      <c r="O155" s="246">
        <v>81675715.030000001</v>
      </c>
      <c r="P155" s="341">
        <v>81904811.099999994</v>
      </c>
      <c r="Q155" s="237">
        <v>78608508.219999999</v>
      </c>
      <c r="R155" s="213">
        <f t="shared" si="5"/>
        <v>78847121.781666666</v>
      </c>
      <c r="S155" s="188"/>
      <c r="T155" s="223"/>
      <c r="U155" s="223"/>
      <c r="V155" s="223"/>
      <c r="W155" s="223"/>
    </row>
    <row r="156" spans="1:25" ht="15">
      <c r="A156" s="199"/>
      <c r="B156" s="199"/>
      <c r="C156" s="209"/>
      <c r="D156" s="304"/>
      <c r="E156" s="211"/>
      <c r="F156" s="335"/>
      <c r="G156" s="213"/>
      <c r="H156" s="213"/>
      <c r="I156" s="214"/>
      <c r="J156" s="215"/>
      <c r="K156" s="216"/>
      <c r="L156" s="217"/>
      <c r="M156" s="218"/>
      <c r="N156" s="219"/>
      <c r="O156" s="220"/>
      <c r="P156" s="336"/>
      <c r="Q156" s="211"/>
      <c r="R156" s="213">
        <f t="shared" si="5"/>
        <v>0</v>
      </c>
      <c r="S156" s="188"/>
      <c r="T156" s="223"/>
      <c r="U156" s="223"/>
      <c r="V156" s="223"/>
      <c r="W156" s="223"/>
    </row>
    <row r="157" spans="1:25" ht="15">
      <c r="A157" s="199" t="s">
        <v>373</v>
      </c>
      <c r="B157" s="199" t="s">
        <v>176</v>
      </c>
      <c r="C157" s="209"/>
      <c r="D157" s="210" t="s">
        <v>374</v>
      </c>
      <c r="E157" s="211">
        <v>135117509.71000001</v>
      </c>
      <c r="F157" s="335">
        <v>26312434.359999999</v>
      </c>
      <c r="G157" s="213">
        <v>45671854.210000001</v>
      </c>
      <c r="H157" s="213">
        <v>60518457.130000003</v>
      </c>
      <c r="I157" s="214">
        <v>70859914.150000006</v>
      </c>
      <c r="J157" s="215">
        <v>78038997.489999995</v>
      </c>
      <c r="K157" s="216">
        <v>80829736.590000004</v>
      </c>
      <c r="L157" s="217">
        <v>84265640.510000005</v>
      </c>
      <c r="M157" s="218">
        <v>87446494.560000002</v>
      </c>
      <c r="N157" s="219">
        <v>92065930.170000002</v>
      </c>
      <c r="O157" s="220">
        <v>101653618.68000001</v>
      </c>
      <c r="P157" s="336">
        <v>118743892.11</v>
      </c>
      <c r="Q157" s="211">
        <v>144114776.72</v>
      </c>
      <c r="R157" s="213">
        <f t="shared" si="5"/>
        <v>82168592.764583334</v>
      </c>
      <c r="S157" s="188"/>
      <c r="T157" s="223"/>
      <c r="U157" s="223"/>
      <c r="V157" s="223"/>
      <c r="W157" s="223"/>
    </row>
    <row r="158" spans="1:25" ht="15">
      <c r="A158" s="199" t="s">
        <v>375</v>
      </c>
      <c r="B158" s="199" t="s">
        <v>176</v>
      </c>
      <c r="C158" s="209"/>
      <c r="D158" s="210" t="s">
        <v>376</v>
      </c>
      <c r="E158" s="211">
        <v>48703743.799999997</v>
      </c>
      <c r="F158" s="335">
        <v>4613072.42</v>
      </c>
      <c r="G158" s="213">
        <v>8560555.6199999992</v>
      </c>
      <c r="H158" s="213">
        <v>12942075.9</v>
      </c>
      <c r="I158" s="214">
        <v>16662188.619999999</v>
      </c>
      <c r="J158" s="215">
        <v>20634826.91</v>
      </c>
      <c r="K158" s="216">
        <v>24658861.43</v>
      </c>
      <c r="L158" s="217">
        <v>28818724.550000001</v>
      </c>
      <c r="M158" s="218">
        <v>33107820.43</v>
      </c>
      <c r="N158" s="219">
        <v>36933687.859999999</v>
      </c>
      <c r="O158" s="220">
        <v>41074033.630000003</v>
      </c>
      <c r="P158" s="336">
        <v>45373379.25</v>
      </c>
      <c r="Q158" s="211">
        <v>50276230.659999996</v>
      </c>
      <c r="R158" s="213">
        <f t="shared" si="5"/>
        <v>26905767.820833337</v>
      </c>
      <c r="S158" s="188"/>
      <c r="T158" s="223"/>
      <c r="U158" s="223"/>
      <c r="V158" s="223"/>
      <c r="W158" s="223"/>
    </row>
    <row r="159" spans="1:25" ht="15">
      <c r="A159" s="183" t="s">
        <v>377</v>
      </c>
      <c r="B159" s="183" t="s">
        <v>378</v>
      </c>
      <c r="C159" s="184"/>
      <c r="D159" s="210" t="s">
        <v>379</v>
      </c>
      <c r="E159" s="211">
        <v>315.98</v>
      </c>
      <c r="F159" s="335">
        <v>0</v>
      </c>
      <c r="G159" s="213">
        <v>0</v>
      </c>
      <c r="H159" s="213">
        <v>0</v>
      </c>
      <c r="I159" s="214">
        <v>0</v>
      </c>
      <c r="J159" s="215">
        <v>0</v>
      </c>
      <c r="K159" s="216">
        <v>0</v>
      </c>
      <c r="L159" s="217">
        <v>0</v>
      </c>
      <c r="M159" s="218">
        <v>0</v>
      </c>
      <c r="N159" s="219">
        <v>0</v>
      </c>
      <c r="O159" s="220">
        <v>0</v>
      </c>
      <c r="P159" s="336">
        <v>0</v>
      </c>
      <c r="Q159" s="211">
        <v>0</v>
      </c>
      <c r="R159" s="213">
        <f t="shared" si="5"/>
        <v>13.165833333333333</v>
      </c>
      <c r="S159" s="188"/>
      <c r="T159" s="223"/>
      <c r="U159" s="223"/>
      <c r="V159" s="223"/>
      <c r="W159" s="223"/>
    </row>
    <row r="160" spans="1:25" ht="15">
      <c r="A160" s="183" t="s">
        <v>380</v>
      </c>
      <c r="B160" s="183" t="s">
        <v>176</v>
      </c>
      <c r="C160" s="184"/>
      <c r="D160" s="210" t="s">
        <v>381</v>
      </c>
      <c r="E160" s="211">
        <v>5729641.6100000003</v>
      </c>
      <c r="F160" s="335">
        <v>802686.12</v>
      </c>
      <c r="G160" s="213">
        <v>1313310.92</v>
      </c>
      <c r="H160" s="213">
        <v>1881377.25</v>
      </c>
      <c r="I160" s="214">
        <v>2366787.15</v>
      </c>
      <c r="J160" s="215">
        <v>2947264.9</v>
      </c>
      <c r="K160" s="216">
        <v>3662137.16</v>
      </c>
      <c r="L160" s="217">
        <v>4290164.42</v>
      </c>
      <c r="M160" s="218">
        <v>4970691.72</v>
      </c>
      <c r="N160" s="219">
        <v>5460834.1600000001</v>
      </c>
      <c r="O160" s="220">
        <v>6303551.7300000004</v>
      </c>
      <c r="P160" s="336">
        <v>6940652.7999999998</v>
      </c>
      <c r="Q160" s="211">
        <v>7645195.1500000004</v>
      </c>
      <c r="R160" s="213">
        <f t="shared" si="5"/>
        <v>3968906.3925000001</v>
      </c>
      <c r="S160" s="188"/>
      <c r="T160" s="223"/>
      <c r="U160" s="223"/>
      <c r="V160" s="223"/>
      <c r="W160" s="223"/>
    </row>
    <row r="161" spans="1:23" ht="15">
      <c r="A161" s="183"/>
      <c r="B161" s="183"/>
      <c r="C161" s="184"/>
      <c r="D161" s="210" t="s">
        <v>382</v>
      </c>
      <c r="E161" s="237">
        <v>189551211.09999999</v>
      </c>
      <c r="F161" s="340">
        <v>31728192.900000002</v>
      </c>
      <c r="G161" s="239">
        <v>55545720.75</v>
      </c>
      <c r="H161" s="239">
        <v>75341910.280000001</v>
      </c>
      <c r="I161" s="240">
        <v>89888889.920000017</v>
      </c>
      <c r="J161" s="241">
        <v>101621089.3</v>
      </c>
      <c r="K161" s="242">
        <v>109150735.18000001</v>
      </c>
      <c r="L161" s="243">
        <v>117374529.48</v>
      </c>
      <c r="M161" s="244">
        <v>125525006.71000001</v>
      </c>
      <c r="N161" s="245">
        <v>134460452.19</v>
      </c>
      <c r="O161" s="246">
        <v>149031204.03999999</v>
      </c>
      <c r="P161" s="341">
        <v>171057924.16000003</v>
      </c>
      <c r="Q161" s="237">
        <v>202036202.53</v>
      </c>
      <c r="R161" s="213">
        <f t="shared" si="5"/>
        <v>113043280.14375001</v>
      </c>
      <c r="S161" s="188"/>
      <c r="T161" s="224">
        <f>R161</f>
        <v>113043280.14375001</v>
      </c>
      <c r="U161" s="223"/>
      <c r="V161" s="223"/>
      <c r="W161" s="224"/>
    </row>
    <row r="162" spans="1:23" ht="15">
      <c r="A162" s="183"/>
      <c r="B162" s="183"/>
      <c r="C162" s="184"/>
      <c r="D162" s="304"/>
      <c r="E162" s="211"/>
      <c r="F162" s="335"/>
      <c r="G162" s="213"/>
      <c r="H162" s="213"/>
      <c r="I162" s="214"/>
      <c r="J162" s="215"/>
      <c r="K162" s="216"/>
      <c r="L162" s="217"/>
      <c r="M162" s="218"/>
      <c r="N162" s="219"/>
      <c r="O162" s="220"/>
      <c r="P162" s="336"/>
      <c r="Q162" s="211"/>
      <c r="R162" s="213">
        <f t="shared" si="5"/>
        <v>0</v>
      </c>
      <c r="S162" s="188"/>
      <c r="T162" s="223"/>
      <c r="U162" s="223"/>
      <c r="V162" s="223"/>
      <c r="W162" s="223"/>
    </row>
    <row r="163" spans="1:23" ht="15">
      <c r="A163" s="183" t="s">
        <v>383</v>
      </c>
      <c r="B163" s="183" t="s">
        <v>176</v>
      </c>
      <c r="C163" s="184" t="str">
        <f>+A163</f>
        <v>4073</v>
      </c>
      <c r="D163" s="210" t="s">
        <v>384</v>
      </c>
      <c r="E163" s="211">
        <v>0</v>
      </c>
      <c r="F163" s="335">
        <v>0</v>
      </c>
      <c r="G163" s="213">
        <v>0</v>
      </c>
      <c r="H163" s="213">
        <v>0</v>
      </c>
      <c r="I163" s="214">
        <v>0</v>
      </c>
      <c r="J163" s="215">
        <v>0</v>
      </c>
      <c r="K163" s="216">
        <v>0</v>
      </c>
      <c r="L163" s="217">
        <v>0</v>
      </c>
      <c r="M163" s="218">
        <v>0</v>
      </c>
      <c r="N163" s="219">
        <v>0</v>
      </c>
      <c r="O163" s="220">
        <v>0</v>
      </c>
      <c r="P163" s="336">
        <v>0</v>
      </c>
      <c r="Q163" s="211">
        <v>0</v>
      </c>
      <c r="R163" s="213">
        <f t="shared" si="5"/>
        <v>0</v>
      </c>
      <c r="S163" s="188"/>
      <c r="T163" s="223"/>
      <c r="U163" s="223"/>
      <c r="V163" s="223"/>
      <c r="W163" s="223"/>
    </row>
    <row r="164" spans="1:23" ht="15">
      <c r="A164" s="183"/>
      <c r="B164" s="183"/>
      <c r="C164" s="184"/>
      <c r="D164" s="304"/>
      <c r="E164" s="211"/>
      <c r="F164" s="335"/>
      <c r="G164" s="213"/>
      <c r="H164" s="213"/>
      <c r="I164" s="214"/>
      <c r="J164" s="215"/>
      <c r="K164" s="216"/>
      <c r="L164" s="217"/>
      <c r="M164" s="218"/>
      <c r="N164" s="219"/>
      <c r="O164" s="220"/>
      <c r="P164" s="336"/>
      <c r="Q164" s="211"/>
      <c r="R164" s="213">
        <f t="shared" si="5"/>
        <v>0</v>
      </c>
      <c r="S164" s="188"/>
      <c r="T164" s="223"/>
      <c r="U164" s="223"/>
      <c r="V164" s="223"/>
      <c r="W164" s="223"/>
    </row>
    <row r="165" spans="1:23" ht="15">
      <c r="A165" s="199" t="s">
        <v>385</v>
      </c>
      <c r="B165" s="199" t="s">
        <v>176</v>
      </c>
      <c r="C165" s="209" t="str">
        <f>+A165</f>
        <v>4081</v>
      </c>
      <c r="D165" s="210" t="s">
        <v>386</v>
      </c>
      <c r="E165" s="211">
        <v>23821833.370000001</v>
      </c>
      <c r="F165" s="335">
        <v>4400672.34</v>
      </c>
      <c r="G165" s="213">
        <v>7950555.8499999996</v>
      </c>
      <c r="H165" s="213">
        <v>11014313.699999999</v>
      </c>
      <c r="I165" s="214">
        <v>13094059.41</v>
      </c>
      <c r="J165" s="215">
        <v>14761120.83</v>
      </c>
      <c r="K165" s="216">
        <v>15950587.550000001</v>
      </c>
      <c r="L165" s="217">
        <v>17034571.870000001</v>
      </c>
      <c r="M165" s="218">
        <v>18153344.760000002</v>
      </c>
      <c r="N165" s="219">
        <v>19292160.440000001</v>
      </c>
      <c r="O165" s="220">
        <v>20905919.57</v>
      </c>
      <c r="P165" s="336">
        <v>23351953.09</v>
      </c>
      <c r="Q165" s="211">
        <v>26834856.030000001</v>
      </c>
      <c r="R165" s="213">
        <f t="shared" si="5"/>
        <v>15936467.009166667</v>
      </c>
      <c r="S165" s="188"/>
      <c r="T165" s="223"/>
      <c r="U165" s="223"/>
      <c r="V165" s="223"/>
      <c r="W165" s="223"/>
    </row>
    <row r="166" spans="1:23" ht="15">
      <c r="A166" s="199" t="s">
        <v>387</v>
      </c>
      <c r="B166" s="199" t="s">
        <v>176</v>
      </c>
      <c r="C166" s="209" t="s">
        <v>388</v>
      </c>
      <c r="D166" s="210" t="s">
        <v>389</v>
      </c>
      <c r="E166" s="211">
        <v>2104822.19</v>
      </c>
      <c r="F166" s="335">
        <v>209949.77</v>
      </c>
      <c r="G166" s="213">
        <v>390165.56</v>
      </c>
      <c r="H166" s="213">
        <v>586988.1</v>
      </c>
      <c r="I166" s="214">
        <v>752301.09</v>
      </c>
      <c r="J166" s="215">
        <v>946496.43</v>
      </c>
      <c r="K166" s="216">
        <v>1127989.3999999999</v>
      </c>
      <c r="L166" s="217">
        <v>1301185.95</v>
      </c>
      <c r="M166" s="218">
        <v>1495101</v>
      </c>
      <c r="N166" s="219">
        <v>1666070.51</v>
      </c>
      <c r="O166" s="220">
        <v>1842852.42</v>
      </c>
      <c r="P166" s="336">
        <v>2020576.31</v>
      </c>
      <c r="Q166" s="211">
        <v>2221137.12</v>
      </c>
      <c r="R166" s="213">
        <f t="shared" si="5"/>
        <v>1208554.6829166666</v>
      </c>
      <c r="S166" s="188"/>
      <c r="T166" s="223"/>
      <c r="U166" s="223"/>
      <c r="V166" s="223"/>
      <c r="W166" s="223"/>
    </row>
    <row r="167" spans="1:23" ht="15">
      <c r="A167" s="199"/>
      <c r="B167" s="199"/>
      <c r="C167" s="209"/>
      <c r="D167" s="304" t="s">
        <v>390</v>
      </c>
      <c r="E167" s="237">
        <v>25926655.560000002</v>
      </c>
      <c r="F167" s="340">
        <v>4610622.1099999994</v>
      </c>
      <c r="G167" s="239">
        <v>8340721.4099999992</v>
      </c>
      <c r="H167" s="239">
        <v>11601301.799999999</v>
      </c>
      <c r="I167" s="240">
        <v>13846360.5</v>
      </c>
      <c r="J167" s="241">
        <v>15707617.26</v>
      </c>
      <c r="K167" s="242">
        <v>17078576.949999999</v>
      </c>
      <c r="L167" s="243">
        <v>18335757.82</v>
      </c>
      <c r="M167" s="244">
        <v>19648445.760000002</v>
      </c>
      <c r="N167" s="245">
        <v>20958230.950000003</v>
      </c>
      <c r="O167" s="246">
        <v>22748771.990000002</v>
      </c>
      <c r="P167" s="341">
        <v>25372529.399999999</v>
      </c>
      <c r="Q167" s="237">
        <v>29055993.150000002</v>
      </c>
      <c r="R167" s="213">
        <f t="shared" si="5"/>
        <v>17145021.692083333</v>
      </c>
      <c r="S167" s="188"/>
      <c r="T167" s="224">
        <f>R167</f>
        <v>17145021.692083333</v>
      </c>
      <c r="U167" s="223"/>
      <c r="V167" s="223"/>
      <c r="W167" s="224"/>
    </row>
    <row r="168" spans="1:23" ht="15">
      <c r="A168" s="199"/>
      <c r="B168" s="199"/>
      <c r="C168" s="209"/>
      <c r="D168" s="304"/>
      <c r="E168" s="211"/>
      <c r="F168" s="335"/>
      <c r="G168" s="213"/>
      <c r="H168" s="213"/>
      <c r="I168" s="214"/>
      <c r="J168" s="215"/>
      <c r="K168" s="216"/>
      <c r="L168" s="217"/>
      <c r="M168" s="218"/>
      <c r="N168" s="219"/>
      <c r="O168" s="220"/>
      <c r="P168" s="336"/>
      <c r="Q168" s="211"/>
      <c r="R168" s="213">
        <f t="shared" si="5"/>
        <v>0</v>
      </c>
      <c r="S168" s="188"/>
      <c r="T168" s="223"/>
      <c r="U168" s="223"/>
      <c r="V168" s="223"/>
      <c r="W168" s="223"/>
    </row>
    <row r="169" spans="1:23" ht="15">
      <c r="A169" s="199" t="s">
        <v>391</v>
      </c>
      <c r="B169" s="199" t="s">
        <v>176</v>
      </c>
      <c r="C169" s="209" t="str">
        <f>+A169</f>
        <v>4032</v>
      </c>
      <c r="D169" s="210" t="s">
        <v>392</v>
      </c>
      <c r="E169" s="211">
        <v>22501731.329999998</v>
      </c>
      <c r="F169" s="335">
        <v>1954149.8</v>
      </c>
      <c r="G169" s="213">
        <v>3912240.67</v>
      </c>
      <c r="H169" s="213">
        <v>5875691.7000000002</v>
      </c>
      <c r="I169" s="214">
        <v>7847723.0700000003</v>
      </c>
      <c r="J169" s="215">
        <v>9825128.1199999992</v>
      </c>
      <c r="K169" s="216">
        <v>11816142.73</v>
      </c>
      <c r="L169" s="217">
        <v>13816140.18</v>
      </c>
      <c r="M169" s="218">
        <v>15822367.59</v>
      </c>
      <c r="N169" s="219">
        <v>17840670.039999999</v>
      </c>
      <c r="O169" s="220">
        <v>19871180.850000001</v>
      </c>
      <c r="P169" s="336">
        <v>21928779.91</v>
      </c>
      <c r="Q169" s="211">
        <v>24014068.280000001</v>
      </c>
      <c r="R169" s="213">
        <f t="shared" si="5"/>
        <v>12814009.53875</v>
      </c>
      <c r="S169" s="188"/>
      <c r="T169" s="223"/>
      <c r="U169" s="223"/>
      <c r="V169" s="223"/>
      <c r="W169" s="223"/>
    </row>
    <row r="170" spans="1:23" ht="15">
      <c r="A170" s="199" t="s">
        <v>393</v>
      </c>
      <c r="B170" s="199" t="s">
        <v>176</v>
      </c>
      <c r="C170" s="209" t="str">
        <f>+A170</f>
        <v>4042</v>
      </c>
      <c r="D170" s="210" t="s">
        <v>394</v>
      </c>
      <c r="E170" s="211">
        <v>2736728</v>
      </c>
      <c r="F170" s="335">
        <v>220917.79</v>
      </c>
      <c r="G170" s="213">
        <v>451024.6</v>
      </c>
      <c r="H170" s="213">
        <v>681131.41</v>
      </c>
      <c r="I170" s="214">
        <v>940719.33</v>
      </c>
      <c r="J170" s="215">
        <v>1200362.8500000001</v>
      </c>
      <c r="K170" s="216">
        <v>1460909.27</v>
      </c>
      <c r="L170" s="217">
        <v>1721455.69</v>
      </c>
      <c r="M170" s="218">
        <v>1982002.11</v>
      </c>
      <c r="N170" s="219">
        <v>2244667.39</v>
      </c>
      <c r="O170" s="220">
        <v>2507332.67</v>
      </c>
      <c r="P170" s="336">
        <v>2769997.95</v>
      </c>
      <c r="Q170" s="211">
        <v>3032663.23</v>
      </c>
      <c r="R170" s="213">
        <f t="shared" si="5"/>
        <v>1588768.0562499997</v>
      </c>
      <c r="S170" s="188"/>
      <c r="T170" s="223"/>
      <c r="U170" s="223"/>
      <c r="V170" s="223"/>
      <c r="W170" s="223"/>
    </row>
    <row r="171" spans="1:23" ht="15">
      <c r="A171" s="199" t="s">
        <v>395</v>
      </c>
      <c r="B171" s="199" t="s">
        <v>176</v>
      </c>
      <c r="C171" s="209" t="str">
        <f>+A171</f>
        <v>4062</v>
      </c>
      <c r="D171" s="210" t="s">
        <v>396</v>
      </c>
      <c r="E171" s="211">
        <v>0</v>
      </c>
      <c r="F171" s="335">
        <v>0</v>
      </c>
      <c r="G171" s="213">
        <v>0</v>
      </c>
      <c r="H171" s="213">
        <v>0</v>
      </c>
      <c r="I171" s="214">
        <v>0</v>
      </c>
      <c r="J171" s="215">
        <v>0</v>
      </c>
      <c r="K171" s="216">
        <v>0</v>
      </c>
      <c r="L171" s="217">
        <v>0</v>
      </c>
      <c r="M171" s="218">
        <v>0</v>
      </c>
      <c r="N171" s="219">
        <v>0</v>
      </c>
      <c r="O171" s="220">
        <v>0</v>
      </c>
      <c r="P171" s="336">
        <v>0</v>
      </c>
      <c r="Q171" s="211">
        <v>0</v>
      </c>
      <c r="R171" s="213">
        <f t="shared" si="5"/>
        <v>0</v>
      </c>
      <c r="S171" s="188"/>
      <c r="T171" s="223"/>
      <c r="U171" s="223"/>
      <c r="V171" s="223"/>
      <c r="W171" s="223"/>
    </row>
    <row r="172" spans="1:23" ht="15">
      <c r="A172" s="199"/>
      <c r="B172" s="199"/>
      <c r="C172" s="209"/>
      <c r="D172" s="210" t="s">
        <v>397</v>
      </c>
      <c r="E172" s="237">
        <v>25238459.329999998</v>
      </c>
      <c r="F172" s="340">
        <v>2175067.59</v>
      </c>
      <c r="G172" s="239">
        <v>4363265.2699999996</v>
      </c>
      <c r="H172" s="239">
        <v>6556823.1100000003</v>
      </c>
      <c r="I172" s="240">
        <v>8788442.4000000004</v>
      </c>
      <c r="J172" s="241">
        <v>11025490.969999999</v>
      </c>
      <c r="K172" s="242">
        <v>13277052</v>
      </c>
      <c r="L172" s="243">
        <v>15537595.869999999</v>
      </c>
      <c r="M172" s="244">
        <v>17804369.699999999</v>
      </c>
      <c r="N172" s="245">
        <v>20085337.43</v>
      </c>
      <c r="O172" s="246">
        <v>22378513.520000003</v>
      </c>
      <c r="P172" s="341">
        <v>24698777.859999999</v>
      </c>
      <c r="Q172" s="237">
        <v>27046731.510000002</v>
      </c>
      <c r="R172" s="213">
        <f t="shared" si="5"/>
        <v>14402777.595000004</v>
      </c>
      <c r="S172" s="188"/>
      <c r="T172" s="224">
        <f>R172</f>
        <v>14402777.595000004</v>
      </c>
      <c r="U172" s="223"/>
      <c r="V172" s="223"/>
      <c r="W172" s="224"/>
    </row>
    <row r="173" spans="1:23" ht="15">
      <c r="A173" s="199"/>
      <c r="B173" s="199"/>
      <c r="C173" s="209"/>
      <c r="D173" s="304"/>
      <c r="E173" s="211"/>
      <c r="F173" s="335"/>
      <c r="G173" s="213"/>
      <c r="H173" s="213"/>
      <c r="I173" s="214"/>
      <c r="J173" s="215"/>
      <c r="K173" s="216"/>
      <c r="L173" s="217"/>
      <c r="M173" s="218"/>
      <c r="N173" s="219"/>
      <c r="O173" s="220"/>
      <c r="P173" s="336"/>
      <c r="Q173" s="211"/>
      <c r="R173" s="213">
        <f t="shared" si="5"/>
        <v>0</v>
      </c>
      <c r="S173" s="188"/>
      <c r="T173" s="223"/>
      <c r="U173" s="223"/>
      <c r="V173" s="223"/>
      <c r="W173" s="223"/>
    </row>
    <row r="174" spans="1:23" ht="15">
      <c r="A174" s="199" t="s">
        <v>398</v>
      </c>
      <c r="B174" s="199" t="s">
        <v>176</v>
      </c>
      <c r="C174" s="209" t="str">
        <f>+A174</f>
        <v>4271</v>
      </c>
      <c r="D174" s="210" t="s">
        <v>399</v>
      </c>
      <c r="E174" s="211">
        <v>0</v>
      </c>
      <c r="F174" s="335">
        <v>0</v>
      </c>
      <c r="G174" s="213">
        <v>0</v>
      </c>
      <c r="H174" s="213">
        <v>0</v>
      </c>
      <c r="I174" s="214">
        <v>0</v>
      </c>
      <c r="J174" s="215">
        <v>0</v>
      </c>
      <c r="K174" s="216">
        <v>0</v>
      </c>
      <c r="L174" s="217">
        <v>0</v>
      </c>
      <c r="M174" s="218">
        <v>0</v>
      </c>
      <c r="N174" s="219">
        <v>0</v>
      </c>
      <c r="O174" s="220">
        <v>0</v>
      </c>
      <c r="P174" s="336">
        <v>0</v>
      </c>
      <c r="Q174" s="211">
        <v>0</v>
      </c>
      <c r="R174" s="213">
        <f t="shared" si="5"/>
        <v>0</v>
      </c>
      <c r="S174" s="188"/>
      <c r="T174" s="223"/>
      <c r="U174" s="223"/>
      <c r="V174" s="223"/>
      <c r="W174" s="223"/>
    </row>
    <row r="175" spans="1:23" ht="15">
      <c r="A175" s="199" t="s">
        <v>400</v>
      </c>
      <c r="B175" s="199" t="s">
        <v>176</v>
      </c>
      <c r="C175" s="209" t="str">
        <f>+A175</f>
        <v>4279</v>
      </c>
      <c r="D175" s="210" t="s">
        <v>401</v>
      </c>
      <c r="E175" s="211">
        <v>11144572.52</v>
      </c>
      <c r="F175" s="335">
        <v>928577.29</v>
      </c>
      <c r="G175" s="213">
        <v>1857154.58</v>
      </c>
      <c r="H175" s="213">
        <v>2785731.88</v>
      </c>
      <c r="I175" s="214">
        <v>3714309.16</v>
      </c>
      <c r="J175" s="215">
        <v>4642886.46</v>
      </c>
      <c r="K175" s="216">
        <v>5571463.7599999998</v>
      </c>
      <c r="L175" s="217">
        <v>6500041.0499999998</v>
      </c>
      <c r="M175" s="218">
        <v>7428508.96</v>
      </c>
      <c r="N175" s="219">
        <v>8356976.8799999999</v>
      </c>
      <c r="O175" s="220">
        <v>9285444.7899999991</v>
      </c>
      <c r="P175" s="336">
        <v>10213847.09</v>
      </c>
      <c r="Q175" s="211">
        <v>11142249.390000001</v>
      </c>
      <c r="R175" s="213">
        <f t="shared" si="5"/>
        <v>6035696.07125</v>
      </c>
      <c r="S175" s="188"/>
      <c r="T175" s="223"/>
      <c r="U175" s="223"/>
      <c r="V175" s="223"/>
      <c r="W175" s="223"/>
    </row>
    <row r="176" spans="1:23" ht="15">
      <c r="A176" s="199" t="s">
        <v>400</v>
      </c>
      <c r="B176" s="199" t="s">
        <v>22</v>
      </c>
      <c r="C176" s="209" t="str">
        <f>A176&amp;"."&amp;B176</f>
        <v>4279.1</v>
      </c>
      <c r="D176" s="248" t="s">
        <v>402</v>
      </c>
      <c r="E176" s="211">
        <v>0</v>
      </c>
      <c r="F176" s="335">
        <v>1438.36</v>
      </c>
      <c r="G176" s="213">
        <v>0</v>
      </c>
      <c r="H176" s="213">
        <v>1438.36</v>
      </c>
      <c r="I176" s="214">
        <v>1438.36</v>
      </c>
      <c r="J176" s="215">
        <v>1438.36</v>
      </c>
      <c r="K176" s="216">
        <v>1438.36</v>
      </c>
      <c r="L176" s="217">
        <v>6352.05</v>
      </c>
      <c r="M176" s="218">
        <v>44717.05</v>
      </c>
      <c r="N176" s="219">
        <v>95265.05</v>
      </c>
      <c r="O176" s="220">
        <v>130697.37</v>
      </c>
      <c r="P176" s="336">
        <v>195282.85</v>
      </c>
      <c r="Q176" s="211">
        <v>261191.14</v>
      </c>
      <c r="R176" s="213">
        <f t="shared" si="5"/>
        <v>50841.811666666668</v>
      </c>
      <c r="S176" s="188"/>
      <c r="T176" s="223"/>
      <c r="U176" s="223"/>
      <c r="V176" s="223"/>
      <c r="W176" s="223"/>
    </row>
    <row r="177" spans="1:23" ht="15">
      <c r="A177" s="199" t="s">
        <v>403</v>
      </c>
      <c r="B177" s="199" t="s">
        <v>404</v>
      </c>
      <c r="C177" s="209" t="str">
        <f>+A177</f>
        <v>4310</v>
      </c>
      <c r="D177" s="210" t="s">
        <v>405</v>
      </c>
      <c r="E177" s="211">
        <v>653866.05000000005</v>
      </c>
      <c r="F177" s="335">
        <v>28068.41</v>
      </c>
      <c r="G177" s="213">
        <v>60210.96</v>
      </c>
      <c r="H177" s="213">
        <v>106079.01</v>
      </c>
      <c r="I177" s="214">
        <v>157323.59</v>
      </c>
      <c r="J177" s="215">
        <v>215343.78</v>
      </c>
      <c r="K177" s="216">
        <v>275626.39</v>
      </c>
      <c r="L177" s="217">
        <v>328088.40000000002</v>
      </c>
      <c r="M177" s="218">
        <v>373177.7</v>
      </c>
      <c r="N177" s="219">
        <v>416167.98</v>
      </c>
      <c r="O177" s="220">
        <v>464396.54</v>
      </c>
      <c r="P177" s="336">
        <v>483301.51</v>
      </c>
      <c r="Q177" s="211">
        <v>505176.74</v>
      </c>
      <c r="R177" s="213">
        <f t="shared" si="5"/>
        <v>290608.80541666661</v>
      </c>
      <c r="S177" s="188"/>
      <c r="T177" s="223"/>
      <c r="U177" s="223"/>
      <c r="V177" s="223"/>
      <c r="W177" s="223"/>
    </row>
    <row r="178" spans="1:23" ht="15">
      <c r="A178" s="199" t="s">
        <v>403</v>
      </c>
      <c r="B178" s="199" t="s">
        <v>406</v>
      </c>
      <c r="C178" s="353" t="s">
        <v>407</v>
      </c>
      <c r="D178" s="210" t="s">
        <v>408</v>
      </c>
      <c r="E178" s="211">
        <v>0</v>
      </c>
      <c r="F178" s="335">
        <v>0</v>
      </c>
      <c r="G178" s="213">
        <v>0</v>
      </c>
      <c r="H178" s="213">
        <v>0</v>
      </c>
      <c r="I178" s="214">
        <v>0</v>
      </c>
      <c r="J178" s="215">
        <v>0</v>
      </c>
      <c r="K178" s="216">
        <v>0</v>
      </c>
      <c r="L178" s="217">
        <v>0</v>
      </c>
      <c r="M178" s="218">
        <v>0</v>
      </c>
      <c r="N178" s="219">
        <v>0</v>
      </c>
      <c r="O178" s="220">
        <v>0</v>
      </c>
      <c r="P178" s="336">
        <v>0</v>
      </c>
      <c r="Q178" s="211">
        <v>0</v>
      </c>
      <c r="R178" s="213">
        <f t="shared" si="5"/>
        <v>0</v>
      </c>
      <c r="S178" s="188"/>
      <c r="T178" s="223"/>
      <c r="U178" s="223"/>
      <c r="V178" s="223"/>
      <c r="W178" s="223"/>
    </row>
    <row r="179" spans="1:23" ht="15">
      <c r="A179" s="199" t="s">
        <v>409</v>
      </c>
      <c r="B179" s="199" t="s">
        <v>176</v>
      </c>
      <c r="C179" s="209" t="str">
        <f>+A179</f>
        <v>4280</v>
      </c>
      <c r="D179" s="210" t="s">
        <v>410</v>
      </c>
      <c r="E179" s="211">
        <v>171932.84</v>
      </c>
      <c r="F179" s="335">
        <v>14340</v>
      </c>
      <c r="G179" s="213">
        <v>28680</v>
      </c>
      <c r="H179" s="213">
        <v>43020</v>
      </c>
      <c r="I179" s="214">
        <v>61009.61</v>
      </c>
      <c r="J179" s="215">
        <v>79035.19</v>
      </c>
      <c r="K179" s="216">
        <v>99006.93</v>
      </c>
      <c r="L179" s="217">
        <v>118640.28</v>
      </c>
      <c r="M179" s="218">
        <v>137545.35</v>
      </c>
      <c r="N179" s="219">
        <v>156450.42000000001</v>
      </c>
      <c r="O179" s="220">
        <v>175355.49</v>
      </c>
      <c r="P179" s="336">
        <v>194260.56</v>
      </c>
      <c r="Q179" s="211">
        <v>454448.18</v>
      </c>
      <c r="R179" s="213">
        <f t="shared" si="5"/>
        <v>118377.86166666668</v>
      </c>
      <c r="S179" s="188"/>
      <c r="T179" s="223"/>
      <c r="U179" s="223"/>
      <c r="V179" s="223"/>
      <c r="W179" s="223"/>
    </row>
    <row r="180" spans="1:23" ht="15">
      <c r="A180" s="199" t="s">
        <v>411</v>
      </c>
      <c r="B180" s="199" t="s">
        <v>176</v>
      </c>
      <c r="C180" s="209" t="str">
        <f>+A180</f>
        <v>4281</v>
      </c>
      <c r="D180" s="210" t="s">
        <v>412</v>
      </c>
      <c r="E180" s="211">
        <v>40970.639999999999</v>
      </c>
      <c r="F180" s="335">
        <v>3414.22</v>
      </c>
      <c r="G180" s="213">
        <v>6828.44</v>
      </c>
      <c r="H180" s="213">
        <v>10242.66</v>
      </c>
      <c r="I180" s="214">
        <v>13656.88</v>
      </c>
      <c r="J180" s="215">
        <v>17071.099999999999</v>
      </c>
      <c r="K180" s="216">
        <v>20485.32</v>
      </c>
      <c r="L180" s="217">
        <v>23899.54</v>
      </c>
      <c r="M180" s="218">
        <v>27313.759999999998</v>
      </c>
      <c r="N180" s="219">
        <v>30727.98</v>
      </c>
      <c r="O180" s="220">
        <v>34142.199999999997</v>
      </c>
      <c r="P180" s="336">
        <v>37556.42</v>
      </c>
      <c r="Q180" s="211">
        <v>40970.639999999999</v>
      </c>
      <c r="R180" s="213">
        <f t="shared" si="5"/>
        <v>22192.429999999997</v>
      </c>
      <c r="S180" s="188"/>
      <c r="T180" s="223"/>
      <c r="U180" s="223"/>
      <c r="V180" s="223"/>
      <c r="W180" s="223"/>
    </row>
    <row r="181" spans="1:23" ht="15">
      <c r="A181" s="199"/>
      <c r="B181" s="199"/>
      <c r="C181" s="209"/>
      <c r="D181" s="210" t="s">
        <v>413</v>
      </c>
      <c r="E181" s="237">
        <v>12011342.050000001</v>
      </c>
      <c r="F181" s="340">
        <v>975838.28</v>
      </c>
      <c r="G181" s="239">
        <v>1952873.98</v>
      </c>
      <c r="H181" s="239">
        <v>2946511.9099999997</v>
      </c>
      <c r="I181" s="240">
        <v>3947737.5999999996</v>
      </c>
      <c r="J181" s="241">
        <v>4955774.8900000006</v>
      </c>
      <c r="K181" s="242">
        <v>5968020.7599999998</v>
      </c>
      <c r="L181" s="243">
        <v>6977021.3200000003</v>
      </c>
      <c r="M181" s="244">
        <v>8011262.8199999994</v>
      </c>
      <c r="N181" s="245">
        <v>9055588.3100000005</v>
      </c>
      <c r="O181" s="246">
        <v>10090036.389999997</v>
      </c>
      <c r="P181" s="341">
        <v>11124248.43</v>
      </c>
      <c r="Q181" s="237">
        <v>12404036.090000002</v>
      </c>
      <c r="R181" s="213">
        <f t="shared" si="5"/>
        <v>6517716.9800000004</v>
      </c>
      <c r="S181" s="188"/>
      <c r="T181" s="224">
        <f>R181</f>
        <v>6517716.9800000004</v>
      </c>
      <c r="U181" s="223"/>
      <c r="V181" s="223"/>
      <c r="W181" s="224"/>
    </row>
    <row r="182" spans="1:23" ht="15">
      <c r="A182" s="199"/>
      <c r="B182" s="199"/>
      <c r="C182" s="209"/>
      <c r="D182" s="210"/>
      <c r="E182" s="211"/>
      <c r="F182" s="335"/>
      <c r="G182" s="213"/>
      <c r="H182" s="213"/>
      <c r="I182" s="214"/>
      <c r="J182" s="215"/>
      <c r="K182" s="216"/>
      <c r="L182" s="217"/>
      <c r="M182" s="218"/>
      <c r="N182" s="219"/>
      <c r="O182" s="220"/>
      <c r="P182" s="336"/>
      <c r="Q182" s="211"/>
      <c r="R182" s="213">
        <f t="shared" si="5"/>
        <v>0</v>
      </c>
      <c r="S182" s="188"/>
      <c r="T182" s="223"/>
      <c r="U182" s="223"/>
      <c r="V182" s="223"/>
      <c r="W182" s="223"/>
    </row>
    <row r="183" spans="1:23" ht="15">
      <c r="A183" s="199" t="s">
        <v>414</v>
      </c>
      <c r="B183" s="199" t="s">
        <v>176</v>
      </c>
      <c r="C183" s="209" t="str">
        <f t="shared" ref="C183:C189" si="6">+A183</f>
        <v>4091</v>
      </c>
      <c r="D183" s="210" t="s">
        <v>415</v>
      </c>
      <c r="E183" s="211">
        <v>4577015.2699999996</v>
      </c>
      <c r="F183" s="335">
        <v>2283596.7599999998</v>
      </c>
      <c r="G183" s="213">
        <v>4298248.41</v>
      </c>
      <c r="H183" s="213">
        <v>5287917.1100000003</v>
      </c>
      <c r="I183" s="214">
        <v>5241602.4400000004</v>
      </c>
      <c r="J183" s="215">
        <v>4431733.08</v>
      </c>
      <c r="K183" s="216">
        <v>3471847.84</v>
      </c>
      <c r="L183" s="217">
        <v>2170179.67</v>
      </c>
      <c r="M183" s="218">
        <v>880227.36</v>
      </c>
      <c r="N183" s="219">
        <v>-2485927.3199999998</v>
      </c>
      <c r="O183" s="220">
        <v>-3021352.42</v>
      </c>
      <c r="P183" s="336">
        <v>-4797694.62</v>
      </c>
      <c r="Q183" s="211">
        <v>-2363280.08</v>
      </c>
      <c r="R183" s="213">
        <f t="shared" si="5"/>
        <v>1572270.4920833332</v>
      </c>
      <c r="S183" s="188"/>
      <c r="T183" s="223"/>
      <c r="U183" s="223"/>
      <c r="V183" s="223"/>
      <c r="W183" s="223"/>
    </row>
    <row r="184" spans="1:23" ht="15">
      <c r="A184" s="199" t="s">
        <v>416</v>
      </c>
      <c r="B184" s="199" t="s">
        <v>176</v>
      </c>
      <c r="C184" s="209" t="str">
        <f t="shared" si="6"/>
        <v>4092</v>
      </c>
      <c r="D184" s="210" t="s">
        <v>417</v>
      </c>
      <c r="E184" s="211">
        <v>-202120.14</v>
      </c>
      <c r="F184" s="335">
        <v>7330.97</v>
      </c>
      <c r="G184" s="213">
        <v>37285.589999999997</v>
      </c>
      <c r="H184" s="213">
        <v>21769.71</v>
      </c>
      <c r="I184" s="214">
        <v>24751.85</v>
      </c>
      <c r="J184" s="215">
        <v>26750.91</v>
      </c>
      <c r="K184" s="216">
        <v>29057.53</v>
      </c>
      <c r="L184" s="217">
        <v>27025.62</v>
      </c>
      <c r="M184" s="218">
        <v>17780.560000000001</v>
      </c>
      <c r="N184" s="219">
        <v>-108986.38</v>
      </c>
      <c r="O184" s="220">
        <v>-138397.03</v>
      </c>
      <c r="P184" s="336">
        <v>-178134.69</v>
      </c>
      <c r="Q184" s="211">
        <v>-286</v>
      </c>
      <c r="R184" s="213">
        <f t="shared" si="5"/>
        <v>-27914.035833333339</v>
      </c>
      <c r="S184" s="188"/>
      <c r="T184" s="223"/>
      <c r="U184" s="223"/>
      <c r="V184" s="223"/>
      <c r="W184" s="223"/>
    </row>
    <row r="185" spans="1:23" ht="15">
      <c r="A185" s="199" t="s">
        <v>418</v>
      </c>
      <c r="B185" s="199" t="s">
        <v>176</v>
      </c>
      <c r="C185" s="209" t="str">
        <f t="shared" si="6"/>
        <v>4101</v>
      </c>
      <c r="D185" s="210" t="s">
        <v>419</v>
      </c>
      <c r="E185" s="211">
        <v>1569439.44</v>
      </c>
      <c r="F185" s="335">
        <v>208547.1</v>
      </c>
      <c r="G185" s="213">
        <v>417094.2</v>
      </c>
      <c r="H185" s="213">
        <v>589688.06000000006</v>
      </c>
      <c r="I185" s="214">
        <v>1022124.19</v>
      </c>
      <c r="J185" s="215">
        <v>1454560.28</v>
      </c>
      <c r="K185" s="216">
        <v>1539871.19</v>
      </c>
      <c r="L185" s="217">
        <v>1914388.25</v>
      </c>
      <c r="M185" s="218">
        <v>2288905.2599999998</v>
      </c>
      <c r="N185" s="219">
        <v>5346014.45</v>
      </c>
      <c r="O185" s="220">
        <v>6018598.4500000002</v>
      </c>
      <c r="P185" s="336">
        <v>9460540.9800000004</v>
      </c>
      <c r="Q185" s="211">
        <v>11134552.609999999</v>
      </c>
      <c r="R185" s="213">
        <f t="shared" si="5"/>
        <v>3051027.3695833334</v>
      </c>
      <c r="S185" s="188"/>
      <c r="T185" s="223"/>
      <c r="U185" s="223"/>
      <c r="V185" s="223"/>
      <c r="W185" s="223"/>
    </row>
    <row r="186" spans="1:23" ht="15">
      <c r="A186" s="199" t="s">
        <v>420</v>
      </c>
      <c r="B186" s="199" t="s">
        <v>176</v>
      </c>
      <c r="C186" s="354" t="str">
        <f t="shared" si="6"/>
        <v>4102</v>
      </c>
      <c r="D186" s="210" t="s">
        <v>421</v>
      </c>
      <c r="E186" s="211">
        <v>0</v>
      </c>
      <c r="F186" s="335">
        <v>0</v>
      </c>
      <c r="G186" s="213">
        <v>0</v>
      </c>
      <c r="H186" s="213">
        <v>0</v>
      </c>
      <c r="I186" s="214">
        <v>0</v>
      </c>
      <c r="J186" s="215">
        <v>0</v>
      </c>
      <c r="K186" s="216">
        <v>0</v>
      </c>
      <c r="L186" s="217">
        <v>0</v>
      </c>
      <c r="M186" s="218">
        <v>0</v>
      </c>
      <c r="N186" s="219">
        <v>0</v>
      </c>
      <c r="O186" s="220">
        <v>0</v>
      </c>
      <c r="P186" s="336">
        <v>0</v>
      </c>
      <c r="Q186" s="211">
        <v>0</v>
      </c>
      <c r="R186" s="213">
        <f t="shared" si="5"/>
        <v>0</v>
      </c>
      <c r="S186" s="188"/>
      <c r="T186" s="223"/>
      <c r="U186" s="223"/>
      <c r="V186" s="223"/>
      <c r="W186" s="223"/>
    </row>
    <row r="187" spans="1:23" ht="15">
      <c r="A187" s="199" t="s">
        <v>422</v>
      </c>
      <c r="B187" s="199" t="s">
        <v>176</v>
      </c>
      <c r="C187" s="355" t="str">
        <f t="shared" si="6"/>
        <v>4111</v>
      </c>
      <c r="D187" s="210" t="s">
        <v>423</v>
      </c>
      <c r="E187" s="211">
        <v>0</v>
      </c>
      <c r="F187" s="335">
        <v>0</v>
      </c>
      <c r="G187" s="213">
        <v>0</v>
      </c>
      <c r="H187" s="213">
        <v>0</v>
      </c>
      <c r="I187" s="214">
        <v>0</v>
      </c>
      <c r="J187" s="215">
        <v>0</v>
      </c>
      <c r="K187" s="216">
        <v>0</v>
      </c>
      <c r="L187" s="217">
        <v>0</v>
      </c>
      <c r="M187" s="218">
        <v>0</v>
      </c>
      <c r="N187" s="219">
        <v>0</v>
      </c>
      <c r="O187" s="220">
        <v>0</v>
      </c>
      <c r="P187" s="336">
        <v>0</v>
      </c>
      <c r="Q187" s="211">
        <v>0</v>
      </c>
      <c r="R187" s="213">
        <f t="shared" si="5"/>
        <v>0</v>
      </c>
      <c r="S187" s="188"/>
      <c r="T187" s="223"/>
      <c r="U187" s="223"/>
      <c r="V187" s="223"/>
      <c r="W187" s="223"/>
    </row>
    <row r="188" spans="1:23" ht="15">
      <c r="A188" s="199" t="s">
        <v>424</v>
      </c>
      <c r="B188" s="199" t="s">
        <v>176</v>
      </c>
      <c r="C188" s="354" t="str">
        <f t="shared" si="6"/>
        <v>4112</v>
      </c>
      <c r="D188" s="210" t="s">
        <v>425</v>
      </c>
      <c r="E188" s="211">
        <v>0</v>
      </c>
      <c r="F188" s="335">
        <v>0</v>
      </c>
      <c r="G188" s="213">
        <v>0</v>
      </c>
      <c r="H188" s="213">
        <v>0</v>
      </c>
      <c r="I188" s="214">
        <v>0</v>
      </c>
      <c r="J188" s="215">
        <v>0</v>
      </c>
      <c r="K188" s="216">
        <v>0</v>
      </c>
      <c r="L188" s="217">
        <v>0</v>
      </c>
      <c r="M188" s="218">
        <v>0</v>
      </c>
      <c r="N188" s="219">
        <v>0</v>
      </c>
      <c r="O188" s="220">
        <v>0</v>
      </c>
      <c r="P188" s="336">
        <v>0</v>
      </c>
      <c r="Q188" s="211">
        <v>0</v>
      </c>
      <c r="R188" s="213">
        <f t="shared" si="5"/>
        <v>0</v>
      </c>
      <c r="S188" s="188"/>
      <c r="T188" s="223"/>
      <c r="U188" s="223"/>
      <c r="V188" s="223"/>
      <c r="W188" s="223"/>
    </row>
    <row r="189" spans="1:23" ht="15">
      <c r="A189" s="222" t="s">
        <v>426</v>
      </c>
      <c r="B189" s="199" t="s">
        <v>176</v>
      </c>
      <c r="C189" s="209" t="str">
        <f t="shared" si="6"/>
        <v>[4200,4114]</v>
      </c>
      <c r="D189" s="210" t="s">
        <v>427</v>
      </c>
      <c r="E189" s="211">
        <v>-48834</v>
      </c>
      <c r="F189" s="335">
        <v>-3544.92</v>
      </c>
      <c r="G189" s="213">
        <v>-7089.83</v>
      </c>
      <c r="H189" s="213">
        <v>-10634.75</v>
      </c>
      <c r="I189" s="214">
        <v>-14179.67</v>
      </c>
      <c r="J189" s="215">
        <v>-17724.580000000002</v>
      </c>
      <c r="K189" s="216">
        <v>-21269.5</v>
      </c>
      <c r="L189" s="217">
        <v>-24814.42</v>
      </c>
      <c r="M189" s="218">
        <v>-28359.33</v>
      </c>
      <c r="N189" s="219">
        <v>-31904.25</v>
      </c>
      <c r="O189" s="220">
        <v>-35449.17</v>
      </c>
      <c r="P189" s="336">
        <v>-34367.08</v>
      </c>
      <c r="Q189" s="211">
        <v>-38175</v>
      </c>
      <c r="R189" s="213">
        <f t="shared" si="5"/>
        <v>-22736.833333333332</v>
      </c>
      <c r="S189" s="188"/>
      <c r="T189" s="223"/>
      <c r="U189" s="223"/>
      <c r="V189" s="223"/>
      <c r="W189" s="223"/>
    </row>
    <row r="190" spans="1:23" ht="15">
      <c r="A190" s="199"/>
      <c r="B190" s="199"/>
      <c r="C190" s="209"/>
      <c r="D190" s="210" t="s">
        <v>428</v>
      </c>
      <c r="E190" s="237">
        <v>5895500.5700000003</v>
      </c>
      <c r="F190" s="340">
        <v>2495929.91</v>
      </c>
      <c r="G190" s="239">
        <v>4745538.37</v>
      </c>
      <c r="H190" s="239">
        <v>5888740.1300000008</v>
      </c>
      <c r="I190" s="240">
        <v>6274298.8100000005</v>
      </c>
      <c r="J190" s="241">
        <v>5895319.6900000004</v>
      </c>
      <c r="K190" s="242">
        <v>5019507.0599999996</v>
      </c>
      <c r="L190" s="243">
        <v>4086779.12</v>
      </c>
      <c r="M190" s="244">
        <v>3158553.8499999996</v>
      </c>
      <c r="N190" s="245">
        <v>2719196.5000000005</v>
      </c>
      <c r="O190" s="246">
        <v>2823399.8300000005</v>
      </c>
      <c r="P190" s="341">
        <v>4450344.59</v>
      </c>
      <c r="Q190" s="237">
        <v>8732811.5299999993</v>
      </c>
      <c r="R190" s="213">
        <f t="shared" si="5"/>
        <v>4572646.9924999997</v>
      </c>
      <c r="S190" s="188"/>
      <c r="T190" s="224">
        <f>R190</f>
        <v>4572646.9924999997</v>
      </c>
      <c r="U190" s="223"/>
      <c r="V190" s="223"/>
      <c r="W190" s="224"/>
    </row>
    <row r="191" spans="1:23" ht="15">
      <c r="A191" s="199"/>
      <c r="B191" s="199"/>
      <c r="C191" s="209"/>
      <c r="D191" s="210"/>
      <c r="E191" s="211"/>
      <c r="F191" s="335"/>
      <c r="G191" s="213"/>
      <c r="H191" s="213"/>
      <c r="I191" s="214"/>
      <c r="J191" s="215"/>
      <c r="K191" s="216"/>
      <c r="L191" s="217"/>
      <c r="M191" s="218"/>
      <c r="N191" s="219"/>
      <c r="O191" s="220"/>
      <c r="P191" s="336"/>
      <c r="Q191" s="211"/>
      <c r="R191" s="213">
        <f t="shared" si="5"/>
        <v>0</v>
      </c>
      <c r="S191" s="188"/>
      <c r="T191" s="223"/>
      <c r="U191" s="223"/>
      <c r="V191" s="223"/>
      <c r="W191" s="223"/>
    </row>
    <row r="192" spans="1:23" ht="15">
      <c r="A192" s="199"/>
      <c r="B192" s="199"/>
      <c r="C192" s="209"/>
      <c r="D192" s="210"/>
      <c r="E192" s="211"/>
      <c r="F192" s="335"/>
      <c r="G192" s="213"/>
      <c r="H192" s="213"/>
      <c r="I192" s="214"/>
      <c r="J192" s="215"/>
      <c r="K192" s="216"/>
      <c r="L192" s="217"/>
      <c r="M192" s="218"/>
      <c r="N192" s="219"/>
      <c r="O192" s="220"/>
      <c r="P192" s="336"/>
      <c r="Q192" s="211"/>
      <c r="R192" s="213">
        <f t="shared" si="5"/>
        <v>0</v>
      </c>
      <c r="S192" s="188"/>
      <c r="T192" s="223"/>
      <c r="U192" s="223"/>
      <c r="V192" s="223"/>
      <c r="W192" s="223"/>
    </row>
    <row r="193" spans="1:23" ht="15">
      <c r="A193" s="199" t="s">
        <v>429</v>
      </c>
      <c r="B193" s="199" t="s">
        <v>176</v>
      </c>
      <c r="C193" s="356" t="s">
        <v>429</v>
      </c>
      <c r="D193" s="210" t="s">
        <v>430</v>
      </c>
      <c r="E193" s="211">
        <v>0</v>
      </c>
      <c r="F193" s="335">
        <v>0</v>
      </c>
      <c r="G193" s="213">
        <v>0</v>
      </c>
      <c r="H193" s="213">
        <v>0</v>
      </c>
      <c r="I193" s="214">
        <v>0</v>
      </c>
      <c r="J193" s="215">
        <v>0</v>
      </c>
      <c r="K193" s="216">
        <v>0</v>
      </c>
      <c r="L193" s="217">
        <v>0</v>
      </c>
      <c r="M193" s="218">
        <v>0</v>
      </c>
      <c r="N193" s="219">
        <v>0</v>
      </c>
      <c r="O193" s="220">
        <v>0</v>
      </c>
      <c r="P193" s="336">
        <v>0</v>
      </c>
      <c r="Q193" s="211">
        <v>0</v>
      </c>
      <c r="R193" s="213">
        <f t="shared" si="5"/>
        <v>0</v>
      </c>
      <c r="S193" s="188"/>
      <c r="T193" s="223"/>
      <c r="U193" s="223"/>
      <c r="V193" s="223"/>
      <c r="W193" s="223"/>
    </row>
    <row r="194" spans="1:23" ht="15">
      <c r="A194" s="199" t="s">
        <v>431</v>
      </c>
      <c r="B194" s="199" t="s">
        <v>176</v>
      </c>
      <c r="C194" s="356" t="s">
        <v>431</v>
      </c>
      <c r="D194" s="210" t="s">
        <v>432</v>
      </c>
      <c r="E194" s="211">
        <v>0</v>
      </c>
      <c r="F194" s="335">
        <v>0</v>
      </c>
      <c r="G194" s="213">
        <v>0</v>
      </c>
      <c r="H194" s="213">
        <v>0</v>
      </c>
      <c r="I194" s="214">
        <v>0</v>
      </c>
      <c r="J194" s="215">
        <v>0</v>
      </c>
      <c r="K194" s="216">
        <v>0</v>
      </c>
      <c r="L194" s="217">
        <v>0</v>
      </c>
      <c r="M194" s="218">
        <v>0</v>
      </c>
      <c r="N194" s="219">
        <v>0</v>
      </c>
      <c r="O194" s="220">
        <v>0</v>
      </c>
      <c r="P194" s="336">
        <v>0</v>
      </c>
      <c r="Q194" s="211">
        <v>0</v>
      </c>
      <c r="R194" s="213">
        <f t="shared" si="5"/>
        <v>0</v>
      </c>
      <c r="S194" s="188"/>
      <c r="T194" s="223"/>
      <c r="U194" s="223"/>
      <c r="V194" s="223"/>
      <c r="W194" s="223"/>
    </row>
    <row r="195" spans="1:23" ht="15">
      <c r="A195" s="222" t="s">
        <v>433</v>
      </c>
      <c r="B195" s="222" t="s">
        <v>176</v>
      </c>
      <c r="C195" s="357" t="s">
        <v>434</v>
      </c>
      <c r="D195" s="210" t="s">
        <v>435</v>
      </c>
      <c r="E195" s="211">
        <v>232468.15</v>
      </c>
      <c r="F195" s="335">
        <v>17450</v>
      </c>
      <c r="G195" s="213">
        <v>31134.29</v>
      </c>
      <c r="H195" s="213">
        <v>79543.11</v>
      </c>
      <c r="I195" s="214">
        <v>116965.83</v>
      </c>
      <c r="J195" s="215">
        <v>121620.23</v>
      </c>
      <c r="K195" s="216">
        <v>132379.84</v>
      </c>
      <c r="L195" s="217">
        <v>150410.09</v>
      </c>
      <c r="M195" s="218">
        <v>159188.35</v>
      </c>
      <c r="N195" s="219">
        <v>180381.25</v>
      </c>
      <c r="O195" s="220">
        <v>198615.87</v>
      </c>
      <c r="P195" s="336">
        <v>206609.9</v>
      </c>
      <c r="Q195" s="211">
        <v>299157.34999999998</v>
      </c>
      <c r="R195" s="213">
        <f t="shared" si="5"/>
        <v>138342.62583333332</v>
      </c>
      <c r="S195" s="193"/>
      <c r="T195" s="223"/>
      <c r="U195" s="223"/>
      <c r="V195" s="223"/>
      <c r="W195" s="223"/>
    </row>
    <row r="196" spans="1:23" ht="15">
      <c r="A196" s="358" t="s">
        <v>436</v>
      </c>
      <c r="B196" s="358" t="s">
        <v>176</v>
      </c>
      <c r="C196" s="359" t="s">
        <v>437</v>
      </c>
      <c r="D196" s="347" t="s">
        <v>438</v>
      </c>
      <c r="E196" s="211"/>
      <c r="F196" s="335">
        <v>-27064.27</v>
      </c>
      <c r="G196" s="213">
        <v>-135849.70000000001</v>
      </c>
      <c r="H196" s="213">
        <v>-113800.01</v>
      </c>
      <c r="I196" s="214">
        <v>-150174.72</v>
      </c>
      <c r="J196" s="215">
        <v>-151244.47</v>
      </c>
      <c r="K196" s="216">
        <v>-153198.9</v>
      </c>
      <c r="L196" s="217">
        <v>-167818.99</v>
      </c>
      <c r="M196" s="218">
        <v>-155396.24</v>
      </c>
      <c r="N196" s="219">
        <v>-283307.46999999997</v>
      </c>
      <c r="O196" s="220">
        <v>-276916.74</v>
      </c>
      <c r="P196" s="336">
        <v>-310788.96999999997</v>
      </c>
      <c r="Q196" s="211">
        <v>-291752.32000000001</v>
      </c>
      <c r="R196" s="213">
        <f t="shared" si="5"/>
        <v>-172619.71999999997</v>
      </c>
      <c r="S196" s="193"/>
      <c r="T196" s="223"/>
      <c r="U196" s="223"/>
      <c r="V196" s="393">
        <v>0</v>
      </c>
      <c r="W196" s="223"/>
    </row>
    <row r="197" spans="1:23" ht="15">
      <c r="A197" s="222" t="s">
        <v>439</v>
      </c>
      <c r="B197" s="329" t="s">
        <v>176</v>
      </c>
      <c r="C197" s="357" t="s">
        <v>440</v>
      </c>
      <c r="D197" s="210" t="s">
        <v>441</v>
      </c>
      <c r="E197" s="211">
        <v>1001183.79</v>
      </c>
      <c r="F197" s="335">
        <v>0</v>
      </c>
      <c r="G197" s="213">
        <v>0</v>
      </c>
      <c r="H197" s="213">
        <v>0</v>
      </c>
      <c r="I197" s="214">
        <v>0</v>
      </c>
      <c r="J197" s="215">
        <v>0</v>
      </c>
      <c r="K197" s="216">
        <v>0</v>
      </c>
      <c r="L197" s="217">
        <v>0</v>
      </c>
      <c r="M197" s="218">
        <v>0</v>
      </c>
      <c r="N197" s="219">
        <v>0</v>
      </c>
      <c r="O197" s="220">
        <v>0</v>
      </c>
      <c r="P197" s="336">
        <v>0</v>
      </c>
      <c r="Q197" s="211">
        <v>0</v>
      </c>
      <c r="R197" s="213">
        <f t="shared" si="5"/>
        <v>41715.991249999999</v>
      </c>
      <c r="S197" s="188"/>
      <c r="T197" s="223"/>
      <c r="U197" s="223"/>
      <c r="V197" s="223"/>
      <c r="W197" s="223"/>
    </row>
    <row r="198" spans="1:23" ht="15">
      <c r="A198" s="222" t="s">
        <v>176</v>
      </c>
      <c r="B198" s="222" t="s">
        <v>442</v>
      </c>
      <c r="C198" s="357" t="s">
        <v>442</v>
      </c>
      <c r="D198" s="210" t="s">
        <v>443</v>
      </c>
      <c r="E198" s="211">
        <v>128203.67</v>
      </c>
      <c r="F198" s="335">
        <v>5568.84</v>
      </c>
      <c r="G198" s="213">
        <v>21410.45</v>
      </c>
      <c r="H198" s="213">
        <v>29910.45</v>
      </c>
      <c r="I198" s="214">
        <v>38614.449999999997</v>
      </c>
      <c r="J198" s="215">
        <v>50614.45</v>
      </c>
      <c r="K198" s="216">
        <v>55805.760000000002</v>
      </c>
      <c r="L198" s="217">
        <v>67805.759999999995</v>
      </c>
      <c r="M198" s="218">
        <v>76305.759999999995</v>
      </c>
      <c r="N198" s="219">
        <v>100805.75999999999</v>
      </c>
      <c r="O198" s="220">
        <v>111404.48</v>
      </c>
      <c r="P198" s="336">
        <v>120433.23</v>
      </c>
      <c r="Q198" s="211">
        <v>128933.23</v>
      </c>
      <c r="R198" s="213">
        <f t="shared" si="5"/>
        <v>67270.653333333335</v>
      </c>
      <c r="S198" s="188"/>
      <c r="T198" s="223"/>
      <c r="U198" s="223"/>
      <c r="V198" s="223"/>
      <c r="W198" s="223"/>
    </row>
    <row r="199" spans="1:23" ht="15">
      <c r="A199" s="222" t="s">
        <v>444</v>
      </c>
      <c r="B199" s="222" t="s">
        <v>176</v>
      </c>
      <c r="C199" s="357" t="s">
        <v>445</v>
      </c>
      <c r="D199" s="210" t="s">
        <v>446</v>
      </c>
      <c r="E199" s="211">
        <v>1436.73</v>
      </c>
      <c r="F199" s="335">
        <v>0</v>
      </c>
      <c r="G199" s="213">
        <v>0</v>
      </c>
      <c r="H199" s="213">
        <v>0</v>
      </c>
      <c r="I199" s="214">
        <v>0</v>
      </c>
      <c r="J199" s="215">
        <v>435</v>
      </c>
      <c r="K199" s="216">
        <v>602</v>
      </c>
      <c r="L199" s="217">
        <v>787</v>
      </c>
      <c r="M199" s="218">
        <v>787</v>
      </c>
      <c r="N199" s="219">
        <v>787</v>
      </c>
      <c r="O199" s="220">
        <v>787</v>
      </c>
      <c r="P199" s="336">
        <v>1097</v>
      </c>
      <c r="Q199" s="211">
        <v>1097</v>
      </c>
      <c r="R199" s="213">
        <f t="shared" si="5"/>
        <v>545.73874999999998</v>
      </c>
      <c r="S199" s="188"/>
      <c r="T199" s="223"/>
      <c r="U199" s="223"/>
      <c r="V199" s="223"/>
      <c r="W199" s="223"/>
    </row>
    <row r="200" spans="1:23" ht="15">
      <c r="A200" s="199" t="s">
        <v>447</v>
      </c>
      <c r="B200" s="199" t="s">
        <v>176</v>
      </c>
      <c r="C200" s="353" t="s">
        <v>448</v>
      </c>
      <c r="D200" s="210" t="s">
        <v>449</v>
      </c>
      <c r="E200" s="211">
        <v>0</v>
      </c>
      <c r="F200" s="335">
        <v>0</v>
      </c>
      <c r="G200" s="213">
        <v>0</v>
      </c>
      <c r="H200" s="213">
        <v>0</v>
      </c>
      <c r="I200" s="214">
        <v>0</v>
      </c>
      <c r="J200" s="215">
        <v>0</v>
      </c>
      <c r="K200" s="216">
        <v>0</v>
      </c>
      <c r="L200" s="217">
        <v>0</v>
      </c>
      <c r="M200" s="218">
        <v>0</v>
      </c>
      <c r="N200" s="219">
        <v>0</v>
      </c>
      <c r="O200" s="220">
        <v>0</v>
      </c>
      <c r="P200" s="336">
        <v>0</v>
      </c>
      <c r="Q200" s="211">
        <v>0</v>
      </c>
      <c r="R200" s="213">
        <f t="shared" si="5"/>
        <v>0</v>
      </c>
      <c r="S200" s="188"/>
      <c r="T200" s="223"/>
      <c r="U200" s="223"/>
      <c r="V200" s="223"/>
      <c r="W200" s="223"/>
    </row>
    <row r="201" spans="1:23" ht="15">
      <c r="A201" s="183" t="s">
        <v>450</v>
      </c>
      <c r="B201" s="183" t="s">
        <v>448</v>
      </c>
      <c r="C201" s="184" t="str">
        <f>A201&amp;"."&amp;B201</f>
        <v>6011.4171</v>
      </c>
      <c r="D201" s="360" t="s">
        <v>451</v>
      </c>
      <c r="E201" s="211">
        <v>0</v>
      </c>
      <c r="F201" s="335">
        <v>0</v>
      </c>
      <c r="G201" s="213">
        <v>0</v>
      </c>
      <c r="H201" s="213">
        <v>0</v>
      </c>
      <c r="I201" s="214">
        <v>0</v>
      </c>
      <c r="J201" s="215">
        <v>0</v>
      </c>
      <c r="K201" s="216">
        <v>0</v>
      </c>
      <c r="L201" s="217">
        <v>0</v>
      </c>
      <c r="M201" s="218">
        <v>0</v>
      </c>
      <c r="N201" s="219">
        <v>0</v>
      </c>
      <c r="O201" s="220">
        <v>0</v>
      </c>
      <c r="P201" s="336">
        <v>0</v>
      </c>
      <c r="Q201" s="211">
        <v>0</v>
      </c>
      <c r="R201" s="213">
        <f t="shared" si="5"/>
        <v>0</v>
      </c>
      <c r="S201" s="188"/>
      <c r="T201" s="223"/>
      <c r="U201" s="223"/>
      <c r="V201" s="223"/>
      <c r="W201" s="223"/>
    </row>
    <row r="202" spans="1:23" ht="15">
      <c r="A202" s="199" t="s">
        <v>452</v>
      </c>
      <c r="B202" s="199" t="s">
        <v>176</v>
      </c>
      <c r="C202" s="209" t="str">
        <f>+A202</f>
        <v>4082</v>
      </c>
      <c r="D202" s="210" t="s">
        <v>453</v>
      </c>
      <c r="E202" s="211">
        <v>3164.36</v>
      </c>
      <c r="F202" s="335">
        <v>0</v>
      </c>
      <c r="G202" s="213">
        <v>0</v>
      </c>
      <c r="H202" s="213">
        <v>0</v>
      </c>
      <c r="I202" s="214">
        <v>552.9</v>
      </c>
      <c r="J202" s="215">
        <v>552.9</v>
      </c>
      <c r="K202" s="216">
        <v>552.9</v>
      </c>
      <c r="L202" s="217">
        <v>552.9</v>
      </c>
      <c r="M202" s="218">
        <v>1105.79</v>
      </c>
      <c r="N202" s="219">
        <v>1105.79</v>
      </c>
      <c r="O202" s="220">
        <v>1105.79</v>
      </c>
      <c r="P202" s="336">
        <v>1105.79</v>
      </c>
      <c r="Q202" s="211">
        <v>1105.79</v>
      </c>
      <c r="R202" s="213">
        <f t="shared" si="5"/>
        <v>730.8195833333333</v>
      </c>
      <c r="S202" s="188"/>
      <c r="T202" s="223"/>
      <c r="U202" s="223"/>
      <c r="V202" s="223"/>
      <c r="W202" s="223"/>
    </row>
    <row r="203" spans="1:23" ht="15">
      <c r="A203" s="199"/>
      <c r="B203" s="199"/>
      <c r="C203" s="209"/>
      <c r="D203" s="210" t="s">
        <v>454</v>
      </c>
      <c r="E203" s="237">
        <v>1366456.7</v>
      </c>
      <c r="F203" s="340">
        <v>-4045.4300000000003</v>
      </c>
      <c r="G203" s="239">
        <v>-83304.960000000006</v>
      </c>
      <c r="H203" s="239">
        <v>-4346.4499999999935</v>
      </c>
      <c r="I203" s="240">
        <v>5958.4599999999973</v>
      </c>
      <c r="J203" s="241">
        <v>21978.109999999993</v>
      </c>
      <c r="K203" s="242">
        <v>36141.600000000006</v>
      </c>
      <c r="L203" s="243">
        <v>51736.76</v>
      </c>
      <c r="M203" s="244">
        <v>81990.66</v>
      </c>
      <c r="N203" s="245">
        <v>-227.66999999997734</v>
      </c>
      <c r="O203" s="246">
        <v>34996.400000000001</v>
      </c>
      <c r="P203" s="341">
        <v>18456.950000000019</v>
      </c>
      <c r="Q203" s="237">
        <v>138541.04999999996</v>
      </c>
      <c r="R203" s="213">
        <f t="shared" si="5"/>
        <v>75986.108749999999</v>
      </c>
      <c r="S203" s="188"/>
      <c r="T203" s="393">
        <f>R203</f>
        <v>75986.108749999999</v>
      </c>
      <c r="U203" s="223"/>
      <c r="V203" s="223"/>
      <c r="W203" s="224"/>
    </row>
    <row r="204" spans="1:23" ht="15">
      <c r="A204" s="199"/>
      <c r="B204" s="199"/>
      <c r="C204" s="209"/>
      <c r="D204" s="210"/>
      <c r="E204" s="211"/>
      <c r="F204" s="335"/>
      <c r="G204" s="213"/>
      <c r="H204" s="213"/>
      <c r="I204" s="214"/>
      <c r="J204" s="215"/>
      <c r="K204" s="216"/>
      <c r="L204" s="217"/>
      <c r="M204" s="218"/>
      <c r="N204" s="219"/>
      <c r="O204" s="220"/>
      <c r="P204" s="336"/>
      <c r="Q204" s="211"/>
      <c r="R204" s="213">
        <f t="shared" si="5"/>
        <v>0</v>
      </c>
      <c r="S204" s="188"/>
      <c r="T204" s="223"/>
      <c r="U204" s="223"/>
      <c r="V204" s="223"/>
      <c r="W204" s="223"/>
    </row>
    <row r="205" spans="1:23" ht="15">
      <c r="A205" s="199" t="s">
        <v>455</v>
      </c>
      <c r="B205" s="199" t="s">
        <v>176</v>
      </c>
      <c r="C205" s="209" t="str">
        <f>+A205</f>
        <v>4380</v>
      </c>
      <c r="D205" s="210" t="s">
        <v>456</v>
      </c>
      <c r="E205" s="211">
        <v>16640000</v>
      </c>
      <c r="F205" s="335">
        <v>0</v>
      </c>
      <c r="G205" s="213">
        <v>3300000</v>
      </c>
      <c r="H205" s="213">
        <v>3300000</v>
      </c>
      <c r="I205" s="214">
        <v>3300000</v>
      </c>
      <c r="J205" s="215">
        <v>6600000</v>
      </c>
      <c r="K205" s="216">
        <v>6600000</v>
      </c>
      <c r="L205" s="217">
        <v>6600000</v>
      </c>
      <c r="M205" s="218">
        <v>9900000</v>
      </c>
      <c r="N205" s="219">
        <v>9900000</v>
      </c>
      <c r="O205" s="220">
        <v>9900000</v>
      </c>
      <c r="P205" s="336">
        <v>13200000</v>
      </c>
      <c r="Q205" s="211">
        <v>13200000</v>
      </c>
      <c r="R205" s="213">
        <f t="shared" si="5"/>
        <v>7293333.333333333</v>
      </c>
      <c r="S205" s="188"/>
      <c r="T205" s="223"/>
      <c r="U205" s="223"/>
      <c r="V205" s="223"/>
      <c r="W205" s="223"/>
    </row>
    <row r="206" spans="1:23" ht="15">
      <c r="A206" s="199"/>
      <c r="B206" s="199"/>
      <c r="C206" s="361"/>
      <c r="D206" s="210" t="s">
        <v>457</v>
      </c>
      <c r="E206" s="237">
        <v>16640000</v>
      </c>
      <c r="F206" s="340">
        <v>0</v>
      </c>
      <c r="G206" s="239">
        <v>3300000</v>
      </c>
      <c r="H206" s="239">
        <v>3300000</v>
      </c>
      <c r="I206" s="240">
        <v>3300000</v>
      </c>
      <c r="J206" s="241">
        <v>6600000</v>
      </c>
      <c r="K206" s="242">
        <v>6600000</v>
      </c>
      <c r="L206" s="243">
        <v>6600000</v>
      </c>
      <c r="M206" s="244">
        <v>9900000</v>
      </c>
      <c r="N206" s="245">
        <v>9900000</v>
      </c>
      <c r="O206" s="246">
        <v>9900000</v>
      </c>
      <c r="P206" s="341">
        <v>13200000</v>
      </c>
      <c r="Q206" s="237">
        <v>13200000</v>
      </c>
      <c r="R206" s="213">
        <f t="shared" si="5"/>
        <v>7293333.333333333</v>
      </c>
      <c r="S206" s="188"/>
      <c r="T206" s="224">
        <f>R206</f>
        <v>7293333.333333333</v>
      </c>
      <c r="U206" s="223"/>
      <c r="V206" s="223"/>
      <c r="W206" s="224"/>
    </row>
    <row r="207" spans="1:23" ht="15">
      <c r="A207" s="199"/>
      <c r="B207" s="199"/>
      <c r="C207" s="209"/>
      <c r="D207" s="210"/>
      <c r="E207" s="225"/>
      <c r="F207" s="338"/>
      <c r="G207" s="227"/>
      <c r="H207" s="227"/>
      <c r="I207" s="228"/>
      <c r="J207" s="229"/>
      <c r="K207" s="230"/>
      <c r="L207" s="231"/>
      <c r="M207" s="232"/>
      <c r="N207" s="233"/>
      <c r="O207" s="234"/>
      <c r="P207" s="339"/>
      <c r="Q207" s="236"/>
      <c r="R207" s="213">
        <f t="shared" si="5"/>
        <v>0</v>
      </c>
      <c r="S207" s="188"/>
      <c r="T207" s="223"/>
      <c r="U207" s="223"/>
      <c r="V207" s="223"/>
      <c r="W207" s="223"/>
    </row>
    <row r="208" spans="1:23" ht="15.75" thickBot="1">
      <c r="A208" s="199"/>
      <c r="B208" s="199"/>
      <c r="C208" s="209"/>
      <c r="D208" s="210" t="s">
        <v>458</v>
      </c>
      <c r="E208" s="362">
        <v>945811407.76999998</v>
      </c>
      <c r="F208" s="363">
        <v>717100537.61000013</v>
      </c>
      <c r="G208" s="364">
        <v>745422466.16999984</v>
      </c>
      <c r="H208" s="364">
        <v>772263716.03000009</v>
      </c>
      <c r="I208" s="365">
        <v>784016570.20000005</v>
      </c>
      <c r="J208" s="366">
        <v>802406364.88999987</v>
      </c>
      <c r="K208" s="367">
        <v>809445079.06999993</v>
      </c>
      <c r="L208" s="368">
        <v>823466211.1099999</v>
      </c>
      <c r="M208" s="369">
        <v>848948437.70000005</v>
      </c>
      <c r="N208" s="370">
        <v>873430238.42000008</v>
      </c>
      <c r="O208" s="371">
        <v>906236101.40999985</v>
      </c>
      <c r="P208" s="372">
        <v>963312286.43999994</v>
      </c>
      <c r="Q208" s="362">
        <v>1010058740.9000001</v>
      </c>
      <c r="R208" s="213">
        <f t="shared" si="5"/>
        <v>835331923.61541653</v>
      </c>
      <c r="S208" s="188"/>
      <c r="T208" s="223"/>
      <c r="U208" s="223"/>
      <c r="V208" s="223"/>
      <c r="W208" s="223"/>
    </row>
    <row r="209" spans="1:23" ht="15.75" thickTop="1">
      <c r="A209" s="199"/>
      <c r="B209" s="199"/>
      <c r="C209" s="209"/>
      <c r="D209" s="210"/>
      <c r="E209" s="211"/>
      <c r="F209" s="335"/>
      <c r="G209" s="213"/>
      <c r="H209" s="213"/>
      <c r="I209" s="214"/>
      <c r="J209" s="215"/>
      <c r="K209" s="216"/>
      <c r="L209" s="217"/>
      <c r="M209" s="218"/>
      <c r="N209" s="219"/>
      <c r="O209" s="220"/>
      <c r="P209" s="336"/>
      <c r="Q209" s="211"/>
      <c r="R209" s="213">
        <f t="shared" si="5"/>
        <v>0</v>
      </c>
      <c r="S209" s="188"/>
      <c r="T209" s="223"/>
      <c r="U209" s="223"/>
      <c r="V209" s="223"/>
      <c r="W209" s="223"/>
    </row>
    <row r="210" spans="1:23" ht="15">
      <c r="A210" s="199"/>
      <c r="B210" s="199"/>
      <c r="C210" s="209"/>
      <c r="D210" s="210"/>
      <c r="E210" s="211"/>
      <c r="F210" s="335"/>
      <c r="G210" s="213"/>
      <c r="H210" s="213"/>
      <c r="I210" s="214"/>
      <c r="J210" s="215"/>
      <c r="K210" s="216"/>
      <c r="L210" s="217"/>
      <c r="M210" s="218"/>
      <c r="N210" s="219"/>
      <c r="O210" s="220"/>
      <c r="P210" s="336"/>
      <c r="Q210" s="211"/>
      <c r="R210" s="213">
        <f t="shared" si="5"/>
        <v>0</v>
      </c>
      <c r="S210" s="188"/>
      <c r="T210" s="223"/>
      <c r="U210" s="223"/>
      <c r="V210" s="223"/>
      <c r="W210" s="223"/>
    </row>
    <row r="211" spans="1:23" ht="15">
      <c r="A211" s="199" t="s">
        <v>459</v>
      </c>
      <c r="B211" s="199" t="s">
        <v>176</v>
      </c>
      <c r="C211" s="199" t="str">
        <f>+A211</f>
        <v>2010</v>
      </c>
      <c r="D211" s="304" t="s">
        <v>460</v>
      </c>
      <c r="E211" s="211">
        <v>-1000</v>
      </c>
      <c r="F211" s="335">
        <v>-1000</v>
      </c>
      <c r="G211" s="213">
        <v>-1000</v>
      </c>
      <c r="H211" s="213">
        <v>-1000</v>
      </c>
      <c r="I211" s="214">
        <v>-1000</v>
      </c>
      <c r="J211" s="215">
        <v>-1000</v>
      </c>
      <c r="K211" s="216">
        <v>-1000</v>
      </c>
      <c r="L211" s="217">
        <v>-1000</v>
      </c>
      <c r="M211" s="218">
        <v>-1000</v>
      </c>
      <c r="N211" s="219">
        <v>-1000</v>
      </c>
      <c r="O211" s="220">
        <v>-1000</v>
      </c>
      <c r="P211" s="336">
        <v>-1000</v>
      </c>
      <c r="Q211" s="211">
        <v>-1000</v>
      </c>
      <c r="R211" s="213">
        <f t="shared" ref="R211:R274" si="7">((E211+Q211)+((F211+G211+H211+I211+J211+K211+L211+M211+N211+O211+P211)*2))/24</f>
        <v>-1000</v>
      </c>
      <c r="S211" s="188"/>
      <c r="T211" s="223"/>
      <c r="U211" s="223"/>
      <c r="V211" s="223"/>
      <c r="W211" s="223"/>
    </row>
    <row r="212" spans="1:23" ht="15">
      <c r="A212" s="199" t="s">
        <v>461</v>
      </c>
      <c r="B212" s="199" t="s">
        <v>22</v>
      </c>
      <c r="C212" s="209" t="str">
        <f>A212&amp;"."&amp;B212</f>
        <v>2160.1</v>
      </c>
      <c r="D212" s="304" t="s">
        <v>462</v>
      </c>
      <c r="E212" s="211">
        <v>-40205542.240000002</v>
      </c>
      <c r="F212" s="335">
        <v>-33853140.740000002</v>
      </c>
      <c r="G212" s="213">
        <v>-33853140.740000002</v>
      </c>
      <c r="H212" s="213">
        <v>-33853140.740000002</v>
      </c>
      <c r="I212" s="214">
        <v>-33853140.740000002</v>
      </c>
      <c r="J212" s="215">
        <v>-33853140.740000002</v>
      </c>
      <c r="K212" s="216">
        <v>-33853140.740000002</v>
      </c>
      <c r="L212" s="217">
        <v>-33853140.740000002</v>
      </c>
      <c r="M212" s="218">
        <v>-33853140.740000002</v>
      </c>
      <c r="N212" s="219">
        <v>-33853140.740000002</v>
      </c>
      <c r="O212" s="220">
        <v>-33853140.740000002</v>
      </c>
      <c r="P212" s="336">
        <v>-33853140.740000002</v>
      </c>
      <c r="Q212" s="211">
        <v>-31852511.100000001</v>
      </c>
      <c r="R212" s="213">
        <f t="shared" si="7"/>
        <v>-34034464.567500003</v>
      </c>
      <c r="S212" s="188"/>
      <c r="T212" s="223"/>
      <c r="U212" s="186"/>
      <c r="V212" s="186"/>
      <c r="W212" s="186"/>
    </row>
    <row r="213" spans="1:23" ht="15">
      <c r="A213" s="199" t="s">
        <v>461</v>
      </c>
      <c r="B213" s="199" t="s">
        <v>25</v>
      </c>
      <c r="C213" s="209" t="str">
        <f>A213&amp;"."&amp;B213</f>
        <v>2160.2</v>
      </c>
      <c r="D213" s="304" t="s">
        <v>463</v>
      </c>
      <c r="E213" s="211">
        <v>0</v>
      </c>
      <c r="F213" s="335">
        <v>0</v>
      </c>
      <c r="G213" s="213">
        <v>0</v>
      </c>
      <c r="H213" s="213">
        <v>0</v>
      </c>
      <c r="I213" s="214">
        <v>0</v>
      </c>
      <c r="J213" s="215">
        <v>0</v>
      </c>
      <c r="K213" s="216">
        <v>0</v>
      </c>
      <c r="L213" s="217">
        <v>0</v>
      </c>
      <c r="M213" s="218">
        <v>0</v>
      </c>
      <c r="N213" s="219">
        <v>0</v>
      </c>
      <c r="O213" s="220">
        <v>0</v>
      </c>
      <c r="P213" s="336">
        <v>0</v>
      </c>
      <c r="Q213" s="211">
        <v>0</v>
      </c>
      <c r="R213" s="213">
        <f t="shared" si="7"/>
        <v>0</v>
      </c>
      <c r="S213" s="188"/>
      <c r="T213" s="223"/>
      <c r="U213" s="186"/>
      <c r="V213" s="186"/>
      <c r="W213" s="186"/>
    </row>
    <row r="214" spans="1:23" ht="15">
      <c r="A214" s="199" t="s">
        <v>461</v>
      </c>
      <c r="B214" s="199" t="s">
        <v>27</v>
      </c>
      <c r="C214" s="209" t="str">
        <f>A214&amp;"."&amp;B214</f>
        <v>2160.3</v>
      </c>
      <c r="D214" s="304" t="s">
        <v>464</v>
      </c>
      <c r="E214" s="211">
        <v>15598</v>
      </c>
      <c r="F214" s="335">
        <v>2230</v>
      </c>
      <c r="G214" s="213">
        <v>4460</v>
      </c>
      <c r="H214" s="213">
        <v>6695</v>
      </c>
      <c r="I214" s="214">
        <v>8930</v>
      </c>
      <c r="J214" s="215">
        <v>11165</v>
      </c>
      <c r="K214" s="216">
        <v>13400</v>
      </c>
      <c r="L214" s="217">
        <v>15635</v>
      </c>
      <c r="M214" s="218">
        <v>17870</v>
      </c>
      <c r="N214" s="219">
        <v>20105</v>
      </c>
      <c r="O214" s="220">
        <v>22340</v>
      </c>
      <c r="P214" s="336">
        <v>24575</v>
      </c>
      <c r="Q214" s="211">
        <v>38242</v>
      </c>
      <c r="R214" s="213">
        <f t="shared" si="7"/>
        <v>14527.083333333334</v>
      </c>
      <c r="S214" s="188"/>
      <c r="T214" s="223"/>
      <c r="U214" s="186"/>
      <c r="V214" s="186"/>
      <c r="W214" s="186"/>
    </row>
    <row r="215" spans="1:23" ht="15">
      <c r="A215" s="199" t="s">
        <v>465</v>
      </c>
      <c r="B215" s="199" t="s">
        <v>22</v>
      </c>
      <c r="C215" s="209" t="str">
        <f>A215&amp;"."&amp;B215</f>
        <v>2161.1</v>
      </c>
      <c r="D215" s="304" t="s">
        <v>466</v>
      </c>
      <c r="E215" s="211">
        <v>2000629.64</v>
      </c>
      <c r="F215" s="335">
        <v>2000629.64</v>
      </c>
      <c r="G215" s="213">
        <v>2000629.64</v>
      </c>
      <c r="H215" s="213">
        <v>2000629.64</v>
      </c>
      <c r="I215" s="214">
        <v>2000629.64</v>
      </c>
      <c r="J215" s="215">
        <v>2000629.64</v>
      </c>
      <c r="K215" s="216">
        <v>2000629.64</v>
      </c>
      <c r="L215" s="217">
        <v>2000629.64</v>
      </c>
      <c r="M215" s="218">
        <v>2000629.64</v>
      </c>
      <c r="N215" s="219">
        <v>2000629.64</v>
      </c>
      <c r="O215" s="220">
        <v>2000629.64</v>
      </c>
      <c r="P215" s="336">
        <v>2000629.64</v>
      </c>
      <c r="Q215" s="211">
        <v>0</v>
      </c>
      <c r="R215" s="213">
        <f t="shared" si="7"/>
        <v>1917270.071666667</v>
      </c>
      <c r="S215" s="188"/>
      <c r="T215" s="223"/>
      <c r="U215" s="186"/>
      <c r="V215" s="186"/>
      <c r="W215" s="186"/>
    </row>
    <row r="216" spans="1:23" ht="15">
      <c r="A216" s="199" t="s">
        <v>467</v>
      </c>
      <c r="B216" s="199" t="s">
        <v>176</v>
      </c>
      <c r="C216" s="209" t="str">
        <f>+A216</f>
        <v>2071</v>
      </c>
      <c r="D216" s="304" t="s">
        <v>468</v>
      </c>
      <c r="E216" s="211">
        <v>-160698667.75</v>
      </c>
      <c r="F216" s="335">
        <v>-160698667.75</v>
      </c>
      <c r="G216" s="213">
        <v>-160553016.58000001</v>
      </c>
      <c r="H216" s="213">
        <v>-160553016.58000001</v>
      </c>
      <c r="I216" s="214">
        <v>-160553016.58000001</v>
      </c>
      <c r="J216" s="215">
        <v>-162553016.58000001</v>
      </c>
      <c r="K216" s="216">
        <v>-162553016.58000001</v>
      </c>
      <c r="L216" s="217">
        <v>-162553016.58000001</v>
      </c>
      <c r="M216" s="218">
        <v>-162553016.58000001</v>
      </c>
      <c r="N216" s="219">
        <v>-182553016.58000001</v>
      </c>
      <c r="O216" s="220">
        <v>-182553016.58000001</v>
      </c>
      <c r="P216" s="336">
        <v>-182553016.58000001</v>
      </c>
      <c r="Q216" s="211">
        <v>-192553016.58000001</v>
      </c>
      <c r="R216" s="213">
        <f t="shared" si="7"/>
        <v>-168071222.97624999</v>
      </c>
      <c r="S216" s="188"/>
      <c r="T216" s="223"/>
      <c r="U216" s="186"/>
      <c r="V216" s="186"/>
      <c r="W216" s="186"/>
    </row>
    <row r="217" spans="1:23" ht="15">
      <c r="A217" s="199" t="s">
        <v>469</v>
      </c>
      <c r="B217" s="199" t="s">
        <v>176</v>
      </c>
      <c r="C217" s="199" t="str">
        <f>+A217</f>
        <v>2100</v>
      </c>
      <c r="D217" s="304" t="s">
        <v>470</v>
      </c>
      <c r="E217" s="211">
        <v>0</v>
      </c>
      <c r="F217" s="335">
        <v>0</v>
      </c>
      <c r="G217" s="213">
        <v>0</v>
      </c>
      <c r="H217" s="213">
        <v>0</v>
      </c>
      <c r="I217" s="214">
        <v>0</v>
      </c>
      <c r="J217" s="215">
        <v>0</v>
      </c>
      <c r="K217" s="216">
        <v>0</v>
      </c>
      <c r="L217" s="217">
        <v>0</v>
      </c>
      <c r="M217" s="218">
        <v>0</v>
      </c>
      <c r="N217" s="219">
        <v>0</v>
      </c>
      <c r="O217" s="220">
        <v>0</v>
      </c>
      <c r="P217" s="336">
        <v>0</v>
      </c>
      <c r="Q217" s="211">
        <v>0</v>
      </c>
      <c r="R217" s="213">
        <f t="shared" si="7"/>
        <v>0</v>
      </c>
      <c r="S217" s="188"/>
      <c r="T217" s="223"/>
      <c r="U217" s="186"/>
      <c r="V217" s="186"/>
      <c r="W217" s="186"/>
    </row>
    <row r="218" spans="1:23" ht="15">
      <c r="A218" s="199" t="s">
        <v>471</v>
      </c>
      <c r="B218" s="199" t="s">
        <v>176</v>
      </c>
      <c r="C218" s="199" t="str">
        <f>+A218</f>
        <v>2110</v>
      </c>
      <c r="D218" s="304" t="s">
        <v>472</v>
      </c>
      <c r="E218" s="211">
        <v>0</v>
      </c>
      <c r="F218" s="335">
        <v>0</v>
      </c>
      <c r="G218" s="213">
        <v>0</v>
      </c>
      <c r="H218" s="213">
        <v>0</v>
      </c>
      <c r="I218" s="214">
        <v>0</v>
      </c>
      <c r="J218" s="215">
        <v>0</v>
      </c>
      <c r="K218" s="216">
        <v>0</v>
      </c>
      <c r="L218" s="217">
        <v>0</v>
      </c>
      <c r="M218" s="218">
        <v>0</v>
      </c>
      <c r="N218" s="219">
        <v>0</v>
      </c>
      <c r="O218" s="220">
        <v>0</v>
      </c>
      <c r="P218" s="336">
        <v>0</v>
      </c>
      <c r="Q218" s="211">
        <v>0</v>
      </c>
      <c r="R218" s="213">
        <f t="shared" si="7"/>
        <v>0</v>
      </c>
      <c r="S218" s="188"/>
      <c r="T218" s="223"/>
      <c r="U218" s="186"/>
      <c r="V218" s="186"/>
      <c r="W218" s="186"/>
    </row>
    <row r="219" spans="1:23" ht="15">
      <c r="A219" s="199" t="s">
        <v>473</v>
      </c>
      <c r="B219" s="199" t="s">
        <v>176</v>
      </c>
      <c r="C219" s="209" t="str">
        <f>+A219</f>
        <v>2190</v>
      </c>
      <c r="D219" s="304" t="s">
        <v>474</v>
      </c>
      <c r="E219" s="211">
        <v>0</v>
      </c>
      <c r="F219" s="335">
        <v>0</v>
      </c>
      <c r="G219" s="213">
        <v>0</v>
      </c>
      <c r="H219" s="213">
        <v>-1248016.49</v>
      </c>
      <c r="I219" s="214">
        <v>-1248016.49</v>
      </c>
      <c r="J219" s="215">
        <v>-1248016.49</v>
      </c>
      <c r="K219" s="216">
        <v>-1248016.49</v>
      </c>
      <c r="L219" s="217">
        <v>-1248016.49</v>
      </c>
      <c r="M219" s="218">
        <v>-1248016.49</v>
      </c>
      <c r="N219" s="219">
        <v>-1248016.49</v>
      </c>
      <c r="O219" s="220">
        <v>-1248016.49</v>
      </c>
      <c r="P219" s="336">
        <v>-1248052.04</v>
      </c>
      <c r="Q219" s="211">
        <v>-1270660.5</v>
      </c>
      <c r="R219" s="213">
        <f t="shared" si="7"/>
        <v>-988959.51750000007</v>
      </c>
      <c r="S219" s="188"/>
      <c r="T219" s="223"/>
      <c r="U219" s="186"/>
      <c r="V219" s="186"/>
      <c r="W219" s="186"/>
    </row>
    <row r="220" spans="1:23" ht="15">
      <c r="A220" s="199" t="s">
        <v>475</v>
      </c>
      <c r="B220" s="199" t="s">
        <v>176</v>
      </c>
      <c r="C220" s="209" t="str">
        <f>+A220</f>
        <v>2141</v>
      </c>
      <c r="D220" s="304" t="s">
        <v>476</v>
      </c>
      <c r="E220" s="211">
        <v>0</v>
      </c>
      <c r="F220" s="335">
        <v>0</v>
      </c>
      <c r="G220" s="213">
        <v>0</v>
      </c>
      <c r="H220" s="213">
        <v>0</v>
      </c>
      <c r="I220" s="214">
        <v>0</v>
      </c>
      <c r="J220" s="215">
        <v>0</v>
      </c>
      <c r="K220" s="216">
        <v>0</v>
      </c>
      <c r="L220" s="217">
        <v>0</v>
      </c>
      <c r="M220" s="218">
        <v>0</v>
      </c>
      <c r="N220" s="219">
        <v>0</v>
      </c>
      <c r="O220" s="220">
        <v>0</v>
      </c>
      <c r="P220" s="336">
        <v>0</v>
      </c>
      <c r="Q220" s="211">
        <v>0</v>
      </c>
      <c r="R220" s="213">
        <f t="shared" si="7"/>
        <v>0</v>
      </c>
      <c r="S220" s="188"/>
      <c r="T220" s="223"/>
      <c r="U220" s="186"/>
      <c r="V220" s="186"/>
      <c r="W220" s="186"/>
    </row>
    <row r="221" spans="1:23" ht="15">
      <c r="A221" s="199"/>
      <c r="B221" s="199"/>
      <c r="C221" s="209"/>
      <c r="D221" s="304"/>
      <c r="E221" s="211"/>
      <c r="F221" s="335"/>
      <c r="G221" s="213"/>
      <c r="H221" s="213"/>
      <c r="I221" s="214"/>
      <c r="J221" s="215"/>
      <c r="K221" s="216"/>
      <c r="L221" s="217"/>
      <c r="M221" s="218"/>
      <c r="N221" s="219"/>
      <c r="O221" s="220"/>
      <c r="P221" s="336"/>
      <c r="Q221" s="211"/>
      <c r="R221" s="213">
        <f t="shared" si="7"/>
        <v>0</v>
      </c>
      <c r="S221" s="188"/>
      <c r="T221" s="223"/>
      <c r="U221" s="186"/>
      <c r="V221" s="186"/>
      <c r="W221" s="186"/>
    </row>
    <row r="222" spans="1:23" ht="15">
      <c r="A222" s="199"/>
      <c r="B222" s="199"/>
      <c r="C222" s="209"/>
      <c r="D222" s="304" t="s">
        <v>477</v>
      </c>
      <c r="E222" s="237">
        <v>-198888982.34999999</v>
      </c>
      <c r="F222" s="340">
        <v>-192549948.84999999</v>
      </c>
      <c r="G222" s="239">
        <v>-192402067.68000001</v>
      </c>
      <c r="H222" s="239">
        <v>-193647849.17000002</v>
      </c>
      <c r="I222" s="240">
        <v>-193645614.17000002</v>
      </c>
      <c r="J222" s="241">
        <v>-195643379.17000002</v>
      </c>
      <c r="K222" s="242">
        <v>-195641144.17000002</v>
      </c>
      <c r="L222" s="243">
        <v>-195638909.17000002</v>
      </c>
      <c r="M222" s="244">
        <v>-195636674.17000002</v>
      </c>
      <c r="N222" s="245">
        <v>-215634439.17000002</v>
      </c>
      <c r="O222" s="246">
        <v>-215632204.17000002</v>
      </c>
      <c r="P222" s="341">
        <v>-215630004.72</v>
      </c>
      <c r="Q222" s="237">
        <v>-225638946.18000001</v>
      </c>
      <c r="R222" s="213">
        <f t="shared" si="7"/>
        <v>-201163849.90625003</v>
      </c>
      <c r="S222" s="188"/>
      <c r="T222" s="224">
        <f>R222</f>
        <v>-201163849.90625003</v>
      </c>
      <c r="U222" s="186"/>
      <c r="V222" s="186"/>
      <c r="W222" s="186"/>
    </row>
    <row r="223" spans="1:23" ht="15">
      <c r="A223" s="199"/>
      <c r="B223" s="199"/>
      <c r="C223" s="209"/>
      <c r="D223" s="304"/>
      <c r="E223" s="251"/>
      <c r="F223" s="349"/>
      <c r="G223" s="253"/>
      <c r="H223" s="253"/>
      <c r="I223" s="254"/>
      <c r="J223" s="255"/>
      <c r="K223" s="256"/>
      <c r="L223" s="257"/>
      <c r="M223" s="258"/>
      <c r="N223" s="259"/>
      <c r="O223" s="260"/>
      <c r="P223" s="343"/>
      <c r="Q223" s="251"/>
      <c r="R223" s="213">
        <f t="shared" si="7"/>
        <v>0</v>
      </c>
      <c r="S223" s="188"/>
      <c r="T223" s="223"/>
      <c r="U223" s="186"/>
      <c r="V223" s="186"/>
      <c r="W223" s="186"/>
    </row>
    <row r="224" spans="1:23" ht="15">
      <c r="A224" s="222" t="s">
        <v>478</v>
      </c>
      <c r="B224" s="199" t="s">
        <v>46</v>
      </c>
      <c r="C224" s="209" t="str">
        <f t="shared" ref="C224:C242" si="8">A224&amp;"."&amp;B224</f>
        <v>2240.12</v>
      </c>
      <c r="D224" s="373" t="s">
        <v>479</v>
      </c>
      <c r="E224" s="211">
        <v>-20000000</v>
      </c>
      <c r="F224" s="335">
        <v>-20000000</v>
      </c>
      <c r="G224" s="213">
        <v>-20000000</v>
      </c>
      <c r="H224" s="213">
        <v>-20000000</v>
      </c>
      <c r="I224" s="214">
        <v>-20000000</v>
      </c>
      <c r="J224" s="215">
        <v>-20000000</v>
      </c>
      <c r="K224" s="216">
        <v>-20000000</v>
      </c>
      <c r="L224" s="217">
        <v>-20000000</v>
      </c>
      <c r="M224" s="218">
        <v>-20000000</v>
      </c>
      <c r="N224" s="219">
        <v>-20000000</v>
      </c>
      <c r="O224" s="220">
        <v>-20000000</v>
      </c>
      <c r="P224" s="336">
        <v>-20000000</v>
      </c>
      <c r="Q224" s="211">
        <v>-20000000</v>
      </c>
      <c r="R224" s="213">
        <f t="shared" si="7"/>
        <v>-20000000</v>
      </c>
      <c r="S224" s="188"/>
      <c r="T224" s="223"/>
      <c r="U224" s="186"/>
      <c r="V224" s="186"/>
      <c r="W224" s="186"/>
    </row>
    <row r="225" spans="1:23" ht="15">
      <c r="A225" s="222" t="s">
        <v>478</v>
      </c>
      <c r="B225" s="199" t="s">
        <v>314</v>
      </c>
      <c r="C225" s="209" t="str">
        <f t="shared" si="8"/>
        <v>2240.13</v>
      </c>
      <c r="D225" s="373" t="s">
        <v>480</v>
      </c>
      <c r="E225" s="211">
        <v>-15000000</v>
      </c>
      <c r="F225" s="335">
        <v>-15000000</v>
      </c>
      <c r="G225" s="213">
        <v>-15000000</v>
      </c>
      <c r="H225" s="213">
        <v>-15000000</v>
      </c>
      <c r="I225" s="214">
        <v>-15000000</v>
      </c>
      <c r="J225" s="215">
        <v>-15000000</v>
      </c>
      <c r="K225" s="216">
        <v>-15000000</v>
      </c>
      <c r="L225" s="217">
        <v>-15000000</v>
      </c>
      <c r="M225" s="218">
        <v>-15000000</v>
      </c>
      <c r="N225" s="219">
        <v>-15000000</v>
      </c>
      <c r="O225" s="220">
        <v>-15000000</v>
      </c>
      <c r="P225" s="336">
        <v>-15000000</v>
      </c>
      <c r="Q225" s="211">
        <v>-15000000</v>
      </c>
      <c r="R225" s="213">
        <f t="shared" si="7"/>
        <v>-15000000</v>
      </c>
      <c r="S225" s="188"/>
      <c r="T225" s="223"/>
      <c r="U225" s="186"/>
      <c r="V225" s="186"/>
      <c r="W225" s="186"/>
    </row>
    <row r="226" spans="1:23" ht="26.25">
      <c r="A226" s="222" t="s">
        <v>478</v>
      </c>
      <c r="B226" s="199" t="s">
        <v>316</v>
      </c>
      <c r="C226" s="209" t="str">
        <f t="shared" si="8"/>
        <v>2240.17</v>
      </c>
      <c r="D226" s="373" t="s">
        <v>481</v>
      </c>
      <c r="E226" s="211">
        <v>-24471000</v>
      </c>
      <c r="F226" s="335">
        <v>-24471000</v>
      </c>
      <c r="G226" s="213">
        <v>-24471000</v>
      </c>
      <c r="H226" s="213">
        <v>-24471000</v>
      </c>
      <c r="I226" s="214">
        <v>-24471000</v>
      </c>
      <c r="J226" s="215">
        <v>-24471000</v>
      </c>
      <c r="K226" s="216">
        <v>-24471000</v>
      </c>
      <c r="L226" s="217">
        <v>-24471000</v>
      </c>
      <c r="M226" s="218">
        <v>-24446000</v>
      </c>
      <c r="N226" s="219">
        <v>-24446000</v>
      </c>
      <c r="O226" s="220">
        <v>-24446000</v>
      </c>
      <c r="P226" s="336">
        <v>-24431000</v>
      </c>
      <c r="Q226" s="211">
        <v>-24431000</v>
      </c>
      <c r="R226" s="213">
        <f t="shared" si="7"/>
        <v>-24459750</v>
      </c>
      <c r="S226" s="188"/>
      <c r="T226" s="223"/>
      <c r="U226" s="186"/>
      <c r="V226" s="186"/>
      <c r="W226" s="186"/>
    </row>
    <row r="227" spans="1:23" ht="15">
      <c r="A227" s="222" t="s">
        <v>478</v>
      </c>
      <c r="B227" s="199" t="s">
        <v>318</v>
      </c>
      <c r="C227" s="209" t="str">
        <f t="shared" si="8"/>
        <v>2240.18</v>
      </c>
      <c r="D227" s="373" t="s">
        <v>482</v>
      </c>
      <c r="E227" s="211">
        <v>-15000000</v>
      </c>
      <c r="F227" s="335">
        <v>-15000000</v>
      </c>
      <c r="G227" s="213">
        <v>-15000000</v>
      </c>
      <c r="H227" s="213">
        <v>-15000000</v>
      </c>
      <c r="I227" s="214">
        <v>-15000000</v>
      </c>
      <c r="J227" s="215">
        <v>-15000000</v>
      </c>
      <c r="K227" s="216">
        <v>-15000000</v>
      </c>
      <c r="L227" s="217">
        <v>-15000000</v>
      </c>
      <c r="M227" s="218">
        <v>-15000000</v>
      </c>
      <c r="N227" s="219">
        <v>-15000000</v>
      </c>
      <c r="O227" s="220">
        <v>-15000000</v>
      </c>
      <c r="P227" s="336">
        <v>-15000000</v>
      </c>
      <c r="Q227" s="211">
        <v>-15000000</v>
      </c>
      <c r="R227" s="213">
        <f t="shared" si="7"/>
        <v>-15000000</v>
      </c>
      <c r="S227" s="188"/>
      <c r="T227" s="223"/>
      <c r="U227" s="186"/>
      <c r="V227" s="186"/>
      <c r="W227" s="186"/>
    </row>
    <row r="228" spans="1:23" ht="15">
      <c r="A228" s="222" t="s">
        <v>478</v>
      </c>
      <c r="B228" s="199" t="s">
        <v>320</v>
      </c>
      <c r="C228" s="209" t="str">
        <f t="shared" si="8"/>
        <v>2240.19</v>
      </c>
      <c r="D228" s="373" t="s">
        <v>483</v>
      </c>
      <c r="E228" s="211">
        <v>-40000000</v>
      </c>
      <c r="F228" s="335">
        <v>-40000000</v>
      </c>
      <c r="G228" s="213">
        <v>-40000000</v>
      </c>
      <c r="H228" s="213">
        <v>-40000000</v>
      </c>
      <c r="I228" s="214">
        <v>-40000000</v>
      </c>
      <c r="J228" s="215">
        <v>-40000000</v>
      </c>
      <c r="K228" s="216">
        <v>-40000000</v>
      </c>
      <c r="L228" s="217">
        <v>-40000000</v>
      </c>
      <c r="M228" s="218">
        <v>-40000000</v>
      </c>
      <c r="N228" s="219">
        <v>-40000000</v>
      </c>
      <c r="O228" s="220">
        <v>-40000000</v>
      </c>
      <c r="P228" s="336">
        <v>-40000000</v>
      </c>
      <c r="Q228" s="211">
        <v>-40000000</v>
      </c>
      <c r="R228" s="213">
        <f t="shared" si="7"/>
        <v>-40000000</v>
      </c>
      <c r="S228" s="188"/>
      <c r="T228" s="223"/>
      <c r="U228" s="186"/>
      <c r="V228" s="186"/>
      <c r="W228" s="186"/>
    </row>
    <row r="229" spans="1:23" ht="15">
      <c r="A229" s="222" t="s">
        <v>478</v>
      </c>
      <c r="B229" s="222" t="s">
        <v>322</v>
      </c>
      <c r="C229" s="209" t="str">
        <f>A229&amp;"."&amp;B229</f>
        <v>2240.20</v>
      </c>
      <c r="D229" s="374" t="s">
        <v>484</v>
      </c>
      <c r="E229" s="211">
        <v>-25000000</v>
      </c>
      <c r="F229" s="335">
        <v>-25000000</v>
      </c>
      <c r="G229" s="213">
        <v>-25000000</v>
      </c>
      <c r="H229" s="213">
        <v>-25000000</v>
      </c>
      <c r="I229" s="214">
        <v>-25000000</v>
      </c>
      <c r="J229" s="215">
        <v>-25000000</v>
      </c>
      <c r="K229" s="216">
        <v>-25000000</v>
      </c>
      <c r="L229" s="217">
        <v>-25000000</v>
      </c>
      <c r="M229" s="218">
        <v>-25000000</v>
      </c>
      <c r="N229" s="219">
        <v>-25000000</v>
      </c>
      <c r="O229" s="220">
        <v>-25000000</v>
      </c>
      <c r="P229" s="336">
        <v>-25000000</v>
      </c>
      <c r="Q229" s="211">
        <v>-25000000</v>
      </c>
      <c r="R229" s="213">
        <f t="shared" si="7"/>
        <v>-25000000</v>
      </c>
      <c r="S229" s="188"/>
      <c r="T229" s="223"/>
      <c r="U229" s="186"/>
      <c r="V229" s="186"/>
      <c r="W229" s="186"/>
    </row>
    <row r="230" spans="1:23" ht="15">
      <c r="A230" s="222" t="s">
        <v>478</v>
      </c>
      <c r="B230" s="222" t="s">
        <v>324</v>
      </c>
      <c r="C230" s="209" t="str">
        <f>A230&amp;"."&amp;B230</f>
        <v>2240.21</v>
      </c>
      <c r="D230" s="374" t="s">
        <v>485</v>
      </c>
      <c r="E230" s="211">
        <v>-25000000</v>
      </c>
      <c r="F230" s="335">
        <v>-25000000</v>
      </c>
      <c r="G230" s="213">
        <v>-25000000</v>
      </c>
      <c r="H230" s="213">
        <v>-25000000</v>
      </c>
      <c r="I230" s="214">
        <v>-25000000</v>
      </c>
      <c r="J230" s="215">
        <v>-25000000</v>
      </c>
      <c r="K230" s="216">
        <v>-25000000</v>
      </c>
      <c r="L230" s="217">
        <v>-25000000</v>
      </c>
      <c r="M230" s="218">
        <v>-25000000</v>
      </c>
      <c r="N230" s="219">
        <v>-25000000</v>
      </c>
      <c r="O230" s="220">
        <v>-25000000</v>
      </c>
      <c r="P230" s="336">
        <v>-25000000</v>
      </c>
      <c r="Q230" s="211">
        <v>-25000000</v>
      </c>
      <c r="R230" s="213">
        <f t="shared" si="7"/>
        <v>-25000000</v>
      </c>
      <c r="S230" s="188"/>
      <c r="T230" s="223"/>
      <c r="U230" s="186"/>
      <c r="V230" s="186"/>
      <c r="W230" s="186"/>
    </row>
    <row r="231" spans="1:23" ht="15">
      <c r="A231" s="222" t="s">
        <v>478</v>
      </c>
      <c r="B231" s="222" t="s">
        <v>327</v>
      </c>
      <c r="C231" s="209" t="str">
        <f t="shared" ref="C231:C234" si="9">A231&amp;"."&amp;B231</f>
        <v>2240.23</v>
      </c>
      <c r="D231" s="374" t="s">
        <v>486</v>
      </c>
      <c r="E231" s="345">
        <v>-12500000</v>
      </c>
      <c r="F231" s="345">
        <v>-12500000</v>
      </c>
      <c r="G231" s="345">
        <v>-12500000</v>
      </c>
      <c r="H231" s="345">
        <v>-12500000</v>
      </c>
      <c r="I231" s="219">
        <v>-12500000</v>
      </c>
      <c r="J231" s="219">
        <v>-12500000</v>
      </c>
      <c r="K231" s="219">
        <v>-12500000</v>
      </c>
      <c r="L231" s="219">
        <v>-12500000</v>
      </c>
      <c r="M231" s="219">
        <v>-12500000</v>
      </c>
      <c r="N231" s="219">
        <v>-12500000</v>
      </c>
      <c r="O231" s="219">
        <v>-12500000</v>
      </c>
      <c r="P231" s="219">
        <v>-12500000</v>
      </c>
      <c r="Q231" s="219">
        <v>-12500000</v>
      </c>
      <c r="R231" s="213">
        <f t="shared" si="7"/>
        <v>-12500000</v>
      </c>
      <c r="S231" s="188"/>
      <c r="T231" s="223"/>
      <c r="U231" s="186"/>
      <c r="V231" s="186"/>
      <c r="W231" s="186"/>
    </row>
    <row r="232" spans="1:23" ht="15">
      <c r="A232" s="222" t="s">
        <v>478</v>
      </c>
      <c r="B232" s="222" t="s">
        <v>329</v>
      </c>
      <c r="C232" s="209" t="str">
        <f t="shared" si="9"/>
        <v>2240.24</v>
      </c>
      <c r="D232" s="374" t="s">
        <v>487</v>
      </c>
      <c r="E232" s="345">
        <v>-12500000</v>
      </c>
      <c r="F232" s="345">
        <v>-12500000</v>
      </c>
      <c r="G232" s="345">
        <v>-12500000</v>
      </c>
      <c r="H232" s="345">
        <v>-12500000</v>
      </c>
      <c r="I232" s="219">
        <v>-12500000</v>
      </c>
      <c r="J232" s="219">
        <v>-12500000</v>
      </c>
      <c r="K232" s="219">
        <v>-12500000</v>
      </c>
      <c r="L232" s="219">
        <v>-12500000</v>
      </c>
      <c r="M232" s="219">
        <v>-12500000</v>
      </c>
      <c r="N232" s="219">
        <v>-12500000</v>
      </c>
      <c r="O232" s="219">
        <v>-12500000</v>
      </c>
      <c r="P232" s="219">
        <v>-12500000</v>
      </c>
      <c r="Q232" s="219">
        <v>-12500000</v>
      </c>
      <c r="R232" s="213">
        <f t="shared" si="7"/>
        <v>-12500000</v>
      </c>
      <c r="S232" s="188"/>
      <c r="T232" s="223"/>
      <c r="U232" s="186"/>
      <c r="V232" s="186"/>
      <c r="W232" s="186"/>
    </row>
    <row r="233" spans="1:23" ht="15">
      <c r="A233" s="222" t="s">
        <v>478</v>
      </c>
      <c r="B233" s="222" t="s">
        <v>331</v>
      </c>
      <c r="C233" s="209" t="str">
        <f t="shared" si="9"/>
        <v>2240.25</v>
      </c>
      <c r="D233" s="374" t="s">
        <v>487</v>
      </c>
      <c r="E233" s="345">
        <v>-12500000</v>
      </c>
      <c r="F233" s="345">
        <v>-12500000</v>
      </c>
      <c r="G233" s="345">
        <v>-12500000</v>
      </c>
      <c r="H233" s="345">
        <v>-12500000</v>
      </c>
      <c r="I233" s="219">
        <v>-12500000</v>
      </c>
      <c r="J233" s="219">
        <v>-12500000</v>
      </c>
      <c r="K233" s="219">
        <v>-12500000</v>
      </c>
      <c r="L233" s="219">
        <v>-12500000</v>
      </c>
      <c r="M233" s="219">
        <v>-12500000</v>
      </c>
      <c r="N233" s="219">
        <v>-12500000</v>
      </c>
      <c r="O233" s="219">
        <v>-12500000</v>
      </c>
      <c r="P233" s="219">
        <v>-12500000</v>
      </c>
      <c r="Q233" s="219">
        <v>-12500000</v>
      </c>
      <c r="R233" s="213">
        <f t="shared" si="7"/>
        <v>-12500000</v>
      </c>
      <c r="S233" s="188"/>
      <c r="T233" s="223"/>
      <c r="U233" s="186"/>
      <c r="V233" s="186"/>
      <c r="W233" s="186"/>
    </row>
    <row r="234" spans="1:23" ht="15">
      <c r="A234" s="222" t="s">
        <v>478</v>
      </c>
      <c r="B234" s="222" t="s">
        <v>332</v>
      </c>
      <c r="C234" s="209" t="str">
        <f t="shared" si="9"/>
        <v>2240.26</v>
      </c>
      <c r="D234" s="374" t="s">
        <v>487</v>
      </c>
      <c r="E234" s="345">
        <v>-12500000</v>
      </c>
      <c r="F234" s="345">
        <v>-12500000</v>
      </c>
      <c r="G234" s="345">
        <v>-12500000</v>
      </c>
      <c r="H234" s="345">
        <v>-12500000</v>
      </c>
      <c r="I234" s="219">
        <v>-12500000</v>
      </c>
      <c r="J234" s="219">
        <v>-12500000</v>
      </c>
      <c r="K234" s="219">
        <v>-12500000</v>
      </c>
      <c r="L234" s="219">
        <v>-12500000</v>
      </c>
      <c r="M234" s="219">
        <v>-12500000</v>
      </c>
      <c r="N234" s="219">
        <v>-12500000</v>
      </c>
      <c r="O234" s="219">
        <v>-12500000</v>
      </c>
      <c r="P234" s="219">
        <v>-12500000</v>
      </c>
      <c r="Q234" s="219">
        <v>-12500000</v>
      </c>
      <c r="R234" s="213">
        <f t="shared" si="7"/>
        <v>-12500000</v>
      </c>
      <c r="S234" s="188"/>
      <c r="T234" s="223"/>
      <c r="U234" s="186"/>
      <c r="V234" s="186"/>
      <c r="W234" s="186"/>
    </row>
    <row r="235" spans="1:23" ht="15">
      <c r="A235" s="222" t="s">
        <v>478</v>
      </c>
      <c r="B235" s="222" t="s">
        <v>333</v>
      </c>
      <c r="C235" s="209" t="str">
        <f>A235&amp;"."&amp;B235</f>
        <v>2240.99</v>
      </c>
      <c r="D235" s="374" t="s">
        <v>488</v>
      </c>
      <c r="E235" s="345">
        <v>1979927.78</v>
      </c>
      <c r="F235" s="345">
        <v>1969046.11</v>
      </c>
      <c r="G235" s="345">
        <v>1958164.44</v>
      </c>
      <c r="H235" s="345">
        <v>1947282.77</v>
      </c>
      <c r="I235" s="219">
        <v>1936401.1</v>
      </c>
      <c r="J235" s="219">
        <v>1925519.43</v>
      </c>
      <c r="K235" s="219">
        <v>1914637.76</v>
      </c>
      <c r="L235" s="219">
        <v>1903756.09</v>
      </c>
      <c r="M235" s="219">
        <v>1892874.42</v>
      </c>
      <c r="N235" s="219">
        <v>1881992.75</v>
      </c>
      <c r="O235" s="219">
        <v>1871111.08</v>
      </c>
      <c r="P235" s="219">
        <v>1860229.41</v>
      </c>
      <c r="Q235" s="219">
        <v>1646971.61</v>
      </c>
      <c r="R235" s="213">
        <f t="shared" si="7"/>
        <v>1906205.4212499997</v>
      </c>
      <c r="S235" s="188"/>
      <c r="T235" s="223"/>
      <c r="U235" s="186"/>
      <c r="V235" s="186"/>
      <c r="W235" s="186"/>
    </row>
    <row r="236" spans="1:23" ht="26.25">
      <c r="A236" s="222" t="s">
        <v>489</v>
      </c>
      <c r="B236" s="222" t="s">
        <v>274</v>
      </c>
      <c r="C236" s="209" t="str">
        <f t="shared" si="8"/>
        <v>2241.02</v>
      </c>
      <c r="D236" s="375" t="s">
        <v>490</v>
      </c>
      <c r="E236" s="211">
        <v>0</v>
      </c>
      <c r="F236" s="335">
        <v>0</v>
      </c>
      <c r="G236" s="213">
        <v>0</v>
      </c>
      <c r="H236" s="213">
        <v>0</v>
      </c>
      <c r="I236" s="214">
        <v>0</v>
      </c>
      <c r="J236" s="215">
        <v>0</v>
      </c>
      <c r="K236" s="216">
        <v>0</v>
      </c>
      <c r="L236" s="217">
        <v>0</v>
      </c>
      <c r="M236" s="218">
        <v>0</v>
      </c>
      <c r="N236" s="219">
        <v>0</v>
      </c>
      <c r="O236" s="220">
        <v>0</v>
      </c>
      <c r="P236" s="336">
        <v>0</v>
      </c>
      <c r="Q236" s="211">
        <v>0</v>
      </c>
      <c r="R236" s="213">
        <f t="shared" si="7"/>
        <v>0</v>
      </c>
      <c r="S236" s="188"/>
      <c r="T236" s="223"/>
      <c r="U236" s="186"/>
      <c r="V236" s="186"/>
      <c r="W236" s="186"/>
    </row>
    <row r="237" spans="1:23" ht="26.25">
      <c r="A237" s="222" t="s">
        <v>489</v>
      </c>
      <c r="B237" s="222" t="s">
        <v>339</v>
      </c>
      <c r="C237" s="209" t="str">
        <f t="shared" si="8"/>
        <v>2241.03</v>
      </c>
      <c r="D237" s="375" t="s">
        <v>491</v>
      </c>
      <c r="E237" s="211">
        <v>0</v>
      </c>
      <c r="F237" s="335">
        <v>0</v>
      </c>
      <c r="G237" s="213">
        <v>0</v>
      </c>
      <c r="H237" s="213">
        <v>0</v>
      </c>
      <c r="I237" s="214">
        <v>0</v>
      </c>
      <c r="J237" s="215">
        <v>0</v>
      </c>
      <c r="K237" s="216">
        <v>0</v>
      </c>
      <c r="L237" s="217">
        <v>0</v>
      </c>
      <c r="M237" s="218">
        <v>0</v>
      </c>
      <c r="N237" s="219">
        <v>0</v>
      </c>
      <c r="O237" s="220">
        <v>0</v>
      </c>
      <c r="P237" s="336">
        <v>0</v>
      </c>
      <c r="Q237" s="211">
        <v>0</v>
      </c>
      <c r="R237" s="213">
        <f t="shared" si="7"/>
        <v>0</v>
      </c>
      <c r="S237" s="188"/>
      <c r="T237" s="223"/>
      <c r="U237" s="186"/>
      <c r="V237" s="186"/>
      <c r="W237" s="186"/>
    </row>
    <row r="238" spans="1:23" ht="26.25">
      <c r="A238" s="222" t="s">
        <v>489</v>
      </c>
      <c r="B238" s="222" t="s">
        <v>276</v>
      </c>
      <c r="C238" s="209" t="str">
        <f t="shared" si="8"/>
        <v>2241.04</v>
      </c>
      <c r="D238" s="375" t="s">
        <v>492</v>
      </c>
      <c r="E238" s="211">
        <v>0</v>
      </c>
      <c r="F238" s="335">
        <v>0</v>
      </c>
      <c r="G238" s="213">
        <v>0</v>
      </c>
      <c r="H238" s="213">
        <v>0</v>
      </c>
      <c r="I238" s="214">
        <v>0</v>
      </c>
      <c r="J238" s="215">
        <v>0</v>
      </c>
      <c r="K238" s="216">
        <v>0</v>
      </c>
      <c r="L238" s="217">
        <v>0</v>
      </c>
      <c r="M238" s="218">
        <v>0</v>
      </c>
      <c r="N238" s="219">
        <v>0</v>
      </c>
      <c r="O238" s="220">
        <v>0</v>
      </c>
      <c r="P238" s="336">
        <v>0</v>
      </c>
      <c r="Q238" s="211">
        <v>0</v>
      </c>
      <c r="R238" s="213">
        <f t="shared" si="7"/>
        <v>0</v>
      </c>
      <c r="S238" s="188"/>
      <c r="T238" s="223"/>
      <c r="U238" s="186"/>
      <c r="V238" s="186"/>
      <c r="W238" s="186"/>
    </row>
    <row r="239" spans="1:23" ht="26.25">
      <c r="A239" s="222" t="s">
        <v>489</v>
      </c>
      <c r="B239" s="222" t="s">
        <v>493</v>
      </c>
      <c r="C239" s="209" t="str">
        <f t="shared" si="8"/>
        <v>2241.06</v>
      </c>
      <c r="D239" s="375" t="s">
        <v>494</v>
      </c>
      <c r="E239" s="211">
        <v>0</v>
      </c>
      <c r="F239" s="335">
        <v>0</v>
      </c>
      <c r="G239" s="213">
        <v>0</v>
      </c>
      <c r="H239" s="213">
        <v>0</v>
      </c>
      <c r="I239" s="214">
        <v>0</v>
      </c>
      <c r="J239" s="215">
        <v>0</v>
      </c>
      <c r="K239" s="216">
        <v>0</v>
      </c>
      <c r="L239" s="217">
        <v>0</v>
      </c>
      <c r="M239" s="218">
        <v>0</v>
      </c>
      <c r="N239" s="219">
        <v>0</v>
      </c>
      <c r="O239" s="220">
        <v>0</v>
      </c>
      <c r="P239" s="336">
        <v>0</v>
      </c>
      <c r="Q239" s="211">
        <v>0</v>
      </c>
      <c r="R239" s="213">
        <f t="shared" si="7"/>
        <v>0</v>
      </c>
      <c r="S239" s="188"/>
      <c r="T239" s="223"/>
      <c r="U239" s="186"/>
      <c r="V239" s="186"/>
      <c r="W239" s="186"/>
    </row>
    <row r="240" spans="1:23" ht="26.25">
      <c r="A240" s="222" t="s">
        <v>489</v>
      </c>
      <c r="B240" s="222" t="s">
        <v>495</v>
      </c>
      <c r="C240" s="209" t="str">
        <f t="shared" si="8"/>
        <v>2241.07</v>
      </c>
      <c r="D240" s="375" t="s">
        <v>496</v>
      </c>
      <c r="E240" s="211">
        <v>0</v>
      </c>
      <c r="F240" s="335">
        <v>0</v>
      </c>
      <c r="G240" s="213">
        <v>0</v>
      </c>
      <c r="H240" s="213">
        <v>0</v>
      </c>
      <c r="I240" s="214">
        <v>0</v>
      </c>
      <c r="J240" s="215">
        <v>0</v>
      </c>
      <c r="K240" s="216">
        <v>0</v>
      </c>
      <c r="L240" s="217">
        <v>0</v>
      </c>
      <c r="M240" s="218">
        <v>0</v>
      </c>
      <c r="N240" s="219">
        <v>0</v>
      </c>
      <c r="O240" s="220">
        <v>0</v>
      </c>
      <c r="P240" s="336">
        <v>0</v>
      </c>
      <c r="Q240" s="211">
        <v>0</v>
      </c>
      <c r="R240" s="213">
        <f t="shared" si="7"/>
        <v>0</v>
      </c>
      <c r="S240" s="188"/>
      <c r="T240" s="223"/>
      <c r="U240" s="186"/>
      <c r="V240" s="186"/>
      <c r="W240" s="186"/>
    </row>
    <row r="241" spans="1:23" ht="26.25">
      <c r="A241" s="222" t="s">
        <v>489</v>
      </c>
      <c r="B241" s="222" t="s">
        <v>497</v>
      </c>
      <c r="C241" s="209" t="str">
        <f t="shared" si="8"/>
        <v>2241.08</v>
      </c>
      <c r="D241" s="375" t="s">
        <v>498</v>
      </c>
      <c r="E241" s="211">
        <v>0</v>
      </c>
      <c r="F241" s="335">
        <v>0</v>
      </c>
      <c r="G241" s="213">
        <v>0</v>
      </c>
      <c r="H241" s="213">
        <v>0</v>
      </c>
      <c r="I241" s="214">
        <v>0</v>
      </c>
      <c r="J241" s="215">
        <v>0</v>
      </c>
      <c r="K241" s="216">
        <v>0</v>
      </c>
      <c r="L241" s="217">
        <v>0</v>
      </c>
      <c r="M241" s="218">
        <v>0</v>
      </c>
      <c r="N241" s="219">
        <v>0</v>
      </c>
      <c r="O241" s="220">
        <v>0</v>
      </c>
      <c r="P241" s="336">
        <v>0</v>
      </c>
      <c r="Q241" s="211">
        <v>0</v>
      </c>
      <c r="R241" s="213">
        <f t="shared" si="7"/>
        <v>0</v>
      </c>
      <c r="S241" s="188"/>
      <c r="T241" s="223"/>
      <c r="U241" s="186"/>
      <c r="V241" s="186"/>
      <c r="W241" s="186"/>
    </row>
    <row r="242" spans="1:23" ht="15">
      <c r="A242" s="199" t="s">
        <v>499</v>
      </c>
      <c r="B242" s="222" t="s">
        <v>296</v>
      </c>
      <c r="C242" s="209" t="str">
        <f t="shared" si="8"/>
        <v>2242.01</v>
      </c>
      <c r="D242" s="199" t="s">
        <v>500</v>
      </c>
      <c r="E242" s="345">
        <v>0</v>
      </c>
      <c r="F242" s="345">
        <v>0</v>
      </c>
      <c r="G242" s="345">
        <v>0</v>
      </c>
      <c r="H242" s="345">
        <v>0</v>
      </c>
      <c r="I242" s="219">
        <v>0</v>
      </c>
      <c r="J242" s="219">
        <v>0</v>
      </c>
      <c r="K242" s="219">
        <v>0</v>
      </c>
      <c r="L242" s="219">
        <v>-6750000</v>
      </c>
      <c r="M242" s="219">
        <v>-17950000</v>
      </c>
      <c r="N242" s="219">
        <v>-10000000</v>
      </c>
      <c r="O242" s="219">
        <v>-21450000</v>
      </c>
      <c r="P242" s="219">
        <v>-34050000</v>
      </c>
      <c r="Q242" s="219">
        <v>-17300000</v>
      </c>
      <c r="R242" s="213">
        <f t="shared" si="7"/>
        <v>-8237500</v>
      </c>
      <c r="S242" s="188"/>
      <c r="T242" s="223"/>
      <c r="U242" s="186"/>
      <c r="V242" s="186"/>
      <c r="W242" s="186"/>
    </row>
    <row r="243" spans="1:23" ht="15">
      <c r="A243" s="199"/>
      <c r="B243" s="199"/>
      <c r="C243" s="209"/>
      <c r="D243" s="304" t="s">
        <v>501</v>
      </c>
      <c r="E243" s="237">
        <v>-212491072.22</v>
      </c>
      <c r="F243" s="340">
        <v>-212501953.88999999</v>
      </c>
      <c r="G243" s="239">
        <v>-212512835.56</v>
      </c>
      <c r="H243" s="239">
        <v>-212523717.22999999</v>
      </c>
      <c r="I243" s="240">
        <v>-212534598.90000001</v>
      </c>
      <c r="J243" s="241">
        <v>-212545480.56999999</v>
      </c>
      <c r="K243" s="242">
        <v>-212556362.24000001</v>
      </c>
      <c r="L243" s="243">
        <v>-219317243.91</v>
      </c>
      <c r="M243" s="244">
        <v>-230503125.58000001</v>
      </c>
      <c r="N243" s="245">
        <v>-222564007.25</v>
      </c>
      <c r="O243" s="246">
        <v>-234024888.91999999</v>
      </c>
      <c r="P243" s="341">
        <v>-246620770.59</v>
      </c>
      <c r="Q243" s="237">
        <v>-230084028.38999999</v>
      </c>
      <c r="R243" s="213">
        <f t="shared" si="7"/>
        <v>-220791044.57874998</v>
      </c>
      <c r="S243" s="188"/>
      <c r="T243" s="224">
        <f>R243</f>
        <v>-220791044.57874998</v>
      </c>
      <c r="U243" s="186"/>
      <c r="V243" s="186"/>
      <c r="W243" s="186"/>
    </row>
    <row r="244" spans="1:23" ht="15">
      <c r="A244" s="199"/>
      <c r="B244" s="199"/>
      <c r="C244" s="209"/>
      <c r="D244" s="304"/>
      <c r="E244" s="211"/>
      <c r="F244" s="335"/>
      <c r="G244" s="213"/>
      <c r="H244" s="213"/>
      <c r="I244" s="214"/>
      <c r="J244" s="215"/>
      <c r="K244" s="216"/>
      <c r="L244" s="217"/>
      <c r="M244" s="218"/>
      <c r="N244" s="219"/>
      <c r="O244" s="220"/>
      <c r="P244" s="336"/>
      <c r="Q244" s="211"/>
      <c r="R244" s="213">
        <f t="shared" si="7"/>
        <v>0</v>
      </c>
      <c r="S244" s="188"/>
      <c r="T244" s="223"/>
      <c r="U244" s="186"/>
      <c r="V244" s="186"/>
      <c r="W244" s="186"/>
    </row>
    <row r="245" spans="1:23" ht="15">
      <c r="A245" s="199" t="s">
        <v>502</v>
      </c>
      <c r="B245" s="199" t="s">
        <v>176</v>
      </c>
      <c r="C245" s="199" t="str">
        <f>+A245</f>
        <v>2310</v>
      </c>
      <c r="D245" s="304" t="s">
        <v>503</v>
      </c>
      <c r="E245" s="211">
        <v>0</v>
      </c>
      <c r="F245" s="335">
        <v>0</v>
      </c>
      <c r="G245" s="213">
        <v>0</v>
      </c>
      <c r="H245" s="213">
        <v>0</v>
      </c>
      <c r="I245" s="214">
        <v>0</v>
      </c>
      <c r="J245" s="215">
        <v>0</v>
      </c>
      <c r="K245" s="216">
        <v>0</v>
      </c>
      <c r="L245" s="217">
        <v>0</v>
      </c>
      <c r="M245" s="218">
        <v>0</v>
      </c>
      <c r="N245" s="219">
        <v>0</v>
      </c>
      <c r="O245" s="220">
        <v>0</v>
      </c>
      <c r="P245" s="336">
        <v>0</v>
      </c>
      <c r="Q245" s="211">
        <v>0</v>
      </c>
      <c r="R245" s="213">
        <f t="shared" si="7"/>
        <v>0</v>
      </c>
      <c r="S245" s="188"/>
      <c r="T245" s="224">
        <f>R245</f>
        <v>0</v>
      </c>
      <c r="U245" s="223"/>
      <c r="V245" s="223"/>
      <c r="W245" s="224"/>
    </row>
    <row r="246" spans="1:23" ht="15">
      <c r="A246" s="222" t="s">
        <v>504</v>
      </c>
      <c r="B246" s="222" t="s">
        <v>505</v>
      </c>
      <c r="C246" s="184" t="str">
        <f>A246&amp;"."&amp;B246</f>
        <v>2330.045</v>
      </c>
      <c r="D246" s="222" t="s">
        <v>506</v>
      </c>
      <c r="E246" s="211">
        <v>0</v>
      </c>
      <c r="F246" s="335">
        <v>0</v>
      </c>
      <c r="G246" s="213">
        <v>0</v>
      </c>
      <c r="H246" s="213">
        <v>0</v>
      </c>
      <c r="I246" s="214">
        <v>0</v>
      </c>
      <c r="J246" s="215">
        <v>0</v>
      </c>
      <c r="K246" s="216">
        <v>0</v>
      </c>
      <c r="L246" s="217">
        <v>0</v>
      </c>
      <c r="M246" s="218">
        <v>0</v>
      </c>
      <c r="N246" s="219">
        <v>0</v>
      </c>
      <c r="O246" s="220">
        <v>0</v>
      </c>
      <c r="P246" s="336">
        <v>0</v>
      </c>
      <c r="Q246" s="211">
        <v>0</v>
      </c>
      <c r="R246" s="213">
        <f t="shared" si="7"/>
        <v>0</v>
      </c>
      <c r="S246" s="188"/>
      <c r="T246" s="223"/>
      <c r="U246" s="223"/>
      <c r="V246" s="223"/>
      <c r="W246" s="223"/>
    </row>
    <row r="247" spans="1:23" ht="15">
      <c r="A247" s="199"/>
      <c r="B247" s="199"/>
      <c r="C247" s="209"/>
      <c r="D247" s="304"/>
      <c r="E247" s="211"/>
      <c r="F247" s="335"/>
      <c r="G247" s="213"/>
      <c r="H247" s="213"/>
      <c r="I247" s="214"/>
      <c r="J247" s="215"/>
      <c r="K247" s="216"/>
      <c r="L247" s="217"/>
      <c r="M247" s="218"/>
      <c r="N247" s="219"/>
      <c r="O247" s="220"/>
      <c r="P247" s="336"/>
      <c r="Q247" s="211"/>
      <c r="R247" s="213">
        <f t="shared" si="7"/>
        <v>0</v>
      </c>
      <c r="S247" s="188"/>
      <c r="T247" s="223"/>
      <c r="U247" s="223"/>
      <c r="V247" s="223"/>
      <c r="W247" s="223"/>
    </row>
    <row r="248" spans="1:23" ht="15">
      <c r="A248" s="199" t="s">
        <v>507</v>
      </c>
      <c r="B248" s="199" t="s">
        <v>176</v>
      </c>
      <c r="C248" s="199" t="str">
        <f>+A248</f>
        <v>2321</v>
      </c>
      <c r="D248" s="304" t="s">
        <v>508</v>
      </c>
      <c r="E248" s="211">
        <v>-3872593.05</v>
      </c>
      <c r="F248" s="335">
        <v>-1555914.13</v>
      </c>
      <c r="G248" s="213">
        <v>-1196562.8700000001</v>
      </c>
      <c r="H248" s="213">
        <v>-1432071.69</v>
      </c>
      <c r="I248" s="214">
        <v>-1209688.3799999999</v>
      </c>
      <c r="J248" s="215">
        <v>-1182770.03</v>
      </c>
      <c r="K248" s="216">
        <v>-2870536.22</v>
      </c>
      <c r="L248" s="217">
        <v>-2662641.0699999998</v>
      </c>
      <c r="M248" s="218">
        <v>-3192673.5</v>
      </c>
      <c r="N248" s="219">
        <v>-1542168.67</v>
      </c>
      <c r="O248" s="220">
        <v>-3835523</v>
      </c>
      <c r="P248" s="336">
        <v>-3592142.03</v>
      </c>
      <c r="Q248" s="211">
        <v>-3070839.47</v>
      </c>
      <c r="R248" s="213">
        <f t="shared" si="7"/>
        <v>-2312033.9875000003</v>
      </c>
      <c r="S248" s="188"/>
      <c r="T248" s="223"/>
      <c r="U248" s="223"/>
      <c r="V248" s="223"/>
      <c r="W248" s="224">
        <f t="shared" ref="W248:W255" si="10">R248</f>
        <v>-2312033.9875000003</v>
      </c>
    </row>
    <row r="249" spans="1:23" ht="15">
      <c r="A249" s="183" t="s">
        <v>509</v>
      </c>
      <c r="B249" s="199" t="s">
        <v>510</v>
      </c>
      <c r="C249" s="199" t="s">
        <v>509</v>
      </c>
      <c r="D249" s="376" t="s">
        <v>511</v>
      </c>
      <c r="E249" s="211">
        <v>-196293.75</v>
      </c>
      <c r="F249" s="335">
        <v>-277111.63</v>
      </c>
      <c r="G249" s="213">
        <v>-51987.88</v>
      </c>
      <c r="H249" s="213">
        <v>-165060.25</v>
      </c>
      <c r="I249" s="214">
        <v>-20951.05</v>
      </c>
      <c r="J249" s="215">
        <v>-53277.7</v>
      </c>
      <c r="K249" s="216">
        <v>-58649.87</v>
      </c>
      <c r="L249" s="217">
        <v>-57489.98</v>
      </c>
      <c r="M249" s="218">
        <v>-26852.59</v>
      </c>
      <c r="N249" s="219">
        <v>-167542.54999999999</v>
      </c>
      <c r="O249" s="220">
        <v>-119525.73</v>
      </c>
      <c r="P249" s="336">
        <v>-118176.25</v>
      </c>
      <c r="Q249" s="211">
        <v>-189624.16</v>
      </c>
      <c r="R249" s="213">
        <f t="shared" si="7"/>
        <v>-109132.03625</v>
      </c>
      <c r="S249" s="188"/>
      <c r="T249" s="223"/>
      <c r="U249" s="223"/>
      <c r="V249" s="223"/>
      <c r="W249" s="224">
        <f t="shared" si="10"/>
        <v>-109132.03625</v>
      </c>
    </row>
    <row r="250" spans="1:23" ht="15">
      <c r="A250" s="183" t="s">
        <v>509</v>
      </c>
      <c r="B250" s="183" t="s">
        <v>213</v>
      </c>
      <c r="C250" s="184" t="str">
        <f>A250&amp;"."&amp;B250</f>
        <v>2322.1*</v>
      </c>
      <c r="D250" s="304" t="s">
        <v>512</v>
      </c>
      <c r="E250" s="211">
        <v>-22858356.27</v>
      </c>
      <c r="F250" s="335">
        <v>-29874329.91</v>
      </c>
      <c r="G250" s="213">
        <v>-19385221.079999998</v>
      </c>
      <c r="H250" s="213">
        <v>-15449592.029999999</v>
      </c>
      <c r="I250" s="214">
        <v>-12520741.130000001</v>
      </c>
      <c r="J250" s="215">
        <v>-9229507.4199999999</v>
      </c>
      <c r="K250" s="216">
        <v>-8891392.9800000004</v>
      </c>
      <c r="L250" s="217">
        <v>-8137554.9199999999</v>
      </c>
      <c r="M250" s="218">
        <v>-8117758.7800000003</v>
      </c>
      <c r="N250" s="219">
        <v>-7671508.8499999996</v>
      </c>
      <c r="O250" s="220">
        <v>-10699321.59</v>
      </c>
      <c r="P250" s="336">
        <v>-14251133.6</v>
      </c>
      <c r="Q250" s="211">
        <v>-21966194.609999999</v>
      </c>
      <c r="R250" s="213">
        <f t="shared" si="7"/>
        <v>-13886694.810833333</v>
      </c>
      <c r="S250" s="188"/>
      <c r="T250" s="223"/>
      <c r="U250" s="223"/>
      <c r="V250" s="223"/>
      <c r="W250" s="224">
        <f t="shared" si="10"/>
        <v>-13886694.810833333</v>
      </c>
    </row>
    <row r="251" spans="1:23" ht="15">
      <c r="A251" s="183" t="s">
        <v>509</v>
      </c>
      <c r="B251" s="183" t="s">
        <v>513</v>
      </c>
      <c r="C251" s="184" t="str">
        <f>A251&amp;"."&amp;B251</f>
        <v>2322.[2*,/217]</v>
      </c>
      <c r="D251" s="183" t="s">
        <v>514</v>
      </c>
      <c r="E251" s="211">
        <v>0</v>
      </c>
      <c r="F251" s="335">
        <v>0</v>
      </c>
      <c r="G251" s="213">
        <v>-23092.45</v>
      </c>
      <c r="H251" s="213">
        <v>-43545.79</v>
      </c>
      <c r="I251" s="214">
        <v>-66886.33</v>
      </c>
      <c r="J251" s="215">
        <v>-88637.55</v>
      </c>
      <c r="K251" s="216">
        <v>-112547.95</v>
      </c>
      <c r="L251" s="217">
        <v>-134015.37</v>
      </c>
      <c r="M251" s="218">
        <v>-156235.84</v>
      </c>
      <c r="N251" s="219">
        <v>-182395.63</v>
      </c>
      <c r="O251" s="220">
        <v>-209781.95</v>
      </c>
      <c r="P251" s="336">
        <v>-236456.76</v>
      </c>
      <c r="Q251" s="211">
        <v>-265853.38</v>
      </c>
      <c r="R251" s="213">
        <f t="shared" si="7"/>
        <v>-115543.52583333333</v>
      </c>
      <c r="S251" s="188"/>
      <c r="T251" s="223"/>
      <c r="U251" s="223"/>
      <c r="V251" s="223"/>
      <c r="W251" s="224">
        <f t="shared" si="10"/>
        <v>-115543.52583333333</v>
      </c>
    </row>
    <row r="252" spans="1:23" ht="15">
      <c r="A252" s="183" t="s">
        <v>509</v>
      </c>
      <c r="B252" s="233" t="s">
        <v>515</v>
      </c>
      <c r="C252" s="313" t="s">
        <v>516</v>
      </c>
      <c r="D252" s="233" t="s">
        <v>517</v>
      </c>
      <c r="E252" s="211">
        <v>-1209848.1399999999</v>
      </c>
      <c r="F252" s="335">
        <v>-315171.46999999997</v>
      </c>
      <c r="G252" s="213">
        <v>-67473.669999999896</v>
      </c>
      <c r="H252" s="213">
        <v>1.30967237055302E-10</v>
      </c>
      <c r="I252" s="214">
        <v>-964302.88</v>
      </c>
      <c r="J252" s="215">
        <v>-892437.01</v>
      </c>
      <c r="K252" s="216">
        <v>-684692.86</v>
      </c>
      <c r="L252" s="217">
        <v>-740405.32</v>
      </c>
      <c r="M252" s="218">
        <v>-4463497.42</v>
      </c>
      <c r="N252" s="219">
        <v>-4997801.87</v>
      </c>
      <c r="O252" s="220">
        <v>-1554788.89</v>
      </c>
      <c r="P252" s="336">
        <v>-2200084.37</v>
      </c>
      <c r="Q252" s="211">
        <v>-2669194.88</v>
      </c>
      <c r="R252" s="213">
        <f t="shared" si="7"/>
        <v>-1568348.1058333337</v>
      </c>
      <c r="S252" s="188"/>
      <c r="T252" s="223"/>
      <c r="U252" s="223"/>
      <c r="V252" s="223"/>
      <c r="W252" s="224">
        <f t="shared" si="10"/>
        <v>-1568348.1058333337</v>
      </c>
    </row>
    <row r="253" spans="1:23" ht="15">
      <c r="A253" s="183" t="s">
        <v>509</v>
      </c>
      <c r="B253" s="194" t="s">
        <v>518</v>
      </c>
      <c r="C253" s="184" t="str">
        <f>A253&amp;"."&amp;B253</f>
        <v>2322.[4*,009]</v>
      </c>
      <c r="D253" s="304" t="s">
        <v>519</v>
      </c>
      <c r="E253" s="211">
        <v>-359559.65</v>
      </c>
      <c r="F253" s="335">
        <v>-278588.56</v>
      </c>
      <c r="G253" s="213">
        <v>-69391.3</v>
      </c>
      <c r="H253" s="213">
        <v>-202259.37</v>
      </c>
      <c r="I253" s="214">
        <v>-194780.81</v>
      </c>
      <c r="J253" s="215">
        <v>-246393.45</v>
      </c>
      <c r="K253" s="216">
        <v>-397699.2</v>
      </c>
      <c r="L253" s="217">
        <v>-138107.19</v>
      </c>
      <c r="M253" s="218">
        <v>-548064.84</v>
      </c>
      <c r="N253" s="219">
        <v>-285740.3</v>
      </c>
      <c r="O253" s="220">
        <v>-765841.51</v>
      </c>
      <c r="P253" s="336">
        <v>-518166.34</v>
      </c>
      <c r="Q253" s="211">
        <v>-662480.43000000005</v>
      </c>
      <c r="R253" s="213">
        <f t="shared" si="7"/>
        <v>-346337.74249999993</v>
      </c>
      <c r="S253" s="188"/>
      <c r="T253" s="223"/>
      <c r="U253" s="223"/>
      <c r="V253" s="223"/>
      <c r="W253" s="224">
        <f t="shared" si="10"/>
        <v>-346337.74249999993</v>
      </c>
    </row>
    <row r="254" spans="1:23" ht="15">
      <c r="A254" s="183" t="s">
        <v>509</v>
      </c>
      <c r="B254" s="183" t="s">
        <v>520</v>
      </c>
      <c r="C254" s="184" t="str">
        <f>A254&amp;"."&amp;B254</f>
        <v>2322.3*</v>
      </c>
      <c r="D254" s="304" t="s">
        <v>521</v>
      </c>
      <c r="E254" s="211">
        <v>-13011.26</v>
      </c>
      <c r="F254" s="335">
        <v>-160451.66</v>
      </c>
      <c r="G254" s="213">
        <v>-142958.95000000001</v>
      </c>
      <c r="H254" s="213">
        <v>-140807.37</v>
      </c>
      <c r="I254" s="214">
        <v>-141760.81</v>
      </c>
      <c r="J254" s="215">
        <v>-10059.19</v>
      </c>
      <c r="K254" s="216">
        <v>-12231.85</v>
      </c>
      <c r="L254" s="217">
        <v>-14131.18</v>
      </c>
      <c r="M254" s="218">
        <v>-142539.49</v>
      </c>
      <c r="N254" s="219">
        <v>-142439.87</v>
      </c>
      <c r="O254" s="220">
        <v>-18503.57</v>
      </c>
      <c r="P254" s="336">
        <v>-21592.560000000001</v>
      </c>
      <c r="Q254" s="211">
        <v>-17421.45</v>
      </c>
      <c r="R254" s="213">
        <f t="shared" si="7"/>
        <v>-80224.404583333337</v>
      </c>
      <c r="S254" s="188"/>
      <c r="T254" s="223"/>
      <c r="U254" s="223"/>
      <c r="V254" s="223"/>
      <c r="W254" s="224">
        <f t="shared" si="10"/>
        <v>-80224.404583333337</v>
      </c>
    </row>
    <row r="255" spans="1:23" ht="15">
      <c r="A255" s="199" t="s">
        <v>522</v>
      </c>
      <c r="B255" s="199" t="s">
        <v>176</v>
      </c>
      <c r="C255" s="199" t="str">
        <f>+A255</f>
        <v>2323</v>
      </c>
      <c r="D255" s="304" t="s">
        <v>523</v>
      </c>
      <c r="E255" s="211">
        <v>-253348.6</v>
      </c>
      <c r="F255" s="335">
        <v>-63769.71</v>
      </c>
      <c r="G255" s="213">
        <v>-334086.07</v>
      </c>
      <c r="H255" s="213">
        <v>-169997.97</v>
      </c>
      <c r="I255" s="214">
        <v>-188402.45</v>
      </c>
      <c r="J255" s="215">
        <v>-623380.16</v>
      </c>
      <c r="K255" s="216">
        <v>-173921.24</v>
      </c>
      <c r="L255" s="217">
        <v>-180298.65</v>
      </c>
      <c r="M255" s="218">
        <v>-192853.94</v>
      </c>
      <c r="N255" s="219">
        <v>-524135.32</v>
      </c>
      <c r="O255" s="220">
        <v>-594374.06999999995</v>
      </c>
      <c r="P255" s="336">
        <v>-468005.81</v>
      </c>
      <c r="Q255" s="211">
        <v>-927111.63</v>
      </c>
      <c r="R255" s="213">
        <f t="shared" si="7"/>
        <v>-341954.62541666668</v>
      </c>
      <c r="S255" s="188"/>
      <c r="T255" s="223"/>
      <c r="U255" s="223"/>
      <c r="V255" s="223"/>
      <c r="W255" s="224">
        <f t="shared" si="10"/>
        <v>-341954.62541666668</v>
      </c>
    </row>
    <row r="256" spans="1:23" ht="15">
      <c r="A256" s="199"/>
      <c r="B256" s="199"/>
      <c r="C256" s="209"/>
      <c r="D256" s="304"/>
      <c r="E256" s="211"/>
      <c r="F256" s="335"/>
      <c r="G256" s="213"/>
      <c r="H256" s="213"/>
      <c r="I256" s="214"/>
      <c r="J256" s="215"/>
      <c r="K256" s="216"/>
      <c r="L256" s="217"/>
      <c r="M256" s="218"/>
      <c r="N256" s="219"/>
      <c r="O256" s="220"/>
      <c r="P256" s="336"/>
      <c r="Q256" s="211"/>
      <c r="R256" s="213">
        <f t="shared" si="7"/>
        <v>0</v>
      </c>
      <c r="S256" s="188"/>
      <c r="T256" s="223"/>
      <c r="U256" s="223"/>
      <c r="V256" s="223"/>
      <c r="W256" s="223"/>
    </row>
    <row r="257" spans="1:23" ht="15">
      <c r="A257" s="222" t="s">
        <v>524</v>
      </c>
      <c r="B257" s="377" t="s">
        <v>525</v>
      </c>
      <c r="C257" s="209" t="str">
        <f t="shared" ref="C257:C267" si="11">A257&amp;"."&amp;B257</f>
        <v>2340.[000,001]</v>
      </c>
      <c r="D257" s="378" t="s">
        <v>526</v>
      </c>
      <c r="E257" s="211">
        <v>-1360877.86</v>
      </c>
      <c r="F257" s="335">
        <v>-1256946.42</v>
      </c>
      <c r="G257" s="213">
        <v>-1372836.78</v>
      </c>
      <c r="H257" s="213">
        <v>-1176690.92</v>
      </c>
      <c r="I257" s="214">
        <v>-1246777.94</v>
      </c>
      <c r="J257" s="215">
        <v>-965617.83</v>
      </c>
      <c r="K257" s="216">
        <v>-1052976.9099999999</v>
      </c>
      <c r="L257" s="217">
        <v>-1301452.5</v>
      </c>
      <c r="M257" s="218">
        <v>-1143295.28</v>
      </c>
      <c r="N257" s="219">
        <v>-1083246.54</v>
      </c>
      <c r="O257" s="220">
        <v>-1219487.45</v>
      </c>
      <c r="P257" s="336">
        <v>-1220570.19</v>
      </c>
      <c r="Q257" s="211">
        <v>-1363428.29</v>
      </c>
      <c r="R257" s="213">
        <f t="shared" si="7"/>
        <v>-1200170.9862500001</v>
      </c>
      <c r="S257" s="188"/>
      <c r="T257" s="223"/>
      <c r="U257" s="223"/>
      <c r="V257" s="223"/>
      <c r="W257" s="223"/>
    </row>
    <row r="258" spans="1:23" ht="15">
      <c r="A258" s="222" t="s">
        <v>524</v>
      </c>
      <c r="B258" s="377" t="s">
        <v>527</v>
      </c>
      <c r="C258" s="209" t="str">
        <f t="shared" si="11"/>
        <v>2340.005</v>
      </c>
      <c r="D258" s="304" t="s">
        <v>528</v>
      </c>
      <c r="E258" s="211">
        <v>-13112.75</v>
      </c>
      <c r="F258" s="335">
        <v>-843694.83</v>
      </c>
      <c r="G258" s="213">
        <v>-95282.13</v>
      </c>
      <c r="H258" s="213">
        <v>-106093.27</v>
      </c>
      <c r="I258" s="214">
        <v>-106735.2</v>
      </c>
      <c r="J258" s="215">
        <v>-641.92999999999302</v>
      </c>
      <c r="K258" s="216">
        <v>-40156.93</v>
      </c>
      <c r="L258" s="217">
        <v>-40156.93</v>
      </c>
      <c r="M258" s="218">
        <v>-364.99999999999301</v>
      </c>
      <c r="N258" s="219">
        <v>-46488</v>
      </c>
      <c r="O258" s="220">
        <v>-499.99999999999301</v>
      </c>
      <c r="P258" s="336">
        <v>-1538.99999999999</v>
      </c>
      <c r="Q258" s="211">
        <v>-20459.330000000002</v>
      </c>
      <c r="R258" s="213">
        <f t="shared" si="7"/>
        <v>-108203.27166666665</v>
      </c>
      <c r="S258" s="188"/>
      <c r="T258" s="223"/>
      <c r="U258" s="223"/>
      <c r="V258" s="223"/>
      <c r="W258" s="223"/>
    </row>
    <row r="259" spans="1:23" ht="15">
      <c r="A259" s="222" t="s">
        <v>524</v>
      </c>
      <c r="B259" s="377" t="s">
        <v>529</v>
      </c>
      <c r="C259" s="209" t="str">
        <f t="shared" si="11"/>
        <v>2340.008</v>
      </c>
      <c r="D259" s="304" t="s">
        <v>530</v>
      </c>
      <c r="E259" s="211">
        <v>-1.8189894035458601E-12</v>
      </c>
      <c r="F259" s="335">
        <v>0</v>
      </c>
      <c r="G259" s="213">
        <v>0</v>
      </c>
      <c r="H259" s="213">
        <v>0</v>
      </c>
      <c r="I259" s="214">
        <v>0</v>
      </c>
      <c r="J259" s="215">
        <v>-4277.57</v>
      </c>
      <c r="K259" s="216">
        <v>0</v>
      </c>
      <c r="L259" s="217">
        <v>0</v>
      </c>
      <c r="M259" s="218">
        <v>0</v>
      </c>
      <c r="N259" s="219">
        <v>-705.14</v>
      </c>
      <c r="O259" s="220">
        <v>-4400.12</v>
      </c>
      <c r="P259" s="336">
        <v>-154522.51</v>
      </c>
      <c r="Q259" s="211">
        <v>-148996.9</v>
      </c>
      <c r="R259" s="213">
        <f t="shared" si="7"/>
        <v>-19866.982499999998</v>
      </c>
      <c r="S259" s="188"/>
      <c r="T259" s="223"/>
      <c r="U259" s="223"/>
      <c r="V259" s="223"/>
      <c r="W259" s="223"/>
    </row>
    <row r="260" spans="1:23" ht="15">
      <c r="A260" s="222" t="s">
        <v>524</v>
      </c>
      <c r="B260" s="377" t="s">
        <v>531</v>
      </c>
      <c r="C260" s="209" t="str">
        <f t="shared" si="11"/>
        <v>2340.0620</v>
      </c>
      <c r="D260" s="378" t="s">
        <v>532</v>
      </c>
      <c r="E260" s="211">
        <v>4.5474735088646402E-13</v>
      </c>
      <c r="F260" s="335">
        <v>0</v>
      </c>
      <c r="G260" s="213">
        <v>0</v>
      </c>
      <c r="H260" s="213">
        <v>0</v>
      </c>
      <c r="I260" s="214">
        <v>0</v>
      </c>
      <c r="J260" s="215">
        <v>-6602.17</v>
      </c>
      <c r="K260" s="216">
        <v>0</v>
      </c>
      <c r="L260" s="217">
        <v>-2598.8000000000002</v>
      </c>
      <c r="M260" s="218">
        <v>-247.35</v>
      </c>
      <c r="N260" s="219">
        <v>1392.86</v>
      </c>
      <c r="O260" s="220">
        <v>-236.12</v>
      </c>
      <c r="P260" s="336">
        <v>-3.4106051316484799E-13</v>
      </c>
      <c r="Q260" s="211">
        <v>-3428.33</v>
      </c>
      <c r="R260" s="213">
        <f t="shared" si="7"/>
        <v>-833.81208333333336</v>
      </c>
      <c r="S260" s="188"/>
      <c r="T260" s="223"/>
      <c r="U260" s="223"/>
      <c r="V260" s="223"/>
      <c r="W260" s="223"/>
    </row>
    <row r="261" spans="1:23" ht="15">
      <c r="A261" s="222" t="s">
        <v>524</v>
      </c>
      <c r="B261" s="377" t="s">
        <v>533</v>
      </c>
      <c r="C261" s="209" t="str">
        <f t="shared" si="11"/>
        <v>2340.0670</v>
      </c>
      <c r="D261" s="378" t="s">
        <v>534</v>
      </c>
      <c r="E261" s="211">
        <v>0</v>
      </c>
      <c r="F261" s="335">
        <v>0</v>
      </c>
      <c r="G261" s="213">
        <v>0</v>
      </c>
      <c r="H261" s="213">
        <v>0</v>
      </c>
      <c r="I261" s="214">
        <v>0</v>
      </c>
      <c r="J261" s="215">
        <v>0</v>
      </c>
      <c r="K261" s="216">
        <v>0</v>
      </c>
      <c r="L261" s="217">
        <v>0</v>
      </c>
      <c r="M261" s="218">
        <v>0</v>
      </c>
      <c r="N261" s="219">
        <v>0</v>
      </c>
      <c r="O261" s="220">
        <v>0</v>
      </c>
      <c r="P261" s="336">
        <v>0</v>
      </c>
      <c r="Q261" s="211">
        <v>0</v>
      </c>
      <c r="R261" s="213">
        <f t="shared" si="7"/>
        <v>0</v>
      </c>
      <c r="S261" s="188"/>
      <c r="T261" s="223"/>
      <c r="U261" s="223"/>
      <c r="V261" s="223"/>
      <c r="W261" s="223"/>
    </row>
    <row r="262" spans="1:23" ht="15">
      <c r="A262" s="222" t="s">
        <v>524</v>
      </c>
      <c r="B262" s="377" t="s">
        <v>535</v>
      </c>
      <c r="C262" s="209" t="str">
        <f t="shared" si="11"/>
        <v>2340.043</v>
      </c>
      <c r="D262" s="378" t="s">
        <v>536</v>
      </c>
      <c r="E262" s="211">
        <v>0</v>
      </c>
      <c r="F262" s="335">
        <v>0</v>
      </c>
      <c r="G262" s="213">
        <v>0</v>
      </c>
      <c r="H262" s="213">
        <v>0</v>
      </c>
      <c r="I262" s="214">
        <v>0</v>
      </c>
      <c r="J262" s="215">
        <v>0</v>
      </c>
      <c r="K262" s="216">
        <v>0</v>
      </c>
      <c r="L262" s="217">
        <v>0</v>
      </c>
      <c r="M262" s="218">
        <v>0</v>
      </c>
      <c r="N262" s="219">
        <v>0</v>
      </c>
      <c r="O262" s="220">
        <v>0</v>
      </c>
      <c r="P262" s="336">
        <v>0</v>
      </c>
      <c r="Q262" s="211">
        <v>0</v>
      </c>
      <c r="R262" s="213">
        <f t="shared" si="7"/>
        <v>0</v>
      </c>
      <c r="S262" s="188"/>
      <c r="T262" s="223"/>
      <c r="U262" s="223"/>
      <c r="V262" s="223"/>
      <c r="W262" s="223"/>
    </row>
    <row r="263" spans="1:23" ht="15">
      <c r="A263" s="222" t="s">
        <v>524</v>
      </c>
      <c r="B263" s="377" t="s">
        <v>537</v>
      </c>
      <c r="C263" s="209" t="str">
        <f t="shared" si="11"/>
        <v>2340.044</v>
      </c>
      <c r="D263" s="304" t="s">
        <v>538</v>
      </c>
      <c r="E263" s="211">
        <v>0</v>
      </c>
      <c r="F263" s="335">
        <v>0</v>
      </c>
      <c r="G263" s="213">
        <v>0</v>
      </c>
      <c r="H263" s="213">
        <v>0</v>
      </c>
      <c r="I263" s="214">
        <v>0</v>
      </c>
      <c r="J263" s="215">
        <v>0</v>
      </c>
      <c r="K263" s="216">
        <v>0</v>
      </c>
      <c r="L263" s="217">
        <v>0</v>
      </c>
      <c r="M263" s="218">
        <v>0</v>
      </c>
      <c r="N263" s="219">
        <v>0</v>
      </c>
      <c r="O263" s="220">
        <v>0</v>
      </c>
      <c r="P263" s="336">
        <v>0</v>
      </c>
      <c r="Q263" s="211">
        <v>0</v>
      </c>
      <c r="R263" s="213">
        <f t="shared" si="7"/>
        <v>0</v>
      </c>
      <c r="S263" s="188"/>
      <c r="T263" s="223"/>
      <c r="U263" s="223"/>
      <c r="V263" s="223"/>
      <c r="W263" s="223"/>
    </row>
    <row r="264" spans="1:23" ht="15">
      <c r="A264" s="222" t="s">
        <v>524</v>
      </c>
      <c r="B264" s="377" t="s">
        <v>505</v>
      </c>
      <c r="C264" s="209" t="str">
        <f t="shared" si="11"/>
        <v>2340.045</v>
      </c>
      <c r="D264" s="222" t="s">
        <v>539</v>
      </c>
      <c r="E264" s="211">
        <v>0</v>
      </c>
      <c r="F264" s="335">
        <v>0</v>
      </c>
      <c r="G264" s="213">
        <v>0</v>
      </c>
      <c r="H264" s="213">
        <v>0</v>
      </c>
      <c r="I264" s="214">
        <v>0</v>
      </c>
      <c r="J264" s="215">
        <v>0</v>
      </c>
      <c r="K264" s="216">
        <v>0</v>
      </c>
      <c r="L264" s="217">
        <v>0</v>
      </c>
      <c r="M264" s="218">
        <v>0</v>
      </c>
      <c r="N264" s="219">
        <v>0</v>
      </c>
      <c r="O264" s="220">
        <v>0</v>
      </c>
      <c r="P264" s="336">
        <v>0</v>
      </c>
      <c r="Q264" s="211">
        <v>0</v>
      </c>
      <c r="R264" s="213">
        <f t="shared" si="7"/>
        <v>0</v>
      </c>
      <c r="S264" s="188"/>
      <c r="T264" s="223"/>
      <c r="U264" s="223"/>
      <c r="V264" s="223"/>
      <c r="W264" s="223"/>
    </row>
    <row r="265" spans="1:23" ht="15">
      <c r="A265" s="222" t="s">
        <v>524</v>
      </c>
      <c r="B265" s="199" t="s">
        <v>540</v>
      </c>
      <c r="C265" s="209" t="str">
        <f t="shared" si="11"/>
        <v>2340.046</v>
      </c>
      <c r="D265" s="304" t="s">
        <v>541</v>
      </c>
      <c r="E265" s="211">
        <v>0</v>
      </c>
      <c r="F265" s="335">
        <v>0</v>
      </c>
      <c r="G265" s="213">
        <v>0</v>
      </c>
      <c r="H265" s="213">
        <v>0</v>
      </c>
      <c r="I265" s="214">
        <v>0</v>
      </c>
      <c r="J265" s="215">
        <v>0</v>
      </c>
      <c r="K265" s="216">
        <v>0</v>
      </c>
      <c r="L265" s="217">
        <v>0</v>
      </c>
      <c r="M265" s="218">
        <v>0</v>
      </c>
      <c r="N265" s="219">
        <v>0</v>
      </c>
      <c r="O265" s="220">
        <v>0</v>
      </c>
      <c r="P265" s="336">
        <v>0</v>
      </c>
      <c r="Q265" s="211">
        <v>0</v>
      </c>
      <c r="R265" s="213">
        <f t="shared" si="7"/>
        <v>0</v>
      </c>
      <c r="S265" s="188"/>
      <c r="T265" s="223"/>
      <c r="U265" s="223"/>
      <c r="V265" s="223"/>
      <c r="W265" s="223"/>
    </row>
    <row r="266" spans="1:23" ht="15">
      <c r="A266" s="194" t="s">
        <v>524</v>
      </c>
      <c r="B266" s="183" t="s">
        <v>542</v>
      </c>
      <c r="C266" s="184" t="str">
        <f t="shared" si="11"/>
        <v>2340.047</v>
      </c>
      <c r="D266" s="304" t="s">
        <v>543</v>
      </c>
      <c r="E266" s="211">
        <v>0</v>
      </c>
      <c r="F266" s="335">
        <v>0</v>
      </c>
      <c r="G266" s="213">
        <v>0</v>
      </c>
      <c r="H266" s="213">
        <v>0</v>
      </c>
      <c r="I266" s="214">
        <v>0</v>
      </c>
      <c r="J266" s="215">
        <v>0</v>
      </c>
      <c r="K266" s="216">
        <v>0</v>
      </c>
      <c r="L266" s="217">
        <v>0</v>
      </c>
      <c r="M266" s="218">
        <v>0</v>
      </c>
      <c r="N266" s="219">
        <v>0</v>
      </c>
      <c r="O266" s="220">
        <v>0</v>
      </c>
      <c r="P266" s="336">
        <v>0</v>
      </c>
      <c r="Q266" s="211">
        <v>0</v>
      </c>
      <c r="R266" s="213">
        <f t="shared" si="7"/>
        <v>0</v>
      </c>
      <c r="S266" s="188"/>
      <c r="T266" s="223"/>
      <c r="U266" s="223"/>
      <c r="V266" s="223"/>
      <c r="W266" s="223"/>
    </row>
    <row r="267" spans="1:23" ht="15">
      <c r="A267" s="222" t="s">
        <v>524</v>
      </c>
      <c r="B267" s="199" t="s">
        <v>544</v>
      </c>
      <c r="C267" s="209" t="str">
        <f t="shared" si="11"/>
        <v>2340.048</v>
      </c>
      <c r="D267" s="304" t="s">
        <v>545</v>
      </c>
      <c r="E267" s="211">
        <v>-232776.9</v>
      </c>
      <c r="F267" s="335">
        <v>-402143.24</v>
      </c>
      <c r="G267" s="213">
        <v>-335377.71000000002</v>
      </c>
      <c r="H267" s="213">
        <v>-181506.18</v>
      </c>
      <c r="I267" s="214">
        <v>-266425.93</v>
      </c>
      <c r="J267" s="215">
        <v>-204558.28</v>
      </c>
      <c r="K267" s="216">
        <v>-176263.90000000002</v>
      </c>
      <c r="L267" s="217">
        <v>-310176.26</v>
      </c>
      <c r="M267" s="218">
        <v>-156722.87</v>
      </c>
      <c r="N267" s="219">
        <v>-290883.43</v>
      </c>
      <c r="O267" s="220">
        <v>-138864.1</v>
      </c>
      <c r="P267" s="336">
        <v>-133895.93</v>
      </c>
      <c r="Q267" s="211">
        <v>-154488.57</v>
      </c>
      <c r="R267" s="213">
        <f t="shared" si="7"/>
        <v>-232537.54708333334</v>
      </c>
      <c r="S267" s="188"/>
      <c r="T267" s="223"/>
      <c r="U267" s="223"/>
      <c r="V267" s="223"/>
      <c r="W267" s="223"/>
    </row>
    <row r="268" spans="1:23" ht="15">
      <c r="A268" s="199"/>
      <c r="B268" s="199"/>
      <c r="C268" s="209"/>
      <c r="D268" s="304" t="s">
        <v>546</v>
      </c>
      <c r="E268" s="237">
        <v>-1606767.51</v>
      </c>
      <c r="F268" s="340">
        <v>-2502784.4900000002</v>
      </c>
      <c r="G268" s="239">
        <v>-1803496.62</v>
      </c>
      <c r="H268" s="239">
        <v>-1464290.3699999999</v>
      </c>
      <c r="I268" s="240">
        <v>-1619939.0699999998</v>
      </c>
      <c r="J268" s="241">
        <v>-1181697.78</v>
      </c>
      <c r="K268" s="242">
        <v>-1269397.7399999998</v>
      </c>
      <c r="L268" s="243">
        <v>-1654384.49</v>
      </c>
      <c r="M268" s="244">
        <v>-1300630.5</v>
      </c>
      <c r="N268" s="245">
        <v>-1419930.2499999998</v>
      </c>
      <c r="O268" s="246">
        <v>-1363487.7900000003</v>
      </c>
      <c r="P268" s="341">
        <v>-1510527.63</v>
      </c>
      <c r="Q268" s="237">
        <v>-1690801.4200000002</v>
      </c>
      <c r="R268" s="213">
        <f t="shared" si="7"/>
        <v>-1561612.5995833334</v>
      </c>
      <c r="S268" s="188"/>
      <c r="T268" s="223"/>
      <c r="U268" s="223"/>
      <c r="V268" s="224">
        <f>R268</f>
        <v>-1561612.5995833334</v>
      </c>
      <c r="W268" s="223"/>
    </row>
    <row r="269" spans="1:23" ht="15">
      <c r="A269" s="199"/>
      <c r="B269" s="199"/>
      <c r="C269" s="209"/>
      <c r="D269" s="304"/>
      <c r="E269" s="211"/>
      <c r="F269" s="335"/>
      <c r="G269" s="213"/>
      <c r="H269" s="213"/>
      <c r="I269" s="214"/>
      <c r="J269" s="215"/>
      <c r="K269" s="216"/>
      <c r="L269" s="217"/>
      <c r="M269" s="218"/>
      <c r="N269" s="219"/>
      <c r="O269" s="220"/>
      <c r="P269" s="336"/>
      <c r="Q269" s="211"/>
      <c r="R269" s="213">
        <f t="shared" si="7"/>
        <v>0</v>
      </c>
      <c r="S269" s="188"/>
      <c r="T269" s="223"/>
      <c r="U269" s="223"/>
      <c r="V269" s="223"/>
      <c r="W269" s="223"/>
    </row>
    <row r="270" spans="1:23" ht="15">
      <c r="A270" s="354" t="s">
        <v>547</v>
      </c>
      <c r="B270" s="199" t="s">
        <v>176</v>
      </c>
      <c r="C270" s="354" t="str">
        <f>+A270</f>
        <v>2412</v>
      </c>
      <c r="D270" s="304" t="s">
        <v>548</v>
      </c>
      <c r="E270" s="211">
        <v>-754.83</v>
      </c>
      <c r="F270" s="335">
        <v>-14870.2</v>
      </c>
      <c r="G270" s="213">
        <v>-13921.37</v>
      </c>
      <c r="H270" s="213">
        <v>0</v>
      </c>
      <c r="I270" s="214">
        <v>0</v>
      </c>
      <c r="J270" s="215">
        <v>0</v>
      </c>
      <c r="K270" s="216">
        <v>0</v>
      </c>
      <c r="L270" s="217">
        <v>0</v>
      </c>
      <c r="M270" s="218">
        <v>0</v>
      </c>
      <c r="N270" s="219">
        <v>0</v>
      </c>
      <c r="O270" s="220">
        <v>0</v>
      </c>
      <c r="P270" s="336">
        <v>-560.97</v>
      </c>
      <c r="Q270" s="211">
        <v>0</v>
      </c>
      <c r="R270" s="213">
        <f t="shared" si="7"/>
        <v>-2477.4962500000001</v>
      </c>
      <c r="S270" s="188"/>
      <c r="T270" s="223"/>
      <c r="U270" s="223"/>
      <c r="V270" s="223"/>
      <c r="W270" s="223"/>
    </row>
    <row r="271" spans="1:23" ht="15">
      <c r="A271" s="199" t="s">
        <v>549</v>
      </c>
      <c r="B271" s="199" t="s">
        <v>176</v>
      </c>
      <c r="C271" s="199" t="str">
        <f>+A271</f>
        <v>2411</v>
      </c>
      <c r="D271" s="304" t="s">
        <v>550</v>
      </c>
      <c r="E271" s="211">
        <v>-2787.11</v>
      </c>
      <c r="F271" s="335">
        <v>-234059.36</v>
      </c>
      <c r="G271" s="213">
        <v>-228503.53</v>
      </c>
      <c r="H271" s="213">
        <v>0</v>
      </c>
      <c r="I271" s="214">
        <v>0</v>
      </c>
      <c r="J271" s="215">
        <v>276.07</v>
      </c>
      <c r="K271" s="216">
        <v>276.07</v>
      </c>
      <c r="L271" s="217">
        <v>276.07</v>
      </c>
      <c r="M271" s="218">
        <v>118.14</v>
      </c>
      <c r="N271" s="219">
        <v>118.14</v>
      </c>
      <c r="O271" s="220">
        <v>118.14</v>
      </c>
      <c r="P271" s="336">
        <v>-2481.83</v>
      </c>
      <c r="Q271" s="211">
        <v>0</v>
      </c>
      <c r="R271" s="213">
        <f t="shared" si="7"/>
        <v>-38771.303749999999</v>
      </c>
      <c r="S271" s="188"/>
      <c r="T271" s="223"/>
      <c r="U271" s="223"/>
      <c r="V271" s="223"/>
      <c r="W271" s="223"/>
    </row>
    <row r="272" spans="1:23" ht="15">
      <c r="A272" s="354" t="s">
        <v>551</v>
      </c>
      <c r="B272" s="199" t="s">
        <v>176</v>
      </c>
      <c r="C272" s="355" t="s">
        <v>552</v>
      </c>
      <c r="D272" s="304" t="s">
        <v>553</v>
      </c>
      <c r="E272" s="211">
        <v>0</v>
      </c>
      <c r="F272" s="335">
        <v>0</v>
      </c>
      <c r="G272" s="213">
        <v>0</v>
      </c>
      <c r="H272" s="213">
        <v>0</v>
      </c>
      <c r="I272" s="214">
        <v>0</v>
      </c>
      <c r="J272" s="215">
        <v>0</v>
      </c>
      <c r="K272" s="216">
        <v>0</v>
      </c>
      <c r="L272" s="217">
        <v>0</v>
      </c>
      <c r="M272" s="218">
        <v>0</v>
      </c>
      <c r="N272" s="219">
        <v>0</v>
      </c>
      <c r="O272" s="220">
        <v>0</v>
      </c>
      <c r="P272" s="336">
        <v>0</v>
      </c>
      <c r="Q272" s="211">
        <v>0</v>
      </c>
      <c r="R272" s="213">
        <f t="shared" si="7"/>
        <v>0</v>
      </c>
      <c r="S272" s="188"/>
      <c r="T272" s="223"/>
      <c r="U272" s="223"/>
      <c r="V272" s="223"/>
      <c r="W272" s="223"/>
    </row>
    <row r="273" spans="1:23" ht="15">
      <c r="A273" s="199"/>
      <c r="B273" s="199"/>
      <c r="C273" s="209"/>
      <c r="D273" s="304" t="s">
        <v>554</v>
      </c>
      <c r="E273" s="237">
        <v>-3541.94</v>
      </c>
      <c r="F273" s="340">
        <v>-248929.56</v>
      </c>
      <c r="G273" s="239">
        <v>-242424.9</v>
      </c>
      <c r="H273" s="239">
        <v>0</v>
      </c>
      <c r="I273" s="240">
        <v>0</v>
      </c>
      <c r="J273" s="241">
        <v>276.07</v>
      </c>
      <c r="K273" s="242">
        <v>276.07</v>
      </c>
      <c r="L273" s="243">
        <v>276.07</v>
      </c>
      <c r="M273" s="244">
        <v>118.14</v>
      </c>
      <c r="N273" s="245">
        <v>118.14</v>
      </c>
      <c r="O273" s="246">
        <v>118.14</v>
      </c>
      <c r="P273" s="341">
        <v>-3042.8</v>
      </c>
      <c r="Q273" s="237">
        <v>0</v>
      </c>
      <c r="R273" s="213">
        <f t="shared" si="7"/>
        <v>-41248.799999999988</v>
      </c>
      <c r="S273" s="188"/>
      <c r="T273" s="223"/>
      <c r="U273" s="223"/>
      <c r="V273" s="223"/>
      <c r="W273" s="224">
        <f>R273</f>
        <v>-41248.799999999988</v>
      </c>
    </row>
    <row r="274" spans="1:23" ht="15">
      <c r="A274" s="199"/>
      <c r="B274" s="199"/>
      <c r="C274" s="209"/>
      <c r="D274" s="304"/>
      <c r="E274" s="211"/>
      <c r="F274" s="335"/>
      <c r="G274" s="213"/>
      <c r="H274" s="213"/>
      <c r="I274" s="214"/>
      <c r="J274" s="215"/>
      <c r="K274" s="216"/>
      <c r="L274" s="217"/>
      <c r="M274" s="218"/>
      <c r="N274" s="219"/>
      <c r="O274" s="220"/>
      <c r="P274" s="336"/>
      <c r="Q274" s="211"/>
      <c r="R274" s="213">
        <f t="shared" si="7"/>
        <v>0</v>
      </c>
      <c r="S274" s="188"/>
      <c r="T274" s="223"/>
      <c r="U274" s="223"/>
      <c r="V274" s="223"/>
      <c r="W274" s="223"/>
    </row>
    <row r="275" spans="1:23" ht="15">
      <c r="A275" s="199"/>
      <c r="B275" s="199"/>
      <c r="C275" s="209"/>
      <c r="D275" s="304" t="s">
        <v>555</v>
      </c>
      <c r="E275" s="237">
        <v>-30373320.170000006</v>
      </c>
      <c r="F275" s="340">
        <v>-35277051.119999997</v>
      </c>
      <c r="G275" s="239">
        <v>-23316695.789999995</v>
      </c>
      <c r="H275" s="239">
        <v>-19067624.84</v>
      </c>
      <c r="I275" s="240">
        <v>-16927452.910000004</v>
      </c>
      <c r="J275" s="241">
        <v>-13507884.219999997</v>
      </c>
      <c r="K275" s="242">
        <v>-14470793.839999998</v>
      </c>
      <c r="L275" s="243">
        <v>-13718752.1</v>
      </c>
      <c r="M275" s="244">
        <v>-18140988.759999998</v>
      </c>
      <c r="N275" s="245">
        <v>-16933545.170000002</v>
      </c>
      <c r="O275" s="246">
        <v>-19161029.960000001</v>
      </c>
      <c r="P275" s="341">
        <v>-22919328.149999999</v>
      </c>
      <c r="Q275" s="237">
        <v>-31459521.429999996</v>
      </c>
      <c r="R275" s="213">
        <f t="shared" ref="R275:R338" si="12">((E275+Q275)+((F275+G275+H275+I275+J275+K275+L275+M275+N275+O275+P275)*2))/24</f>
        <v>-20363130.638333336</v>
      </c>
      <c r="S275" s="188"/>
      <c r="T275" s="223"/>
      <c r="U275" s="223"/>
      <c r="V275" s="223"/>
      <c r="W275" s="223"/>
    </row>
    <row r="276" spans="1:23" ht="15">
      <c r="A276" s="199"/>
      <c r="B276" s="199"/>
      <c r="C276" s="209"/>
      <c r="D276" s="304"/>
      <c r="E276" s="211"/>
      <c r="F276" s="335"/>
      <c r="G276" s="213"/>
      <c r="H276" s="213"/>
      <c r="I276" s="214"/>
      <c r="J276" s="215"/>
      <c r="K276" s="216"/>
      <c r="L276" s="217"/>
      <c r="M276" s="218"/>
      <c r="N276" s="219"/>
      <c r="O276" s="220"/>
      <c r="P276" s="336"/>
      <c r="Q276" s="211"/>
      <c r="R276" s="213">
        <f t="shared" si="12"/>
        <v>0</v>
      </c>
      <c r="S276" s="188"/>
      <c r="T276" s="223"/>
      <c r="U276" s="223"/>
      <c r="V276" s="223"/>
      <c r="W276" s="223"/>
    </row>
    <row r="277" spans="1:23" ht="15">
      <c r="A277" s="354" t="s">
        <v>556</v>
      </c>
      <c r="B277" s="199" t="s">
        <v>176</v>
      </c>
      <c r="C277" s="199" t="str">
        <f>+A277</f>
        <v>2360</v>
      </c>
      <c r="D277" s="304" t="s">
        <v>557</v>
      </c>
      <c r="E277" s="211">
        <v>0</v>
      </c>
      <c r="F277" s="335">
        <v>0</v>
      </c>
      <c r="G277" s="213">
        <v>0</v>
      </c>
      <c r="H277" s="213">
        <v>0</v>
      </c>
      <c r="I277" s="214">
        <v>0</v>
      </c>
      <c r="J277" s="215">
        <v>0</v>
      </c>
      <c r="K277" s="216">
        <v>0</v>
      </c>
      <c r="L277" s="217">
        <v>0</v>
      </c>
      <c r="M277" s="218">
        <v>0</v>
      </c>
      <c r="N277" s="219">
        <v>0</v>
      </c>
      <c r="O277" s="220">
        <v>0</v>
      </c>
      <c r="P277" s="336">
        <v>0</v>
      </c>
      <c r="Q277" s="211">
        <v>0</v>
      </c>
      <c r="R277" s="213">
        <f t="shared" si="12"/>
        <v>0</v>
      </c>
      <c r="S277" s="188"/>
      <c r="T277" s="223"/>
      <c r="U277" s="223"/>
      <c r="V277" s="223"/>
      <c r="W277" s="223"/>
    </row>
    <row r="278" spans="1:23" ht="15">
      <c r="A278" s="222" t="s">
        <v>558</v>
      </c>
      <c r="B278" s="222" t="s">
        <v>559</v>
      </c>
      <c r="C278" s="209" t="str">
        <f>A278&amp;"."&amp;B278</f>
        <v>2361.[*,/42]</v>
      </c>
      <c r="D278" s="304" t="s">
        <v>557</v>
      </c>
      <c r="E278" s="211">
        <v>-1288737.78</v>
      </c>
      <c r="F278" s="335">
        <v>-3579665.51</v>
      </c>
      <c r="G278" s="213">
        <v>-5624271.7800000003</v>
      </c>
      <c r="H278" s="213">
        <v>-6598424.5999999996</v>
      </c>
      <c r="I278" s="214">
        <v>-5753092.0700000003</v>
      </c>
      <c r="J278" s="215">
        <v>-4945221.7699999996</v>
      </c>
      <c r="K278" s="216">
        <v>-414643.14999999898</v>
      </c>
      <c r="L278" s="217">
        <v>5.8207660913467397E-10</v>
      </c>
      <c r="M278" s="218">
        <v>5.8207660913467397E-10</v>
      </c>
      <c r="N278" s="219">
        <v>-9.9999994179233893E-3</v>
      </c>
      <c r="O278" s="220">
        <v>5.8207660913467397E-10</v>
      </c>
      <c r="P278" s="336">
        <v>5.8207660913467397E-10</v>
      </c>
      <c r="Q278" s="211">
        <v>-378996.91999999899</v>
      </c>
      <c r="R278" s="213">
        <f t="shared" si="12"/>
        <v>-2312432.1866666661</v>
      </c>
      <c r="S278" s="188"/>
      <c r="T278" s="223"/>
      <c r="U278" s="223"/>
      <c r="V278" s="223"/>
      <c r="W278" s="224">
        <f>R278</f>
        <v>-2312432.1866666661</v>
      </c>
    </row>
    <row r="279" spans="1:23" ht="15">
      <c r="A279" s="354" t="s">
        <v>558</v>
      </c>
      <c r="B279" s="222" t="s">
        <v>560</v>
      </c>
      <c r="C279" s="209" t="str">
        <f>A279&amp;"."&amp;B279</f>
        <v>2361.[42*]</v>
      </c>
      <c r="D279" s="222" t="s">
        <v>561</v>
      </c>
      <c r="E279" s="211">
        <v>0</v>
      </c>
      <c r="F279" s="335">
        <v>0</v>
      </c>
      <c r="G279" s="213">
        <v>0</v>
      </c>
      <c r="H279" s="213">
        <v>0</v>
      </c>
      <c r="I279" s="214">
        <v>0</v>
      </c>
      <c r="J279" s="215">
        <v>0</v>
      </c>
      <c r="K279" s="216">
        <v>0</v>
      </c>
      <c r="L279" s="217">
        <v>0</v>
      </c>
      <c r="M279" s="218">
        <v>0</v>
      </c>
      <c r="N279" s="219">
        <v>0</v>
      </c>
      <c r="O279" s="220">
        <v>0</v>
      </c>
      <c r="P279" s="336">
        <v>0</v>
      </c>
      <c r="Q279" s="211">
        <v>0</v>
      </c>
      <c r="R279" s="213">
        <f t="shared" si="12"/>
        <v>0</v>
      </c>
      <c r="S279" s="188"/>
      <c r="T279" s="223"/>
      <c r="U279" s="223"/>
      <c r="V279" s="223"/>
      <c r="W279" s="223"/>
    </row>
    <row r="280" spans="1:23" ht="15">
      <c r="A280" s="199" t="s">
        <v>562</v>
      </c>
      <c r="B280" s="199" t="s">
        <v>176</v>
      </c>
      <c r="C280" s="379" t="str">
        <f t="shared" ref="C280:C290" si="13">+A280</f>
        <v>2362</v>
      </c>
      <c r="D280" s="304" t="s">
        <v>563</v>
      </c>
      <c r="E280" s="211">
        <v>-118694.05</v>
      </c>
      <c r="F280" s="335">
        <v>-166511.54999999999</v>
      </c>
      <c r="G280" s="213">
        <v>-182557.9</v>
      </c>
      <c r="H280" s="213">
        <v>-142101.18</v>
      </c>
      <c r="I280" s="214">
        <v>-77502.14</v>
      </c>
      <c r="J280" s="215">
        <v>-115882.52</v>
      </c>
      <c r="K280" s="216">
        <v>-137924.88</v>
      </c>
      <c r="L280" s="217">
        <v>-117663.65</v>
      </c>
      <c r="M280" s="218">
        <v>-59634.06</v>
      </c>
      <c r="N280" s="219">
        <v>-69275.16</v>
      </c>
      <c r="O280" s="220">
        <v>-77093.649999999994</v>
      </c>
      <c r="P280" s="336">
        <v>-92847.62</v>
      </c>
      <c r="Q280" s="211">
        <v>-120799.24</v>
      </c>
      <c r="R280" s="213">
        <f t="shared" si="12"/>
        <v>-113228.41291666664</v>
      </c>
      <c r="S280" s="188"/>
      <c r="T280" s="223"/>
      <c r="U280" s="223"/>
      <c r="V280" s="223"/>
      <c r="W280" s="224">
        <f>R280</f>
        <v>-113228.41291666664</v>
      </c>
    </row>
    <row r="281" spans="1:23" ht="15">
      <c r="A281" s="199" t="s">
        <v>564</v>
      </c>
      <c r="B281" s="199" t="s">
        <v>176</v>
      </c>
      <c r="C281" s="379" t="str">
        <f t="shared" si="13"/>
        <v>2363</v>
      </c>
      <c r="D281" s="304" t="s">
        <v>565</v>
      </c>
      <c r="E281" s="211">
        <v>-20818.02</v>
      </c>
      <c r="F281" s="335">
        <v>-13243.62</v>
      </c>
      <c r="G281" s="213">
        <v>-32911.339999999997</v>
      </c>
      <c r="H281" s="213">
        <v>-26426.78</v>
      </c>
      <c r="I281" s="214">
        <v>-24916.6</v>
      </c>
      <c r="J281" s="215">
        <v>-12690.51</v>
      </c>
      <c r="K281" s="216">
        <v>-37071.83</v>
      </c>
      <c r="L281" s="217">
        <v>-31528.69</v>
      </c>
      <c r="M281" s="218">
        <v>-26198.240000000002</v>
      </c>
      <c r="N281" s="219">
        <v>-20351.59</v>
      </c>
      <c r="O281" s="220">
        <v>-25341.23</v>
      </c>
      <c r="P281" s="336">
        <v>-27669.1</v>
      </c>
      <c r="Q281" s="211">
        <v>-22922.01</v>
      </c>
      <c r="R281" s="213">
        <f t="shared" si="12"/>
        <v>-25018.295416666664</v>
      </c>
      <c r="S281" s="188"/>
      <c r="T281" s="223"/>
      <c r="U281" s="223"/>
      <c r="V281" s="223"/>
      <c r="W281" s="224">
        <f>R281</f>
        <v>-25018.295416666664</v>
      </c>
    </row>
    <row r="282" spans="1:23" ht="15">
      <c r="A282" s="199" t="s">
        <v>566</v>
      </c>
      <c r="B282" s="199" t="s">
        <v>176</v>
      </c>
      <c r="C282" s="379" t="str">
        <f t="shared" si="13"/>
        <v>2364</v>
      </c>
      <c r="D282" s="304" t="s">
        <v>567</v>
      </c>
      <c r="E282" s="211">
        <v>-6990642.5199999996</v>
      </c>
      <c r="F282" s="335">
        <v>-8476269.6500000004</v>
      </c>
      <c r="G282" s="213">
        <v>-8452231.8800000008</v>
      </c>
      <c r="H282" s="213">
        <v>-8128213.7699999996</v>
      </c>
      <c r="I282" s="214">
        <v>-4798556.9800000004</v>
      </c>
      <c r="J282" s="215">
        <v>-4790116.82</v>
      </c>
      <c r="K282" s="216">
        <v>-4634521.22</v>
      </c>
      <c r="L282" s="217">
        <v>-4223961.45</v>
      </c>
      <c r="M282" s="218">
        <v>-3488213.12</v>
      </c>
      <c r="N282" s="219">
        <v>-3981654.97</v>
      </c>
      <c r="O282" s="220">
        <v>-4716311.91</v>
      </c>
      <c r="P282" s="336">
        <v>-5623759.5599999996</v>
      </c>
      <c r="Q282" s="211">
        <v>-7479575.8799999999</v>
      </c>
      <c r="R282" s="213">
        <f t="shared" si="12"/>
        <v>-5712410.0441666665</v>
      </c>
      <c r="S282" s="188"/>
      <c r="T282" s="223"/>
      <c r="U282" s="223"/>
      <c r="V282" s="223"/>
      <c r="W282" s="224">
        <f>R282</f>
        <v>-5712410.0441666665</v>
      </c>
    </row>
    <row r="283" spans="1:23" ht="15">
      <c r="A283" s="199" t="s">
        <v>568</v>
      </c>
      <c r="B283" s="199" t="s">
        <v>176</v>
      </c>
      <c r="C283" s="199" t="str">
        <f t="shared" si="13"/>
        <v>2380</v>
      </c>
      <c r="D283" s="304" t="s">
        <v>569</v>
      </c>
      <c r="E283" s="211">
        <v>-4160000</v>
      </c>
      <c r="F283" s="335">
        <v>0</v>
      </c>
      <c r="G283" s="213">
        <v>-3300000</v>
      </c>
      <c r="H283" s="213">
        <v>-3300000</v>
      </c>
      <c r="I283" s="214">
        <v>0</v>
      </c>
      <c r="J283" s="215">
        <v>-3300000</v>
      </c>
      <c r="K283" s="216">
        <v>-3300000</v>
      </c>
      <c r="L283" s="217">
        <v>0</v>
      </c>
      <c r="M283" s="218">
        <v>-3300000</v>
      </c>
      <c r="N283" s="219">
        <v>-3300000</v>
      </c>
      <c r="O283" s="220">
        <v>0</v>
      </c>
      <c r="P283" s="336">
        <v>-3300000</v>
      </c>
      <c r="Q283" s="211">
        <v>-3300000</v>
      </c>
      <c r="R283" s="213">
        <f t="shared" si="12"/>
        <v>-2235833.3333333335</v>
      </c>
      <c r="S283" s="188"/>
      <c r="T283" s="393">
        <f>+R283</f>
        <v>-2235833.3333333335</v>
      </c>
      <c r="U283" s="223"/>
      <c r="V283" s="223"/>
      <c r="W283" s="393">
        <v>0</v>
      </c>
    </row>
    <row r="284" spans="1:23" ht="15">
      <c r="A284" s="199" t="s">
        <v>570</v>
      </c>
      <c r="B284" s="199" t="s">
        <v>176</v>
      </c>
      <c r="C284" s="199" t="str">
        <f t="shared" si="13"/>
        <v>2351</v>
      </c>
      <c r="D284" s="304" t="s">
        <v>571</v>
      </c>
      <c r="E284" s="211">
        <v>-874939.13</v>
      </c>
      <c r="F284" s="335">
        <v>-868857.82</v>
      </c>
      <c r="G284" s="213">
        <v>-879676.42</v>
      </c>
      <c r="H284" s="213">
        <v>-885570.18</v>
      </c>
      <c r="I284" s="214">
        <v>-881911.03</v>
      </c>
      <c r="J284" s="215">
        <v>-878050.19</v>
      </c>
      <c r="K284" s="216">
        <v>-848565.59</v>
      </c>
      <c r="L284" s="217">
        <v>-830033.91</v>
      </c>
      <c r="M284" s="218">
        <v>-806461.63</v>
      </c>
      <c r="N284" s="219">
        <v>-807190.02</v>
      </c>
      <c r="O284" s="220">
        <v>-842097.99</v>
      </c>
      <c r="P284" s="336">
        <v>-876528.92</v>
      </c>
      <c r="Q284" s="211">
        <v>-904903.25</v>
      </c>
      <c r="R284" s="213">
        <f t="shared" si="12"/>
        <v>-857905.40750000009</v>
      </c>
      <c r="S284" s="188"/>
      <c r="T284" s="223"/>
      <c r="U284" s="223"/>
      <c r="V284" s="224">
        <f>R284</f>
        <v>-857905.40750000009</v>
      </c>
      <c r="W284" s="223"/>
    </row>
    <row r="285" spans="1:23" ht="15">
      <c r="A285" s="199" t="s">
        <v>572</v>
      </c>
      <c r="B285" s="199" t="s">
        <v>176</v>
      </c>
      <c r="C285" s="199" t="str">
        <f t="shared" si="13"/>
        <v>2370</v>
      </c>
      <c r="D285" s="304" t="s">
        <v>573</v>
      </c>
      <c r="E285" s="211">
        <v>0</v>
      </c>
      <c r="F285" s="335">
        <v>0</v>
      </c>
      <c r="G285" s="213"/>
      <c r="H285" s="213"/>
      <c r="I285" s="214"/>
      <c r="J285" s="215"/>
      <c r="K285" s="216"/>
      <c r="L285" s="217"/>
      <c r="M285" s="218"/>
      <c r="N285" s="219"/>
      <c r="O285" s="220"/>
      <c r="P285" s="336">
        <v>0</v>
      </c>
      <c r="Q285" s="211"/>
      <c r="R285" s="213">
        <f t="shared" si="12"/>
        <v>0</v>
      </c>
      <c r="S285" s="188"/>
      <c r="T285" s="223"/>
      <c r="U285" s="223"/>
      <c r="V285" s="223"/>
      <c r="W285" s="223"/>
    </row>
    <row r="286" spans="1:23" ht="15">
      <c r="A286" s="199" t="s">
        <v>574</v>
      </c>
      <c r="B286" s="199" t="s">
        <v>176</v>
      </c>
      <c r="C286" s="199" t="str">
        <f t="shared" si="13"/>
        <v>2371</v>
      </c>
      <c r="D286" s="304" t="s">
        <v>575</v>
      </c>
      <c r="E286" s="211">
        <v>0</v>
      </c>
      <c r="F286" s="335">
        <v>0</v>
      </c>
      <c r="G286" s="213">
        <v>0</v>
      </c>
      <c r="H286" s="213">
        <v>0</v>
      </c>
      <c r="I286" s="214">
        <v>0</v>
      </c>
      <c r="J286" s="215">
        <v>0</v>
      </c>
      <c r="K286" s="216">
        <v>0</v>
      </c>
      <c r="L286" s="217">
        <v>0</v>
      </c>
      <c r="M286" s="218">
        <v>0</v>
      </c>
      <c r="N286" s="219">
        <v>0</v>
      </c>
      <c r="O286" s="220">
        <v>0</v>
      </c>
      <c r="P286" s="336">
        <v>0</v>
      </c>
      <c r="Q286" s="211">
        <v>0</v>
      </c>
      <c r="R286" s="213">
        <f t="shared" si="12"/>
        <v>0</v>
      </c>
      <c r="S286" s="188"/>
      <c r="T286" s="223"/>
      <c r="U286" s="223"/>
      <c r="V286" s="223"/>
      <c r="W286" s="223"/>
    </row>
    <row r="287" spans="1:23" ht="15">
      <c r="A287" s="199" t="s">
        <v>576</v>
      </c>
      <c r="B287" s="199" t="s">
        <v>176</v>
      </c>
      <c r="C287" s="199" t="str">
        <f t="shared" si="13"/>
        <v>2372</v>
      </c>
      <c r="D287" s="304" t="s">
        <v>577</v>
      </c>
      <c r="E287" s="211">
        <v>-3113254.61</v>
      </c>
      <c r="F287" s="335">
        <v>-3521206.9</v>
      </c>
      <c r="G287" s="213">
        <v>-3069852.31</v>
      </c>
      <c r="H287" s="213">
        <v>-2449679.61</v>
      </c>
      <c r="I287" s="214">
        <v>-2097906.89</v>
      </c>
      <c r="J287" s="215">
        <v>-2184677.31</v>
      </c>
      <c r="K287" s="216">
        <v>-3113254.61</v>
      </c>
      <c r="L287" s="217">
        <v>-3521206.9</v>
      </c>
      <c r="M287" s="218">
        <v>-3069742.93</v>
      </c>
      <c r="N287" s="219">
        <v>-2449460.85</v>
      </c>
      <c r="O287" s="220">
        <v>-2097578.7599999998</v>
      </c>
      <c r="P287" s="336">
        <v>-2184502.31</v>
      </c>
      <c r="Q287" s="211">
        <v>-3112904.61</v>
      </c>
      <c r="R287" s="213">
        <f t="shared" si="12"/>
        <v>-2739345.7491666665</v>
      </c>
      <c r="S287" s="188"/>
      <c r="T287" s="223"/>
      <c r="U287" s="223"/>
      <c r="V287" s="223"/>
      <c r="W287" s="224">
        <f t="shared" ref="W287:W296" si="14">R287</f>
        <v>-2739345.7491666665</v>
      </c>
    </row>
    <row r="288" spans="1:23" ht="15">
      <c r="A288" s="351" t="s">
        <v>576</v>
      </c>
      <c r="B288" s="351" t="s">
        <v>578</v>
      </c>
      <c r="C288" s="351" t="s">
        <v>576</v>
      </c>
      <c r="D288" s="348" t="s">
        <v>579</v>
      </c>
      <c r="E288" s="211"/>
      <c r="F288" s="335">
        <v>-5555.55</v>
      </c>
      <c r="G288" s="213">
        <v>-10416.66</v>
      </c>
      <c r="H288" s="213">
        <v>0</v>
      </c>
      <c r="I288" s="214">
        <v>-1302.08</v>
      </c>
      <c r="J288" s="215">
        <v>-9375</v>
      </c>
      <c r="K288" s="216">
        <v>0</v>
      </c>
      <c r="L288" s="217">
        <v>-8072.92</v>
      </c>
      <c r="M288" s="218">
        <v>-16145.84</v>
      </c>
      <c r="N288" s="219">
        <v>-260.43</v>
      </c>
      <c r="O288" s="220">
        <v>-8333.35</v>
      </c>
      <c r="P288" s="336">
        <v>-16145.85</v>
      </c>
      <c r="Q288" s="211">
        <v>-520.86000000000104</v>
      </c>
      <c r="R288" s="213">
        <f t="shared" si="12"/>
        <v>-6322.3425000000016</v>
      </c>
      <c r="S288" s="188"/>
      <c r="T288" s="223"/>
      <c r="U288" s="223"/>
      <c r="V288" s="223"/>
      <c r="W288" s="224">
        <f t="shared" si="14"/>
        <v>-6322.3425000000016</v>
      </c>
    </row>
    <row r="289" spans="1:23" ht="15">
      <c r="A289" s="351" t="s">
        <v>576</v>
      </c>
      <c r="B289" s="351" t="s">
        <v>580</v>
      </c>
      <c r="C289" s="351" t="s">
        <v>576</v>
      </c>
      <c r="D289" s="348" t="s">
        <v>581</v>
      </c>
      <c r="E289" s="211"/>
      <c r="F289" s="335">
        <v>-1438.36</v>
      </c>
      <c r="G289" s="213">
        <v>0</v>
      </c>
      <c r="H289" s="213">
        <v>0</v>
      </c>
      <c r="I289" s="214">
        <v>0</v>
      </c>
      <c r="J289" s="215">
        <v>0</v>
      </c>
      <c r="K289" s="216">
        <v>0</v>
      </c>
      <c r="L289" s="217">
        <v>-4913.6899999999996</v>
      </c>
      <c r="M289" s="218">
        <v>-43278.69</v>
      </c>
      <c r="N289" s="219">
        <v>0</v>
      </c>
      <c r="O289" s="220">
        <v>-16186.49</v>
      </c>
      <c r="P289" s="336">
        <v>-61468.79</v>
      </c>
      <c r="Q289" s="211">
        <v>-8531.5</v>
      </c>
      <c r="R289" s="213">
        <f t="shared" si="12"/>
        <v>-10962.647500000001</v>
      </c>
      <c r="S289" s="188"/>
      <c r="T289" s="223"/>
      <c r="U289" s="223"/>
      <c r="V289" s="223"/>
      <c r="W289" s="224">
        <f t="shared" si="14"/>
        <v>-10962.647500000001</v>
      </c>
    </row>
    <row r="290" spans="1:23" ht="15">
      <c r="A290" s="199" t="s">
        <v>582</v>
      </c>
      <c r="B290" s="199" t="s">
        <v>176</v>
      </c>
      <c r="C290" s="199" t="str">
        <f t="shared" si="13"/>
        <v>2422</v>
      </c>
      <c r="D290" s="304" t="s">
        <v>583</v>
      </c>
      <c r="E290" s="211">
        <v>-2518715.25</v>
      </c>
      <c r="F290" s="335">
        <v>-1782673.61</v>
      </c>
      <c r="G290" s="213">
        <v>-544896.44999999995</v>
      </c>
      <c r="H290" s="213">
        <v>-1094464.67</v>
      </c>
      <c r="I290" s="214">
        <v>-1209299.02</v>
      </c>
      <c r="J290" s="215">
        <v>-1707744.68</v>
      </c>
      <c r="K290" s="216">
        <v>-2051561.87</v>
      </c>
      <c r="L290" s="217">
        <v>-2349705.67</v>
      </c>
      <c r="M290" s="218">
        <v>-1739234.14</v>
      </c>
      <c r="N290" s="219">
        <v>-2036389.72</v>
      </c>
      <c r="O290" s="220">
        <v>-2457252.14</v>
      </c>
      <c r="P290" s="336">
        <v>-3096667.93</v>
      </c>
      <c r="Q290" s="211">
        <v>-3310059.81</v>
      </c>
      <c r="R290" s="213">
        <f t="shared" si="12"/>
        <v>-1915356.4525000004</v>
      </c>
      <c r="S290" s="188"/>
      <c r="T290" s="223"/>
      <c r="U290" s="223"/>
      <c r="V290" s="223"/>
      <c r="W290" s="224">
        <f t="shared" si="14"/>
        <v>-1915356.4525000004</v>
      </c>
    </row>
    <row r="291" spans="1:23" ht="15">
      <c r="A291" s="199" t="s">
        <v>584</v>
      </c>
      <c r="B291" s="199" t="s">
        <v>513</v>
      </c>
      <c r="C291" s="209" t="str">
        <f>A291&amp;"."&amp;B291</f>
        <v>2420.[2*,/217]</v>
      </c>
      <c r="D291" s="304" t="s">
        <v>585</v>
      </c>
      <c r="E291" s="211">
        <v>-8845744.0899999999</v>
      </c>
      <c r="F291" s="335">
        <v>-6061542.4500000002</v>
      </c>
      <c r="G291" s="213">
        <v>-4669733.8899999997</v>
      </c>
      <c r="H291" s="213">
        <v>-4012140.96</v>
      </c>
      <c r="I291" s="214">
        <v>-3820048.06</v>
      </c>
      <c r="J291" s="215">
        <v>-3995415.6</v>
      </c>
      <c r="K291" s="216">
        <v>-4510959.3499999996</v>
      </c>
      <c r="L291" s="217">
        <v>-6314827.2199999997</v>
      </c>
      <c r="M291" s="218">
        <v>-6158068.2000000002</v>
      </c>
      <c r="N291" s="219">
        <v>-6710597.0700000003</v>
      </c>
      <c r="O291" s="220">
        <v>-7493512.5700000003</v>
      </c>
      <c r="P291" s="336">
        <v>-7212893.7699999996</v>
      </c>
      <c r="Q291" s="211">
        <v>-6251946.3700000001</v>
      </c>
      <c r="R291" s="213">
        <f t="shared" si="12"/>
        <v>-5709048.6975000007</v>
      </c>
      <c r="S291" s="188"/>
      <c r="T291" s="223"/>
      <c r="U291" s="223"/>
      <c r="V291" s="223"/>
      <c r="W291" s="224">
        <f t="shared" si="14"/>
        <v>-5709048.6975000007</v>
      </c>
    </row>
    <row r="292" spans="1:23" ht="15">
      <c r="A292" s="199" t="s">
        <v>584</v>
      </c>
      <c r="B292" s="199" t="s">
        <v>586</v>
      </c>
      <c r="C292" s="209" t="str">
        <f>A292&amp;"."&amp;B292</f>
        <v>2420.[217*]</v>
      </c>
      <c r="D292" s="304" t="s">
        <v>275</v>
      </c>
      <c r="E292" s="211">
        <v>-1551284.94</v>
      </c>
      <c r="F292" s="335">
        <v>-207429.65</v>
      </c>
      <c r="G292" s="213">
        <v>-712473.86</v>
      </c>
      <c r="H292" s="213">
        <v>8.7311491370201098E-11</v>
      </c>
      <c r="I292" s="214">
        <v>8.7311491370201098E-11</v>
      </c>
      <c r="J292" s="215">
        <v>8.7311491370201098E-11</v>
      </c>
      <c r="K292" s="216">
        <v>8.7311491370201098E-11</v>
      </c>
      <c r="L292" s="217">
        <v>8.7311491370201098E-11</v>
      </c>
      <c r="M292" s="218">
        <v>8.7311491370201098E-11</v>
      </c>
      <c r="N292" s="219">
        <v>8.7311491370201098E-11</v>
      </c>
      <c r="O292" s="220">
        <v>8.7311491370201098E-11</v>
      </c>
      <c r="P292" s="336">
        <v>8.7311491370201098E-11</v>
      </c>
      <c r="Q292" s="211">
        <v>8.7311491370201098E-11</v>
      </c>
      <c r="R292" s="213">
        <f t="shared" si="12"/>
        <v>-141295.49833333326</v>
      </c>
      <c r="S292" s="188"/>
      <c r="T292" s="223"/>
      <c r="U292" s="223"/>
      <c r="V292" s="223"/>
      <c r="W292" s="224">
        <f t="shared" si="14"/>
        <v>-141295.49833333326</v>
      </c>
    </row>
    <row r="293" spans="1:23" ht="15">
      <c r="A293" s="199" t="s">
        <v>587</v>
      </c>
      <c r="B293" s="199" t="s">
        <v>176</v>
      </c>
      <c r="C293" s="199" t="str">
        <f>+A293</f>
        <v>2423</v>
      </c>
      <c r="D293" s="304" t="s">
        <v>588</v>
      </c>
      <c r="E293" s="211">
        <v>-1970912.73</v>
      </c>
      <c r="F293" s="335">
        <v>-1970912.73</v>
      </c>
      <c r="G293" s="213">
        <v>-1970912.73</v>
      </c>
      <c r="H293" s="213">
        <v>-1970912.73</v>
      </c>
      <c r="I293" s="214">
        <v>-1970912.73</v>
      </c>
      <c r="J293" s="215">
        <v>-1970912.73</v>
      </c>
      <c r="K293" s="216">
        <v>-1971567.51</v>
      </c>
      <c r="L293" s="217">
        <v>-1971567.51</v>
      </c>
      <c r="M293" s="218">
        <v>-1971567.51</v>
      </c>
      <c r="N293" s="219">
        <v>-2040625.06</v>
      </c>
      <c r="O293" s="220">
        <v>-2040625.06</v>
      </c>
      <c r="P293" s="336">
        <v>-2040625.06</v>
      </c>
      <c r="Q293" s="211">
        <v>-2092665.97</v>
      </c>
      <c r="R293" s="213">
        <f t="shared" si="12"/>
        <v>-1993577.5591666664</v>
      </c>
      <c r="S293" s="188"/>
      <c r="T293" s="223"/>
      <c r="U293" s="223"/>
      <c r="V293" s="223"/>
      <c r="W293" s="224">
        <f t="shared" si="14"/>
        <v>-1993577.5591666664</v>
      </c>
    </row>
    <row r="294" spans="1:23" ht="15">
      <c r="A294" s="199" t="s">
        <v>589</v>
      </c>
      <c r="B294" s="351" t="s">
        <v>176</v>
      </c>
      <c r="C294" s="351" t="s">
        <v>589</v>
      </c>
      <c r="D294" s="304" t="s">
        <v>590</v>
      </c>
      <c r="E294" s="211">
        <v>0</v>
      </c>
      <c r="F294" s="335">
        <v>0</v>
      </c>
      <c r="G294" s="213">
        <v>0</v>
      </c>
      <c r="H294" s="213">
        <v>-371798.14</v>
      </c>
      <c r="I294" s="214">
        <v>-100859.54</v>
      </c>
      <c r="J294" s="215">
        <v>-752052.56</v>
      </c>
      <c r="K294" s="216">
        <v>0</v>
      </c>
      <c r="L294" s="217">
        <v>0</v>
      </c>
      <c r="M294" s="218">
        <v>0</v>
      </c>
      <c r="N294" s="219">
        <v>-102923.27</v>
      </c>
      <c r="O294" s="220">
        <v>-442065.47</v>
      </c>
      <c r="P294" s="336">
        <v>-989083.15</v>
      </c>
      <c r="Q294" s="211">
        <v>-16277.030000000101</v>
      </c>
      <c r="R294" s="213">
        <f t="shared" si="12"/>
        <v>-230576.72041666668</v>
      </c>
      <c r="S294" s="188"/>
      <c r="T294" s="223"/>
      <c r="U294" s="223"/>
      <c r="V294" s="223"/>
      <c r="W294" s="224">
        <f t="shared" si="14"/>
        <v>-230576.72041666668</v>
      </c>
    </row>
    <row r="295" spans="1:23" ht="15">
      <c r="A295" s="354" t="s">
        <v>591</v>
      </c>
      <c r="B295" s="222" t="s">
        <v>592</v>
      </c>
      <c r="C295" s="209" t="str">
        <f>A295&amp;"."&amp;B295</f>
        <v>2429.[4*,00*,01*,02*,03*]</v>
      </c>
      <c r="D295" s="304" t="s">
        <v>593</v>
      </c>
      <c r="E295" s="211">
        <v>-1160406.48</v>
      </c>
      <c r="F295" s="335">
        <v>-1367664.73</v>
      </c>
      <c r="G295" s="213">
        <v>-1331365.06</v>
      </c>
      <c r="H295" s="213">
        <v>-1191022.8600000001</v>
      </c>
      <c r="I295" s="214">
        <v>-1092539.53</v>
      </c>
      <c r="J295" s="215">
        <v>-1002175.54</v>
      </c>
      <c r="K295" s="216">
        <v>-716939.2</v>
      </c>
      <c r="L295" s="217">
        <v>-702459.92</v>
      </c>
      <c r="M295" s="218">
        <v>-693506.85</v>
      </c>
      <c r="N295" s="219">
        <v>-787705.15</v>
      </c>
      <c r="O295" s="220">
        <v>-939211.86</v>
      </c>
      <c r="P295" s="336">
        <v>-1021510.65</v>
      </c>
      <c r="Q295" s="211">
        <v>-1275519.8</v>
      </c>
      <c r="R295" s="213">
        <f t="shared" si="12"/>
        <v>-1005338.7075</v>
      </c>
      <c r="S295" s="188"/>
      <c r="T295" s="223"/>
      <c r="U295" s="223"/>
      <c r="V295" s="223"/>
      <c r="W295" s="224">
        <f t="shared" si="14"/>
        <v>-1005338.7075</v>
      </c>
    </row>
    <row r="296" spans="1:23" ht="15">
      <c r="A296" s="354" t="s">
        <v>591</v>
      </c>
      <c r="B296" s="199" t="s">
        <v>520</v>
      </c>
      <c r="C296" s="209" t="str">
        <f>A296&amp;"."&amp;B296</f>
        <v>2429.3*</v>
      </c>
      <c r="D296" s="304" t="s">
        <v>594</v>
      </c>
      <c r="E296" s="211">
        <v>-1195571.69</v>
      </c>
      <c r="F296" s="335">
        <v>-1371993.07</v>
      </c>
      <c r="G296" s="213">
        <v>-461433.43</v>
      </c>
      <c r="H296" s="213">
        <v>-645627.22</v>
      </c>
      <c r="I296" s="214">
        <v>-792485.17</v>
      </c>
      <c r="J296" s="215">
        <v>-957017.07</v>
      </c>
      <c r="K296" s="216">
        <v>-1120621.04</v>
      </c>
      <c r="L296" s="217">
        <v>-1287367.8</v>
      </c>
      <c r="M296" s="218">
        <v>-575471.17000000004</v>
      </c>
      <c r="N296" s="219">
        <v>-867212.85</v>
      </c>
      <c r="O296" s="220">
        <v>-1019477.79</v>
      </c>
      <c r="P296" s="336">
        <v>-1192453.05</v>
      </c>
      <c r="Q296" s="211">
        <v>-1407280.14</v>
      </c>
      <c r="R296" s="213">
        <f t="shared" si="12"/>
        <v>-966048.7979166666</v>
      </c>
      <c r="S296" s="188"/>
      <c r="T296" s="223"/>
      <c r="U296" s="223"/>
      <c r="V296" s="223"/>
      <c r="W296" s="224">
        <f t="shared" si="14"/>
        <v>-966048.7979166666</v>
      </c>
    </row>
    <row r="297" spans="1:23" ht="15">
      <c r="A297" s="354" t="s">
        <v>591</v>
      </c>
      <c r="B297" s="199" t="s">
        <v>595</v>
      </c>
      <c r="C297" s="209" t="str">
        <f>A297&amp;"."&amp;B297</f>
        <v>2429.WA</v>
      </c>
      <c r="D297" s="304" t="s">
        <v>596</v>
      </c>
      <c r="E297" s="211">
        <v>0</v>
      </c>
      <c r="F297" s="335">
        <v>0</v>
      </c>
      <c r="G297" s="213">
        <v>0</v>
      </c>
      <c r="H297" s="213">
        <v>0</v>
      </c>
      <c r="I297" s="214">
        <v>0</v>
      </c>
      <c r="J297" s="215">
        <v>0</v>
      </c>
      <c r="K297" s="216">
        <v>0</v>
      </c>
      <c r="L297" s="217">
        <v>0</v>
      </c>
      <c r="M297" s="218">
        <v>0</v>
      </c>
      <c r="N297" s="219">
        <v>0</v>
      </c>
      <c r="O297" s="220">
        <v>0</v>
      </c>
      <c r="P297" s="336">
        <v>0</v>
      </c>
      <c r="Q297" s="211">
        <v>0</v>
      </c>
      <c r="R297" s="213">
        <f t="shared" si="12"/>
        <v>0</v>
      </c>
      <c r="S297" s="188"/>
      <c r="T297" s="223"/>
      <c r="U297" s="223"/>
      <c r="V297" s="223"/>
      <c r="W297" s="223"/>
    </row>
    <row r="298" spans="1:23" ht="15">
      <c r="A298" s="354" t="s">
        <v>591</v>
      </c>
      <c r="B298" s="199" t="s">
        <v>597</v>
      </c>
      <c r="C298" s="209" t="str">
        <f>A298&amp;"."&amp;B298</f>
        <v>2429.OR</v>
      </c>
      <c r="D298" s="304" t="s">
        <v>598</v>
      </c>
      <c r="E298" s="211">
        <v>0</v>
      </c>
      <c r="F298" s="335">
        <v>0</v>
      </c>
      <c r="G298" s="213">
        <v>0</v>
      </c>
      <c r="H298" s="213">
        <v>0</v>
      </c>
      <c r="I298" s="214">
        <v>0</v>
      </c>
      <c r="J298" s="215">
        <v>0</v>
      </c>
      <c r="K298" s="216">
        <v>0</v>
      </c>
      <c r="L298" s="217">
        <v>0</v>
      </c>
      <c r="M298" s="218">
        <v>0</v>
      </c>
      <c r="N298" s="219">
        <v>0</v>
      </c>
      <c r="O298" s="220">
        <v>0</v>
      </c>
      <c r="P298" s="336">
        <v>0</v>
      </c>
      <c r="Q298" s="211">
        <v>0</v>
      </c>
      <c r="R298" s="213">
        <f t="shared" si="12"/>
        <v>0</v>
      </c>
      <c r="S298" s="188"/>
      <c r="T298" s="223"/>
      <c r="U298" s="223"/>
      <c r="V298" s="223"/>
      <c r="W298" s="223"/>
    </row>
    <row r="299" spans="1:23" s="186" customFormat="1" ht="15">
      <c r="A299" s="183" t="s">
        <v>599</v>
      </c>
      <c r="B299" s="194" t="s">
        <v>600</v>
      </c>
      <c r="C299" s="183" t="str">
        <f>+A299</f>
        <v>2282</v>
      </c>
      <c r="D299" s="304" t="s">
        <v>601</v>
      </c>
      <c r="E299" s="211">
        <v>-1400000</v>
      </c>
      <c r="F299" s="335">
        <v>-1400000</v>
      </c>
      <c r="G299" s="213">
        <v>-1400000</v>
      </c>
      <c r="H299" s="213">
        <v>-400000</v>
      </c>
      <c r="I299" s="214">
        <v>-400000</v>
      </c>
      <c r="J299" s="215">
        <v>-400000</v>
      </c>
      <c r="K299" s="216">
        <v>-400000</v>
      </c>
      <c r="L299" s="217">
        <v>-400000</v>
      </c>
      <c r="M299" s="218">
        <v>-400000</v>
      </c>
      <c r="N299" s="219">
        <v>-400000</v>
      </c>
      <c r="O299" s="220">
        <v>-400000</v>
      </c>
      <c r="P299" s="336">
        <v>-400000</v>
      </c>
      <c r="Q299" s="211">
        <v>-400000</v>
      </c>
      <c r="R299" s="213">
        <f t="shared" si="12"/>
        <v>-608333.33333333337</v>
      </c>
      <c r="S299" s="188"/>
      <c r="T299" s="223"/>
      <c r="U299" s="223"/>
      <c r="V299" s="224"/>
      <c r="W299" s="224">
        <f>R299</f>
        <v>-608333.33333333337</v>
      </c>
    </row>
    <row r="300" spans="1:23" s="186" customFormat="1" ht="15">
      <c r="A300" s="183" t="s">
        <v>602</v>
      </c>
      <c r="B300" s="183" t="s">
        <v>603</v>
      </c>
      <c r="C300" s="355" t="str">
        <f>A300&amp;"."&amp;B300</f>
        <v>2284.02*</v>
      </c>
      <c r="D300" s="304" t="s">
        <v>604</v>
      </c>
      <c r="E300" s="211">
        <v>0</v>
      </c>
      <c r="F300" s="335">
        <v>0</v>
      </c>
      <c r="G300" s="213">
        <v>0</v>
      </c>
      <c r="H300" s="213">
        <v>0</v>
      </c>
      <c r="I300" s="214">
        <v>0</v>
      </c>
      <c r="J300" s="215">
        <v>0</v>
      </c>
      <c r="K300" s="216">
        <v>0</v>
      </c>
      <c r="L300" s="217">
        <v>0</v>
      </c>
      <c r="M300" s="218">
        <v>0</v>
      </c>
      <c r="N300" s="219">
        <v>0</v>
      </c>
      <c r="O300" s="220">
        <v>0</v>
      </c>
      <c r="P300" s="336">
        <v>0</v>
      </c>
      <c r="Q300" s="211">
        <v>0</v>
      </c>
      <c r="R300" s="213">
        <f t="shared" si="12"/>
        <v>0</v>
      </c>
      <c r="S300" s="188"/>
      <c r="T300" s="223"/>
      <c r="U300" s="223"/>
      <c r="V300" s="223"/>
      <c r="W300" s="223"/>
    </row>
    <row r="301" spans="1:23" s="186" customFormat="1" ht="15">
      <c r="A301" s="222" t="s">
        <v>602</v>
      </c>
      <c r="B301" s="222" t="s">
        <v>605</v>
      </c>
      <c r="C301" s="355" t="str">
        <f>A301&amp;"."&amp;B301</f>
        <v>2284.03*</v>
      </c>
      <c r="D301" s="304" t="s">
        <v>606</v>
      </c>
      <c r="E301" s="211">
        <v>-24135</v>
      </c>
      <c r="F301" s="335">
        <v>-24135</v>
      </c>
      <c r="G301" s="213">
        <v>-24135</v>
      </c>
      <c r="H301" s="213">
        <v>-24135</v>
      </c>
      <c r="I301" s="214">
        <v>-24135</v>
      </c>
      <c r="J301" s="215">
        <v>-24135</v>
      </c>
      <c r="K301" s="216">
        <v>-24135</v>
      </c>
      <c r="L301" s="217">
        <v>-24135</v>
      </c>
      <c r="M301" s="218">
        <v>-24135</v>
      </c>
      <c r="N301" s="219">
        <v>-48270</v>
      </c>
      <c r="O301" s="220">
        <v>-48270</v>
      </c>
      <c r="P301" s="336">
        <v>-48270</v>
      </c>
      <c r="Q301" s="211">
        <v>-48270</v>
      </c>
      <c r="R301" s="213">
        <f t="shared" si="12"/>
        <v>-31174.375</v>
      </c>
      <c r="S301" s="188"/>
      <c r="T301" s="223"/>
      <c r="U301" s="223"/>
      <c r="V301" s="223"/>
      <c r="W301" s="224">
        <f>R301</f>
        <v>-31174.375</v>
      </c>
    </row>
    <row r="302" spans="1:23" s="186" customFormat="1" ht="15">
      <c r="A302" s="354" t="s">
        <v>607</v>
      </c>
      <c r="B302" s="199" t="s">
        <v>176</v>
      </c>
      <c r="C302" s="354" t="str">
        <f>+A302</f>
        <v>2292</v>
      </c>
      <c r="D302" s="304" t="s">
        <v>608</v>
      </c>
      <c r="E302" s="211">
        <v>0</v>
      </c>
      <c r="F302" s="335">
        <v>0</v>
      </c>
      <c r="G302" s="213">
        <v>0</v>
      </c>
      <c r="H302" s="213">
        <v>0</v>
      </c>
      <c r="I302" s="214">
        <v>0</v>
      </c>
      <c r="J302" s="215">
        <v>0</v>
      </c>
      <c r="K302" s="216">
        <v>0</v>
      </c>
      <c r="L302" s="217">
        <v>0</v>
      </c>
      <c r="M302" s="218">
        <v>0</v>
      </c>
      <c r="N302" s="219">
        <v>0</v>
      </c>
      <c r="O302" s="220">
        <v>0</v>
      </c>
      <c r="P302" s="336">
        <v>0</v>
      </c>
      <c r="Q302" s="211">
        <v>0</v>
      </c>
      <c r="R302" s="213">
        <f t="shared" si="12"/>
        <v>0</v>
      </c>
      <c r="S302" s="188"/>
      <c r="T302" s="223"/>
      <c r="U302" s="223"/>
      <c r="V302" s="223"/>
      <c r="W302" s="223"/>
    </row>
    <row r="303" spans="1:23" ht="15">
      <c r="A303" s="199" t="s">
        <v>609</v>
      </c>
      <c r="B303" s="199" t="s">
        <v>610</v>
      </c>
      <c r="C303" s="355" t="str">
        <f>A303&amp;"."&amp;B303</f>
        <v>2530.01*</v>
      </c>
      <c r="D303" s="304" t="s">
        <v>611</v>
      </c>
      <c r="E303" s="211">
        <v>-5627226.9299999997</v>
      </c>
      <c r="F303" s="335">
        <v>-4799858.2699999996</v>
      </c>
      <c r="G303" s="213">
        <v>-4541551.42</v>
      </c>
      <c r="H303" s="213">
        <v>-4007794.3</v>
      </c>
      <c r="I303" s="214">
        <v>-3406713.04</v>
      </c>
      <c r="J303" s="215">
        <v>-3100602.12</v>
      </c>
      <c r="K303" s="216">
        <v>-2403174.5</v>
      </c>
      <c r="L303" s="217">
        <v>-2074315.13</v>
      </c>
      <c r="M303" s="218">
        <v>-1598695.26</v>
      </c>
      <c r="N303" s="219">
        <v>-1337948.45</v>
      </c>
      <c r="O303" s="220">
        <v>-1266499.71</v>
      </c>
      <c r="P303" s="336">
        <v>-1781663.96</v>
      </c>
      <c r="Q303" s="211">
        <v>-1174017.82</v>
      </c>
      <c r="R303" s="213">
        <f t="shared" si="12"/>
        <v>-2809953.2112499997</v>
      </c>
      <c r="S303" s="188"/>
      <c r="T303" s="223"/>
      <c r="U303" s="223"/>
      <c r="V303" s="393">
        <f>+R303</f>
        <v>-2809953.2112499997</v>
      </c>
      <c r="W303" s="393"/>
    </row>
    <row r="304" spans="1:23" ht="15">
      <c r="A304" s="183" t="s">
        <v>609</v>
      </c>
      <c r="B304" s="183" t="s">
        <v>612</v>
      </c>
      <c r="C304" s="380" t="str">
        <f>A304&amp;"."&amp;B304</f>
        <v>2530.[02008,02009]</v>
      </c>
      <c r="D304" s="304" t="s">
        <v>613</v>
      </c>
      <c r="E304" s="211">
        <v>0</v>
      </c>
      <c r="F304" s="335">
        <v>0</v>
      </c>
      <c r="G304" s="213">
        <v>0</v>
      </c>
      <c r="H304" s="213">
        <v>0</v>
      </c>
      <c r="I304" s="214">
        <v>0</v>
      </c>
      <c r="J304" s="215">
        <v>0</v>
      </c>
      <c r="K304" s="216">
        <v>0</v>
      </c>
      <c r="L304" s="217">
        <v>0</v>
      </c>
      <c r="M304" s="218">
        <v>0</v>
      </c>
      <c r="N304" s="219">
        <v>0</v>
      </c>
      <c r="O304" s="220">
        <v>0</v>
      </c>
      <c r="P304" s="336">
        <v>0</v>
      </c>
      <c r="Q304" s="211">
        <v>0</v>
      </c>
      <c r="R304" s="213">
        <f t="shared" si="12"/>
        <v>0</v>
      </c>
      <c r="S304" s="188"/>
      <c r="T304" s="223"/>
      <c r="U304" s="223"/>
      <c r="V304" s="223"/>
      <c r="W304" s="223"/>
    </row>
    <row r="305" spans="1:26" ht="15">
      <c r="A305" s="199" t="s">
        <v>614</v>
      </c>
      <c r="B305" s="199" t="s">
        <v>22</v>
      </c>
      <c r="C305" s="209" t="str">
        <f>A305&amp;"."&amp;B305</f>
        <v>2440.1</v>
      </c>
      <c r="D305" s="304" t="s">
        <v>298</v>
      </c>
      <c r="E305" s="211">
        <v>0</v>
      </c>
      <c r="F305" s="335">
        <v>0</v>
      </c>
      <c r="G305" s="213">
        <v>0</v>
      </c>
      <c r="H305" s="213">
        <v>0</v>
      </c>
      <c r="I305" s="214">
        <v>0</v>
      </c>
      <c r="J305" s="215">
        <v>0</v>
      </c>
      <c r="K305" s="216">
        <v>0</v>
      </c>
      <c r="L305" s="217">
        <v>0</v>
      </c>
      <c r="M305" s="218">
        <v>0</v>
      </c>
      <c r="N305" s="219">
        <v>0</v>
      </c>
      <c r="O305" s="220">
        <v>0</v>
      </c>
      <c r="P305" s="336">
        <v>0</v>
      </c>
      <c r="Q305" s="211">
        <v>0</v>
      </c>
      <c r="R305" s="213">
        <f t="shared" si="12"/>
        <v>0</v>
      </c>
      <c r="S305" s="188"/>
      <c r="T305" s="223"/>
      <c r="U305" s="223"/>
      <c r="V305" s="223"/>
      <c r="W305" s="223"/>
    </row>
    <row r="306" spans="1:26" ht="15">
      <c r="A306" s="199"/>
      <c r="B306" s="199"/>
      <c r="C306" s="199"/>
      <c r="D306" s="304"/>
      <c r="E306" s="211"/>
      <c r="F306" s="335"/>
      <c r="G306" s="213"/>
      <c r="H306" s="213"/>
      <c r="I306" s="214"/>
      <c r="J306" s="215"/>
      <c r="K306" s="216"/>
      <c r="L306" s="217"/>
      <c r="M306" s="218"/>
      <c r="N306" s="219"/>
      <c r="O306" s="220"/>
      <c r="P306" s="336"/>
      <c r="Q306" s="211"/>
      <c r="R306" s="213">
        <f t="shared" si="12"/>
        <v>0</v>
      </c>
      <c r="S306" s="188"/>
      <c r="T306" s="223"/>
      <c r="U306" s="223"/>
      <c r="V306" s="223"/>
      <c r="W306" s="223"/>
    </row>
    <row r="307" spans="1:26" ht="15">
      <c r="A307" s="199"/>
      <c r="B307" s="199"/>
      <c r="C307" s="199"/>
      <c r="D307" s="304" t="s">
        <v>615</v>
      </c>
      <c r="E307" s="237">
        <v>-27407251.719999999</v>
      </c>
      <c r="F307" s="340">
        <v>-22514410.320000004</v>
      </c>
      <c r="G307" s="239">
        <v>-18736770.809999999</v>
      </c>
      <c r="H307" s="239">
        <v>-16167575.490000002</v>
      </c>
      <c r="I307" s="240">
        <v>-14916201.059999999</v>
      </c>
      <c r="J307" s="241">
        <v>-16104107.610000003</v>
      </c>
      <c r="K307" s="242">
        <v>-16312213.079999998</v>
      </c>
      <c r="L307" s="243">
        <v>-18658571.759999998</v>
      </c>
      <c r="M307" s="244">
        <v>-16289845.59</v>
      </c>
      <c r="N307" s="245">
        <v>-16781392.850000001</v>
      </c>
      <c r="O307" s="246">
        <v>-18229013.200000003</v>
      </c>
      <c r="P307" s="341">
        <v>-20045284.520000003</v>
      </c>
      <c r="Q307" s="237">
        <v>-19097993.91</v>
      </c>
      <c r="R307" s="213">
        <f t="shared" si="12"/>
        <v>-18167334.092083331</v>
      </c>
      <c r="S307" s="188"/>
      <c r="T307" s="223"/>
      <c r="U307" s="223"/>
      <c r="V307" s="223"/>
      <c r="W307" s="223"/>
    </row>
    <row r="308" spans="1:26" ht="15">
      <c r="A308" s="199"/>
      <c r="B308" s="199"/>
      <c r="C308" s="199"/>
      <c r="D308" s="304"/>
      <c r="E308" s="211"/>
      <c r="F308" s="335"/>
      <c r="G308" s="213"/>
      <c r="H308" s="213"/>
      <c r="I308" s="214"/>
      <c r="J308" s="215"/>
      <c r="K308" s="216"/>
      <c r="L308" s="217"/>
      <c r="M308" s="218"/>
      <c r="N308" s="219"/>
      <c r="O308" s="220"/>
      <c r="P308" s="336"/>
      <c r="Q308" s="211"/>
      <c r="R308" s="213">
        <f t="shared" si="12"/>
        <v>0</v>
      </c>
      <c r="S308" s="188"/>
      <c r="T308" s="223"/>
      <c r="U308" s="223"/>
      <c r="V308" s="223"/>
      <c r="W308" s="223"/>
    </row>
    <row r="309" spans="1:26" ht="15">
      <c r="A309" s="183" t="s">
        <v>599</v>
      </c>
      <c r="B309" s="194" t="s">
        <v>616</v>
      </c>
      <c r="C309" s="183" t="str">
        <f>+A309</f>
        <v>2282</v>
      </c>
      <c r="D309" s="304" t="s">
        <v>617</v>
      </c>
      <c r="E309" s="211">
        <v>-14098767.550000001</v>
      </c>
      <c r="F309" s="250">
        <v>-14087260.01</v>
      </c>
      <c r="G309" s="213">
        <v>-14027260.01</v>
      </c>
      <c r="H309" s="213">
        <v>-13978865.359999999</v>
      </c>
      <c r="I309" s="214">
        <v>-13922116.07</v>
      </c>
      <c r="J309" s="215">
        <v>-13907459.51</v>
      </c>
      <c r="K309" s="216">
        <v>-15376033.76</v>
      </c>
      <c r="L309" s="217">
        <v>-15231268.5</v>
      </c>
      <c r="M309" s="218">
        <v>-15083236.949999999</v>
      </c>
      <c r="N309" s="219">
        <v>-14875646.5</v>
      </c>
      <c r="O309" s="220">
        <v>-14290940.93</v>
      </c>
      <c r="P309" s="336">
        <v>-14085485.32</v>
      </c>
      <c r="Q309" s="211">
        <v>-13861342.699999999</v>
      </c>
      <c r="R309" s="213">
        <f t="shared" si="12"/>
        <v>-14403802.337083332</v>
      </c>
      <c r="S309" s="188"/>
      <c r="T309" s="223"/>
      <c r="U309" s="223"/>
      <c r="V309" s="394">
        <v>-1592743.48</v>
      </c>
      <c r="W309" s="393">
        <f>+R309-V309</f>
        <v>-12811058.857083332</v>
      </c>
    </row>
    <row r="310" spans="1:26" ht="15">
      <c r="A310" s="183" t="s">
        <v>618</v>
      </c>
      <c r="B310" s="183" t="s">
        <v>176</v>
      </c>
      <c r="C310" s="183" t="str">
        <f>+A310</f>
        <v>2283</v>
      </c>
      <c r="D310" s="304" t="s">
        <v>619</v>
      </c>
      <c r="E310" s="211">
        <v>-7687634.5099999998</v>
      </c>
      <c r="F310" s="335">
        <v>-7745959.4299999997</v>
      </c>
      <c r="G310" s="213">
        <v>-7804284.3499999996</v>
      </c>
      <c r="H310" s="213">
        <v>-7862609.2699999996</v>
      </c>
      <c r="I310" s="214">
        <v>-7920934.1900000004</v>
      </c>
      <c r="J310" s="215">
        <v>-7985436.1699999999</v>
      </c>
      <c r="K310" s="216">
        <v>-8044996.5</v>
      </c>
      <c r="L310" s="217">
        <v>-8104556.8300000001</v>
      </c>
      <c r="M310" s="218">
        <v>-8164117.1600000001</v>
      </c>
      <c r="N310" s="219">
        <v>-8223677.4900000002</v>
      </c>
      <c r="O310" s="220">
        <v>-8283237.8200000003</v>
      </c>
      <c r="P310" s="336">
        <v>-8342798.1500000004</v>
      </c>
      <c r="Q310" s="211">
        <v>-8407713.2100000009</v>
      </c>
      <c r="R310" s="213">
        <f t="shared" si="12"/>
        <v>-8044190.1016666656</v>
      </c>
      <c r="S310" s="188"/>
      <c r="T310" s="223"/>
      <c r="U310" s="223"/>
      <c r="V310" s="224">
        <f>R310</f>
        <v>-8044190.1016666656</v>
      </c>
      <c r="W310" s="223"/>
      <c r="X310" s="186"/>
      <c r="Y310" s="186"/>
      <c r="Z310" s="186"/>
    </row>
    <row r="311" spans="1:26" ht="15">
      <c r="A311" s="183" t="s">
        <v>620</v>
      </c>
      <c r="B311" s="183" t="s">
        <v>176</v>
      </c>
      <c r="C311" s="183" t="str">
        <f>+A311</f>
        <v>2300</v>
      </c>
      <c r="D311" s="304" t="s">
        <v>621</v>
      </c>
      <c r="E311" s="211">
        <v>-54807880</v>
      </c>
      <c r="F311" s="335">
        <v>-55062544.57</v>
      </c>
      <c r="G311" s="213">
        <v>-55318393.350000001</v>
      </c>
      <c r="H311" s="213">
        <v>-55575431.82</v>
      </c>
      <c r="I311" s="214">
        <v>-55833665.469999999</v>
      </c>
      <c r="J311" s="215">
        <v>-56093099.810000002</v>
      </c>
      <c r="K311" s="216">
        <v>-56353740.659999996</v>
      </c>
      <c r="L311" s="217">
        <v>-56615593.539999999</v>
      </c>
      <c r="M311" s="218">
        <v>-56878664.090000004</v>
      </c>
      <c r="N311" s="219">
        <v>-57142957.859999999</v>
      </c>
      <c r="O311" s="220">
        <v>-57408480.619999997</v>
      </c>
      <c r="P311" s="336">
        <v>-57675238.159999996</v>
      </c>
      <c r="Q311" s="211">
        <v>-61208025.729999997</v>
      </c>
      <c r="R311" s="213">
        <f t="shared" si="12"/>
        <v>-56497146.901249997</v>
      </c>
      <c r="S311" s="188"/>
      <c r="T311" s="223"/>
      <c r="U311" s="224">
        <f>R311</f>
        <v>-56497146.901249997</v>
      </c>
      <c r="V311" s="223"/>
      <c r="W311" s="223"/>
    </row>
    <row r="312" spans="1:26" ht="15">
      <c r="A312" s="183" t="s">
        <v>614</v>
      </c>
      <c r="B312" s="183" t="s">
        <v>25</v>
      </c>
      <c r="C312" s="184" t="str">
        <f>A312&amp;"."&amp;B312</f>
        <v>2440.2</v>
      </c>
      <c r="D312" s="304" t="s">
        <v>343</v>
      </c>
      <c r="E312" s="211">
        <v>0</v>
      </c>
      <c r="F312" s="335">
        <v>0</v>
      </c>
      <c r="G312" s="213">
        <v>0</v>
      </c>
      <c r="H312" s="213">
        <v>0</v>
      </c>
      <c r="I312" s="214">
        <v>0</v>
      </c>
      <c r="J312" s="215">
        <v>0</v>
      </c>
      <c r="K312" s="216">
        <v>0</v>
      </c>
      <c r="L312" s="217">
        <v>0</v>
      </c>
      <c r="M312" s="218">
        <v>0</v>
      </c>
      <c r="N312" s="219">
        <v>0</v>
      </c>
      <c r="O312" s="220">
        <v>0</v>
      </c>
      <c r="P312" s="336">
        <v>0</v>
      </c>
      <c r="Q312" s="211">
        <v>0</v>
      </c>
      <c r="R312" s="213">
        <f t="shared" si="12"/>
        <v>0</v>
      </c>
      <c r="S312" s="188"/>
      <c r="T312" s="223"/>
      <c r="U312" s="223"/>
      <c r="V312" s="223"/>
      <c r="W312" s="223"/>
    </row>
    <row r="313" spans="1:26" ht="15">
      <c r="A313" s="183" t="s">
        <v>622</v>
      </c>
      <c r="B313" s="183" t="s">
        <v>176</v>
      </c>
      <c r="C313" s="183" t="str">
        <f>+A313</f>
        <v>2520</v>
      </c>
      <c r="D313" s="304" t="s">
        <v>120</v>
      </c>
      <c r="E313" s="211">
        <v>-4482129.79</v>
      </c>
      <c r="F313" s="335">
        <v>-4465328.28</v>
      </c>
      <c r="G313" s="213">
        <v>-4479249.82</v>
      </c>
      <c r="H313" s="213">
        <v>-4423420.34</v>
      </c>
      <c r="I313" s="214">
        <v>-4402916.67</v>
      </c>
      <c r="J313" s="215">
        <v>-4362908.8</v>
      </c>
      <c r="K313" s="216">
        <v>-4356162.88</v>
      </c>
      <c r="L313" s="217">
        <v>-4356162.88</v>
      </c>
      <c r="M313" s="218">
        <v>-4937377.3600000003</v>
      </c>
      <c r="N313" s="219">
        <v>-4928502.21</v>
      </c>
      <c r="O313" s="220">
        <v>-4928502.21</v>
      </c>
      <c r="P313" s="336">
        <v>-4935390.93</v>
      </c>
      <c r="Q313" s="211">
        <v>-4487518.1399999997</v>
      </c>
      <c r="R313" s="213">
        <f t="shared" si="12"/>
        <v>-4588395.5287499996</v>
      </c>
      <c r="S313" s="188"/>
      <c r="T313" s="223"/>
      <c r="U313" s="224">
        <f>R313</f>
        <v>-4588395.5287499996</v>
      </c>
      <c r="V313" s="223"/>
      <c r="W313" s="223"/>
    </row>
    <row r="314" spans="1:26" ht="15">
      <c r="A314" s="183" t="s">
        <v>609</v>
      </c>
      <c r="B314" s="183" t="s">
        <v>623</v>
      </c>
      <c r="C314" s="380" t="str">
        <f t="shared" ref="C314:C322" si="15">A314&amp;"."&amp;B314</f>
        <v>2530.[02*,/02008,/02009,/02010]</v>
      </c>
      <c r="D314" s="304" t="s">
        <v>624</v>
      </c>
      <c r="E314" s="211">
        <v>0</v>
      </c>
      <c r="F314" s="335">
        <v>0</v>
      </c>
      <c r="G314" s="213">
        <v>0</v>
      </c>
      <c r="H314" s="213">
        <v>0</v>
      </c>
      <c r="I314" s="214">
        <v>0</v>
      </c>
      <c r="J314" s="215">
        <v>0</v>
      </c>
      <c r="K314" s="216">
        <v>0</v>
      </c>
      <c r="L314" s="217">
        <v>0</v>
      </c>
      <c r="M314" s="218">
        <v>0</v>
      </c>
      <c r="N314" s="219">
        <v>0</v>
      </c>
      <c r="O314" s="220">
        <v>0</v>
      </c>
      <c r="P314" s="336">
        <v>0</v>
      </c>
      <c r="Q314" s="211">
        <v>0</v>
      </c>
      <c r="R314" s="213">
        <f t="shared" si="12"/>
        <v>0</v>
      </c>
      <c r="S314" s="188"/>
      <c r="T314" s="223"/>
      <c r="U314" s="223"/>
      <c r="V314" s="223"/>
      <c r="W314" s="223"/>
    </row>
    <row r="315" spans="1:26" ht="15">
      <c r="A315" s="183" t="s">
        <v>609</v>
      </c>
      <c r="B315" s="183" t="s">
        <v>625</v>
      </c>
      <c r="C315" s="380" t="str">
        <f t="shared" si="15"/>
        <v>2530.[02010]</v>
      </c>
      <c r="D315" s="210" t="s">
        <v>626</v>
      </c>
      <c r="E315" s="211">
        <v>0</v>
      </c>
      <c r="F315" s="335">
        <v>0</v>
      </c>
      <c r="G315" s="213">
        <v>0</v>
      </c>
      <c r="H315" s="213">
        <v>0</v>
      </c>
      <c r="I315" s="214">
        <v>0</v>
      </c>
      <c r="J315" s="215">
        <v>0</v>
      </c>
      <c r="K315" s="216">
        <v>0</v>
      </c>
      <c r="L315" s="217">
        <v>0</v>
      </c>
      <c r="M315" s="218">
        <v>0</v>
      </c>
      <c r="N315" s="219">
        <v>0</v>
      </c>
      <c r="O315" s="220">
        <v>0</v>
      </c>
      <c r="P315" s="336">
        <v>0</v>
      </c>
      <c r="Q315" s="211">
        <v>0</v>
      </c>
      <c r="R315" s="213">
        <f t="shared" si="12"/>
        <v>0</v>
      </c>
      <c r="S315" s="188"/>
      <c r="T315" s="223"/>
      <c r="U315" s="223"/>
      <c r="V315" s="223"/>
      <c r="W315" s="223"/>
    </row>
    <row r="316" spans="1:26" ht="15">
      <c r="A316" s="183" t="s">
        <v>609</v>
      </c>
      <c r="B316" s="183" t="s">
        <v>605</v>
      </c>
      <c r="C316" s="380" t="str">
        <f t="shared" si="15"/>
        <v>2530.03*</v>
      </c>
      <c r="D316" s="304" t="s">
        <v>627</v>
      </c>
      <c r="E316" s="211">
        <v>0</v>
      </c>
      <c r="F316" s="335">
        <v>0</v>
      </c>
      <c r="G316" s="213">
        <v>0</v>
      </c>
      <c r="H316" s="213">
        <v>0</v>
      </c>
      <c r="I316" s="214">
        <v>0</v>
      </c>
      <c r="J316" s="215">
        <v>0</v>
      </c>
      <c r="K316" s="216">
        <v>0</v>
      </c>
      <c r="L316" s="217">
        <v>0</v>
      </c>
      <c r="M316" s="218">
        <v>0</v>
      </c>
      <c r="N316" s="219">
        <v>0</v>
      </c>
      <c r="O316" s="220">
        <v>0</v>
      </c>
      <c r="P316" s="336">
        <v>0</v>
      </c>
      <c r="Q316" s="211">
        <v>0</v>
      </c>
      <c r="R316" s="213">
        <f t="shared" si="12"/>
        <v>0</v>
      </c>
      <c r="S316" s="188"/>
      <c r="T316" s="223"/>
      <c r="U316" s="223"/>
      <c r="V316" s="223"/>
      <c r="W316" s="223"/>
    </row>
    <row r="317" spans="1:26" ht="15">
      <c r="A317" s="183" t="s">
        <v>628</v>
      </c>
      <c r="B317" s="183" t="s">
        <v>629</v>
      </c>
      <c r="C317" s="184" t="str">
        <f t="shared" si="15"/>
        <v>2539.[/0104*,/0107*,/0108*]</v>
      </c>
      <c r="D317" s="304" t="s">
        <v>630</v>
      </c>
      <c r="E317" s="211">
        <v>-99457.919999999998</v>
      </c>
      <c r="F317" s="335">
        <v>-99472.79</v>
      </c>
      <c r="G317" s="213">
        <v>-99530.29</v>
      </c>
      <c r="H317" s="213">
        <v>-99499.44</v>
      </c>
      <c r="I317" s="214">
        <v>-99466.73</v>
      </c>
      <c r="J317" s="215">
        <v>-98468.98</v>
      </c>
      <c r="K317" s="216">
        <v>-98128.6</v>
      </c>
      <c r="L317" s="217">
        <v>-98495.94</v>
      </c>
      <c r="M317" s="218">
        <v>-98511.8</v>
      </c>
      <c r="N317" s="219">
        <v>-74471.429999999993</v>
      </c>
      <c r="O317" s="220">
        <v>-70366.36</v>
      </c>
      <c r="P317" s="336">
        <v>-70378.3</v>
      </c>
      <c r="Q317" s="211">
        <v>-73414.5</v>
      </c>
      <c r="R317" s="213">
        <f t="shared" si="12"/>
        <v>-91102.239166666681</v>
      </c>
      <c r="S317" s="188"/>
      <c r="T317" s="223"/>
      <c r="U317" s="223"/>
      <c r="V317" s="223"/>
      <c r="W317" s="223"/>
    </row>
    <row r="318" spans="1:26" ht="15">
      <c r="A318" s="183" t="s">
        <v>628</v>
      </c>
      <c r="B318" s="381" t="s">
        <v>631</v>
      </c>
      <c r="C318" s="184" t="str">
        <f t="shared" si="15"/>
        <v>2539.[0104*,0107*,0108*]</v>
      </c>
      <c r="D318" s="304" t="s">
        <v>632</v>
      </c>
      <c r="E318" s="211">
        <v>-13256373.689999999</v>
      </c>
      <c r="F318" s="335">
        <v>-13278260.109999999</v>
      </c>
      <c r="G318" s="213">
        <v>-13300129.279999999</v>
      </c>
      <c r="H318" s="213">
        <v>-13321981.189999999</v>
      </c>
      <c r="I318" s="214">
        <v>-13343850.359999999</v>
      </c>
      <c r="J318" s="215">
        <v>-13173318.279999999</v>
      </c>
      <c r="K318" s="216">
        <v>-13156707.199999999</v>
      </c>
      <c r="L318" s="217">
        <v>-13140096.119999999</v>
      </c>
      <c r="M318" s="218">
        <v>-13124126.050000001</v>
      </c>
      <c r="N318" s="219">
        <v>-13107784.83</v>
      </c>
      <c r="O318" s="220">
        <v>-13091295.08</v>
      </c>
      <c r="P318" s="336">
        <v>-13073457.890000001</v>
      </c>
      <c r="Q318" s="211">
        <v>-9368505.6899999995</v>
      </c>
      <c r="R318" s="213">
        <f t="shared" si="12"/>
        <v>-13035287.173333332</v>
      </c>
      <c r="S318" s="188"/>
      <c r="T318" s="223"/>
      <c r="U318" s="223"/>
      <c r="V318" s="224">
        <f>R318</f>
        <v>-13035287.173333332</v>
      </c>
      <c r="W318" s="223"/>
    </row>
    <row r="319" spans="1:26" ht="15">
      <c r="A319" s="194" t="s">
        <v>633</v>
      </c>
      <c r="B319" s="194" t="s">
        <v>634</v>
      </c>
      <c r="C319" s="380" t="str">
        <f t="shared" si="15"/>
        <v>2540.20222</v>
      </c>
      <c r="D319" s="194" t="s">
        <v>635</v>
      </c>
      <c r="E319" s="211">
        <v>-1238067</v>
      </c>
      <c r="F319" s="335">
        <v>-1238067</v>
      </c>
      <c r="G319" s="213">
        <v>-1238067</v>
      </c>
      <c r="H319" s="213">
        <v>-1238067</v>
      </c>
      <c r="I319" s="214">
        <v>-1238067</v>
      </c>
      <c r="J319" s="215">
        <v>-1238067</v>
      </c>
      <c r="K319" s="216">
        <v>-1238067</v>
      </c>
      <c r="L319" s="217">
        <v>-1238067</v>
      </c>
      <c r="M319" s="218">
        <v>-1238067</v>
      </c>
      <c r="N319" s="219">
        <v>-1238067</v>
      </c>
      <c r="O319" s="220">
        <v>-1238067</v>
      </c>
      <c r="P319" s="336">
        <v>-1238067</v>
      </c>
      <c r="Q319" s="211">
        <v>-2333957</v>
      </c>
      <c r="R319" s="213">
        <f t="shared" si="12"/>
        <v>-1283729.0833333333</v>
      </c>
      <c r="S319" s="188"/>
      <c r="T319" s="223"/>
      <c r="U319" s="223"/>
      <c r="V319" s="224">
        <f>R319</f>
        <v>-1283729.0833333333</v>
      </c>
      <c r="W319" s="223"/>
    </row>
    <row r="320" spans="1:26" ht="15">
      <c r="A320" s="183" t="s">
        <v>633</v>
      </c>
      <c r="B320" s="183" t="s">
        <v>636</v>
      </c>
      <c r="C320" s="184" t="str">
        <f t="shared" si="15"/>
        <v>2540.[20201*]</v>
      </c>
      <c r="D320" s="304" t="s">
        <v>637</v>
      </c>
      <c r="E320" s="211">
        <v>-2588762.79</v>
      </c>
      <c r="F320" s="335">
        <v>-2567902.7000000002</v>
      </c>
      <c r="G320" s="213">
        <v>-2547042.6</v>
      </c>
      <c r="H320" s="213">
        <v>-2527263.4500000002</v>
      </c>
      <c r="I320" s="214">
        <v>-2506763.64</v>
      </c>
      <c r="J320" s="215">
        <v>-2486263.9</v>
      </c>
      <c r="K320" s="216">
        <v>-2453234.4</v>
      </c>
      <c r="L320" s="217">
        <v>-2430646.2999999998</v>
      </c>
      <c r="M320" s="218">
        <v>-2408058.25</v>
      </c>
      <c r="N320" s="219">
        <v>-2415318.12</v>
      </c>
      <c r="O320" s="220">
        <v>-2396046.48</v>
      </c>
      <c r="P320" s="336">
        <v>-2340396.5299999998</v>
      </c>
      <c r="Q320" s="211">
        <v>-52094122.640000001</v>
      </c>
      <c r="R320" s="213">
        <f t="shared" si="12"/>
        <v>-4535031.5904166671</v>
      </c>
      <c r="S320" s="188"/>
      <c r="T320" s="223"/>
      <c r="U320" s="223"/>
      <c r="V320" s="224">
        <f>R320</f>
        <v>-4535031.5904166671</v>
      </c>
      <c r="W320" s="223"/>
    </row>
    <row r="321" spans="1:23" ht="15">
      <c r="A321" s="183" t="s">
        <v>633</v>
      </c>
      <c r="B321" s="194" t="s">
        <v>638</v>
      </c>
      <c r="C321" s="184" t="str">
        <f t="shared" si="15"/>
        <v>2540.[/20211,/20201*,/20222]</v>
      </c>
      <c r="D321" s="183" t="s">
        <v>639</v>
      </c>
      <c r="E321" s="211">
        <v>-267245.51</v>
      </c>
      <c r="F321" s="335">
        <v>-1669204.29</v>
      </c>
      <c r="G321" s="213">
        <v>-3672946.64</v>
      </c>
      <c r="H321" s="213">
        <v>-5081514.99</v>
      </c>
      <c r="I321" s="214">
        <v>-6529788.71</v>
      </c>
      <c r="J321" s="215">
        <v>-6963017.2400000002</v>
      </c>
      <c r="K321" s="216">
        <v>-6395817.96</v>
      </c>
      <c r="L321" s="217">
        <v>-6212086.4400000004</v>
      </c>
      <c r="M321" s="218">
        <v>-5338806.74</v>
      </c>
      <c r="N321" s="219">
        <v>-5251014.87</v>
      </c>
      <c r="O321" s="220">
        <v>-5828218.46</v>
      </c>
      <c r="P321" s="336">
        <v>-5247339.4400000004</v>
      </c>
      <c r="Q321" s="211">
        <v>-15864556.42</v>
      </c>
      <c r="R321" s="213">
        <f t="shared" si="12"/>
        <v>-5521304.7287499988</v>
      </c>
      <c r="S321" s="188"/>
      <c r="T321" s="223"/>
      <c r="U321" s="223"/>
      <c r="V321" s="223"/>
      <c r="W321" s="223"/>
    </row>
    <row r="322" spans="1:23" ht="15">
      <c r="A322" s="183" t="s">
        <v>633</v>
      </c>
      <c r="B322" s="183" t="s">
        <v>640</v>
      </c>
      <c r="C322" s="184" t="str">
        <f t="shared" si="15"/>
        <v>2540.[20211]</v>
      </c>
      <c r="D322" s="210" t="s">
        <v>626</v>
      </c>
      <c r="E322" s="211">
        <v>0</v>
      </c>
      <c r="F322" s="335">
        <v>0</v>
      </c>
      <c r="G322" s="213">
        <v>0</v>
      </c>
      <c r="H322" s="213">
        <v>0</v>
      </c>
      <c r="I322" s="214">
        <v>0</v>
      </c>
      <c r="J322" s="215">
        <v>0</v>
      </c>
      <c r="K322" s="216">
        <v>0</v>
      </c>
      <c r="L322" s="217">
        <v>0</v>
      </c>
      <c r="M322" s="218">
        <v>0</v>
      </c>
      <c r="N322" s="219">
        <v>0</v>
      </c>
      <c r="O322" s="220">
        <v>0</v>
      </c>
      <c r="P322" s="336">
        <v>0</v>
      </c>
      <c r="Q322" s="211">
        <v>0</v>
      </c>
      <c r="R322" s="213">
        <f t="shared" si="12"/>
        <v>0</v>
      </c>
      <c r="S322" s="188"/>
      <c r="T322" s="223"/>
      <c r="U322" s="223"/>
      <c r="V322" s="223"/>
      <c r="W322" s="223"/>
    </row>
    <row r="323" spans="1:23" ht="15">
      <c r="A323" s="183" t="s">
        <v>290</v>
      </c>
      <c r="B323" s="183" t="s">
        <v>641</v>
      </c>
      <c r="C323" s="184" t="s">
        <v>642</v>
      </c>
      <c r="D323" s="211" t="s">
        <v>643</v>
      </c>
      <c r="E323" s="211">
        <v>42170920.5</v>
      </c>
      <c r="F323" s="335">
        <v>42444619.380000003</v>
      </c>
      <c r="G323" s="213">
        <v>42719502.469999999</v>
      </c>
      <c r="H323" s="213">
        <v>42995575.289999999</v>
      </c>
      <c r="I323" s="214">
        <v>43272843.25</v>
      </c>
      <c r="J323" s="215">
        <v>43551311.920000002</v>
      </c>
      <c r="K323" s="216">
        <v>43830987.119999997</v>
      </c>
      <c r="L323" s="217">
        <v>44111874.329999998</v>
      </c>
      <c r="M323" s="218">
        <v>44393979.189999998</v>
      </c>
      <c r="N323" s="219">
        <v>44677307.299999997</v>
      </c>
      <c r="O323" s="220">
        <v>44961864.409999996</v>
      </c>
      <c r="P323" s="336">
        <v>45247656.259999998</v>
      </c>
      <c r="Q323" s="211">
        <v>45360249.719999999</v>
      </c>
      <c r="R323" s="213">
        <f t="shared" si="12"/>
        <v>43831092.169166662</v>
      </c>
      <c r="S323" s="188"/>
      <c r="T323" s="223"/>
      <c r="U323" s="224">
        <f>R323</f>
        <v>43831092.169166662</v>
      </c>
      <c r="V323" s="223"/>
      <c r="W323" s="223"/>
    </row>
    <row r="324" spans="1:23" ht="15">
      <c r="A324" s="183"/>
      <c r="B324" s="183"/>
      <c r="C324" s="184"/>
      <c r="D324" s="227" t="s">
        <v>644</v>
      </c>
      <c r="E324" s="237">
        <v>-56355398.26000002</v>
      </c>
      <c r="F324" s="340">
        <v>-57769379.800000004</v>
      </c>
      <c r="G324" s="239">
        <v>-59767400.870000005</v>
      </c>
      <c r="H324" s="239">
        <v>-61113077.57</v>
      </c>
      <c r="I324" s="240">
        <v>-62524725.590000004</v>
      </c>
      <c r="J324" s="241">
        <v>-62756727.770000011</v>
      </c>
      <c r="K324" s="242">
        <v>-63641901.839999981</v>
      </c>
      <c r="L324" s="243">
        <v>-63315099.219999999</v>
      </c>
      <c r="M324" s="244">
        <v>-62876986.209999993</v>
      </c>
      <c r="N324" s="245">
        <v>-62580133.010000005</v>
      </c>
      <c r="O324" s="246">
        <v>-62573290.549999997</v>
      </c>
      <c r="P324" s="341">
        <v>-61760895.460000001</v>
      </c>
      <c r="Q324" s="237">
        <v>-122338906.31</v>
      </c>
      <c r="R324" s="213">
        <f t="shared" si="12"/>
        <v>-64168897.514583327</v>
      </c>
      <c r="S324" s="188"/>
      <c r="T324" s="223"/>
      <c r="U324" s="223"/>
      <c r="V324" s="223"/>
      <c r="W324" s="393">
        <f>R324-R313-R310-R318-R319-R320-R311-R323-R309</f>
        <v>-5612406.9679166563</v>
      </c>
    </row>
    <row r="325" spans="1:23" ht="15">
      <c r="A325" s="183"/>
      <c r="B325" s="183"/>
      <c r="C325" s="184"/>
      <c r="D325" s="304"/>
      <c r="E325" s="211"/>
      <c r="F325" s="335"/>
      <c r="G325" s="213"/>
      <c r="H325" s="213"/>
      <c r="I325" s="214"/>
      <c r="J325" s="215"/>
      <c r="K325" s="216"/>
      <c r="L325" s="217"/>
      <c r="M325" s="218"/>
      <c r="N325" s="219"/>
      <c r="O325" s="220"/>
      <c r="P325" s="336"/>
      <c r="Q325" s="211"/>
      <c r="R325" s="213">
        <f t="shared" si="12"/>
        <v>0</v>
      </c>
      <c r="S325" s="188"/>
      <c r="T325" s="223"/>
      <c r="U325" s="223"/>
      <c r="V325" s="223"/>
      <c r="W325" s="223"/>
    </row>
    <row r="326" spans="1:23" ht="15">
      <c r="A326" s="199" t="s">
        <v>645</v>
      </c>
      <c r="B326" s="199" t="s">
        <v>176</v>
      </c>
      <c r="C326" s="199" t="str">
        <f>+A326</f>
        <v>2550</v>
      </c>
      <c r="D326" s="304" t="s">
        <v>646</v>
      </c>
      <c r="E326" s="211">
        <v>-324288</v>
      </c>
      <c r="F326" s="335">
        <v>-320743.08</v>
      </c>
      <c r="G326" s="213">
        <v>-317198.17</v>
      </c>
      <c r="H326" s="213">
        <v>-313653.25</v>
      </c>
      <c r="I326" s="214">
        <v>-310108.33</v>
      </c>
      <c r="J326" s="215">
        <v>-306563.42</v>
      </c>
      <c r="K326" s="216">
        <v>-303018.5</v>
      </c>
      <c r="L326" s="217">
        <v>-299473.58</v>
      </c>
      <c r="M326" s="218">
        <v>-295928.67</v>
      </c>
      <c r="N326" s="219">
        <v>-292383.75</v>
      </c>
      <c r="O326" s="220">
        <v>-288838.83</v>
      </c>
      <c r="P326" s="336">
        <v>-289920.92</v>
      </c>
      <c r="Q326" s="211">
        <v>-286113</v>
      </c>
      <c r="R326" s="213">
        <f t="shared" si="12"/>
        <v>-303585.91666666669</v>
      </c>
      <c r="S326" s="188"/>
      <c r="T326" s="223"/>
      <c r="U326" s="224">
        <f>R326</f>
        <v>-303585.91666666669</v>
      </c>
      <c r="V326" s="223"/>
      <c r="W326" s="223"/>
    </row>
    <row r="327" spans="1:23" ht="15">
      <c r="A327" s="199" t="s">
        <v>647</v>
      </c>
      <c r="B327" s="199" t="s">
        <v>176</v>
      </c>
      <c r="C327" s="199" t="str">
        <f>+A327</f>
        <v>2820</v>
      </c>
      <c r="D327" s="304" t="s">
        <v>648</v>
      </c>
      <c r="E327" s="211">
        <v>-100067346.12</v>
      </c>
      <c r="F327" s="335">
        <v>-100010599.89</v>
      </c>
      <c r="G327" s="213">
        <v>-99953853.730000004</v>
      </c>
      <c r="H327" s="213">
        <v>-99895765.969999999</v>
      </c>
      <c r="I327" s="214">
        <v>-99838572.650000006</v>
      </c>
      <c r="J327" s="215">
        <v>-99781379.209999993</v>
      </c>
      <c r="K327" s="216">
        <v>-99762467</v>
      </c>
      <c r="L327" s="217">
        <v>-99711653.870000005</v>
      </c>
      <c r="M327" s="218">
        <v>-99660840.650000006</v>
      </c>
      <c r="N327" s="219">
        <v>-100008293.17</v>
      </c>
      <c r="O327" s="220">
        <v>-100001731.8</v>
      </c>
      <c r="P327" s="336">
        <v>-101945232.19</v>
      </c>
      <c r="Q327" s="211">
        <v>-52078937.490000002</v>
      </c>
      <c r="R327" s="213">
        <f t="shared" si="12"/>
        <v>-98053627.661249995</v>
      </c>
      <c r="S327" s="188"/>
      <c r="T327" s="223"/>
      <c r="U327" s="224">
        <f>R327</f>
        <v>-98053627.661249995</v>
      </c>
      <c r="V327" s="223"/>
      <c r="W327" s="223"/>
    </row>
    <row r="328" spans="1:23" ht="15">
      <c r="A328" s="199" t="s">
        <v>649</v>
      </c>
      <c r="B328" s="199" t="s">
        <v>176</v>
      </c>
      <c r="C328" s="199" t="str">
        <f>+A328</f>
        <v>2830</v>
      </c>
      <c r="D328" s="304" t="s">
        <v>650</v>
      </c>
      <c r="E328" s="211">
        <v>-36157095.619999997</v>
      </c>
      <c r="F328" s="335">
        <v>-36335279.020000003</v>
      </c>
      <c r="G328" s="213">
        <v>-36513462.369999997</v>
      </c>
      <c r="H328" s="213">
        <v>-37399001.259999998</v>
      </c>
      <c r="I328" s="214">
        <v>-37577184.630000003</v>
      </c>
      <c r="J328" s="215">
        <v>-37755368.030000001</v>
      </c>
      <c r="K328" s="216">
        <v>-37780207.799999997</v>
      </c>
      <c r="L328" s="217">
        <v>-37932862.75</v>
      </c>
      <c r="M328" s="218">
        <v>-38085517.729999997</v>
      </c>
      <c r="N328" s="219">
        <v>-38509485.07</v>
      </c>
      <c r="O328" s="220">
        <v>-38692285.82</v>
      </c>
      <c r="P328" s="336">
        <v>-39675613.079999998</v>
      </c>
      <c r="Q328" s="211">
        <v>-25378376.68</v>
      </c>
      <c r="R328" s="213">
        <f t="shared" si="12"/>
        <v>-37252000.309166662</v>
      </c>
      <c r="S328" s="188"/>
      <c r="T328" s="223"/>
      <c r="U328" s="223"/>
      <c r="V328" s="224">
        <f>R328</f>
        <v>-37252000.309166662</v>
      </c>
      <c r="W328" s="224"/>
    </row>
    <row r="329" spans="1:23" ht="15">
      <c r="A329" s="199"/>
      <c r="B329" s="199"/>
      <c r="C329" s="209"/>
      <c r="D329" s="304"/>
      <c r="E329" s="211"/>
      <c r="F329" s="335"/>
      <c r="G329" s="213"/>
      <c r="H329" s="213"/>
      <c r="I329" s="214"/>
      <c r="J329" s="215"/>
      <c r="K329" s="216"/>
      <c r="L329" s="217"/>
      <c r="M329" s="218"/>
      <c r="N329" s="219"/>
      <c r="O329" s="220"/>
      <c r="P329" s="336"/>
      <c r="Q329" s="211"/>
      <c r="R329" s="213">
        <f t="shared" si="12"/>
        <v>0</v>
      </c>
      <c r="S329" s="188"/>
      <c r="T329" s="223"/>
      <c r="U329" s="223"/>
      <c r="V329" s="223"/>
      <c r="W329" s="223"/>
    </row>
    <row r="330" spans="1:23" ht="15">
      <c r="A330" s="199"/>
      <c r="B330" s="199"/>
      <c r="C330" s="209"/>
      <c r="D330" s="304" t="s">
        <v>651</v>
      </c>
      <c r="E330" s="237">
        <v>-136548729.74000001</v>
      </c>
      <c r="F330" s="340">
        <v>-136666621.99000001</v>
      </c>
      <c r="G330" s="239">
        <v>-136784514.27000001</v>
      </c>
      <c r="H330" s="239">
        <v>-137608420.47999999</v>
      </c>
      <c r="I330" s="240">
        <v>-137725865.61000001</v>
      </c>
      <c r="J330" s="241">
        <v>-137843310.66</v>
      </c>
      <c r="K330" s="242">
        <v>-137845693.30000001</v>
      </c>
      <c r="L330" s="243">
        <v>-137943990.19999999</v>
      </c>
      <c r="M330" s="244">
        <v>-138042287.05000001</v>
      </c>
      <c r="N330" s="330">
        <v>-138810161.99000001</v>
      </c>
      <c r="O330" s="246">
        <v>-138982856.44999999</v>
      </c>
      <c r="P330" s="341">
        <v>-141910766.19</v>
      </c>
      <c r="Q330" s="237">
        <v>-77743427.170000002</v>
      </c>
      <c r="R330" s="213">
        <f t="shared" si="12"/>
        <v>-135609213.88708332</v>
      </c>
      <c r="S330" s="188"/>
      <c r="T330" s="223"/>
      <c r="U330" s="224"/>
      <c r="V330" s="223"/>
      <c r="W330" s="224"/>
    </row>
    <row r="331" spans="1:23" ht="15">
      <c r="A331" s="199"/>
      <c r="B331" s="199"/>
      <c r="C331" s="209"/>
      <c r="D331" s="304"/>
      <c r="E331" s="211"/>
      <c r="F331" s="335"/>
      <c r="G331" s="213"/>
      <c r="H331" s="213"/>
      <c r="I331" s="214"/>
      <c r="J331" s="215"/>
      <c r="K331" s="216"/>
      <c r="L331" s="217"/>
      <c r="M331" s="218"/>
      <c r="N331" s="342"/>
      <c r="O331" s="220"/>
      <c r="P331" s="336"/>
      <c r="Q331" s="211"/>
      <c r="R331" s="213">
        <f t="shared" si="12"/>
        <v>0</v>
      </c>
      <c r="S331" s="188"/>
      <c r="T331" s="223"/>
      <c r="U331" s="223"/>
      <c r="V331" s="223"/>
      <c r="W331" s="223"/>
    </row>
    <row r="332" spans="1:23" ht="15">
      <c r="A332" s="199" t="s">
        <v>652</v>
      </c>
      <c r="B332" s="199" t="s">
        <v>176</v>
      </c>
      <c r="C332" s="199" t="str">
        <f t="shared" ref="C332:C340" si="16">+A332</f>
        <v>4002</v>
      </c>
      <c r="D332" s="304" t="s">
        <v>653</v>
      </c>
      <c r="E332" s="211">
        <v>-239183463.71000001</v>
      </c>
      <c r="F332" s="335">
        <v>-47079936.030000001</v>
      </c>
      <c r="G332" s="213">
        <v>-85962162.790000007</v>
      </c>
      <c r="H332" s="213">
        <v>-121959745.97</v>
      </c>
      <c r="I332" s="214">
        <v>-143239215.03</v>
      </c>
      <c r="J332" s="215">
        <v>-160109765.46000001</v>
      </c>
      <c r="K332" s="216">
        <v>-172944137.28999999</v>
      </c>
      <c r="L332" s="217">
        <v>-181106625.66</v>
      </c>
      <c r="M332" s="218">
        <v>-189590392.49000001</v>
      </c>
      <c r="N332" s="342">
        <v>-197228104.81999999</v>
      </c>
      <c r="O332" s="220">
        <v>-208893114.63999999</v>
      </c>
      <c r="P332" s="336">
        <v>-230315739.80000001</v>
      </c>
      <c r="Q332" s="211">
        <v>-263867404.93000001</v>
      </c>
      <c r="R332" s="213">
        <f t="shared" si="12"/>
        <v>-165829531.19166663</v>
      </c>
      <c r="S332" s="188"/>
      <c r="T332" s="223"/>
      <c r="U332" s="223"/>
      <c r="V332" s="223"/>
      <c r="W332" s="223"/>
    </row>
    <row r="333" spans="1:23" ht="15">
      <c r="A333" s="199" t="s">
        <v>654</v>
      </c>
      <c r="B333" s="199" t="s">
        <v>176</v>
      </c>
      <c r="C333" s="199" t="str">
        <f t="shared" si="16"/>
        <v>4009</v>
      </c>
      <c r="D333" s="304" t="s">
        <v>655</v>
      </c>
      <c r="E333" s="211">
        <v>-3293083.96</v>
      </c>
      <c r="F333" s="335">
        <v>2986651.71</v>
      </c>
      <c r="G333" s="213">
        <v>7653585.6799999997</v>
      </c>
      <c r="H333" s="213">
        <v>16479627.640000001</v>
      </c>
      <c r="I333" s="214">
        <v>19009486.390000001</v>
      </c>
      <c r="J333" s="215">
        <v>22338686.469999999</v>
      </c>
      <c r="K333" s="216">
        <v>27741010.190000001</v>
      </c>
      <c r="L333" s="217">
        <v>28218559.170000002</v>
      </c>
      <c r="M333" s="218">
        <v>29141404.890000001</v>
      </c>
      <c r="N333" s="342">
        <v>27135968.140000001</v>
      </c>
      <c r="O333" s="220">
        <v>21376240.739999998</v>
      </c>
      <c r="P333" s="336">
        <v>12823953.58</v>
      </c>
      <c r="Q333" s="211">
        <v>2112269.7299999902</v>
      </c>
      <c r="R333" s="213">
        <f t="shared" si="12"/>
        <v>17859563.957083333</v>
      </c>
      <c r="S333" s="188"/>
      <c r="T333" s="223"/>
      <c r="U333" s="223"/>
      <c r="V333" s="223"/>
      <c r="W333" s="223"/>
    </row>
    <row r="334" spans="1:23" ht="15">
      <c r="A334" s="199" t="s">
        <v>656</v>
      </c>
      <c r="B334" s="199" t="s">
        <v>176</v>
      </c>
      <c r="C334" s="199" t="str">
        <f t="shared" si="16"/>
        <v>4880</v>
      </c>
      <c r="D334" s="304" t="s">
        <v>657</v>
      </c>
      <c r="E334" s="211">
        <v>-988436.27</v>
      </c>
      <c r="F334" s="335">
        <v>-70599.03</v>
      </c>
      <c r="G334" s="213">
        <v>-224524.21</v>
      </c>
      <c r="H334" s="213">
        <v>-348790.57</v>
      </c>
      <c r="I334" s="214">
        <v>-447837.17</v>
      </c>
      <c r="J334" s="215">
        <v>-519348.27</v>
      </c>
      <c r="K334" s="216">
        <v>-595894.56999999995</v>
      </c>
      <c r="L334" s="217">
        <v>-647639.66</v>
      </c>
      <c r="M334" s="218">
        <v>-717440.45</v>
      </c>
      <c r="N334" s="342">
        <v>-795730.83</v>
      </c>
      <c r="O334" s="220">
        <v>-868788.72</v>
      </c>
      <c r="P334" s="336">
        <v>-932279.8</v>
      </c>
      <c r="Q334" s="211">
        <v>-999833.11</v>
      </c>
      <c r="R334" s="213">
        <f t="shared" si="12"/>
        <v>-596917.3308333332</v>
      </c>
      <c r="S334" s="188"/>
      <c r="T334" s="223"/>
      <c r="U334" s="223"/>
      <c r="V334" s="223"/>
      <c r="W334" s="223"/>
    </row>
    <row r="335" spans="1:23" ht="15">
      <c r="A335" s="199" t="s">
        <v>658</v>
      </c>
      <c r="B335" s="199" t="s">
        <v>176</v>
      </c>
      <c r="C335" s="199" t="str">
        <f t="shared" si="16"/>
        <v>4890</v>
      </c>
      <c r="D335" s="304" t="s">
        <v>659</v>
      </c>
      <c r="E335" s="211">
        <v>-24926674.07</v>
      </c>
      <c r="F335" s="335">
        <v>-2441040.46</v>
      </c>
      <c r="G335" s="213">
        <v>-4904619.87</v>
      </c>
      <c r="H335" s="213">
        <v>-7181644.0099999998</v>
      </c>
      <c r="I335" s="214">
        <v>-9426274.1899999995</v>
      </c>
      <c r="J335" s="215">
        <v>-11586490.17</v>
      </c>
      <c r="K335" s="216">
        <v>-13646924.939999999</v>
      </c>
      <c r="L335" s="217">
        <v>-15741314.199999999</v>
      </c>
      <c r="M335" s="218">
        <v>-17948515.59</v>
      </c>
      <c r="N335" s="342">
        <v>-20277713.57</v>
      </c>
      <c r="O335" s="220">
        <v>-22610002.359999999</v>
      </c>
      <c r="P335" s="336">
        <v>-25020727.870000001</v>
      </c>
      <c r="Q335" s="211">
        <v>-27368489.829999998</v>
      </c>
      <c r="R335" s="213">
        <f t="shared" si="12"/>
        <v>-14744404.098333331</v>
      </c>
      <c r="S335" s="188"/>
      <c r="T335" s="223"/>
      <c r="U335" s="223"/>
      <c r="V335" s="223"/>
      <c r="W335" s="223"/>
    </row>
    <row r="336" spans="1:23" ht="15">
      <c r="A336" s="199" t="s">
        <v>660</v>
      </c>
      <c r="B336" s="199" t="s">
        <v>176</v>
      </c>
      <c r="C336" s="199" t="str">
        <f t="shared" si="16"/>
        <v>4891</v>
      </c>
      <c r="D336" s="304" t="s">
        <v>661</v>
      </c>
      <c r="E336" s="211">
        <v>-334499.83</v>
      </c>
      <c r="F336" s="335">
        <v>-24319.52</v>
      </c>
      <c r="G336" s="213">
        <v>160624.47</v>
      </c>
      <c r="H336" s="213">
        <v>196072.58</v>
      </c>
      <c r="I336" s="214">
        <v>277599.73</v>
      </c>
      <c r="J336" s="215">
        <v>377335.88</v>
      </c>
      <c r="K336" s="216">
        <v>372825.63</v>
      </c>
      <c r="L336" s="217">
        <v>228137.72</v>
      </c>
      <c r="M336" s="218">
        <v>108480.08</v>
      </c>
      <c r="N336" s="342">
        <v>104912.78</v>
      </c>
      <c r="O336" s="220">
        <v>29524.080000000002</v>
      </c>
      <c r="P336" s="336">
        <v>92124.98</v>
      </c>
      <c r="Q336" s="211">
        <v>-20632.14</v>
      </c>
      <c r="R336" s="213">
        <f t="shared" si="12"/>
        <v>145479.36874999999</v>
      </c>
      <c r="S336" s="188"/>
      <c r="T336" s="223"/>
      <c r="U336" s="223"/>
      <c r="V336" s="223"/>
      <c r="W336" s="223"/>
    </row>
    <row r="337" spans="1:23" ht="15">
      <c r="A337" s="199" t="s">
        <v>662</v>
      </c>
      <c r="B337" s="199" t="s">
        <v>176</v>
      </c>
      <c r="C337" s="199" t="str">
        <f t="shared" si="16"/>
        <v>4930</v>
      </c>
      <c r="D337" s="304" t="s">
        <v>663</v>
      </c>
      <c r="E337" s="211">
        <v>-12100</v>
      </c>
      <c r="F337" s="335">
        <v>-1000</v>
      </c>
      <c r="G337" s="213">
        <v>-1100</v>
      </c>
      <c r="H337" s="213">
        <v>-1100</v>
      </c>
      <c r="I337" s="214">
        <v>-3100</v>
      </c>
      <c r="J337" s="215">
        <v>-4100</v>
      </c>
      <c r="K337" s="216">
        <v>-5100</v>
      </c>
      <c r="L337" s="217">
        <v>-5100</v>
      </c>
      <c r="M337" s="218">
        <v>-6100</v>
      </c>
      <c r="N337" s="342">
        <v>-7100</v>
      </c>
      <c r="O337" s="220">
        <v>-8100</v>
      </c>
      <c r="P337" s="336">
        <v>-11100</v>
      </c>
      <c r="Q337" s="211">
        <v>-12100</v>
      </c>
      <c r="R337" s="213">
        <f t="shared" si="12"/>
        <v>-5425</v>
      </c>
      <c r="S337" s="188"/>
      <c r="T337" s="223"/>
      <c r="U337" s="223"/>
      <c r="V337" s="223"/>
      <c r="W337" s="223"/>
    </row>
    <row r="338" spans="1:23" ht="15">
      <c r="A338" s="222" t="s">
        <v>664</v>
      </c>
      <c r="B338" s="222" t="s">
        <v>176</v>
      </c>
      <c r="C338" s="199" t="str">
        <f t="shared" si="16"/>
        <v>4940</v>
      </c>
      <c r="D338" s="222" t="s">
        <v>665</v>
      </c>
      <c r="E338" s="211">
        <v>-121524</v>
      </c>
      <c r="F338" s="335">
        <v>-8533</v>
      </c>
      <c r="G338" s="213">
        <v>-17066</v>
      </c>
      <c r="H338" s="213">
        <v>-25599</v>
      </c>
      <c r="I338" s="214">
        <v>-34132</v>
      </c>
      <c r="J338" s="215">
        <v>-42665</v>
      </c>
      <c r="K338" s="216">
        <v>-51198</v>
      </c>
      <c r="L338" s="217">
        <v>-59731</v>
      </c>
      <c r="M338" s="218">
        <v>-68264</v>
      </c>
      <c r="N338" s="342">
        <v>-76797</v>
      </c>
      <c r="O338" s="220">
        <v>-85330</v>
      </c>
      <c r="P338" s="336">
        <v>-93863</v>
      </c>
      <c r="Q338" s="211">
        <v>-102396</v>
      </c>
      <c r="R338" s="213">
        <f t="shared" si="12"/>
        <v>-56261.5</v>
      </c>
      <c r="S338" s="188"/>
      <c r="T338" s="223"/>
      <c r="U338" s="223"/>
      <c r="V338" s="223"/>
      <c r="W338" s="223"/>
    </row>
    <row r="339" spans="1:23" ht="15">
      <c r="A339" s="199" t="s">
        <v>666</v>
      </c>
      <c r="B339" s="199" t="s">
        <v>176</v>
      </c>
      <c r="C339" s="199" t="str">
        <f t="shared" si="16"/>
        <v>4950</v>
      </c>
      <c r="D339" s="304" t="s">
        <v>667</v>
      </c>
      <c r="E339" s="211">
        <v>-152621.38</v>
      </c>
      <c r="F339" s="335">
        <v>-20118.169999999998</v>
      </c>
      <c r="G339" s="213">
        <v>-24083.43</v>
      </c>
      <c r="H339" s="213">
        <v>-37383.29</v>
      </c>
      <c r="I339" s="214">
        <v>-110002.7</v>
      </c>
      <c r="J339" s="215">
        <v>-123563.38</v>
      </c>
      <c r="K339" s="216">
        <v>-126465.13</v>
      </c>
      <c r="L339" s="217">
        <v>-134144.57999999999</v>
      </c>
      <c r="M339" s="218">
        <v>-176341.32</v>
      </c>
      <c r="N339" s="342">
        <v>-181218.7</v>
      </c>
      <c r="O339" s="220">
        <v>-181218.7</v>
      </c>
      <c r="P339" s="336">
        <v>-187683.75</v>
      </c>
      <c r="Q339" s="211">
        <v>-190273.25</v>
      </c>
      <c r="R339" s="213">
        <f t="shared" ref="R339:R354" si="17">((E339+Q339)+((F339+G339+H339+I339+J339+K339+L339+M339+N339+O339+P339)*2))/24</f>
        <v>-122805.87208333332</v>
      </c>
      <c r="S339" s="188"/>
      <c r="T339" s="223"/>
      <c r="U339" s="223"/>
      <c r="V339" s="223"/>
      <c r="W339" s="223"/>
    </row>
    <row r="340" spans="1:23" ht="15">
      <c r="A340" s="199" t="s">
        <v>668</v>
      </c>
      <c r="B340" s="199" t="s">
        <v>176</v>
      </c>
      <c r="C340" s="199" t="str">
        <f t="shared" si="16"/>
        <v>4962</v>
      </c>
      <c r="D340" s="304" t="s">
        <v>669</v>
      </c>
      <c r="E340" s="211">
        <v>0</v>
      </c>
      <c r="F340" s="335">
        <v>0</v>
      </c>
      <c r="G340" s="213">
        <v>0</v>
      </c>
      <c r="H340" s="213">
        <v>0</v>
      </c>
      <c r="I340" s="214">
        <v>0</v>
      </c>
      <c r="J340" s="215">
        <v>0</v>
      </c>
      <c r="K340" s="216">
        <v>0</v>
      </c>
      <c r="L340" s="217">
        <v>0</v>
      </c>
      <c r="M340" s="218">
        <v>0</v>
      </c>
      <c r="N340" s="342">
        <v>0</v>
      </c>
      <c r="O340" s="220">
        <v>0</v>
      </c>
      <c r="P340" s="336">
        <v>0</v>
      </c>
      <c r="Q340" s="211">
        <v>0</v>
      </c>
      <c r="R340" s="213">
        <f t="shared" si="17"/>
        <v>0</v>
      </c>
      <c r="S340" s="188"/>
      <c r="T340" s="223"/>
      <c r="U340" s="223"/>
      <c r="V340" s="223"/>
      <c r="W340" s="223"/>
    </row>
    <row r="341" spans="1:23" ht="15">
      <c r="A341" s="199" t="s">
        <v>670</v>
      </c>
      <c r="B341" s="199" t="s">
        <v>176</v>
      </c>
      <c r="C341" s="199" t="str">
        <f>+A341</f>
        <v>5000</v>
      </c>
      <c r="D341" s="304" t="s">
        <v>671</v>
      </c>
      <c r="E341" s="211">
        <v>0</v>
      </c>
      <c r="F341" s="335">
        <v>0</v>
      </c>
      <c r="G341" s="213">
        <v>0</v>
      </c>
      <c r="H341" s="213">
        <v>0</v>
      </c>
      <c r="I341" s="214">
        <v>0</v>
      </c>
      <c r="J341" s="215">
        <v>0</v>
      </c>
      <c r="K341" s="216">
        <v>0</v>
      </c>
      <c r="L341" s="217">
        <v>0</v>
      </c>
      <c r="M341" s="218">
        <v>0</v>
      </c>
      <c r="N341" s="342">
        <v>0</v>
      </c>
      <c r="O341" s="220">
        <v>0</v>
      </c>
      <c r="P341" s="336">
        <v>0</v>
      </c>
      <c r="Q341" s="211">
        <v>0</v>
      </c>
      <c r="R341" s="213">
        <f t="shared" si="17"/>
        <v>0</v>
      </c>
      <c r="S341" s="188"/>
      <c r="T341" s="223"/>
      <c r="U341" s="223"/>
      <c r="V341" s="223"/>
      <c r="W341" s="223"/>
    </row>
    <row r="342" spans="1:23" ht="15">
      <c r="A342" s="199"/>
      <c r="B342" s="199"/>
      <c r="C342" s="209"/>
      <c r="D342" s="304" t="s">
        <v>672</v>
      </c>
      <c r="E342" s="237">
        <v>-269012403.22000003</v>
      </c>
      <c r="F342" s="340">
        <v>-46658894.500000007</v>
      </c>
      <c r="G342" s="239">
        <v>-83319346.150000021</v>
      </c>
      <c r="H342" s="239">
        <v>-112878562.62</v>
      </c>
      <c r="I342" s="240">
        <v>-133973474.97</v>
      </c>
      <c r="J342" s="241">
        <v>-149669909.93000001</v>
      </c>
      <c r="K342" s="242">
        <v>-159255884.10999998</v>
      </c>
      <c r="L342" s="243">
        <v>-169247858.21000001</v>
      </c>
      <c r="M342" s="244">
        <v>-179257168.88</v>
      </c>
      <c r="N342" s="330">
        <v>-191325784</v>
      </c>
      <c r="O342" s="246">
        <v>-211240789.59999993</v>
      </c>
      <c r="P342" s="341">
        <v>-243645315.66000003</v>
      </c>
      <c r="Q342" s="237">
        <v>-290448859.53000003</v>
      </c>
      <c r="R342" s="213">
        <f t="shared" si="17"/>
        <v>-163350301.66708332</v>
      </c>
      <c r="S342" s="193"/>
      <c r="T342" s="224">
        <f>R342</f>
        <v>-163350301.66708332</v>
      </c>
      <c r="U342" s="223"/>
      <c r="V342" s="223"/>
      <c r="W342" s="224"/>
    </row>
    <row r="343" spans="1:23" ht="15">
      <c r="A343" s="199"/>
      <c r="B343" s="199"/>
      <c r="C343" s="209"/>
      <c r="D343" s="304"/>
      <c r="E343" s="211"/>
      <c r="F343" s="335"/>
      <c r="G343" s="213"/>
      <c r="H343" s="213"/>
      <c r="I343" s="214"/>
      <c r="J343" s="215"/>
      <c r="K343" s="216"/>
      <c r="L343" s="217"/>
      <c r="M343" s="218"/>
      <c r="N343" s="342"/>
      <c r="O343" s="220"/>
      <c r="P343" s="336"/>
      <c r="Q343" s="211"/>
      <c r="R343" s="213">
        <f t="shared" si="17"/>
        <v>0</v>
      </c>
      <c r="S343" s="188"/>
      <c r="T343" s="223"/>
      <c r="U343" s="223"/>
      <c r="V343" s="223"/>
      <c r="W343" s="223"/>
    </row>
    <row r="344" spans="1:23" ht="15">
      <c r="A344" s="199" t="s">
        <v>673</v>
      </c>
      <c r="B344" s="199" t="s">
        <v>404</v>
      </c>
      <c r="C344" s="184" t="str">
        <f>A344&amp;"."&amp;B344</f>
        <v>4190.[/011]</v>
      </c>
      <c r="D344" s="199" t="s">
        <v>674</v>
      </c>
      <c r="E344" s="211">
        <v>-610339.98</v>
      </c>
      <c r="F344" s="335">
        <v>-15143.5</v>
      </c>
      <c r="G344" s="213">
        <v>-24636.38</v>
      </c>
      <c r="H344" s="213">
        <v>-54057.83</v>
      </c>
      <c r="I344" s="214">
        <v>-76292.59</v>
      </c>
      <c r="J344" s="215">
        <v>-103051.04</v>
      </c>
      <c r="K344" s="216">
        <v>-132864.60999999999</v>
      </c>
      <c r="L344" s="217">
        <v>-167003.6</v>
      </c>
      <c r="M344" s="218">
        <v>-223599.57</v>
      </c>
      <c r="N344" s="342">
        <v>-270996.78000000003</v>
      </c>
      <c r="O344" s="220">
        <v>-329494.77</v>
      </c>
      <c r="P344" s="336">
        <v>-412620.79999999999</v>
      </c>
      <c r="Q344" s="211">
        <v>-568811.38</v>
      </c>
      <c r="R344" s="213">
        <f t="shared" si="17"/>
        <v>-199944.76249999998</v>
      </c>
      <c r="S344" s="188"/>
      <c r="T344" s="223"/>
      <c r="U344" s="223"/>
      <c r="V344" s="223"/>
      <c r="W344" s="223"/>
    </row>
    <row r="345" spans="1:23" ht="15">
      <c r="A345" s="199" t="s">
        <v>673</v>
      </c>
      <c r="B345" s="199" t="s">
        <v>406</v>
      </c>
      <c r="C345" s="184" t="str">
        <f>A345&amp;"."&amp;B345</f>
        <v>4190.011</v>
      </c>
      <c r="D345" s="199" t="s">
        <v>675</v>
      </c>
      <c r="E345" s="211">
        <v>0</v>
      </c>
      <c r="F345" s="335">
        <v>0</v>
      </c>
      <c r="G345" s="213">
        <v>0</v>
      </c>
      <c r="H345" s="213">
        <v>0</v>
      </c>
      <c r="I345" s="214">
        <v>0</v>
      </c>
      <c r="J345" s="215">
        <v>0</v>
      </c>
      <c r="K345" s="216">
        <v>0</v>
      </c>
      <c r="L345" s="217">
        <v>0</v>
      </c>
      <c r="M345" s="218">
        <v>0</v>
      </c>
      <c r="N345" s="342">
        <v>0</v>
      </c>
      <c r="O345" s="220">
        <v>0</v>
      </c>
      <c r="P345" s="336">
        <v>0</v>
      </c>
      <c r="Q345" s="211">
        <v>0</v>
      </c>
      <c r="R345" s="213">
        <f t="shared" si="17"/>
        <v>0</v>
      </c>
      <c r="S345" s="188"/>
      <c r="T345" s="223"/>
      <c r="U345" s="223"/>
      <c r="V345" s="223"/>
      <c r="W345" s="223"/>
    </row>
    <row r="346" spans="1:23" ht="15">
      <c r="A346" s="199" t="s">
        <v>676</v>
      </c>
      <c r="B346" s="199" t="s">
        <v>176</v>
      </c>
      <c r="C346" s="199" t="str">
        <f>+A346</f>
        <v>4210</v>
      </c>
      <c r="D346" s="304" t="s">
        <v>677</v>
      </c>
      <c r="E346" s="211">
        <v>-17666.43</v>
      </c>
      <c r="F346" s="335">
        <v>-1000.06</v>
      </c>
      <c r="G346" s="213">
        <v>-3357.53</v>
      </c>
      <c r="H346" s="213">
        <v>-5769.13</v>
      </c>
      <c r="I346" s="214">
        <v>-7214.29</v>
      </c>
      <c r="J346" s="215">
        <v>-11391.66</v>
      </c>
      <c r="K346" s="216">
        <v>-12879.91</v>
      </c>
      <c r="L346" s="217">
        <v>-16249.37</v>
      </c>
      <c r="M346" s="218">
        <v>-20128.400000000001</v>
      </c>
      <c r="N346" s="342">
        <v>-24306.32</v>
      </c>
      <c r="O346" s="220">
        <v>-26018.51</v>
      </c>
      <c r="P346" s="336">
        <v>-26986.639999999999</v>
      </c>
      <c r="Q346" s="211">
        <v>-28938.74</v>
      </c>
      <c r="R346" s="213">
        <f t="shared" si="17"/>
        <v>-14883.700416666667</v>
      </c>
      <c r="S346" s="188"/>
      <c r="T346" s="223"/>
      <c r="U346" s="223"/>
      <c r="V346" s="223"/>
      <c r="W346" s="223"/>
    </row>
    <row r="347" spans="1:23" ht="15">
      <c r="A347" s="199" t="s">
        <v>678</v>
      </c>
      <c r="B347" s="199" t="s">
        <v>176</v>
      </c>
      <c r="C347" s="199" t="str">
        <f>+A347</f>
        <v>4181</v>
      </c>
      <c r="D347" s="304" t="s">
        <v>679</v>
      </c>
      <c r="E347" s="211">
        <v>0</v>
      </c>
      <c r="F347" s="335">
        <v>0</v>
      </c>
      <c r="G347" s="213">
        <v>0</v>
      </c>
      <c r="H347" s="213">
        <v>0</v>
      </c>
      <c r="I347" s="214">
        <v>0</v>
      </c>
      <c r="J347" s="215">
        <v>0</v>
      </c>
      <c r="K347" s="216">
        <v>0</v>
      </c>
      <c r="L347" s="217">
        <v>0</v>
      </c>
      <c r="M347" s="218">
        <v>0</v>
      </c>
      <c r="N347" s="342">
        <v>0</v>
      </c>
      <c r="O347" s="220">
        <v>0</v>
      </c>
      <c r="P347" s="336">
        <v>0</v>
      </c>
      <c r="Q347" s="211">
        <v>0</v>
      </c>
      <c r="R347" s="213">
        <f t="shared" si="17"/>
        <v>0</v>
      </c>
      <c r="T347" s="223"/>
      <c r="U347" s="223"/>
      <c r="V347" s="223"/>
      <c r="W347" s="223"/>
    </row>
    <row r="348" spans="1:23" ht="15">
      <c r="A348" s="199" t="s">
        <v>680</v>
      </c>
      <c r="B348" s="199" t="s">
        <v>176</v>
      </c>
      <c r="C348" s="199" t="str">
        <f>+A348</f>
        <v>4191</v>
      </c>
      <c r="D348" s="304" t="s">
        <v>681</v>
      </c>
      <c r="E348" s="211">
        <v>-361161.84</v>
      </c>
      <c r="F348" s="335">
        <v>-20162.240000000002</v>
      </c>
      <c r="G348" s="213">
        <v>-42260.94</v>
      </c>
      <c r="H348" s="213">
        <v>-59532.35</v>
      </c>
      <c r="I348" s="214">
        <v>-71640.02</v>
      </c>
      <c r="J348" s="215">
        <v>-82776.990000000005</v>
      </c>
      <c r="K348" s="216">
        <v>-91282.26</v>
      </c>
      <c r="L348" s="217">
        <v>-106147.61</v>
      </c>
      <c r="M348" s="218">
        <v>-121431.29</v>
      </c>
      <c r="N348" s="342">
        <v>-142021.82</v>
      </c>
      <c r="O348" s="220">
        <v>-158249.81</v>
      </c>
      <c r="P348" s="336">
        <v>-172809.11</v>
      </c>
      <c r="Q348" s="211">
        <v>-177923.32</v>
      </c>
      <c r="R348" s="213">
        <f t="shared" si="17"/>
        <v>-111488.08500000001</v>
      </c>
      <c r="T348" s="223"/>
      <c r="U348" s="223"/>
      <c r="V348" s="223"/>
      <c r="W348" s="223"/>
    </row>
    <row r="349" spans="1:23" ht="15">
      <c r="A349" s="199" t="s">
        <v>682</v>
      </c>
      <c r="B349" s="199" t="s">
        <v>176</v>
      </c>
      <c r="C349" s="199" t="str">
        <f>+A349</f>
        <v>4320</v>
      </c>
      <c r="D349" s="304" t="s">
        <v>683</v>
      </c>
      <c r="E349" s="211">
        <v>-284974.61</v>
      </c>
      <c r="F349" s="335">
        <v>-18335.599999999999</v>
      </c>
      <c r="G349" s="213">
        <v>-37469.19</v>
      </c>
      <c r="H349" s="213">
        <v>-52589.31</v>
      </c>
      <c r="I349" s="214">
        <v>-72191.649999999994</v>
      </c>
      <c r="J349" s="215">
        <v>-90244.07</v>
      </c>
      <c r="K349" s="216">
        <v>-104541.46</v>
      </c>
      <c r="L349" s="217">
        <v>-125428.42</v>
      </c>
      <c r="M349" s="218">
        <v>-147415.47</v>
      </c>
      <c r="N349" s="342">
        <v>-176259.66</v>
      </c>
      <c r="O349" s="220">
        <v>-207992.07</v>
      </c>
      <c r="P349" s="336">
        <v>-236137.68</v>
      </c>
      <c r="Q349" s="211">
        <v>-253406.28</v>
      </c>
      <c r="R349" s="213">
        <f t="shared" si="17"/>
        <v>-128149.58541666668</v>
      </c>
      <c r="T349" s="223"/>
      <c r="U349" s="223"/>
      <c r="V349" s="223"/>
      <c r="W349" s="223"/>
    </row>
    <row r="350" spans="1:23" ht="15">
      <c r="A350" s="199" t="s">
        <v>684</v>
      </c>
      <c r="B350" s="199" t="s">
        <v>176</v>
      </c>
      <c r="C350" s="199" t="str">
        <f>+A350</f>
        <v>4170</v>
      </c>
      <c r="D350" s="304" t="s">
        <v>685</v>
      </c>
      <c r="E350" s="211">
        <v>-6275.73</v>
      </c>
      <c r="F350" s="335">
        <v>-3087.59</v>
      </c>
      <c r="G350" s="213">
        <v>-3461.68</v>
      </c>
      <c r="H350" s="213">
        <v>-4203.5</v>
      </c>
      <c r="I350" s="214">
        <v>-5319.62</v>
      </c>
      <c r="J350" s="215">
        <v>-6139.39</v>
      </c>
      <c r="K350" s="216">
        <v>-6791.58</v>
      </c>
      <c r="L350" s="217">
        <v>-7769.84</v>
      </c>
      <c r="M350" s="218">
        <v>-8279.68</v>
      </c>
      <c r="N350" s="342">
        <v>-8718.65</v>
      </c>
      <c r="O350" s="220">
        <v>-9428.6200000000008</v>
      </c>
      <c r="P350" s="336">
        <v>-10561.72</v>
      </c>
      <c r="Q350" s="211">
        <v>-10780.96</v>
      </c>
      <c r="R350" s="213">
        <f t="shared" si="17"/>
        <v>-6857.5179166666667</v>
      </c>
      <c r="T350" s="223"/>
      <c r="U350" s="223"/>
      <c r="V350" s="223"/>
      <c r="W350" s="223"/>
    </row>
    <row r="351" spans="1:23" ht="15">
      <c r="A351" s="183"/>
      <c r="B351" s="183"/>
      <c r="C351" s="184"/>
      <c r="D351" s="304"/>
      <c r="E351" s="211"/>
      <c r="F351" s="335"/>
      <c r="G351" s="213"/>
      <c r="H351" s="213"/>
      <c r="I351" s="214"/>
      <c r="J351" s="215"/>
      <c r="K351" s="216"/>
      <c r="L351" s="217"/>
      <c r="M351" s="218"/>
      <c r="N351" s="342"/>
      <c r="O351" s="220"/>
      <c r="P351" s="336"/>
      <c r="Q351" s="211"/>
      <c r="R351" s="213">
        <f t="shared" si="17"/>
        <v>0</v>
      </c>
      <c r="T351" s="223"/>
      <c r="U351" s="223"/>
      <c r="V351" s="223"/>
      <c r="W351" s="223"/>
    </row>
    <row r="352" spans="1:23" ht="15">
      <c r="A352" s="183"/>
      <c r="B352" s="183"/>
      <c r="C352" s="184"/>
      <c r="D352" s="304" t="s">
        <v>686</v>
      </c>
      <c r="E352" s="237">
        <v>-1280418.5899999999</v>
      </c>
      <c r="F352" s="340">
        <v>-57728.990000000005</v>
      </c>
      <c r="G352" s="239">
        <v>-111185.72</v>
      </c>
      <c r="H352" s="239">
        <v>-176152.12</v>
      </c>
      <c r="I352" s="240">
        <v>-232658.16999999998</v>
      </c>
      <c r="J352" s="241">
        <v>-293603.15000000002</v>
      </c>
      <c r="K352" s="242">
        <v>-348359.82</v>
      </c>
      <c r="L352" s="243">
        <v>-422598.84</v>
      </c>
      <c r="M352" s="244">
        <v>-520854.41</v>
      </c>
      <c r="N352" s="330">
        <v>-622303.2300000001</v>
      </c>
      <c r="O352" s="246">
        <v>-731183.78</v>
      </c>
      <c r="P352" s="341">
        <v>-859115.95</v>
      </c>
      <c r="Q352" s="237">
        <v>-1039860.6799999999</v>
      </c>
      <c r="R352" s="213">
        <f t="shared" si="17"/>
        <v>-461323.65125000005</v>
      </c>
      <c r="T352" s="224">
        <f>R352</f>
        <v>-461323.65125000005</v>
      </c>
      <c r="U352" s="223"/>
      <c r="V352" s="223"/>
      <c r="W352" s="224"/>
    </row>
    <row r="353" spans="1:24" ht="15">
      <c r="A353" s="183"/>
      <c r="B353" s="183"/>
      <c r="C353" s="184"/>
      <c r="D353" s="304"/>
      <c r="E353" s="211"/>
      <c r="F353" s="335"/>
      <c r="G353" s="213"/>
      <c r="H353" s="213"/>
      <c r="I353" s="214"/>
      <c r="J353" s="215"/>
      <c r="K353" s="216"/>
      <c r="L353" s="217"/>
      <c r="M353" s="218"/>
      <c r="N353" s="342"/>
      <c r="O353" s="220"/>
      <c r="P353" s="336"/>
      <c r="Q353" s="211"/>
      <c r="R353" s="213">
        <f t="shared" si="17"/>
        <v>0</v>
      </c>
      <c r="T353" s="188"/>
      <c r="U353" s="188"/>
      <c r="V353" s="188"/>
      <c r="W353" s="188"/>
    </row>
    <row r="354" spans="1:24" ht="15.75" thickBot="1">
      <c r="A354" s="183"/>
      <c r="B354" s="183"/>
      <c r="C354" s="184"/>
      <c r="D354" s="304" t="s">
        <v>687</v>
      </c>
      <c r="E354" s="362">
        <v>-945811407.7700001</v>
      </c>
      <c r="F354" s="363">
        <v>-717100537.61000001</v>
      </c>
      <c r="G354" s="364">
        <v>-745422466.16999996</v>
      </c>
      <c r="H354" s="364">
        <v>-772263716.02999997</v>
      </c>
      <c r="I354" s="365">
        <v>-784016570.20000005</v>
      </c>
      <c r="J354" s="366">
        <v>-802406364.88999999</v>
      </c>
      <c r="K354" s="367">
        <v>-809445079.07000005</v>
      </c>
      <c r="L354" s="368">
        <v>-823466211.11000025</v>
      </c>
      <c r="M354" s="369">
        <v>-848948437.69999993</v>
      </c>
      <c r="N354" s="382">
        <v>-873430238.42000008</v>
      </c>
      <c r="O354" s="371">
        <v>-906236101.40999997</v>
      </c>
      <c r="P354" s="372">
        <v>-963312286.44000018</v>
      </c>
      <c r="Q354" s="362">
        <v>-1010058740.9</v>
      </c>
      <c r="R354" s="213">
        <f t="shared" si="17"/>
        <v>-835331923.61541688</v>
      </c>
      <c r="S354" s="188" t="s">
        <v>688</v>
      </c>
      <c r="T354" s="383">
        <f>SUM(T16:T353)</f>
        <v>-423959390.58416665</v>
      </c>
      <c r="U354" s="383">
        <f>SUM(U16:U353)</f>
        <v>367375422.9483332</v>
      </c>
      <c r="V354" s="383">
        <f>SUM(V16:V353)</f>
        <v>46992271.232500039</v>
      </c>
      <c r="W354" s="383">
        <f>SUM(W16:W353)</f>
        <v>9591696.403333351</v>
      </c>
      <c r="X354" s="392">
        <f>+Summary!D46/'Working Capital WP'!W354</f>
        <v>0.67591542403827443</v>
      </c>
    </row>
    <row r="355" spans="1:24" ht="15.75" thickTop="1">
      <c r="A355" s="183"/>
      <c r="B355" s="183"/>
      <c r="C355" s="184"/>
      <c r="D355" s="304"/>
      <c r="E355" s="384"/>
      <c r="F355" s="384"/>
      <c r="G355" s="384"/>
      <c r="H355" s="384"/>
      <c r="I355" s="384"/>
      <c r="J355" s="384"/>
      <c r="K355" s="384"/>
      <c r="L355" s="385"/>
      <c r="M355" s="384"/>
      <c r="N355" s="384"/>
      <c r="O355" s="384"/>
      <c r="P355" s="384"/>
      <c r="R355" s="210"/>
      <c r="S355" s="193" t="s">
        <v>689</v>
      </c>
      <c r="T355" s="383"/>
      <c r="U355" s="383"/>
      <c r="V355" s="386">
        <f>V354+U354</f>
        <v>414367694.18083322</v>
      </c>
      <c r="W355" s="383"/>
    </row>
    <row r="356" spans="1:24" ht="15">
      <c r="A356" s="183"/>
      <c r="B356" s="183"/>
      <c r="C356" s="387"/>
      <c r="D356" s="304"/>
      <c r="E356" s="384"/>
      <c r="F356" s="384"/>
      <c r="G356" s="384"/>
      <c r="H356" s="384"/>
      <c r="I356" s="384"/>
      <c r="J356" s="384"/>
      <c r="K356" s="384"/>
      <c r="L356" s="385"/>
      <c r="M356" s="384"/>
      <c r="N356" s="384"/>
      <c r="O356" s="384"/>
      <c r="P356" s="384"/>
      <c r="R356" s="210"/>
      <c r="S356" s="188" t="s">
        <v>690</v>
      </c>
      <c r="T356" s="388"/>
      <c r="V356" s="390" t="s">
        <v>691</v>
      </c>
      <c r="W356" s="391">
        <f>W354/V355</f>
        <v>2.3147790086037599E-2</v>
      </c>
    </row>
    <row r="357" spans="1:24">
      <c r="F357" s="384"/>
      <c r="G357" s="384"/>
      <c r="H357" s="384"/>
      <c r="I357" s="384"/>
      <c r="J357" s="384"/>
      <c r="K357" s="384"/>
      <c r="L357" s="384"/>
      <c r="M357" s="384"/>
      <c r="N357" s="384"/>
      <c r="O357" s="384"/>
      <c r="P357" s="384"/>
      <c r="R357" s="184"/>
      <c r="S357" s="209"/>
      <c r="T357" s="209"/>
      <c r="U357" s="209"/>
      <c r="V357" s="209"/>
      <c r="W357" s="389"/>
    </row>
    <row r="358" spans="1:24">
      <c r="F358" s="384"/>
      <c r="G358" s="384"/>
      <c r="H358" s="384"/>
      <c r="I358" s="384"/>
      <c r="J358" s="384"/>
      <c r="K358" s="384"/>
      <c r="L358" s="384"/>
      <c r="M358" s="384"/>
      <c r="N358" s="384"/>
      <c r="O358" s="384"/>
      <c r="P358" s="384"/>
      <c r="R358" s="184"/>
      <c r="S358" s="209"/>
      <c r="T358" s="209"/>
      <c r="U358" s="209"/>
      <c r="V358" s="209"/>
      <c r="W358" s="209"/>
    </row>
    <row r="359" spans="1:24">
      <c r="F359" s="384"/>
      <c r="G359" s="384"/>
      <c r="H359" s="384"/>
      <c r="I359" s="384"/>
      <c r="J359" s="384"/>
      <c r="K359" s="384"/>
      <c r="L359" s="384"/>
      <c r="M359" s="384"/>
      <c r="N359" s="384"/>
      <c r="O359" s="384"/>
      <c r="P359" s="384"/>
      <c r="R359" s="184"/>
      <c r="S359" s="209"/>
      <c r="T359" s="209"/>
      <c r="U359" s="209"/>
      <c r="V359" s="209"/>
      <c r="W359" s="209"/>
    </row>
    <row r="360" spans="1:24">
      <c r="E360" s="184"/>
      <c r="F360" s="384"/>
      <c r="G360" s="384"/>
      <c r="H360" s="384"/>
      <c r="I360" s="384"/>
      <c r="J360" s="384"/>
      <c r="K360" s="384"/>
      <c r="L360" s="384"/>
      <c r="M360" s="384"/>
      <c r="N360" s="384"/>
      <c r="O360" s="384"/>
      <c r="P360" s="384"/>
      <c r="R360" s="184"/>
      <c r="S360" s="209"/>
      <c r="T360" s="209"/>
      <c r="U360" s="209"/>
      <c r="V360" s="209"/>
      <c r="W360" s="209"/>
    </row>
    <row r="361" spans="1:24">
      <c r="E361" s="184"/>
      <c r="F361" s="384"/>
      <c r="G361" s="184"/>
      <c r="H361" s="384"/>
      <c r="I361" s="384"/>
      <c r="J361" s="384"/>
      <c r="K361" s="384"/>
      <c r="L361" s="384"/>
      <c r="M361" s="384"/>
      <c r="N361" s="384"/>
      <c r="O361" s="384"/>
      <c r="P361" s="384"/>
      <c r="R361" s="184"/>
      <c r="S361" s="209"/>
      <c r="T361" s="209"/>
      <c r="U361" s="209"/>
      <c r="V361" s="209"/>
      <c r="W361" s="209"/>
    </row>
    <row r="362" spans="1:24">
      <c r="E362" s="184"/>
      <c r="F362" s="384"/>
      <c r="H362" s="184"/>
      <c r="I362" s="384"/>
      <c r="J362" s="384"/>
      <c r="K362" s="384"/>
      <c r="L362" s="384"/>
      <c r="M362" s="384"/>
      <c r="N362" s="384"/>
      <c r="O362" s="384"/>
      <c r="P362" s="384"/>
      <c r="R362" s="184"/>
      <c r="S362" s="209"/>
      <c r="T362" s="209"/>
      <c r="U362" s="209"/>
      <c r="V362" s="209"/>
      <c r="W362" s="209"/>
    </row>
    <row r="363" spans="1:24">
      <c r="E363" s="184"/>
      <c r="F363" s="384"/>
      <c r="H363" s="184"/>
      <c r="I363" s="384"/>
      <c r="J363" s="384"/>
      <c r="K363" s="384"/>
      <c r="L363" s="384"/>
      <c r="M363" s="384"/>
      <c r="N363" s="384"/>
      <c r="O363" s="384"/>
      <c r="P363" s="384"/>
      <c r="R363" s="184"/>
      <c r="S363" s="209"/>
      <c r="T363" s="209"/>
      <c r="U363" s="209"/>
      <c r="V363" s="209"/>
      <c r="W363" s="209"/>
    </row>
    <row r="364" spans="1:24">
      <c r="E364" s="184"/>
      <c r="F364" s="384"/>
      <c r="H364" s="184"/>
      <c r="I364" s="384"/>
      <c r="J364" s="384"/>
      <c r="K364" s="384"/>
      <c r="L364" s="384"/>
      <c r="M364" s="384"/>
      <c r="N364" s="384"/>
      <c r="O364" s="384"/>
      <c r="P364" s="384"/>
      <c r="R364" s="184"/>
      <c r="S364" s="209"/>
      <c r="T364" s="209"/>
      <c r="U364" s="209"/>
      <c r="V364" s="209"/>
      <c r="W364" s="209"/>
    </row>
    <row r="365" spans="1:24">
      <c r="E365" s="184"/>
      <c r="F365" s="384"/>
      <c r="H365" s="184"/>
      <c r="I365" s="384"/>
      <c r="J365" s="384"/>
      <c r="K365" s="384"/>
      <c r="L365" s="384"/>
      <c r="M365" s="384"/>
      <c r="N365" s="384"/>
      <c r="O365" s="384"/>
      <c r="P365" s="384"/>
      <c r="R365" s="184"/>
      <c r="S365" s="209"/>
      <c r="T365" s="209"/>
      <c r="U365" s="209"/>
      <c r="V365" s="209"/>
      <c r="W365" s="209"/>
    </row>
    <row r="366" spans="1:24">
      <c r="E366" s="184"/>
      <c r="F366" s="384"/>
      <c r="I366" s="184"/>
      <c r="J366" s="384"/>
      <c r="K366" s="384"/>
      <c r="L366" s="384"/>
      <c r="M366" s="384"/>
      <c r="N366" s="384"/>
      <c r="O366" s="384"/>
      <c r="P366" s="384"/>
      <c r="R366" s="184"/>
      <c r="S366" s="209"/>
      <c r="T366" s="209"/>
      <c r="U366" s="209"/>
      <c r="V366" s="209"/>
      <c r="W366" s="209"/>
    </row>
    <row r="367" spans="1:24">
      <c r="E367" s="184"/>
      <c r="F367" s="384"/>
      <c r="J367" s="184"/>
      <c r="K367" s="384"/>
      <c r="L367" s="384"/>
      <c r="M367" s="384"/>
      <c r="N367" s="384"/>
      <c r="O367" s="384"/>
      <c r="P367" s="384"/>
      <c r="R367" s="184"/>
      <c r="S367" s="209"/>
      <c r="T367" s="209"/>
      <c r="U367" s="209"/>
      <c r="V367" s="209"/>
      <c r="W367" s="209"/>
    </row>
    <row r="368" spans="1:24">
      <c r="E368" s="184"/>
      <c r="F368" s="384"/>
      <c r="J368" s="184"/>
      <c r="K368" s="384"/>
      <c r="L368" s="384"/>
      <c r="M368" s="384"/>
      <c r="N368" s="384"/>
      <c r="O368" s="384"/>
      <c r="P368" s="384"/>
      <c r="R368" s="184"/>
      <c r="S368" s="209"/>
      <c r="T368" s="209"/>
      <c r="U368" s="209"/>
      <c r="V368" s="209"/>
      <c r="W368" s="209"/>
    </row>
    <row r="369" spans="5:23">
      <c r="E369" s="184"/>
      <c r="F369" s="384"/>
      <c r="J369" s="184"/>
      <c r="K369" s="384"/>
      <c r="L369" s="384"/>
      <c r="M369" s="384"/>
      <c r="N369" s="384"/>
      <c r="O369" s="384"/>
      <c r="P369" s="384"/>
      <c r="R369" s="184"/>
      <c r="S369" s="209"/>
      <c r="T369" s="209"/>
      <c r="U369" s="209"/>
      <c r="V369" s="209"/>
      <c r="W369" s="209"/>
    </row>
    <row r="370" spans="5:23">
      <c r="E370" s="184"/>
      <c r="F370" s="384"/>
      <c r="J370" s="184"/>
      <c r="K370" s="384"/>
      <c r="L370" s="384"/>
      <c r="M370" s="384"/>
      <c r="N370" s="384"/>
      <c r="O370" s="384"/>
      <c r="P370" s="384"/>
      <c r="R370" s="184"/>
      <c r="S370" s="209"/>
      <c r="T370" s="209"/>
      <c r="U370" s="209"/>
      <c r="V370" s="209"/>
      <c r="W370" s="209"/>
    </row>
    <row r="371" spans="5:23">
      <c r="E371" s="184"/>
      <c r="F371" s="384"/>
      <c r="J371" s="184"/>
      <c r="K371" s="384"/>
      <c r="L371" s="384"/>
      <c r="M371" s="384"/>
      <c r="N371" s="384"/>
      <c r="O371" s="384"/>
      <c r="P371" s="384"/>
      <c r="R371" s="184"/>
      <c r="S371" s="209"/>
      <c r="T371" s="209"/>
      <c r="U371" s="209"/>
      <c r="V371" s="209"/>
      <c r="W371" s="209"/>
    </row>
    <row r="372" spans="5:23">
      <c r="E372" s="184"/>
      <c r="F372" s="384"/>
      <c r="J372" s="184"/>
      <c r="K372" s="384"/>
      <c r="L372" s="384"/>
      <c r="M372" s="384"/>
      <c r="N372" s="384"/>
      <c r="O372" s="384"/>
      <c r="P372" s="384"/>
      <c r="R372" s="184"/>
      <c r="S372" s="209"/>
      <c r="T372" s="209"/>
      <c r="U372" s="209"/>
      <c r="V372" s="209"/>
      <c r="W372" s="209"/>
    </row>
    <row r="373" spans="5:23">
      <c r="E373" s="184"/>
      <c r="F373" s="384"/>
      <c r="J373" s="184"/>
      <c r="K373" s="384"/>
      <c r="L373" s="384"/>
      <c r="M373" s="384"/>
      <c r="N373" s="384"/>
      <c r="O373" s="384"/>
      <c r="P373" s="384"/>
      <c r="R373" s="184"/>
      <c r="S373" s="209"/>
      <c r="T373" s="209"/>
      <c r="U373" s="209"/>
      <c r="V373" s="209"/>
      <c r="W373" s="209"/>
    </row>
    <row r="374" spans="5:23">
      <c r="E374" s="184"/>
      <c r="F374" s="384"/>
      <c r="J374" s="184"/>
      <c r="K374" s="384"/>
      <c r="L374" s="384"/>
      <c r="M374" s="384"/>
      <c r="N374" s="384"/>
      <c r="O374" s="384"/>
      <c r="P374" s="384"/>
      <c r="R374" s="184"/>
      <c r="S374" s="209"/>
      <c r="T374" s="209"/>
      <c r="U374" s="209"/>
      <c r="V374" s="209"/>
      <c r="W374" s="209"/>
    </row>
    <row r="375" spans="5:23">
      <c r="E375" s="184"/>
      <c r="F375" s="384"/>
      <c r="J375" s="184"/>
      <c r="K375" s="384"/>
      <c r="L375" s="384"/>
      <c r="M375" s="384"/>
      <c r="N375" s="384"/>
      <c r="O375" s="384"/>
      <c r="P375" s="384"/>
      <c r="R375" s="184"/>
      <c r="S375" s="209"/>
      <c r="T375" s="209"/>
      <c r="U375" s="209"/>
      <c r="V375" s="209"/>
      <c r="W375" s="209"/>
    </row>
    <row r="376" spans="5:23">
      <c r="E376" s="184"/>
      <c r="F376" s="384"/>
      <c r="J376" s="184"/>
      <c r="K376" s="384"/>
      <c r="L376" s="384"/>
      <c r="M376" s="384"/>
      <c r="N376" s="384"/>
      <c r="O376" s="384"/>
      <c r="P376" s="384"/>
      <c r="R376" s="184"/>
      <c r="S376" s="209"/>
      <c r="T376" s="209"/>
      <c r="U376" s="209"/>
      <c r="V376" s="209"/>
      <c r="W376" s="209"/>
    </row>
    <row r="377" spans="5:23">
      <c r="E377" s="184"/>
      <c r="F377" s="384"/>
      <c r="J377" s="184"/>
      <c r="K377" s="384"/>
      <c r="L377" s="384"/>
      <c r="M377" s="384"/>
      <c r="N377" s="384"/>
      <c r="O377" s="384"/>
      <c r="P377" s="384"/>
      <c r="R377" s="184"/>
      <c r="S377" s="209"/>
      <c r="T377" s="209"/>
      <c r="U377" s="209"/>
      <c r="V377" s="209"/>
      <c r="W377" s="209"/>
    </row>
    <row r="378" spans="5:23">
      <c r="E378" s="184"/>
      <c r="F378" s="384"/>
      <c r="J378" s="184"/>
      <c r="K378" s="384"/>
      <c r="L378" s="384"/>
      <c r="M378" s="384"/>
      <c r="N378" s="384"/>
      <c r="O378" s="384"/>
      <c r="P378" s="384"/>
      <c r="R378" s="184"/>
      <c r="S378" s="209"/>
      <c r="T378" s="209"/>
      <c r="U378" s="209"/>
      <c r="V378" s="209"/>
      <c r="W378" s="209"/>
    </row>
    <row r="379" spans="5:23">
      <c r="E379" s="184"/>
      <c r="F379" s="384"/>
      <c r="J379" s="184"/>
      <c r="K379" s="384"/>
      <c r="L379" s="384"/>
      <c r="M379" s="384"/>
      <c r="N379" s="384"/>
      <c r="O379" s="384"/>
      <c r="P379" s="384"/>
      <c r="R379" s="184"/>
      <c r="S379" s="209"/>
      <c r="T379" s="209"/>
      <c r="U379" s="209"/>
      <c r="V379" s="209"/>
      <c r="W379" s="209"/>
    </row>
    <row r="380" spans="5:23">
      <c r="E380" s="184"/>
      <c r="F380" s="384"/>
      <c r="J380" s="184"/>
      <c r="K380" s="384"/>
      <c r="L380" s="384"/>
      <c r="M380" s="384"/>
      <c r="N380" s="384"/>
      <c r="O380" s="384"/>
      <c r="P380" s="384"/>
      <c r="R380" s="184"/>
      <c r="S380" s="209"/>
      <c r="T380" s="209"/>
      <c r="U380" s="209"/>
      <c r="V380" s="209"/>
      <c r="W380" s="209"/>
    </row>
    <row r="381" spans="5:23">
      <c r="E381" s="184"/>
      <c r="F381" s="384"/>
      <c r="J381" s="184"/>
      <c r="K381" s="384"/>
      <c r="L381" s="384"/>
      <c r="M381" s="384"/>
      <c r="N381" s="384"/>
      <c r="O381" s="384"/>
      <c r="P381" s="384"/>
      <c r="R381" s="184"/>
      <c r="S381" s="209"/>
      <c r="T381" s="209"/>
      <c r="U381" s="209"/>
      <c r="V381" s="209"/>
      <c r="W381" s="209"/>
    </row>
    <row r="382" spans="5:23">
      <c r="E382" s="184"/>
      <c r="F382" s="384"/>
      <c r="J382" s="184"/>
      <c r="K382" s="384"/>
      <c r="L382" s="384"/>
      <c r="M382" s="384"/>
      <c r="N382" s="384"/>
      <c r="O382" s="384"/>
      <c r="P382" s="384"/>
      <c r="R382" s="184"/>
      <c r="S382" s="209"/>
      <c r="T382" s="209"/>
      <c r="U382" s="209"/>
      <c r="V382" s="209"/>
      <c r="W382" s="209"/>
    </row>
    <row r="383" spans="5:23">
      <c r="G383" s="184"/>
      <c r="H383" s="384"/>
      <c r="N383" s="184"/>
      <c r="O383" s="384"/>
      <c r="P383" s="384"/>
      <c r="R383" s="184"/>
      <c r="S383" s="209"/>
      <c r="T383" s="209"/>
      <c r="U383" s="209"/>
      <c r="V383" s="209"/>
      <c r="W383" s="209"/>
    </row>
    <row r="384" spans="5:23">
      <c r="G384" s="184"/>
      <c r="H384" s="384"/>
      <c r="N384" s="184"/>
      <c r="O384" s="384"/>
      <c r="P384" s="384"/>
      <c r="R384" s="184"/>
      <c r="S384" s="209"/>
      <c r="T384" s="209"/>
      <c r="U384" s="209"/>
      <c r="V384" s="209"/>
      <c r="W384" s="209"/>
    </row>
    <row r="385" spans="7:23">
      <c r="G385" s="184"/>
      <c r="H385" s="384"/>
      <c r="N385" s="184"/>
      <c r="O385" s="384"/>
      <c r="P385" s="384"/>
      <c r="R385" s="184"/>
      <c r="S385" s="209"/>
      <c r="T385" s="209"/>
      <c r="U385" s="209"/>
      <c r="V385" s="209"/>
      <c r="W385" s="209"/>
    </row>
    <row r="386" spans="7:23">
      <c r="P386" s="184"/>
      <c r="R386" s="184"/>
      <c r="S386" s="209"/>
      <c r="T386" s="209"/>
      <c r="U386" s="209"/>
      <c r="V386" s="209"/>
      <c r="W386" s="209"/>
    </row>
    <row r="387" spans="7:23">
      <c r="P387" s="184"/>
      <c r="R387" s="184"/>
      <c r="S387" s="209"/>
      <c r="T387" s="209"/>
      <c r="U387" s="209"/>
      <c r="V387" s="209"/>
      <c r="W387" s="209"/>
    </row>
    <row r="388" spans="7:23">
      <c r="P388" s="184"/>
      <c r="R388" s="184"/>
      <c r="S388" s="209"/>
      <c r="T388" s="209"/>
      <c r="U388" s="209"/>
      <c r="V388" s="209"/>
      <c r="W388" s="209"/>
    </row>
    <row r="389" spans="7:23">
      <c r="P389" s="184"/>
      <c r="R389" s="184"/>
      <c r="S389" s="209"/>
      <c r="T389" s="209"/>
      <c r="U389" s="209"/>
      <c r="V389" s="209"/>
      <c r="W389" s="209"/>
    </row>
    <row r="390" spans="7:23">
      <c r="P390" s="184"/>
      <c r="R390" s="184"/>
      <c r="S390" s="209"/>
      <c r="T390" s="209"/>
      <c r="U390" s="209"/>
      <c r="V390" s="209"/>
      <c r="W390" s="209"/>
    </row>
    <row r="391" spans="7:23">
      <c r="P391" s="184"/>
      <c r="R391" s="184"/>
      <c r="S391" s="209"/>
      <c r="T391" s="209"/>
      <c r="U391" s="209"/>
      <c r="V391" s="209"/>
      <c r="W391" s="209"/>
    </row>
    <row r="392" spans="7:23">
      <c r="P392" s="184"/>
      <c r="R392" s="184"/>
      <c r="S392" s="209"/>
      <c r="T392" s="209"/>
      <c r="U392" s="209"/>
      <c r="V392" s="209"/>
      <c r="W392" s="209"/>
    </row>
    <row r="393" spans="7:23">
      <c r="P393" s="184"/>
      <c r="R393" s="184"/>
      <c r="S393" s="209"/>
      <c r="T393" s="209"/>
      <c r="U393" s="209"/>
      <c r="V393" s="209"/>
      <c r="W393" s="209"/>
    </row>
    <row r="394" spans="7:23">
      <c r="P394" s="184"/>
      <c r="R394" s="184"/>
      <c r="S394" s="209"/>
      <c r="T394" s="209"/>
      <c r="U394" s="209"/>
      <c r="V394" s="209"/>
      <c r="W394" s="209"/>
    </row>
    <row r="395" spans="7:23">
      <c r="P395" s="184"/>
      <c r="R395" s="184"/>
      <c r="S395" s="209"/>
      <c r="T395" s="209"/>
      <c r="U395" s="209"/>
      <c r="V395" s="209"/>
      <c r="W395" s="209"/>
    </row>
    <row r="396" spans="7:23">
      <c r="P396" s="184"/>
      <c r="R396" s="184"/>
      <c r="S396" s="209"/>
      <c r="T396" s="209"/>
      <c r="U396" s="209"/>
      <c r="V396" s="209"/>
      <c r="W396" s="209"/>
    </row>
    <row r="397" spans="7:23">
      <c r="P397" s="184"/>
      <c r="R397" s="184"/>
      <c r="S397" s="209"/>
      <c r="T397" s="209"/>
      <c r="U397" s="209"/>
      <c r="V397" s="209"/>
      <c r="W397" s="209"/>
    </row>
    <row r="398" spans="7:23">
      <c r="P398" s="184"/>
      <c r="R398" s="184"/>
      <c r="S398" s="209"/>
      <c r="T398" s="209"/>
      <c r="U398" s="209"/>
      <c r="V398" s="209"/>
      <c r="W398" s="209"/>
    </row>
    <row r="399" spans="7:23">
      <c r="P399" s="184"/>
      <c r="R399" s="184"/>
      <c r="S399" s="209"/>
      <c r="T399" s="209"/>
      <c r="U399" s="209"/>
      <c r="V399" s="209"/>
      <c r="W399" s="209"/>
    </row>
    <row r="400" spans="7:23">
      <c r="P400" s="184"/>
      <c r="R400" s="184"/>
      <c r="S400" s="209"/>
      <c r="T400" s="209"/>
      <c r="U400" s="209"/>
      <c r="V400" s="209"/>
      <c r="W400" s="209"/>
    </row>
    <row r="401" spans="16:23">
      <c r="P401" s="184"/>
      <c r="R401" s="184"/>
      <c r="S401" s="209"/>
      <c r="T401" s="209"/>
      <c r="U401" s="209"/>
      <c r="V401" s="209"/>
      <c r="W401" s="209"/>
    </row>
    <row r="402" spans="16:23">
      <c r="P402" s="184"/>
      <c r="R402" s="184"/>
      <c r="S402" s="209"/>
      <c r="T402" s="209"/>
      <c r="U402" s="209"/>
      <c r="V402" s="209"/>
      <c r="W402" s="209"/>
    </row>
    <row r="403" spans="16:23">
      <c r="T403" s="209"/>
      <c r="U403" s="209"/>
      <c r="V403" s="209"/>
      <c r="W403" s="209"/>
    </row>
    <row r="404" spans="16:23">
      <c r="T404" s="209"/>
      <c r="U404" s="209"/>
      <c r="V404" s="209"/>
      <c r="W404" s="209"/>
    </row>
    <row r="405" spans="16:23">
      <c r="T405" s="209"/>
      <c r="U405" s="209"/>
      <c r="V405" s="209"/>
      <c r="W405" s="209"/>
    </row>
    <row r="406" spans="16:23">
      <c r="T406" s="209"/>
      <c r="U406" s="209"/>
      <c r="V406" s="209"/>
      <c r="W406" s="209"/>
    </row>
    <row r="407" spans="16:23">
      <c r="T407" s="209"/>
      <c r="U407" s="209"/>
      <c r="V407" s="209"/>
      <c r="W407" s="209"/>
    </row>
    <row r="408" spans="16:23">
      <c r="T408" s="209"/>
      <c r="U408" s="209"/>
      <c r="V408" s="209"/>
      <c r="W408" s="209"/>
    </row>
    <row r="409" spans="16:23">
      <c r="T409" s="209"/>
      <c r="U409" s="209"/>
      <c r="V409" s="209"/>
      <c r="W409" s="209"/>
    </row>
    <row r="410" spans="16:23">
      <c r="T410" s="209"/>
      <c r="U410" s="209"/>
      <c r="V410" s="209"/>
      <c r="W410" s="209"/>
    </row>
    <row r="411" spans="16:23">
      <c r="T411" s="209"/>
      <c r="U411" s="209"/>
      <c r="V411" s="209"/>
      <c r="W411" s="209"/>
    </row>
    <row r="412" spans="16:23">
      <c r="T412" s="209"/>
      <c r="U412" s="209"/>
      <c r="V412" s="209"/>
      <c r="W412" s="209"/>
    </row>
    <row r="413" spans="16:23">
      <c r="T413" s="209"/>
      <c r="U413" s="209"/>
      <c r="V413" s="209"/>
      <c r="W413" s="209"/>
    </row>
    <row r="414" spans="16:23">
      <c r="T414" s="209"/>
      <c r="U414" s="209"/>
      <c r="V414" s="209"/>
      <c r="W414" s="209"/>
    </row>
    <row r="415" spans="16:23">
      <c r="T415" s="209"/>
      <c r="U415" s="209"/>
      <c r="V415" s="209"/>
      <c r="W415" s="209"/>
    </row>
  </sheetData>
  <mergeCells count="1">
    <mergeCell ref="A14:A15"/>
  </mergeCells>
  <pageMargins left="0.75" right="0.75" top="0.48" bottom="0.57999999999999996" header="0.5" footer="0.5"/>
  <pageSetup scale="81" fitToHeight="6" orientation="landscape" r:id="rId1"/>
  <headerFooter alignWithMargins="0">
    <oddFooter>Page &amp;P of &amp;N</oddFooter>
  </headerFooter>
  <rowBreaks count="5" manualBreakCount="5">
    <brk id="77" max="22" man="1"/>
    <brk id="167" max="22" man="1"/>
    <brk id="208" max="22" man="1"/>
    <brk id="275" max="22" man="1"/>
    <brk id="30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6:M39"/>
  <sheetViews>
    <sheetView tabSelected="1" view="pageLayout" zoomScaleNormal="100" zoomScaleSheetLayoutView="100" workbookViewId="0">
      <selection activeCell="O28" sqref="O28"/>
    </sheetView>
  </sheetViews>
  <sheetFormatPr defaultRowHeight="12"/>
  <cols>
    <col min="1" max="1" width="77.1640625" style="123" bestFit="1" customWidth="1"/>
    <col min="2" max="4" width="9.33203125" style="123"/>
    <col min="5" max="5" width="13.5" style="123" customWidth="1"/>
    <col min="6" max="6" width="16.83203125" style="123" customWidth="1"/>
    <col min="7" max="16384" width="9.33203125" style="123"/>
  </cols>
  <sheetData>
    <row r="6" spans="4:12">
      <c r="D6" s="122"/>
    </row>
    <row r="7" spans="4:12">
      <c r="D7" s="122"/>
    </row>
    <row r="8" spans="4:12">
      <c r="D8" s="122"/>
    </row>
    <row r="9" spans="4:12">
      <c r="K9" s="122"/>
      <c r="L9" s="122"/>
    </row>
    <row r="19" spans="1:13" ht="57.75">
      <c r="A19" s="433" t="s">
        <v>84</v>
      </c>
      <c r="B19" s="433"/>
      <c r="C19" s="433"/>
      <c r="D19" s="433"/>
      <c r="E19" s="433"/>
      <c r="F19" s="433"/>
    </row>
    <row r="20" spans="1:13" ht="57.75">
      <c r="A20" s="433" t="s">
        <v>85</v>
      </c>
      <c r="B20" s="433"/>
      <c r="C20" s="433"/>
      <c r="D20" s="433"/>
      <c r="E20" s="433"/>
      <c r="F20" s="433"/>
    </row>
    <row r="21" spans="1:13" ht="57.75">
      <c r="A21" s="433" t="s">
        <v>86</v>
      </c>
      <c r="B21" s="433"/>
      <c r="C21" s="433"/>
      <c r="D21" s="433"/>
      <c r="E21" s="433"/>
      <c r="F21" s="433"/>
    </row>
    <row r="27" spans="1:13" ht="12.75">
      <c r="M27" s="124"/>
    </row>
    <row r="38" spans="3:12">
      <c r="L38" s="125"/>
    </row>
    <row r="39" spans="3:12">
      <c r="C39" s="126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5"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0"/>
  <sheetViews>
    <sheetView tabSelected="1" zoomScaleNormal="100" zoomScaleSheetLayoutView="80" workbookViewId="0">
      <selection activeCell="O28" sqref="O28"/>
    </sheetView>
  </sheetViews>
  <sheetFormatPr defaultRowHeight="15"/>
  <cols>
    <col min="1" max="1" width="7.5" style="128" customWidth="1"/>
    <col min="2" max="2" width="9" style="128" customWidth="1"/>
    <col min="3" max="3" width="40" style="128" customWidth="1"/>
    <col min="4" max="4" width="20.6640625" style="174" customWidth="1"/>
    <col min="5" max="5" width="20.6640625" style="175" customWidth="1"/>
    <col min="6" max="10" width="9.33203125" style="128"/>
    <col min="11" max="11" width="9.83203125" style="128" bestFit="1" customWidth="1"/>
    <col min="12" max="16384" width="9.33203125" style="128"/>
  </cols>
  <sheetData>
    <row r="1" spans="1:5" ht="18.75" customHeight="1">
      <c r="A1" s="129" t="s">
        <v>0</v>
      </c>
      <c r="B1" s="129"/>
      <c r="C1" s="129"/>
      <c r="D1" s="130"/>
      <c r="E1" s="130"/>
    </row>
    <row r="2" spans="1:5" ht="18" customHeight="1">
      <c r="A2" s="129" t="s">
        <v>2</v>
      </c>
      <c r="B2" s="129"/>
      <c r="C2" s="129"/>
      <c r="D2" s="130"/>
      <c r="E2" s="130"/>
    </row>
    <row r="3" spans="1:5">
      <c r="A3" s="129" t="s">
        <v>87</v>
      </c>
      <c r="B3" s="129"/>
      <c r="C3" s="129"/>
      <c r="D3" s="130"/>
      <c r="E3" s="130"/>
    </row>
    <row r="4" spans="1:5">
      <c r="A4" s="434" t="s">
        <v>132</v>
      </c>
      <c r="B4" s="434"/>
      <c r="C4" s="434"/>
      <c r="D4" s="434"/>
      <c r="E4" s="434"/>
    </row>
    <row r="5" spans="1:5">
      <c r="A5" s="131"/>
      <c r="B5" s="132"/>
      <c r="C5" s="132"/>
      <c r="D5" s="133"/>
      <c r="E5" s="133"/>
    </row>
    <row r="6" spans="1:5" ht="15.75" thickBot="1">
      <c r="A6" s="129"/>
      <c r="B6" s="134"/>
      <c r="C6" s="134"/>
      <c r="D6" s="135"/>
      <c r="E6" s="135"/>
    </row>
    <row r="7" spans="1:5">
      <c r="A7" s="136"/>
      <c r="B7" s="137"/>
      <c r="C7" s="137"/>
      <c r="D7" s="138" t="s">
        <v>88</v>
      </c>
      <c r="E7" s="139" t="s">
        <v>89</v>
      </c>
    </row>
    <row r="8" spans="1:5">
      <c r="A8" s="140" t="s">
        <v>90</v>
      </c>
      <c r="B8" s="141"/>
      <c r="C8" s="141"/>
      <c r="D8" s="141"/>
      <c r="E8" s="142"/>
    </row>
    <row r="9" spans="1:5">
      <c r="A9" s="140"/>
      <c r="B9" s="141" t="s">
        <v>91</v>
      </c>
      <c r="C9" s="141"/>
      <c r="D9" s="143">
        <v>33084924.25</v>
      </c>
      <c r="E9" s="144">
        <v>201859941.25999999</v>
      </c>
    </row>
    <row r="10" spans="1:5">
      <c r="A10" s="140"/>
      <c r="B10" s="141" t="s">
        <v>92</v>
      </c>
      <c r="C10" s="141"/>
      <c r="D10" s="143">
        <v>2105859.83</v>
      </c>
      <c r="E10" s="144">
        <v>23274238.5</v>
      </c>
    </row>
    <row r="11" spans="1:5">
      <c r="A11" s="140"/>
      <c r="B11" s="141" t="s">
        <v>93</v>
      </c>
      <c r="C11" s="141"/>
      <c r="D11" s="145">
        <v>67965.14</v>
      </c>
      <c r="E11" s="146">
        <v>1039898.08</v>
      </c>
    </row>
    <row r="12" spans="1:5">
      <c r="A12" s="140"/>
      <c r="B12" s="141"/>
      <c r="C12" s="141"/>
      <c r="D12" s="147">
        <f>+D9+D10+D11</f>
        <v>35258749.219999999</v>
      </c>
      <c r="E12" s="142">
        <f>+E9+E10+E11</f>
        <v>226174077.84</v>
      </c>
    </row>
    <row r="13" spans="1:5">
      <c r="A13" s="140" t="s">
        <v>94</v>
      </c>
      <c r="B13" s="141" t="s">
        <v>95</v>
      </c>
      <c r="C13" s="141"/>
      <c r="D13" s="143">
        <v>19637637.149999999</v>
      </c>
      <c r="E13" s="144">
        <v>113381088.98</v>
      </c>
    </row>
    <row r="14" spans="1:5">
      <c r="A14" s="140"/>
      <c r="B14" s="141" t="s">
        <v>96</v>
      </c>
      <c r="C14" s="141"/>
      <c r="D14" s="143">
        <v>2713487.66</v>
      </c>
      <c r="E14" s="144">
        <v>19643138.550000001</v>
      </c>
    </row>
    <row r="15" spans="1:5">
      <c r="A15" s="140" t="s">
        <v>97</v>
      </c>
      <c r="B15" s="141"/>
      <c r="C15" s="141"/>
      <c r="D15" s="148">
        <f>+D12-D13-D14</f>
        <v>12907624.41</v>
      </c>
      <c r="E15" s="149">
        <f>+E12-E13-E14</f>
        <v>93149850.310000002</v>
      </c>
    </row>
    <row r="16" spans="1:5">
      <c r="A16" s="140" t="s">
        <v>98</v>
      </c>
      <c r="B16" s="141"/>
      <c r="C16" s="141"/>
      <c r="D16" s="147"/>
      <c r="E16" s="142"/>
    </row>
    <row r="17" spans="1:5">
      <c r="A17" s="140"/>
      <c r="B17" s="141" t="s">
        <v>99</v>
      </c>
      <c r="C17" s="141"/>
      <c r="D17" s="147">
        <v>18829.59</v>
      </c>
      <c r="E17" s="142">
        <v>294447.2</v>
      </c>
    </row>
    <row r="18" spans="1:5">
      <c r="A18" s="140"/>
      <c r="B18" s="141" t="s">
        <v>100</v>
      </c>
      <c r="C18" s="141"/>
      <c r="D18" s="143">
        <v>1667386.45</v>
      </c>
      <c r="E18" s="144">
        <v>18788790.280000001</v>
      </c>
    </row>
    <row r="19" spans="1:5">
      <c r="A19" s="140"/>
      <c r="B19" s="141" t="s">
        <v>101</v>
      </c>
      <c r="C19" s="141"/>
      <c r="D19" s="143">
        <v>564450.59</v>
      </c>
      <c r="E19" s="144">
        <v>6197704.3799999999</v>
      </c>
    </row>
    <row r="20" spans="1:5">
      <c r="A20" s="140"/>
      <c r="B20" s="141" t="s">
        <v>102</v>
      </c>
      <c r="C20" s="141"/>
      <c r="D20" s="143">
        <v>57858.9</v>
      </c>
      <c r="E20" s="144">
        <v>370307.8</v>
      </c>
    </row>
    <row r="21" spans="1:5">
      <c r="A21" s="140"/>
      <c r="B21" s="141" t="s">
        <v>103</v>
      </c>
      <c r="C21" s="141"/>
      <c r="D21" s="143">
        <v>0</v>
      </c>
      <c r="E21" s="144">
        <v>3262.86</v>
      </c>
    </row>
    <row r="22" spans="1:5">
      <c r="A22" s="140"/>
      <c r="B22" s="141" t="s">
        <v>104</v>
      </c>
      <c r="C22" s="141"/>
      <c r="D22" s="143">
        <v>1863452.89</v>
      </c>
      <c r="E22" s="144">
        <v>17491297.93</v>
      </c>
    </row>
    <row r="23" spans="1:5">
      <c r="A23" s="140"/>
      <c r="B23" s="141" t="s">
        <v>105</v>
      </c>
      <c r="C23" s="141"/>
      <c r="D23" s="143">
        <v>1791477.22</v>
      </c>
      <c r="E23" s="144">
        <v>20609143.469999999</v>
      </c>
    </row>
    <row r="24" spans="1:5">
      <c r="A24" s="140"/>
      <c r="B24" s="141" t="s">
        <v>106</v>
      </c>
      <c r="C24" s="141"/>
      <c r="D24" s="143">
        <v>367084.15</v>
      </c>
      <c r="E24" s="144">
        <v>4242028.7</v>
      </c>
    </row>
    <row r="25" spans="1:5">
      <c r="A25" s="140"/>
      <c r="B25" s="141" t="s">
        <v>107</v>
      </c>
      <c r="C25" s="141"/>
      <c r="D25" s="143">
        <v>3007776.53</v>
      </c>
      <c r="E25" s="144">
        <v>6857364.8799999999</v>
      </c>
    </row>
    <row r="26" spans="1:5">
      <c r="A26" s="140"/>
      <c r="B26" s="141"/>
      <c r="C26" s="141" t="s">
        <v>108</v>
      </c>
      <c r="D26" s="148">
        <f>+SUM(D17:D25)</f>
        <v>9338316.3200000003</v>
      </c>
      <c r="E26" s="149">
        <f>+SUM(E17:E25)</f>
        <v>74854347.5</v>
      </c>
    </row>
    <row r="27" spans="1:5" ht="15.75" thickBot="1">
      <c r="A27" s="140" t="s">
        <v>109</v>
      </c>
      <c r="B27" s="141"/>
      <c r="C27" s="141"/>
      <c r="D27" s="150">
        <f>+D15-D26</f>
        <v>3569308.09</v>
      </c>
      <c r="E27" s="151">
        <f>+E15-E26</f>
        <v>18295502.810000002</v>
      </c>
    </row>
    <row r="28" spans="1:5" ht="15.75" thickTop="1">
      <c r="A28" s="140"/>
      <c r="B28" s="141"/>
      <c r="C28" s="141"/>
      <c r="D28" s="147"/>
      <c r="E28" s="142"/>
    </row>
    <row r="29" spans="1:5" ht="15.75" thickBot="1">
      <c r="A29" s="140" t="s">
        <v>110</v>
      </c>
      <c r="B29" s="141"/>
      <c r="C29" s="141"/>
      <c r="D29" s="152">
        <f>+D51</f>
        <v>318199605</v>
      </c>
      <c r="E29" s="153">
        <f>+E51</f>
        <v>291217545.00999993</v>
      </c>
    </row>
    <row r="30" spans="1:5" ht="15.75" thickTop="1">
      <c r="A30" s="140"/>
      <c r="B30" s="141"/>
      <c r="C30" s="141"/>
      <c r="D30" s="147"/>
      <c r="E30" s="142"/>
    </row>
    <row r="31" spans="1:5" s="127" customFormat="1" ht="15.75" thickBot="1">
      <c r="A31" s="154" t="s">
        <v>111</v>
      </c>
      <c r="B31" s="155"/>
      <c r="C31" s="155"/>
      <c r="D31" s="156">
        <f>+D27/D29</f>
        <v>1.1217198368300927E-2</v>
      </c>
      <c r="E31" s="181">
        <f>+E27/E29</f>
        <v>6.2824177744413595E-2</v>
      </c>
    </row>
    <row r="32" spans="1:5" s="127" customFormat="1" ht="16.5" thickTop="1" thickBot="1">
      <c r="A32" s="157"/>
      <c r="B32" s="158"/>
      <c r="C32" s="158"/>
      <c r="D32" s="159"/>
      <c r="E32" s="160"/>
    </row>
    <row r="33" spans="1:5" s="127" customFormat="1" hidden="1">
      <c r="A33" s="140" t="s">
        <v>112</v>
      </c>
      <c r="B33" s="141"/>
      <c r="C33" s="141"/>
      <c r="D33" s="127">
        <v>12483971</v>
      </c>
      <c r="E33" s="161">
        <v>286116245</v>
      </c>
    </row>
    <row r="34" spans="1:5" s="127" customFormat="1" ht="15.75" hidden="1" thickBot="1">
      <c r="A34" s="157" t="s">
        <v>113</v>
      </c>
      <c r="B34" s="158"/>
      <c r="C34" s="158"/>
      <c r="D34" s="127">
        <v>52463916</v>
      </c>
      <c r="E34" s="161">
        <v>512152900</v>
      </c>
    </row>
    <row r="35" spans="1:5" s="127" customFormat="1">
      <c r="E35" s="161"/>
    </row>
    <row r="36" spans="1:5" s="127" customFormat="1">
      <c r="D36" s="161"/>
      <c r="E36" s="161"/>
    </row>
    <row r="37" spans="1:5">
      <c r="A37" s="127" t="s">
        <v>114</v>
      </c>
      <c r="B37" s="127"/>
      <c r="C37" s="127"/>
      <c r="D37" s="161"/>
      <c r="E37" s="161"/>
    </row>
    <row r="38" spans="1:5" ht="15.75" thickBot="1">
      <c r="C38" s="127"/>
      <c r="D38" s="133"/>
      <c r="E38" s="161"/>
    </row>
    <row r="39" spans="1:5">
      <c r="A39" s="162" t="s">
        <v>115</v>
      </c>
      <c r="B39" s="163"/>
      <c r="C39" s="164"/>
      <c r="D39" s="165">
        <v>757648674</v>
      </c>
      <c r="E39" s="166">
        <v>721672786.30999994</v>
      </c>
    </row>
    <row r="40" spans="1:5">
      <c r="A40" s="167" t="s">
        <v>116</v>
      </c>
      <c r="B40" s="168"/>
      <c r="C40" s="141"/>
      <c r="D40" s="145">
        <v>-370895076</v>
      </c>
      <c r="E40" s="146">
        <v>-361711017.60000002</v>
      </c>
    </row>
    <row r="41" spans="1:5">
      <c r="A41" s="167" t="s">
        <v>117</v>
      </c>
      <c r="B41" s="168"/>
      <c r="C41" s="141"/>
      <c r="D41" s="147">
        <f>+D39+D40</f>
        <v>386753598</v>
      </c>
      <c r="E41" s="142">
        <f>+E39+E40</f>
        <v>359961768.70999992</v>
      </c>
    </row>
    <row r="42" spans="1:5">
      <c r="A42" s="167"/>
      <c r="B42" s="168"/>
      <c r="C42" s="141"/>
      <c r="D42" s="147"/>
      <c r="E42" s="142"/>
    </row>
    <row r="43" spans="1:5">
      <c r="A43" s="167" t="s">
        <v>118</v>
      </c>
      <c r="B43" s="168"/>
      <c r="C43" s="141"/>
      <c r="D43" s="147"/>
      <c r="E43" s="142"/>
    </row>
    <row r="44" spans="1:5">
      <c r="A44" s="167"/>
      <c r="B44" s="168" t="s">
        <v>119</v>
      </c>
      <c r="C44" s="141"/>
      <c r="D44" s="143">
        <v>0</v>
      </c>
      <c r="E44" s="144">
        <v>0</v>
      </c>
    </row>
    <row r="45" spans="1:5">
      <c r="A45" s="167"/>
      <c r="B45" s="168" t="s">
        <v>120</v>
      </c>
      <c r="C45" s="141"/>
      <c r="D45" s="143">
        <v>-4078923</v>
      </c>
      <c r="E45" s="144">
        <v>-4078945.99</v>
      </c>
    </row>
    <row r="46" spans="1:5">
      <c r="A46" s="167"/>
      <c r="B46" s="168" t="s">
        <v>121</v>
      </c>
      <c r="C46" s="141"/>
      <c r="D46" s="143">
        <v>-76684094</v>
      </c>
      <c r="E46" s="144">
        <v>-75805307</v>
      </c>
    </row>
    <row r="47" spans="1:5">
      <c r="A47" s="167"/>
      <c r="B47" s="168" t="s">
        <v>122</v>
      </c>
      <c r="C47" s="141"/>
      <c r="D47" s="145">
        <v>0</v>
      </c>
      <c r="E47" s="146">
        <v>0</v>
      </c>
    </row>
    <row r="48" spans="1:5">
      <c r="A48" s="167"/>
      <c r="B48" s="168"/>
      <c r="C48" s="141" t="s">
        <v>123</v>
      </c>
      <c r="D48" s="147">
        <f>+D41+D45+D46</f>
        <v>305990581</v>
      </c>
      <c r="E48" s="142">
        <f>+E41+E45+E46</f>
        <v>280077515.71999991</v>
      </c>
    </row>
    <row r="49" spans="1:5">
      <c r="A49" s="167"/>
      <c r="B49" s="168"/>
      <c r="C49" s="141"/>
      <c r="D49" s="147"/>
      <c r="E49" s="142"/>
    </row>
    <row r="50" spans="1:5">
      <c r="A50" s="167" t="s">
        <v>124</v>
      </c>
      <c r="B50" s="168"/>
      <c r="C50" s="141"/>
      <c r="D50" s="145">
        <v>12209024</v>
      </c>
      <c r="E50" s="146">
        <v>11140029.289999999</v>
      </c>
    </row>
    <row r="51" spans="1:5" ht="15.75" thickBot="1">
      <c r="A51" s="169" t="s">
        <v>125</v>
      </c>
      <c r="B51" s="170"/>
      <c r="C51" s="158"/>
      <c r="D51" s="171">
        <f>+D48+D50</f>
        <v>318199605</v>
      </c>
      <c r="E51" s="172">
        <f>+E48+E50</f>
        <v>291217545.00999993</v>
      </c>
    </row>
    <row r="52" spans="1:5">
      <c r="D52" s="161"/>
      <c r="E52" s="161"/>
    </row>
    <row r="53" spans="1:5">
      <c r="A53" s="128" t="s">
        <v>131</v>
      </c>
      <c r="D53" s="173"/>
      <c r="E53" s="173"/>
    </row>
    <row r="54" spans="1:5">
      <c r="D54" s="173"/>
      <c r="E54" s="173"/>
    </row>
    <row r="55" spans="1:5">
      <c r="D55" s="173"/>
      <c r="E55" s="173"/>
    </row>
    <row r="56" spans="1:5">
      <c r="D56" s="173"/>
      <c r="E56" s="173"/>
    </row>
    <row r="57" spans="1:5">
      <c r="D57" s="173"/>
      <c r="E57" s="173"/>
    </row>
    <row r="58" spans="1:5">
      <c r="D58" s="173"/>
      <c r="E58" s="173"/>
    </row>
    <row r="59" spans="1:5">
      <c r="D59" s="173"/>
      <c r="E59" s="173"/>
    </row>
    <row r="60" spans="1:5">
      <c r="D60" s="173"/>
      <c r="E60" s="173"/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&amp;N&amp;R2017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M39"/>
  <sheetViews>
    <sheetView tabSelected="1" zoomScaleNormal="100" workbookViewId="0">
      <selection activeCell="O28" sqref="O28"/>
    </sheetView>
  </sheetViews>
  <sheetFormatPr defaultRowHeight="12"/>
  <cols>
    <col min="1" max="1" width="77.1640625" style="123" bestFit="1" customWidth="1"/>
    <col min="2" max="4" width="9.33203125" style="123"/>
    <col min="5" max="5" width="13.5" style="123" customWidth="1"/>
    <col min="6" max="6" width="16.83203125" style="123" customWidth="1"/>
    <col min="7" max="10" width="9.33203125" style="123"/>
    <col min="11" max="11" width="9.83203125" style="123" bestFit="1" customWidth="1"/>
    <col min="12" max="16384" width="9.33203125" style="123"/>
  </cols>
  <sheetData>
    <row r="6" spans="4:12">
      <c r="D6" s="122"/>
    </row>
    <row r="7" spans="4:12">
      <c r="D7" s="122"/>
    </row>
    <row r="8" spans="4:12">
      <c r="D8" s="122"/>
    </row>
    <row r="9" spans="4:12">
      <c r="K9" s="122"/>
      <c r="L9" s="122"/>
    </row>
    <row r="19" spans="1:13" ht="57.75">
      <c r="A19" s="433" t="s">
        <v>126</v>
      </c>
      <c r="B19" s="433"/>
      <c r="C19" s="433"/>
      <c r="D19" s="176"/>
      <c r="E19" s="176"/>
      <c r="F19" s="176"/>
    </row>
    <row r="20" spans="1:13" ht="57.75">
      <c r="A20" s="433" t="s">
        <v>85</v>
      </c>
      <c r="B20" s="433"/>
      <c r="C20" s="433"/>
      <c r="D20" s="176"/>
      <c r="E20" s="176"/>
      <c r="F20" s="176"/>
    </row>
    <row r="21" spans="1:13" ht="57.75">
      <c r="A21" s="433" t="s">
        <v>127</v>
      </c>
      <c r="B21" s="433"/>
      <c r="C21" s="433"/>
      <c r="D21" s="176"/>
      <c r="E21" s="176"/>
      <c r="F21" s="176"/>
    </row>
    <row r="27" spans="1:13" ht="12.75">
      <c r="M27" s="124"/>
    </row>
    <row r="38" spans="3:12">
      <c r="L38" s="125"/>
    </row>
    <row r="39" spans="3:12">
      <c r="C39" s="126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P58"/>
  <sheetViews>
    <sheetView tabSelected="1" zoomScaleNormal="100" zoomScaleSheetLayoutView="85" workbookViewId="0">
      <selection activeCell="O28" sqref="O28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7" width="14.1640625" style="2" customWidth="1"/>
    <col min="8" max="8" width="3.33203125" style="2" customWidth="1"/>
    <col min="9" max="9" width="16.5" style="2" bestFit="1" customWidth="1"/>
    <col min="10" max="10" width="3.1640625" style="2" customWidth="1"/>
    <col min="11" max="11" width="9.83203125" style="2" bestFit="1" customWidth="1"/>
    <col min="12" max="13" width="0" style="2" hidden="1" customWidth="1"/>
    <col min="14" max="14" width="9.33203125" style="2"/>
    <col min="15" max="15" width="16.83203125" style="2" customWidth="1"/>
    <col min="16" max="16384" width="9.33203125" style="2"/>
  </cols>
  <sheetData>
    <row r="2" spans="1:11">
      <c r="A2" s="92"/>
    </row>
    <row r="3" spans="1:11">
      <c r="B3" s="435" t="s">
        <v>0</v>
      </c>
      <c r="C3" s="435"/>
      <c r="D3" s="435"/>
      <c r="E3" s="435"/>
      <c r="F3" s="435"/>
      <c r="G3" s="435"/>
      <c r="H3" s="435"/>
      <c r="I3" s="435"/>
      <c r="J3" s="20"/>
    </row>
    <row r="4" spans="1:11">
      <c r="B4" s="435" t="s">
        <v>1</v>
      </c>
      <c r="C4" s="435"/>
      <c r="D4" s="435"/>
      <c r="E4" s="435"/>
      <c r="F4" s="435"/>
      <c r="G4" s="435"/>
      <c r="H4" s="435"/>
      <c r="I4" s="435"/>
      <c r="J4" s="20"/>
    </row>
    <row r="5" spans="1:11">
      <c r="B5" s="435" t="s">
        <v>133</v>
      </c>
      <c r="C5" s="435"/>
      <c r="D5" s="435"/>
      <c r="E5" s="435"/>
      <c r="F5" s="435"/>
      <c r="G5" s="435"/>
      <c r="H5" s="435"/>
      <c r="I5" s="435"/>
      <c r="J5" s="20"/>
    </row>
    <row r="6" spans="1:11">
      <c r="B6" s="110"/>
      <c r="C6" s="110"/>
      <c r="D6" s="117"/>
      <c r="E6" s="110"/>
      <c r="F6" s="110"/>
      <c r="G6" s="110"/>
      <c r="H6" s="110"/>
      <c r="I6" s="110"/>
      <c r="J6" s="20"/>
    </row>
    <row r="7" spans="1:11">
      <c r="B7" s="93"/>
      <c r="C7" s="111"/>
      <c r="D7" s="111"/>
      <c r="E7" s="111"/>
      <c r="F7" s="111"/>
      <c r="G7" s="111"/>
      <c r="H7" s="111"/>
      <c r="I7" s="111"/>
      <c r="J7" s="20"/>
    </row>
    <row r="8" spans="1:11" ht="6.75" customHeight="1"/>
    <row r="9" spans="1:11">
      <c r="H9" s="9"/>
      <c r="I9" s="3"/>
    </row>
    <row r="10" spans="1:11">
      <c r="A10" s="22"/>
      <c r="B10" s="4"/>
      <c r="C10" s="11"/>
      <c r="D10" s="4"/>
      <c r="E10" s="11"/>
      <c r="F10" s="4"/>
      <c r="G10" s="23"/>
      <c r="H10" s="89" t="s">
        <v>3</v>
      </c>
      <c r="I10" s="23"/>
      <c r="K10" s="24"/>
    </row>
    <row r="11" spans="1:11">
      <c r="A11" s="10"/>
      <c r="B11" s="5"/>
      <c r="C11" s="13" t="s">
        <v>4</v>
      </c>
      <c r="D11" s="19"/>
      <c r="F11" s="395" t="s">
        <v>5</v>
      </c>
      <c r="G11" s="13"/>
      <c r="H11" s="90" t="s">
        <v>7</v>
      </c>
      <c r="I11" s="13"/>
    </row>
    <row r="12" spans="1:11">
      <c r="A12" s="25" t="s">
        <v>8</v>
      </c>
      <c r="B12" s="5"/>
      <c r="C12" s="13" t="s">
        <v>9</v>
      </c>
      <c r="D12" s="19"/>
      <c r="E12" s="13" t="s">
        <v>10</v>
      </c>
      <c r="F12" s="396"/>
      <c r="G12" s="109" t="s">
        <v>11</v>
      </c>
      <c r="H12" s="90" t="s">
        <v>6</v>
      </c>
      <c r="I12" s="13"/>
    </row>
    <row r="13" spans="1:11">
      <c r="A13" s="25" t="s">
        <v>13</v>
      </c>
      <c r="B13" s="26" t="s">
        <v>14</v>
      </c>
      <c r="C13" s="13" t="s">
        <v>15</v>
      </c>
      <c r="D13" s="19"/>
      <c r="E13" s="13" t="s">
        <v>16</v>
      </c>
      <c r="F13" s="396"/>
      <c r="G13" s="109" t="s">
        <v>16</v>
      </c>
      <c r="H13" s="90" t="s">
        <v>17</v>
      </c>
      <c r="I13" s="13"/>
      <c r="J13" s="3"/>
    </row>
    <row r="14" spans="1:11">
      <c r="A14" s="27"/>
      <c r="B14" s="28" t="s">
        <v>18</v>
      </c>
      <c r="C14" s="29"/>
      <c r="D14" s="33" t="s">
        <v>19</v>
      </c>
      <c r="E14" s="9"/>
      <c r="F14" s="397" t="s">
        <v>20</v>
      </c>
      <c r="G14" s="121" t="s">
        <v>82</v>
      </c>
      <c r="H14" s="21"/>
      <c r="I14" s="116" t="s">
        <v>77</v>
      </c>
      <c r="J14" s="3"/>
    </row>
    <row r="15" spans="1:11">
      <c r="A15" s="10"/>
      <c r="B15" s="5"/>
      <c r="C15" s="3"/>
      <c r="D15" s="5"/>
      <c r="E15" s="3"/>
      <c r="F15" s="5"/>
      <c r="G15" s="4"/>
      <c r="H15" s="11"/>
      <c r="I15" s="5"/>
      <c r="J15" s="3"/>
    </row>
    <row r="16" spans="1:11">
      <c r="A16" s="10"/>
      <c r="B16" s="94" t="s">
        <v>21</v>
      </c>
      <c r="C16" s="3"/>
      <c r="D16" s="5"/>
      <c r="E16" s="3"/>
      <c r="F16" s="5"/>
      <c r="G16" s="5"/>
      <c r="H16" s="3"/>
      <c r="I16" s="5"/>
      <c r="J16" s="3"/>
    </row>
    <row r="17" spans="1:16">
      <c r="A17" s="95" t="s">
        <v>22</v>
      </c>
      <c r="B17" s="26" t="s">
        <v>23</v>
      </c>
      <c r="C17" s="96" t="s">
        <v>24</v>
      </c>
      <c r="D17" s="6">
        <f>+'Dec. St. of Operations'!E9</f>
        <v>201859941.25999999</v>
      </c>
      <c r="E17" s="34" t="s">
        <v>24</v>
      </c>
      <c r="F17" s="6">
        <v>0</v>
      </c>
      <c r="G17" s="6">
        <v>0</v>
      </c>
      <c r="H17" s="96" t="s">
        <v>24</v>
      </c>
      <c r="I17" s="6">
        <f>SUM(D17:G17)</f>
        <v>201859941.25999999</v>
      </c>
      <c r="M17" s="88"/>
    </row>
    <row r="18" spans="1:16">
      <c r="A18" s="95" t="s">
        <v>25</v>
      </c>
      <c r="B18" s="26" t="s">
        <v>26</v>
      </c>
      <c r="C18" s="3"/>
      <c r="D18" s="6">
        <f>+'Dec. St. of Operations'!E10</f>
        <v>23274238.5</v>
      </c>
      <c r="E18" s="3"/>
      <c r="F18" s="5"/>
      <c r="G18" s="6">
        <v>0</v>
      </c>
      <c r="H18" s="3"/>
      <c r="I18" s="6">
        <f>SUM(D18:G18)</f>
        <v>23274238.5</v>
      </c>
      <c r="M18" s="88"/>
    </row>
    <row r="19" spans="1:16">
      <c r="A19" s="95" t="s">
        <v>27</v>
      </c>
      <c r="B19" s="26" t="s">
        <v>28</v>
      </c>
      <c r="C19" s="3"/>
      <c r="D19" s="6">
        <f>+'Dec. St. of Operations'!E11</f>
        <v>1039898.08</v>
      </c>
      <c r="E19" s="3"/>
      <c r="F19" s="5"/>
      <c r="G19" s="6">
        <v>0</v>
      </c>
      <c r="H19" s="3"/>
      <c r="I19" s="6">
        <f>SUM(D19:G19)</f>
        <v>1039898.08</v>
      </c>
      <c r="M19" s="88"/>
    </row>
    <row r="20" spans="1:16">
      <c r="A20" s="95" t="s">
        <v>29</v>
      </c>
      <c r="B20" s="97" t="s">
        <v>30</v>
      </c>
      <c r="C20" s="98" t="s">
        <v>24</v>
      </c>
      <c r="D20" s="7">
        <f>SUM(D17:D19)</f>
        <v>226174077.84</v>
      </c>
      <c r="E20" s="35" t="s">
        <v>24</v>
      </c>
      <c r="F20" s="7">
        <f>SUM(F17:F19)</f>
        <v>0</v>
      </c>
      <c r="G20" s="7">
        <f>SUM(G17:G19)</f>
        <v>0</v>
      </c>
      <c r="H20" s="35" t="s">
        <v>24</v>
      </c>
      <c r="I20" s="7">
        <f>SUM(I17:I19)</f>
        <v>226174077.84</v>
      </c>
      <c r="M20" s="88"/>
    </row>
    <row r="21" spans="1:16">
      <c r="A21" s="95" t="s">
        <v>31</v>
      </c>
      <c r="B21" s="26" t="s">
        <v>32</v>
      </c>
      <c r="C21" s="3"/>
      <c r="D21" s="6">
        <f>+'Dec. St. of Operations'!E13</f>
        <v>113381088.98</v>
      </c>
      <c r="E21" s="3"/>
      <c r="F21" s="6"/>
      <c r="G21" s="6"/>
      <c r="H21" s="3"/>
      <c r="I21" s="6">
        <f>SUM(D21:G21)</f>
        <v>113381088.98</v>
      </c>
    </row>
    <row r="22" spans="1:16">
      <c r="A22" s="95" t="s">
        <v>33</v>
      </c>
      <c r="B22" s="26" t="s">
        <v>34</v>
      </c>
      <c r="C22" s="3"/>
      <c r="D22" s="6">
        <f>+'Dec. St. of Operations'!E14</f>
        <v>19643138.550000001</v>
      </c>
      <c r="E22" s="12"/>
      <c r="F22" s="6"/>
      <c r="G22" s="6"/>
      <c r="H22" s="12"/>
      <c r="I22" s="6">
        <f>SUM(D22:G22)</f>
        <v>19643138.550000001</v>
      </c>
    </row>
    <row r="23" spans="1:16">
      <c r="A23" s="95" t="s">
        <v>35</v>
      </c>
      <c r="B23" s="97" t="s">
        <v>36</v>
      </c>
      <c r="C23" s="99"/>
      <c r="D23" s="7">
        <f>D20-D21-D22</f>
        <v>93149850.310000002</v>
      </c>
      <c r="E23" s="35" t="s">
        <v>24</v>
      </c>
      <c r="F23" s="7">
        <f>F20-F21-F22</f>
        <v>0</v>
      </c>
      <c r="G23" s="7">
        <f>G20-G21-G22</f>
        <v>0</v>
      </c>
      <c r="H23" s="35" t="s">
        <v>24</v>
      </c>
      <c r="I23" s="7">
        <f>SUM(D23:G23)</f>
        <v>93149850.310000002</v>
      </c>
    </row>
    <row r="24" spans="1:16">
      <c r="A24" s="10"/>
      <c r="B24" s="5"/>
      <c r="C24" s="3"/>
      <c r="D24" s="118"/>
      <c r="E24" s="3"/>
      <c r="F24" s="5"/>
      <c r="G24" s="5"/>
      <c r="H24" s="3"/>
      <c r="I24" s="5"/>
    </row>
    <row r="25" spans="1:16">
      <c r="A25" s="10"/>
      <c r="B25" s="94" t="s">
        <v>37</v>
      </c>
      <c r="C25" s="3"/>
      <c r="D25" s="6"/>
      <c r="E25" s="3"/>
      <c r="F25" s="6"/>
      <c r="G25" s="6"/>
      <c r="H25" s="3"/>
      <c r="I25" s="6"/>
    </row>
    <row r="26" spans="1:16">
      <c r="A26" s="95" t="s">
        <v>38</v>
      </c>
      <c r="B26" s="100" t="s">
        <v>81</v>
      </c>
      <c r="C26" s="3"/>
      <c r="D26" s="6">
        <f>+'Dec. St. of Operations'!E17</f>
        <v>294447.2</v>
      </c>
      <c r="E26" s="3"/>
      <c r="F26" s="6"/>
      <c r="G26" s="6"/>
      <c r="H26" s="3"/>
      <c r="I26" s="6">
        <f t="shared" ref="I26:I34" si="0">SUM(D26:G26)</f>
        <v>294447.2</v>
      </c>
    </row>
    <row r="27" spans="1:16">
      <c r="A27" s="95" t="s">
        <v>40</v>
      </c>
      <c r="B27" s="26" t="s">
        <v>39</v>
      </c>
      <c r="C27" s="3"/>
      <c r="D27" s="6">
        <f>+'Dec. St. of Operations'!E18</f>
        <v>18788790.280000001</v>
      </c>
      <c r="E27" s="3"/>
      <c r="F27" s="6">
        <v>0</v>
      </c>
      <c r="G27" s="6">
        <v>0</v>
      </c>
      <c r="H27" s="3"/>
      <c r="I27" s="6">
        <f t="shared" si="0"/>
        <v>18788790.280000001</v>
      </c>
    </row>
    <row r="28" spans="1:16">
      <c r="A28" s="95" t="s">
        <v>42</v>
      </c>
      <c r="B28" s="26" t="s">
        <v>41</v>
      </c>
      <c r="C28" s="3"/>
      <c r="D28" s="6">
        <f>+'Dec. St. of Operations'!E19</f>
        <v>6197704.3799999999</v>
      </c>
      <c r="E28" s="3"/>
      <c r="F28" s="6">
        <f>F20*0.00417</f>
        <v>0</v>
      </c>
      <c r="G28" s="6">
        <f>(+G20*0.00094)</f>
        <v>0</v>
      </c>
      <c r="H28" s="3"/>
      <c r="I28" s="6">
        <f t="shared" si="0"/>
        <v>6197704.3799999999</v>
      </c>
      <c r="K28" s="119"/>
      <c r="P28" s="119"/>
    </row>
    <row r="29" spans="1:16">
      <c r="A29" s="95" t="s">
        <v>44</v>
      </c>
      <c r="B29" s="26" t="s">
        <v>43</v>
      </c>
      <c r="C29" s="3"/>
      <c r="D29" s="6">
        <f>+'Dec. St. of Operations'!E20</f>
        <v>370307.8</v>
      </c>
      <c r="E29" s="3"/>
      <c r="F29" s="6">
        <v>0</v>
      </c>
      <c r="G29" s="6">
        <f>(+G21*0.00094)</f>
        <v>0</v>
      </c>
      <c r="H29" s="3"/>
      <c r="I29" s="6">
        <f t="shared" si="0"/>
        <v>370307.8</v>
      </c>
    </row>
    <row r="30" spans="1:16">
      <c r="A30" s="95" t="s">
        <v>46</v>
      </c>
      <c r="B30" s="26" t="s">
        <v>45</v>
      </c>
      <c r="C30" s="3"/>
      <c r="D30" s="6">
        <f>+'Dec. St. of Operations'!E21</f>
        <v>3262.86</v>
      </c>
      <c r="E30" s="3"/>
      <c r="F30" s="6">
        <v>0</v>
      </c>
      <c r="G30" s="6">
        <f>+'Promo Adv Adj'!E13</f>
        <v>-3262.86</v>
      </c>
      <c r="H30" s="3"/>
      <c r="I30" s="6">
        <f t="shared" si="0"/>
        <v>0</v>
      </c>
    </row>
    <row r="31" spans="1:16">
      <c r="A31" s="95">
        <v>13</v>
      </c>
      <c r="B31" s="26" t="s">
        <v>47</v>
      </c>
      <c r="C31" s="3"/>
      <c r="D31" s="6">
        <f>+'Dec. St. of Operations'!E22</f>
        <v>17491297.93</v>
      </c>
      <c r="E31" s="3"/>
      <c r="F31" s="6">
        <v>0</v>
      </c>
      <c r="G31" s="6">
        <v>0</v>
      </c>
      <c r="H31" s="3"/>
      <c r="I31" s="6">
        <f t="shared" si="0"/>
        <v>17491297.93</v>
      </c>
    </row>
    <row r="32" spans="1:16">
      <c r="A32" s="95">
        <v>14</v>
      </c>
      <c r="B32" s="26" t="s">
        <v>48</v>
      </c>
      <c r="C32" s="3"/>
      <c r="D32" s="6">
        <f>+'Dec. St. of Operations'!E23</f>
        <v>20609143.469999999</v>
      </c>
      <c r="E32" s="3"/>
      <c r="F32" s="6">
        <v>0</v>
      </c>
      <c r="G32" s="6">
        <v>0</v>
      </c>
      <c r="H32" s="3"/>
      <c r="I32" s="6">
        <f t="shared" si="0"/>
        <v>20609143.469999999</v>
      </c>
    </row>
    <row r="33" spans="1:11">
      <c r="A33" s="95">
        <v>15</v>
      </c>
      <c r="B33" s="26" t="s">
        <v>49</v>
      </c>
      <c r="C33" s="3"/>
      <c r="D33" s="6">
        <f>+'Dec. St. of Operations'!E24</f>
        <v>4242028.7</v>
      </c>
      <c r="E33" s="12"/>
      <c r="F33" s="6">
        <f>F20*0.04052</f>
        <v>0</v>
      </c>
      <c r="G33" s="6">
        <v>0</v>
      </c>
      <c r="H33" s="12"/>
      <c r="I33" s="6">
        <f t="shared" si="0"/>
        <v>4242028.7</v>
      </c>
      <c r="K33" s="119"/>
    </row>
    <row r="34" spans="1:11">
      <c r="A34" s="95">
        <v>16</v>
      </c>
      <c r="B34" s="26" t="s">
        <v>50</v>
      </c>
      <c r="C34" s="3"/>
      <c r="D34" s="6">
        <f>+'Dec. St. of Operations'!E25</f>
        <v>6857364.8799999999</v>
      </c>
      <c r="E34" s="12"/>
      <c r="F34" s="6">
        <f>(+F23-SUM(F27:F32)-F33)*0.35</f>
        <v>0</v>
      </c>
      <c r="G34" s="6">
        <f>(+G23-SUM(G27:G32)-G33)*0.35</f>
        <v>1142.001</v>
      </c>
      <c r="H34" s="12"/>
      <c r="I34" s="6">
        <f t="shared" si="0"/>
        <v>6858506.8810000001</v>
      </c>
    </row>
    <row r="35" spans="1:11">
      <c r="A35" s="91">
        <v>17</v>
      </c>
      <c r="B35" s="97" t="s">
        <v>51</v>
      </c>
      <c r="C35" s="98" t="s">
        <v>24</v>
      </c>
      <c r="D35" s="7">
        <f>SUM(D26:D34)</f>
        <v>74854347.5</v>
      </c>
      <c r="E35" s="35" t="s">
        <v>24</v>
      </c>
      <c r="F35" s="7">
        <f>SUM(F27:F34)</f>
        <v>0</v>
      </c>
      <c r="G35" s="7">
        <f>SUM(G27:G34)</f>
        <v>-2120.8590000000004</v>
      </c>
      <c r="H35" s="35" t="s">
        <v>24</v>
      </c>
      <c r="I35" s="7">
        <f>SUM(I26:I34)</f>
        <v>74852226.641000003</v>
      </c>
    </row>
    <row r="36" spans="1:11">
      <c r="A36" s="8"/>
      <c r="B36" s="22"/>
      <c r="C36" s="3"/>
      <c r="D36" s="6"/>
      <c r="E36" s="3"/>
      <c r="F36" s="6"/>
      <c r="G36" s="6"/>
      <c r="H36" s="3"/>
      <c r="I36" s="6"/>
    </row>
    <row r="37" spans="1:11">
      <c r="A37" s="95">
        <v>18</v>
      </c>
      <c r="B37" s="28" t="s">
        <v>52</v>
      </c>
      <c r="C37" s="101" t="s">
        <v>24</v>
      </c>
      <c r="D37" s="102">
        <f>D23-D35</f>
        <v>18295502.810000002</v>
      </c>
      <c r="E37" s="103" t="s">
        <v>24</v>
      </c>
      <c r="F37" s="102">
        <f>F23-F35</f>
        <v>0</v>
      </c>
      <c r="G37" s="102">
        <f>G23-G35</f>
        <v>2120.8590000000004</v>
      </c>
      <c r="H37" s="103" t="s">
        <v>24</v>
      </c>
      <c r="I37" s="102">
        <f>I23-I35</f>
        <v>18297623.669</v>
      </c>
    </row>
    <row r="38" spans="1:11">
      <c r="A38" s="95"/>
      <c r="B38" s="10"/>
      <c r="C38" s="3"/>
      <c r="D38" s="5"/>
      <c r="E38" s="3"/>
      <c r="F38" s="5"/>
      <c r="G38" s="5"/>
      <c r="H38" s="3"/>
      <c r="I38" s="5"/>
    </row>
    <row r="39" spans="1:11">
      <c r="A39" s="95"/>
      <c r="B39" s="104" t="s">
        <v>53</v>
      </c>
      <c r="C39" s="3"/>
      <c r="D39" s="5"/>
      <c r="E39" s="3"/>
      <c r="F39" s="5"/>
      <c r="G39" s="5"/>
      <c r="H39" s="3"/>
      <c r="I39" s="5"/>
    </row>
    <row r="40" spans="1:11">
      <c r="A40" s="95">
        <v>18</v>
      </c>
      <c r="B40" s="25" t="s">
        <v>54</v>
      </c>
      <c r="C40" s="96" t="s">
        <v>24</v>
      </c>
      <c r="D40" s="6">
        <f>+'Dec. St. of Operations'!E39</f>
        <v>721672786.30999994</v>
      </c>
      <c r="E40" s="96" t="s">
        <v>24</v>
      </c>
      <c r="F40" s="5"/>
      <c r="G40" s="5"/>
      <c r="H40" s="96" t="s">
        <v>24</v>
      </c>
      <c r="I40" s="6">
        <f t="shared" ref="I40:I46" si="1">SUM(D40:G40)</f>
        <v>721672786.30999994</v>
      </c>
    </row>
    <row r="41" spans="1:11">
      <c r="A41" s="95">
        <v>19</v>
      </c>
      <c r="B41" s="25" t="s">
        <v>55</v>
      </c>
      <c r="C41" s="3"/>
      <c r="D41" s="6">
        <f>+'Dec. St. of Operations'!E40</f>
        <v>-361711017.60000002</v>
      </c>
      <c r="E41" s="3"/>
      <c r="F41" s="5"/>
      <c r="G41" s="5"/>
      <c r="H41" s="3"/>
      <c r="I41" s="6">
        <f t="shared" si="1"/>
        <v>-361711017.60000002</v>
      </c>
    </row>
    <row r="42" spans="1:11">
      <c r="A42" s="95">
        <v>20</v>
      </c>
      <c r="B42" s="25" t="s">
        <v>56</v>
      </c>
      <c r="C42" s="3"/>
      <c r="D42" s="6">
        <v>0</v>
      </c>
      <c r="E42" s="3"/>
      <c r="F42" s="5"/>
      <c r="G42" s="5"/>
      <c r="H42" s="3"/>
      <c r="I42" s="6">
        <f t="shared" si="1"/>
        <v>0</v>
      </c>
    </row>
    <row r="43" spans="1:11">
      <c r="A43" s="95">
        <v>21</v>
      </c>
      <c r="B43" s="25" t="s">
        <v>57</v>
      </c>
      <c r="C43" s="3"/>
      <c r="D43" s="6">
        <f>+'Dec. St. of Operations'!E45</f>
        <v>-4078945.99</v>
      </c>
      <c r="E43" s="3"/>
      <c r="F43" s="5"/>
      <c r="G43" s="5"/>
      <c r="H43" s="3"/>
      <c r="I43" s="6">
        <f t="shared" si="1"/>
        <v>-4078945.99</v>
      </c>
    </row>
    <row r="44" spans="1:11">
      <c r="A44" s="95">
        <v>22</v>
      </c>
      <c r="B44" s="25" t="s">
        <v>58</v>
      </c>
      <c r="C44" s="3"/>
      <c r="D44" s="6">
        <f>+'Dec. St. of Operations'!E46</f>
        <v>-75805307</v>
      </c>
      <c r="E44" s="3"/>
      <c r="F44" s="5"/>
      <c r="G44" s="5"/>
      <c r="H44" s="3"/>
      <c r="I44" s="6">
        <f t="shared" si="1"/>
        <v>-75805307</v>
      </c>
    </row>
    <row r="45" spans="1:11">
      <c r="A45" s="95">
        <v>23</v>
      </c>
      <c r="B45" s="25" t="s">
        <v>59</v>
      </c>
      <c r="C45" s="3"/>
      <c r="D45" s="6">
        <v>0</v>
      </c>
      <c r="E45" s="3"/>
      <c r="F45" s="5"/>
      <c r="G45" s="5"/>
      <c r="H45" s="3"/>
      <c r="I45" s="6">
        <f t="shared" si="1"/>
        <v>0</v>
      </c>
    </row>
    <row r="46" spans="1:11">
      <c r="A46" s="95">
        <v>24</v>
      </c>
      <c r="B46" s="25" t="s">
        <v>60</v>
      </c>
      <c r="C46" s="3"/>
      <c r="D46" s="432">
        <f>SUM(D40:D44)*('Working Capital WP'!W356)</f>
        <v>6483175.5417054538</v>
      </c>
      <c r="E46" s="3"/>
      <c r="F46" s="5"/>
      <c r="G46" s="5"/>
      <c r="H46" s="3"/>
      <c r="I46" s="6">
        <f t="shared" si="1"/>
        <v>6483175.5417054538</v>
      </c>
    </row>
    <row r="47" spans="1:11">
      <c r="A47" s="95">
        <v>25</v>
      </c>
      <c r="B47" s="97" t="s">
        <v>61</v>
      </c>
      <c r="C47" s="98" t="s">
        <v>24</v>
      </c>
      <c r="D47" s="7">
        <f>SUM(D40:D46)</f>
        <v>286560691.26170534</v>
      </c>
      <c r="E47" s="35" t="s">
        <v>24</v>
      </c>
      <c r="F47" s="7">
        <f>SUM(F40:F46)</f>
        <v>0</v>
      </c>
      <c r="G47" s="7">
        <f>SUM(G40:G46)</f>
        <v>0</v>
      </c>
      <c r="H47" s="98" t="s">
        <v>24</v>
      </c>
      <c r="I47" s="7">
        <f>SUM(I40:I46)</f>
        <v>286560691.26170534</v>
      </c>
    </row>
    <row r="48" spans="1:11">
      <c r="A48" s="8"/>
      <c r="B48" s="10"/>
      <c r="C48" s="3"/>
      <c r="D48" s="5"/>
      <c r="E48" s="3"/>
      <c r="F48" s="5"/>
      <c r="G48" s="5"/>
      <c r="H48" s="3"/>
      <c r="I48" s="5"/>
    </row>
    <row r="49" spans="1:11">
      <c r="A49" s="105">
        <v>26</v>
      </c>
      <c r="B49" s="106" t="s">
        <v>62</v>
      </c>
      <c r="C49" s="9"/>
      <c r="D49" s="107">
        <f>D37/D47</f>
        <v>6.3845123800638073E-2</v>
      </c>
      <c r="E49" s="9"/>
      <c r="F49" s="108"/>
      <c r="G49" s="108"/>
      <c r="H49" s="9"/>
      <c r="I49" s="107">
        <f>ROUND(+I37/I47,4)</f>
        <v>6.3899999999999998E-2</v>
      </c>
    </row>
    <row r="52" spans="1:11">
      <c r="I52" s="120"/>
      <c r="K52" s="120"/>
    </row>
    <row r="53" spans="1:11">
      <c r="D53" s="120"/>
    </row>
    <row r="54" spans="1:11">
      <c r="D54" s="182"/>
    </row>
    <row r="58" spans="1:11">
      <c r="F58" s="119"/>
    </row>
  </sheetData>
  <mergeCells count="3">
    <mergeCell ref="B3:I3"/>
    <mergeCell ref="B4:I4"/>
    <mergeCell ref="B5:I5"/>
  </mergeCells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M39"/>
  <sheetViews>
    <sheetView tabSelected="1" view="pageBreakPreview" zoomScale="60" zoomScaleNormal="100" workbookViewId="0">
      <selection activeCell="O28" sqref="O28"/>
    </sheetView>
  </sheetViews>
  <sheetFormatPr defaultRowHeight="12"/>
  <cols>
    <col min="1" max="1" width="77.1640625" style="123" bestFit="1" customWidth="1"/>
    <col min="2" max="4" width="9.33203125" style="123"/>
    <col min="5" max="5" width="13.5" style="123" customWidth="1"/>
    <col min="6" max="6" width="16.83203125" style="123" customWidth="1"/>
    <col min="7" max="10" width="9.33203125" style="123"/>
    <col min="11" max="11" width="9.83203125" style="123" bestFit="1" customWidth="1"/>
    <col min="12" max="16384" width="9.33203125" style="123"/>
  </cols>
  <sheetData>
    <row r="6" spans="4:12">
      <c r="D6" s="122"/>
    </row>
    <row r="7" spans="4:12">
      <c r="D7" s="122"/>
    </row>
    <row r="8" spans="4:12">
      <c r="D8" s="122"/>
    </row>
    <row r="9" spans="4:12">
      <c r="K9" s="122"/>
      <c r="L9" s="122"/>
    </row>
    <row r="19" spans="1:13" ht="57.75">
      <c r="A19" s="433" t="s">
        <v>128</v>
      </c>
      <c r="B19" s="433"/>
      <c r="C19" s="433"/>
      <c r="D19" s="176"/>
      <c r="E19" s="176"/>
      <c r="F19" s="176"/>
    </row>
    <row r="20" spans="1:13" ht="57.75">
      <c r="A20" s="433" t="s">
        <v>129</v>
      </c>
      <c r="B20" s="433"/>
      <c r="C20" s="433"/>
      <c r="D20" s="176"/>
      <c r="E20" s="176"/>
      <c r="F20" s="176"/>
    </row>
    <row r="21" spans="1:13" s="178" customFormat="1" ht="12.75">
      <c r="A21" s="177"/>
      <c r="B21" s="177"/>
      <c r="C21" s="177"/>
      <c r="D21" s="177"/>
      <c r="E21" s="177"/>
      <c r="F21" s="177"/>
    </row>
    <row r="27" spans="1:13" ht="12.75">
      <c r="M27" s="124"/>
    </row>
    <row r="38" spans="3:12">
      <c r="L38" s="125"/>
    </row>
    <row r="39" spans="3:12">
      <c r="C39" s="126"/>
    </row>
  </sheetData>
  <mergeCells count="2">
    <mergeCell ref="A19:C19"/>
    <mergeCell ref="A20:C20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G34"/>
  <sheetViews>
    <sheetView tabSelected="1" view="pageBreakPreview" zoomScale="115" zoomScaleNormal="100" zoomScaleSheetLayoutView="115" workbookViewId="0">
      <selection activeCell="O28" sqref="O28"/>
    </sheetView>
  </sheetViews>
  <sheetFormatPr defaultRowHeight="12.75"/>
  <cols>
    <col min="1" max="1" width="10.6640625" style="84" bestFit="1" customWidth="1"/>
    <col min="2" max="2" width="20.83203125" style="84" customWidth="1"/>
    <col min="3" max="3" width="16.5" style="84" customWidth="1"/>
    <col min="4" max="5" width="16.33203125" style="84" customWidth="1"/>
    <col min="6" max="6" width="18.1640625" style="85" customWidth="1"/>
    <col min="7" max="7" width="13" style="84" customWidth="1"/>
    <col min="8" max="10" width="9.33203125" style="84"/>
    <col min="11" max="11" width="9.83203125" style="84" bestFit="1" customWidth="1"/>
    <col min="12" max="16384" width="9.33203125" style="84"/>
  </cols>
  <sheetData>
    <row r="1" spans="1:7" ht="15">
      <c r="A1" s="400" t="s">
        <v>0</v>
      </c>
      <c r="B1" s="401"/>
      <c r="C1" s="401"/>
      <c r="D1" s="401"/>
      <c r="E1" s="401"/>
      <c r="F1" s="402"/>
    </row>
    <row r="2" spans="1:7" ht="15">
      <c r="A2" s="403" t="s">
        <v>68</v>
      </c>
      <c r="B2" s="404"/>
      <c r="C2" s="404"/>
      <c r="D2" s="404"/>
      <c r="E2" s="404"/>
      <c r="F2" s="405"/>
    </row>
    <row r="3" spans="1:7" ht="15" customHeight="1">
      <c r="A3" s="403" t="s">
        <v>138</v>
      </c>
      <c r="B3" s="404"/>
      <c r="C3" s="404"/>
      <c r="D3" s="404"/>
      <c r="E3" s="404"/>
      <c r="F3" s="405"/>
    </row>
    <row r="4" spans="1:7" ht="15">
      <c r="A4" s="403" t="s">
        <v>2</v>
      </c>
      <c r="B4" s="404"/>
      <c r="C4" s="404"/>
      <c r="D4" s="404"/>
      <c r="E4" s="404"/>
      <c r="F4" s="405"/>
    </row>
    <row r="5" spans="1:7" ht="15">
      <c r="A5" s="399"/>
      <c r="B5" s="399"/>
      <c r="C5" s="399"/>
      <c r="D5" s="406"/>
      <c r="E5" s="399"/>
      <c r="F5" s="407"/>
    </row>
    <row r="6" spans="1:7" ht="15">
      <c r="A6" s="408" t="s">
        <v>70</v>
      </c>
      <c r="B6" s="409" t="s">
        <v>63</v>
      </c>
      <c r="C6" s="409"/>
      <c r="D6" s="406"/>
      <c r="E6" s="410" t="s">
        <v>66</v>
      </c>
      <c r="F6" s="411" t="s">
        <v>69</v>
      </c>
    </row>
    <row r="7" spans="1:7" ht="15">
      <c r="A7" s="399"/>
      <c r="B7" s="399"/>
      <c r="C7" s="399"/>
      <c r="D7" s="406"/>
      <c r="E7" s="399"/>
      <c r="F7" s="407"/>
    </row>
    <row r="8" spans="1:7" ht="15">
      <c r="A8" s="412"/>
      <c r="B8" s="408" t="s">
        <v>64</v>
      </c>
      <c r="C8" s="413"/>
      <c r="D8" s="406"/>
      <c r="E8" s="399"/>
      <c r="F8" s="407"/>
    </row>
    <row r="9" spans="1:7" ht="15">
      <c r="A9" s="399"/>
      <c r="B9" s="399" t="s">
        <v>71</v>
      </c>
      <c r="C9" s="399"/>
      <c r="D9" s="406"/>
      <c r="E9" s="399"/>
      <c r="F9" s="407"/>
    </row>
    <row r="10" spans="1:7" ht="15">
      <c r="A10" s="412">
        <v>1</v>
      </c>
      <c r="B10" s="399" t="s">
        <v>72</v>
      </c>
      <c r="C10" s="399"/>
      <c r="D10" s="406"/>
      <c r="E10" s="414">
        <v>-2478501.3927780525</v>
      </c>
      <c r="F10" s="407"/>
    </row>
    <row r="11" spans="1:7" ht="15">
      <c r="A11" s="399"/>
      <c r="B11" s="399"/>
      <c r="C11" s="399"/>
      <c r="D11" s="406"/>
      <c r="E11" s="399"/>
      <c r="F11" s="407"/>
    </row>
    <row r="12" spans="1:7" ht="15">
      <c r="A12" s="412">
        <v>2</v>
      </c>
      <c r="B12" s="399" t="s">
        <v>692</v>
      </c>
      <c r="C12" s="399"/>
      <c r="D12" s="415">
        <v>0.79052999999999995</v>
      </c>
      <c r="E12" s="399"/>
      <c r="F12" s="407">
        <v>-1959329.71</v>
      </c>
      <c r="G12" s="85"/>
    </row>
    <row r="13" spans="1:7" ht="15">
      <c r="A13" s="399"/>
      <c r="B13" s="399"/>
      <c r="C13" s="399"/>
      <c r="D13" s="406"/>
      <c r="E13" s="399"/>
      <c r="F13" s="407"/>
    </row>
    <row r="14" spans="1:7" ht="15">
      <c r="A14" s="399"/>
      <c r="B14" s="408" t="s">
        <v>65</v>
      </c>
      <c r="C14" s="399"/>
      <c r="D14" s="406"/>
      <c r="E14" s="399"/>
      <c r="F14" s="407"/>
    </row>
    <row r="15" spans="1:7" ht="15">
      <c r="A15" s="399"/>
      <c r="B15" s="399" t="s">
        <v>73</v>
      </c>
      <c r="C15" s="399"/>
      <c r="D15" s="406"/>
      <c r="E15" s="399"/>
      <c r="F15" s="407"/>
    </row>
    <row r="16" spans="1:7" ht="15">
      <c r="A16" s="412">
        <v>3</v>
      </c>
      <c r="B16" s="399" t="s">
        <v>72</v>
      </c>
      <c r="C16" s="399"/>
      <c r="D16" s="406"/>
      <c r="E16" s="414">
        <v>-1760518.1602000005</v>
      </c>
      <c r="F16" s="407"/>
    </row>
    <row r="17" spans="1:7" ht="15">
      <c r="A17" s="399"/>
      <c r="B17" s="399"/>
      <c r="C17" s="399"/>
      <c r="D17" s="406"/>
      <c r="E17" s="399"/>
      <c r="F17" s="407"/>
    </row>
    <row r="18" spans="1:7" ht="15">
      <c r="A18" s="412">
        <v>4</v>
      </c>
      <c r="B18" s="399" t="s">
        <v>692</v>
      </c>
      <c r="C18" s="399"/>
      <c r="D18" s="415">
        <v>0.73912</v>
      </c>
      <c r="E18" s="416"/>
      <c r="F18" s="417">
        <v>-1301234.18</v>
      </c>
    </row>
    <row r="19" spans="1:7" ht="15">
      <c r="A19" s="399"/>
      <c r="B19" s="399"/>
      <c r="C19" s="399"/>
      <c r="D19" s="406"/>
      <c r="E19" s="399"/>
      <c r="F19" s="407"/>
    </row>
    <row r="20" spans="1:7" ht="14.25" customHeight="1" thickBot="1">
      <c r="A20" s="412">
        <v>5</v>
      </c>
      <c r="B20" s="418" t="s">
        <v>688</v>
      </c>
      <c r="C20" s="419"/>
      <c r="D20" s="420"/>
      <c r="E20" s="421">
        <v>-4239019.5529780528</v>
      </c>
      <c r="F20" s="422">
        <v>-3260563.8899999997</v>
      </c>
    </row>
    <row r="21" spans="1:7" ht="15.75" thickTop="1">
      <c r="A21" s="399"/>
      <c r="B21" s="399"/>
      <c r="C21" s="399"/>
      <c r="D21" s="406"/>
      <c r="E21" s="399"/>
      <c r="F21" s="407"/>
    </row>
    <row r="22" spans="1:7" ht="15">
      <c r="A22" s="399"/>
      <c r="B22" s="408" t="s">
        <v>693</v>
      </c>
      <c r="C22" s="399"/>
      <c r="D22" s="406"/>
      <c r="E22" s="399"/>
      <c r="F22" s="407"/>
      <c r="G22" s="85"/>
    </row>
    <row r="23" spans="1:7" ht="15">
      <c r="A23" s="399"/>
      <c r="B23" s="399"/>
      <c r="C23" s="399"/>
      <c r="D23" s="406"/>
      <c r="E23" s="399"/>
      <c r="F23" s="407"/>
    </row>
    <row r="24" spans="1:7" ht="15">
      <c r="A24" s="412">
        <v>6</v>
      </c>
      <c r="B24" s="423" t="s">
        <v>694</v>
      </c>
      <c r="C24" s="423"/>
      <c r="D24" s="424"/>
      <c r="E24" s="423"/>
      <c r="F24" s="407"/>
    </row>
    <row r="25" spans="1:7" ht="15">
      <c r="A25" s="412"/>
      <c r="B25" s="423" t="s">
        <v>695</v>
      </c>
      <c r="C25" s="423"/>
      <c r="D25" s="426">
        <v>0.49569000000000002</v>
      </c>
      <c r="E25" s="427">
        <v>-2478501.3927780525</v>
      </c>
      <c r="F25" s="428">
        <v>-1228568.3600000001</v>
      </c>
    </row>
    <row r="26" spans="1:7" ht="15">
      <c r="A26" s="399"/>
      <c r="B26" s="423"/>
      <c r="C26" s="423"/>
      <c r="D26" s="424"/>
      <c r="E26" s="423"/>
      <c r="F26" s="428"/>
    </row>
    <row r="27" spans="1:7" ht="15">
      <c r="A27" s="412">
        <v>7</v>
      </c>
      <c r="B27" s="423" t="s">
        <v>696</v>
      </c>
      <c r="C27" s="423"/>
      <c r="D27" s="424"/>
      <c r="E27" s="423"/>
      <c r="F27" s="428"/>
    </row>
    <row r="28" spans="1:7" ht="15">
      <c r="A28" s="412"/>
      <c r="B28" s="423" t="s">
        <v>695</v>
      </c>
      <c r="C28" s="423"/>
      <c r="D28" s="426">
        <v>0.49303999999999998</v>
      </c>
      <c r="E28" s="429">
        <v>-1760518.1602000005</v>
      </c>
      <c r="F28" s="417">
        <v>-868005.87</v>
      </c>
    </row>
    <row r="29" spans="1:7" ht="8.25" customHeight="1">
      <c r="A29" s="423"/>
      <c r="B29" s="423"/>
      <c r="C29" s="423"/>
      <c r="D29" s="424"/>
      <c r="E29" s="423"/>
      <c r="F29" s="430"/>
    </row>
    <row r="30" spans="1:7" ht="15.75" thickBot="1">
      <c r="A30" s="425">
        <v>8</v>
      </c>
      <c r="B30" s="423" t="s">
        <v>688</v>
      </c>
      <c r="C30" s="423"/>
      <c r="D30" s="423"/>
      <c r="E30" s="431">
        <v>-4239019.5529780528</v>
      </c>
      <c r="F30" s="431">
        <v>-2096574.23</v>
      </c>
      <c r="G30" s="86"/>
    </row>
    <row r="31" spans="1:7" ht="15.75" thickTop="1">
      <c r="A31" s="398"/>
      <c r="B31" s="398"/>
      <c r="C31" s="398"/>
      <c r="D31" s="398"/>
      <c r="E31" s="398"/>
      <c r="F31" s="398"/>
    </row>
    <row r="34" spans="4:4">
      <c r="D34" s="87"/>
    </row>
  </sheetData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6:M39"/>
  <sheetViews>
    <sheetView tabSelected="1" workbookViewId="0">
      <selection activeCell="O28" sqref="O28"/>
    </sheetView>
  </sheetViews>
  <sheetFormatPr defaultRowHeight="12"/>
  <cols>
    <col min="1" max="1" width="77.1640625" style="123" bestFit="1" customWidth="1"/>
    <col min="2" max="4" width="9.33203125" style="123"/>
    <col min="5" max="5" width="13.5" style="123" customWidth="1"/>
    <col min="6" max="6" width="16.83203125" style="123" customWidth="1"/>
    <col min="7" max="10" width="9.33203125" style="123"/>
    <col min="11" max="11" width="9.83203125" style="123" bestFit="1" customWidth="1"/>
    <col min="12" max="16384" width="9.33203125" style="123"/>
  </cols>
  <sheetData>
    <row r="6" spans="4:12">
      <c r="D6" s="122"/>
    </row>
    <row r="7" spans="4:12">
      <c r="D7" s="122"/>
    </row>
    <row r="8" spans="4:12">
      <c r="D8" s="122"/>
    </row>
    <row r="9" spans="4:12">
      <c r="K9" s="122"/>
      <c r="L9" s="122"/>
    </row>
    <row r="19" spans="1:13" ht="57.75">
      <c r="A19" s="433" t="s">
        <v>83</v>
      </c>
      <c r="B19" s="433"/>
      <c r="C19" s="433"/>
      <c r="D19" s="176"/>
      <c r="E19" s="176"/>
      <c r="F19" s="176"/>
    </row>
    <row r="20" spans="1:13" s="178" customFormat="1" ht="12.75">
      <c r="A20" s="177"/>
      <c r="B20" s="177"/>
      <c r="C20" s="177"/>
      <c r="D20" s="177"/>
      <c r="E20" s="177"/>
      <c r="F20" s="177"/>
    </row>
    <row r="21" spans="1:13" s="178" customFormat="1" ht="12.75">
      <c r="A21" s="177"/>
      <c r="B21" s="177"/>
      <c r="C21" s="177"/>
      <c r="D21" s="177"/>
      <c r="E21" s="177"/>
      <c r="F21" s="177"/>
    </row>
    <row r="27" spans="1:13" ht="12.75">
      <c r="M27" s="124"/>
    </row>
    <row r="38" spans="3:12">
      <c r="L38" s="125"/>
    </row>
    <row r="39" spans="3:12">
      <c r="C39" s="126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4"/>
  <sheetViews>
    <sheetView tabSelected="1" zoomScaleNormal="100" workbookViewId="0">
      <selection activeCell="O28" sqref="O28"/>
    </sheetView>
  </sheetViews>
  <sheetFormatPr defaultRowHeight="12.75"/>
  <cols>
    <col min="11" max="11" width="9.83203125" bestFit="1" customWidth="1"/>
  </cols>
  <sheetData>
    <row r="1" spans="1:10" ht="15.75">
      <c r="A1" s="437" t="s">
        <v>130</v>
      </c>
      <c r="B1" s="437"/>
      <c r="C1" s="437"/>
      <c r="D1" s="437"/>
      <c r="E1" s="437"/>
      <c r="F1" s="437"/>
      <c r="G1" s="437"/>
      <c r="H1" s="437"/>
      <c r="I1" s="437"/>
      <c r="J1" s="437"/>
    </row>
    <row r="2" spans="1:10" ht="15.75">
      <c r="A2" s="437" t="s">
        <v>134</v>
      </c>
      <c r="B2" s="437"/>
      <c r="C2" s="437"/>
      <c r="D2" s="437"/>
      <c r="E2" s="437"/>
      <c r="F2" s="437"/>
      <c r="G2" s="437"/>
      <c r="H2" s="437"/>
      <c r="I2" s="437"/>
      <c r="J2" s="437"/>
    </row>
    <row r="5" spans="1:10" s="179" customFormat="1" ht="15.75">
      <c r="A5" s="436" t="s">
        <v>135</v>
      </c>
      <c r="B5" s="436"/>
      <c r="C5" s="436"/>
      <c r="D5" s="436"/>
      <c r="E5" s="436"/>
      <c r="F5" s="436"/>
      <c r="G5" s="436"/>
      <c r="H5" s="436"/>
      <c r="I5" s="436"/>
      <c r="J5" s="436"/>
    </row>
    <row r="6" spans="1:10" s="179" customFormat="1" ht="15.75">
      <c r="A6" s="436"/>
      <c r="B6" s="436"/>
      <c r="C6" s="436"/>
      <c r="D6" s="436"/>
      <c r="E6" s="436"/>
      <c r="F6" s="436"/>
      <c r="G6" s="436"/>
      <c r="H6" s="436"/>
      <c r="I6" s="436"/>
      <c r="J6" s="436"/>
    </row>
    <row r="7" spans="1:10" s="179" customFormat="1" ht="15.75">
      <c r="A7" s="180"/>
      <c r="B7" s="180"/>
      <c r="C7" s="180"/>
      <c r="D7" s="180"/>
      <c r="E7" s="180"/>
      <c r="F7" s="180"/>
      <c r="G7" s="180"/>
      <c r="H7" s="180"/>
      <c r="I7" s="180"/>
      <c r="J7" s="180"/>
    </row>
    <row r="9" spans="1:10" s="179" customFormat="1" ht="15.75">
      <c r="A9" s="179" t="s">
        <v>139</v>
      </c>
    </row>
    <row r="14" spans="1:10">
      <c r="A14" t="s">
        <v>12</v>
      </c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66F8E6E5D0A44FBEDA90A93B0C27A4" ma:contentTypeVersion="68" ma:contentTypeDescription="" ma:contentTypeScope="" ma:versionID="8616ec2ae3d0a1b186ddb0b51a3fc8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2018-04-27T07:00:00+00:00</OpenedDate>
    <SignificantOrder xmlns="dc463f71-b30c-4ab2-9473-d307f9d35888">false</SignificantOrder>
    <Date1 xmlns="dc463f71-b30c-4ab2-9473-d307f9d35888">2018-06-11T07:00:00+00:00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180357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6AE7692-F9B8-4EE5-BEBB-FDFA2150DC53}"/>
</file>

<file path=customXml/itemProps2.xml><?xml version="1.0" encoding="utf-8"?>
<ds:datastoreItem xmlns:ds="http://schemas.openxmlformats.org/officeDocument/2006/customXml" ds:itemID="{97A81601-D021-455F-A5F4-AFAA92753C77}"/>
</file>

<file path=customXml/itemProps3.xml><?xml version="1.0" encoding="utf-8"?>
<ds:datastoreItem xmlns:ds="http://schemas.openxmlformats.org/officeDocument/2006/customXml" ds:itemID="{0AFCE139-0C29-4893-AA40-018F3AD625CB}"/>
</file>

<file path=customXml/itemProps4.xml><?xml version="1.0" encoding="utf-8"?>
<ds:datastoreItem xmlns:ds="http://schemas.openxmlformats.org/officeDocument/2006/customXml" ds:itemID="{A10CC6DD-8284-44E0-B14A-376AFD90FC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WA Title Sheet</vt:lpstr>
      <vt:lpstr>Statement Title</vt:lpstr>
      <vt:lpstr>Dec. St. of Operations</vt:lpstr>
      <vt:lpstr>ROR Title Sheet</vt:lpstr>
      <vt:lpstr>Summary</vt:lpstr>
      <vt:lpstr>Weather Title Sheet</vt:lpstr>
      <vt:lpstr>Weather Norm Adj</vt:lpstr>
      <vt:lpstr>Adj. Title Sheet</vt:lpstr>
      <vt:lpstr>Acct. Adj. Summary</vt:lpstr>
      <vt:lpstr>Promo Adv Adj</vt:lpstr>
      <vt:lpstr>Working Capital WP</vt:lpstr>
      <vt:lpstr>'Dec. St. of Operations'!Print_Area</vt:lpstr>
      <vt:lpstr>'Promo Adv Adj'!Print_Area</vt:lpstr>
      <vt:lpstr>'ROR Title Sheet'!Print_Area</vt:lpstr>
      <vt:lpstr>Summary!Print_Area</vt:lpstr>
      <vt:lpstr>'WA Title Sheet'!Print_Area</vt:lpstr>
      <vt:lpstr>'Weather Norm Adj'!Print_Area</vt:lpstr>
      <vt:lpstr>'Weather Title Sheet'!Print_Area</vt:lpstr>
      <vt:lpstr>'Working Capital WP'!Print_Area</vt:lpstr>
      <vt:lpstr>'Working Capital WP'!Print_Titles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2018-06-11T20:02:05Z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0x0101006E56B4D1795A2E4DB2F0B01679ED314A005466F8E6E5D0A44FBEDA90A93B0C27A4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