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2\Data2\WeavTel\2018 WUTC Deferred Tax Inquiry\"/>
    </mc:Choice>
  </mc:AlternateContent>
  <bookViews>
    <workbookView xWindow="0" yWindow="0" windowWidth="25200" windowHeight="12270"/>
  </bookViews>
  <sheets>
    <sheet name="Westgate Communications LLC" sheetId="4" r:id="rId1"/>
    <sheet name="AD Version" sheetId="5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>[1]INPUT!#REF!</definedName>
    <definedName name="\a">[1]INPUT!#REF!</definedName>
    <definedName name="\b">#REF!</definedName>
    <definedName name="\c">[1]INPUT!#REF!</definedName>
    <definedName name="\e">[1]INPUT!#REF!</definedName>
    <definedName name="\f">[1]INPUT!#REF!</definedName>
    <definedName name="\g">#REF!</definedName>
    <definedName name="\h">#REF!</definedName>
    <definedName name="\i">[1]INPUT!#REF!</definedName>
    <definedName name="\k">[1]INPUT!#REF!</definedName>
    <definedName name="\m">[1]INPUT!#REF!</definedName>
    <definedName name="\n">[1]INPUT!#REF!</definedName>
    <definedName name="\o">[1]INPUT!#REF!</definedName>
    <definedName name="\p">[1]INPUT!#REF!</definedName>
    <definedName name="\r">[1]INPUT!#REF!</definedName>
    <definedName name="\s">[1]INPUT!#REF!</definedName>
    <definedName name="\t">#REF!</definedName>
    <definedName name="\u">#REF!</definedName>
    <definedName name="\v">#REF!</definedName>
    <definedName name="\w">[1]INPUT!#REF!</definedName>
    <definedName name="\x">[1]INPUT!#REF!</definedName>
    <definedName name="\z">[1]INPUT!#REF!</definedName>
    <definedName name="_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ROW2">'[2]119021'!#REF!</definedName>
    <definedName name="__ROW3">'[3]119021'!$B$124:$AH$127</definedName>
    <definedName name="__SCH4797">#REF!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>'[2]119021'!#REF!</definedName>
    <definedName name="_ROW3">'[3]119021'!$B$124:$AH$127</definedName>
    <definedName name="_SCH4797">#REF!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>[1]INPUT!#REF!</definedName>
    <definedName name="autofix">[4]!autofix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>'[2]119021'!#REF!</definedName>
    <definedName name="BORDER3">'[3]119021'!$B$126:$C$168</definedName>
    <definedName name="ccccc">[1]INPUT!#REF!</definedName>
    <definedName name="cccccc">[1]INPUT!#REF!</definedName>
    <definedName name="ccccccc">[1]INPUT!#REF!</definedName>
    <definedName name="cellular">#REF!</definedName>
    <definedName name="CFLOW">#REF!</definedName>
    <definedName name="COLS">[6]T261!#REF!</definedName>
    <definedName name="combining">#REF!</definedName>
    <definedName name="Comparative">#REF!</definedName>
    <definedName name="Compare_Same_Store">[7]COMPARE!#REF!</definedName>
    <definedName name="consol">#REF!</definedName>
    <definedName name="COPY">[1]INPUT!#REF!</definedName>
    <definedName name="costcenter">#REF!</definedName>
    <definedName name="d">#REF!</definedName>
    <definedName name="Dat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E">[1]INPUT!#REF!</definedName>
    <definedName name="DEPR">#REF!</definedName>
    <definedName name="Depreciation">'[8]Book 10'!$K$6:$K$78</definedName>
    <definedName name="derivrate2005q1">'[9]2005 OOP Restate'!#REF!</definedName>
    <definedName name="derivrate2005q2">'[9]2005 OOP Restate'!#REF!</definedName>
    <definedName name="derivrate2005q3">'[9]2005 OOP Restate'!#REF!</definedName>
    <definedName name="DESCRPTN">[1]INPUT!#REF!</definedName>
    <definedName name="EmployeeTable">#REF!</definedName>
    <definedName name="END">#REF!</definedName>
    <definedName name="ENDDATE">#REF!</definedName>
    <definedName name="Equitytie">#REF!</definedName>
    <definedName name="FOOTNOTE10Q">#REF!</definedName>
    <definedName name="FORM">'[10]1120 p1:Info Page'!$A$3</definedName>
    <definedName name="Format">#REF!</definedName>
    <definedName name="FULLYDIL12MOS">#REF!</definedName>
    <definedName name="FULLYDIL3MOS">#REF!</definedName>
    <definedName name="FULLYDILPERIOD">#REF!</definedName>
    <definedName name="GAINS">#REF!</definedName>
    <definedName name="hideunhide">[4]!hideunhide</definedName>
    <definedName name="INITIALSCR">[1]INPUT!#REF!</definedName>
    <definedName name="INPUT">#REF!</definedName>
    <definedName name="INSTR">#REF!</definedName>
    <definedName name="INSTRUCT1">[1]INPUT!#REF!</definedName>
    <definedName name="J">#REF!</definedName>
    <definedName name="LINE">#REF!</definedName>
    <definedName name="list">#REF!</definedName>
    <definedName name="MACH">[1]INPUT!#REF!</definedName>
    <definedName name="MACROS1">[1]INPUT!#REF!</definedName>
    <definedName name="MACROS2">[1]INPUT!#REF!</definedName>
    <definedName name="ME">'[5]prop factors'!$A$1:$BV$374</definedName>
    <definedName name="MENU">[1]INPUT!#REF!</definedName>
    <definedName name="MESRATE2005Q1">'[9]2005 OOP Restate'!#REF!</definedName>
    <definedName name="MESRATE2005Q2">'[9]2005 OOP Restate'!#REF!</definedName>
    <definedName name="MESRATE2005Q3">'[9]2005 OOP Restate'!#REF!</definedName>
    <definedName name="Monthly">'[11]Telecom from Mike B'!#REF!</definedName>
    <definedName name="MULTIPLIERS">[12]Trends!$A$57:$Y$93</definedName>
    <definedName name="NAME">[6]T261!#REF!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>#REF!</definedName>
    <definedName name="OPTFD12MO_2">#REF!</definedName>
    <definedName name="OPTFD12MO_3">#REF!</definedName>
    <definedName name="OPTFD12MO_4">#REF!</definedName>
    <definedName name="OPTFD3MO_1">#REF!</definedName>
    <definedName name="OPTFD3MO_2">#REF!</definedName>
    <definedName name="OPTFDPER_1">#REF!</definedName>
    <definedName name="OPTFDPER_2">#REF!</definedName>
    <definedName name="OPTFDPER_3">#REF!</definedName>
    <definedName name="OPTFDPER_4">#REF!</definedName>
    <definedName name="OPTIONSACTIVITY">#REF!</definedName>
    <definedName name="OPTIONSSUMMARY">#REF!</definedName>
    <definedName name="OPTPRIM_1">#REF!</definedName>
    <definedName name="OPTPRIM_2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>'[2]119021'!#REF!</definedName>
    <definedName name="PAGE4">'[2]119021'!#REF!</definedName>
    <definedName name="PAGE5">'[3]119021'!$D$128:$V$168</definedName>
    <definedName name="PAGE6">'[3]119021'!$W$128:$AH$168</definedName>
    <definedName name="PATH">[1]INPUT!#REF!</definedName>
    <definedName name="PAUL">[1]INPUT!#REF!</definedName>
    <definedName name="pensiontable">#REF!</definedName>
    <definedName name="PINFO">#REF!</definedName>
    <definedName name="PREFSTK_12MO">#REF!</definedName>
    <definedName name="PREFSTK_3MO">#REF!</definedName>
    <definedName name="PREFSTK_PER">#REF!</definedName>
    <definedName name="PRIM12MOS">#REF!</definedName>
    <definedName name="PRIM3MOS">#REF!</definedName>
    <definedName name="PRIMPERIOD">#REF!</definedName>
    <definedName name="Print">#REF!</definedName>
    <definedName name="Print_Area_MI">#REF!</definedName>
    <definedName name="PRINTACQEFF">#REF!</definedName>
    <definedName name="qtlycomp">#REF!</definedName>
    <definedName name="RBU">'[13]XYZ - BS'!#REF!</definedName>
    <definedName name="_xlnm.Recorder">#REF!</definedName>
    <definedName name="ROWS">'[3]119021'!$B$2:$V$8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>#REF!</definedName>
    <definedName name="SCN">'[13]XYZ - BS'!#REF!</definedName>
    <definedName name="Segment">#REF!</definedName>
    <definedName name="serv">#REF!</definedName>
    <definedName name="severance">#REF!</definedName>
    <definedName name="SFV">'[13]XYZ - BS'!#REF!</definedName>
    <definedName name="Subgroup">#REF!</definedName>
    <definedName name="Subs">#REF!</definedName>
    <definedName name="SUMMARYPRINT">#REF!</definedName>
    <definedName name="t">#REF!</definedName>
    <definedName name="T263.1">#REF!</definedName>
    <definedName name="T70_O">#REF!</definedName>
    <definedName name="TABLE">#N/A</definedName>
    <definedName name="TEMPL">#REF!</definedName>
    <definedName name="TEST0">#REF!</definedName>
    <definedName name="TEST1">#REF!</definedName>
    <definedName name="TEST10">'[14]3127120 123107'!#REF!</definedName>
    <definedName name="TEST11">'[14]3127120 123107'!#REF!</definedName>
    <definedName name="TEST13">'[14]3127120 123107'!#REF!</definedName>
    <definedName name="TEST14">'[14]3127120 123107'!#REF!</definedName>
    <definedName name="TEST15">'[14]3127120 123107'!#REF!</definedName>
    <definedName name="TEST2">#REF!</definedName>
    <definedName name="TEST3">'[15]Cap Int'!#REF!</definedName>
    <definedName name="TEST4">#REF!</definedName>
    <definedName name="TEST5">[16]Sheet1!#REF!</definedName>
    <definedName name="TEST6">[16]Sheet1!#REF!</definedName>
    <definedName name="TEST7">'[14]3127120 123107'!#REF!</definedName>
    <definedName name="TEST8">'[14]3127120 123107'!#REF!</definedName>
    <definedName name="TEST9">'[14]3127120 123107'!#REF!</definedName>
    <definedName name="TESTHKEY">#REF!</definedName>
    <definedName name="TESTKEYS">#REF!</definedName>
    <definedName name="TESTVKEY">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>#REF!</definedName>
    <definedName name="vvvv">[1]INPUT!#REF!</definedName>
    <definedName name="W">#REF!</definedName>
    <definedName name="WORK1">'[5]prop factors'!$J$1:$T$77</definedName>
    <definedName name="WORK2">'[5]prop factors'!$T$1:$AC$77</definedName>
    <definedName name="wrn.Book._.to._.Tax." hidden="1">{"bktxgj",#N/A,TRUE,"Bk-Tx-GJ-O";"BTP1",#N/A,TRUE,"Bk-Tx - O";"BTP2",#N/A,TRUE,"Bk-Tx - O";"BkTxInput",#N/A,TRUE,"Bk-Tx-Input"}</definedName>
    <definedName name="wrn.Consolidation._.Data." hidden="1">{"CONSOL1",#N/A,FALSE,"Consol - O";"CONSOL2",#N/A,FALSE,"Consol - O"}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hidden="1">{"geninfo",#N/A,FALSE,"Gen Info";"BegAcctBal",#N/A,FALSE,"Beg Acct Bal";"m1input",#N/A,FALSE,"M-1 Input";"BegBalAdj",#N/A,FALSE,"Beg Bal Adj"}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>#REF!</definedName>
  </definedNames>
  <calcPr calcId="162913" iterate="1" iterateCount="50"/>
</workbook>
</file>

<file path=xl/calcChain.xml><?xml version="1.0" encoding="utf-8"?>
<calcChain xmlns="http://schemas.openxmlformats.org/spreadsheetml/2006/main">
  <c r="D12" i="5" l="1"/>
  <c r="F12" i="5"/>
  <c r="N18" i="5"/>
  <c r="N17" i="5"/>
  <c r="N15" i="5"/>
  <c r="N14" i="5"/>
  <c r="N13" i="5"/>
  <c r="M17" i="5"/>
  <c r="L17" i="5"/>
  <c r="N12" i="5"/>
  <c r="L12" i="5"/>
  <c r="M12" i="5"/>
  <c r="L15" i="5"/>
  <c r="L14" i="5"/>
  <c r="L13" i="5"/>
  <c r="K17" i="5"/>
  <c r="I5" i="5"/>
  <c r="N5" i="5"/>
  <c r="K5" i="5"/>
  <c r="E31" i="5" l="1"/>
  <c r="E30" i="5"/>
  <c r="E14" i="5"/>
  <c r="E16" i="5" s="1"/>
  <c r="D14" i="5"/>
  <c r="F14" i="5"/>
  <c r="C12" i="5"/>
  <c r="C14" i="5" s="1"/>
  <c r="E8" i="5"/>
  <c r="E19" i="5" l="1"/>
  <c r="D30" i="4" l="1"/>
  <c r="D19" i="4"/>
  <c r="E31" i="4"/>
  <c r="E30" i="4"/>
  <c r="E14" i="4"/>
  <c r="E16" i="4" s="1"/>
  <c r="D14" i="4"/>
  <c r="F14" i="4"/>
  <c r="C12" i="4"/>
  <c r="C14" i="4" s="1"/>
  <c r="E8" i="4"/>
  <c r="D8" i="4"/>
  <c r="F8" i="4"/>
  <c r="D16" i="4" l="1"/>
  <c r="E20" i="4"/>
  <c r="E19" i="4"/>
  <c r="F16" i="4"/>
  <c r="D20" i="4"/>
  <c r="D26" i="4"/>
  <c r="C6" i="4"/>
  <c r="C8" i="4" s="1"/>
  <c r="C16" i="4" s="1"/>
  <c r="F30" i="4" l="1"/>
  <c r="D31" i="4"/>
  <c r="F26" i="4"/>
  <c r="E21" i="4"/>
  <c r="F20" i="4"/>
  <c r="F19" i="4"/>
  <c r="C19" i="4" s="1"/>
  <c r="D21" i="4"/>
  <c r="F31" i="4" l="1"/>
  <c r="F32" i="4" s="1"/>
  <c r="F36" i="4" s="1"/>
  <c r="D32" i="4"/>
  <c r="D36" i="4" s="1"/>
  <c r="F21" i="4"/>
  <c r="C20" i="4"/>
  <c r="C21" i="4" s="1"/>
  <c r="B20" i="5" l="1"/>
  <c r="E20" i="5" s="1"/>
  <c r="E21" i="5" s="1"/>
  <c r="F8" i="5" l="1"/>
  <c r="F16" i="5" s="1"/>
  <c r="D8" i="5" l="1"/>
  <c r="D16" i="5" s="1"/>
  <c r="C6" i="5"/>
  <c r="C8" i="5" s="1"/>
  <c r="C16" i="5" s="1"/>
  <c r="F20" i="5"/>
  <c r="F19" i="5"/>
  <c r="F21" i="5" l="1"/>
  <c r="D19" i="5"/>
  <c r="C19" i="5" s="1"/>
  <c r="D20" i="5"/>
  <c r="D26" i="5"/>
  <c r="F26" i="5" l="1"/>
  <c r="D30" i="5"/>
  <c r="F30" i="5" s="1"/>
  <c r="D31" i="5"/>
  <c r="D21" i="5"/>
  <c r="C20" i="5"/>
  <c r="C21" i="5" s="1"/>
  <c r="F31" i="5" l="1"/>
  <c r="F32" i="5" s="1"/>
  <c r="F36" i="5" s="1"/>
  <c r="D32" i="5"/>
  <c r="D36" i="5" s="1"/>
</calcChain>
</file>

<file path=xl/sharedStrings.xml><?xml version="1.0" encoding="utf-8"?>
<sst xmlns="http://schemas.openxmlformats.org/spreadsheetml/2006/main" count="73" uniqueCount="39">
  <si>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</si>
  <si>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</si>
  <si>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</si>
  <si>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</si>
  <si>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</si>
  <si>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</si>
  <si>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</si>
  <si>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</si>
  <si>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</si>
  <si>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</si>
  <si>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>Accumulated Deferred Federal Income Taxes:</t>
  </si>
  <si>
    <t>Federal Def. Taxes at 21% with federal tax reform rate change at 12/31/17</t>
  </si>
  <si>
    <t>Q.4</t>
  </si>
  <si>
    <t>DEFERRED TAX RESPONSE</t>
  </si>
  <si>
    <t>2017 Net Difference Book minus Tax</t>
  </si>
  <si>
    <t xml:space="preserve">2017 Net Difference Book minus Tax </t>
  </si>
  <si>
    <t>Total Federal Deferred Taxes Liability</t>
  </si>
  <si>
    <t>Increase (Decrease) Liabiliity</t>
  </si>
  <si>
    <t>EXHIBIT 2</t>
  </si>
  <si>
    <t>Reg Plant</t>
  </si>
  <si>
    <t>TOTALS</t>
  </si>
  <si>
    <t>Non-Oper</t>
  </si>
  <si>
    <t>Proposed 6 years amortization:</t>
  </si>
  <si>
    <t xml:space="preserve">     Note:  Washington Intrastate is calculated using the intrastate allocation from the 2017 Cost Study.</t>
  </si>
  <si>
    <t>WESTGATE COMMUNICATIONS LLC (dba "WeavTel")</t>
  </si>
  <si>
    <t>Plant Accumulated Depreciation (NBV)</t>
  </si>
  <si>
    <t>Plant Accumulated Tax Basis (NBV)</t>
  </si>
  <si>
    <t>Total</t>
  </si>
  <si>
    <t>GSF</t>
  </si>
  <si>
    <t>CWF</t>
  </si>
  <si>
    <t xml:space="preserve">Federal Def. Taxes at 11.44% without federal tax reform rate change - S Corp </t>
  </si>
  <si>
    <t>AD Part 64 CS</t>
  </si>
  <si>
    <t>Total Tax A/D</t>
  </si>
  <si>
    <t>Switch</t>
  </si>
  <si>
    <t>Trans</t>
  </si>
  <si>
    <t>Reg</t>
  </si>
  <si>
    <t>NR</t>
  </si>
  <si>
    <t>Plant Accumulated Depreciation</t>
  </si>
  <si>
    <t xml:space="preserve">Plant Accumulated Tax Basis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</si>
</sst>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  <numFmt numFmtId="168" formatCode="0.000000"/>
  </numFmts>
  <fonts count="1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7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6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14" borderId="0" applyNumberFormat="0" applyBorder="0" applyAlignment="0" applyProtection="0"/>
    <xf numFmtId="0" fontId="2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6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6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6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6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6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6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6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6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29" fillId="12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29" fillId="16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29" fillId="20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29" fillId="24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29" fillId="28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9" fillId="32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9" fillId="9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8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9" fillId="13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9" fillId="1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9" fillId="2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29" fillId="25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9" fillId="29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3" fillId="3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6" fillId="45" borderId="20" applyNumberFormat="0" applyAlignment="0" applyProtection="0"/>
    <xf numFmtId="0" fontId="36" fillId="45" borderId="20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7" fillId="6" borderId="4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1" fillId="6" borderId="4" applyNumberFormat="0" applyAlignment="0" applyProtection="0"/>
    <xf numFmtId="0" fontId="36" fillId="45" borderId="20" applyNumberFormat="0" applyAlignment="0" applyProtection="0"/>
    <xf numFmtId="0" fontId="18" fillId="0" borderId="0"/>
    <xf numFmtId="0" fontId="36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36" borderId="4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40" fillId="6" borderId="4" applyNumberFormat="0" applyAlignment="0" applyProtection="0"/>
    <xf numFmtId="0" fontId="38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41" fillId="59" borderId="21" applyNumberFormat="0" applyAlignment="0" applyProtection="0"/>
    <xf numFmtId="0" fontId="41" fillId="59" borderId="21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43" fillId="59" borderId="21" applyNumberFormat="0" applyAlignment="0" applyProtection="0"/>
    <xf numFmtId="0" fontId="18" fillId="0" borderId="0"/>
    <xf numFmtId="0" fontId="18" fillId="0" borderId="0"/>
    <xf numFmtId="0" fontId="42" fillId="7" borderId="7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41" fillId="59" borderId="21" applyNumberFormat="0" applyAlignment="0" applyProtection="0"/>
    <xf numFmtId="0" fontId="18" fillId="0" borderId="0"/>
    <xf numFmtId="0" fontId="41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6" fillId="2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7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4" fillId="0" borderId="3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3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8" fillId="0" borderId="3" applyNumberFormat="0" applyFill="0" applyAlignment="0" applyProtection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82" fillId="39" borderId="20" applyNumberFormat="0" applyAlignment="0" applyProtection="0"/>
    <xf numFmtId="0" fontId="82" fillId="39" borderId="20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3" fillId="5" borderId="4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9" fillId="5" borderId="4" applyNumberFormat="0" applyAlignment="0" applyProtection="0"/>
    <xf numFmtId="0" fontId="82" fillId="39" borderId="20" applyNumberFormat="0" applyAlignment="0" applyProtection="0"/>
    <xf numFmtId="0" fontId="18" fillId="0" borderId="0"/>
    <xf numFmtId="0" fontId="82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4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7" fillId="0" borderId="6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6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91" fillId="0" borderId="6" applyNumberFormat="0" applyFill="0" applyAlignment="0" applyProtection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92" fillId="0" borderId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4" fillId="4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3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39" fontId="101" fillId="0" borderId="0"/>
    <xf numFmtId="39" fontId="101" fillId="0" borderId="0"/>
    <xf numFmtId="0" fontId="18" fillId="0" borderId="0"/>
    <xf numFmtId="0" fontId="102" fillId="45" borderId="31" applyNumberFormat="0" applyAlignment="0" applyProtection="0"/>
    <xf numFmtId="0" fontId="102" fillId="45" borderId="31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3" fillId="6" borderId="5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02" fillId="45" borderId="31" applyNumberFormat="0" applyAlignment="0" applyProtection="0"/>
    <xf numFmtId="0" fontId="18" fillId="0" borderId="0"/>
    <xf numFmtId="0" fontId="102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37" fontId="106" fillId="0" borderId="0" applyNumberFormat="0" applyFill="0" applyBorder="0" applyAlignment="0" applyProtection="0"/>
    <xf numFmtId="37" fontId="106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108" fillId="62" borderId="31" applyNumberFormat="0" applyProtection="0">
      <alignment vertical="center"/>
    </xf>
    <xf numFmtId="4" fontId="108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109" fillId="73" borderId="31" applyNumberFormat="0" applyProtection="0">
      <alignment horizontal="left" vertical="center" indent="1"/>
    </xf>
    <xf numFmtId="4" fontId="109" fillId="73" borderId="31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108" fillId="78" borderId="31" applyNumberFormat="0" applyProtection="0">
      <alignment vertical="center"/>
    </xf>
    <xf numFmtId="4" fontId="108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108" fillId="74" borderId="31" applyNumberFormat="0" applyProtection="0">
      <alignment horizontal="right" vertical="center"/>
    </xf>
    <xf numFmtId="4" fontId="108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4" fontId="24" fillId="74" borderId="31" applyNumberFormat="0" applyProtection="0">
      <alignment horizontal="right" vertical="center"/>
    </xf>
    <xf numFmtId="4" fontId="24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0" borderId="10"/>
    <xf numFmtId="0" fontId="100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0" fillId="0" borderId="36"/>
    <xf numFmtId="0" fontId="100" fillId="0" borderId="36"/>
    <xf numFmtId="0" fontId="1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49" fontId="120" fillId="0" borderId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67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3" fillId="33" borderId="11" xfId="2" applyNumberFormat="1" applyFont="1" applyFill="1" applyBorder="1"/>
    <xf numFmtId="0" fontId="20" fillId="0" borderId="0" xfId="1" applyFont="1" applyFill="1" applyBorder="1"/>
    <xf numFmtId="165" fontId="24" fillId="0" borderId="13" xfId="2" applyNumberFormat="1" applyFont="1" applyFill="1" applyBorder="1" applyAlignment="1">
      <alignment horizontal="right"/>
    </xf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4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166" fontId="121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Fill="1"/>
    <xf numFmtId="164" fontId="19" fillId="0" borderId="11" xfId="1" quotePrefix="1" applyNumberFormat="1" applyFont="1" applyFill="1" applyBorder="1" applyAlignment="1">
      <alignment horizontal="center"/>
    </xf>
    <xf numFmtId="165" fontId="23" fillId="0" borderId="11" xfId="2" applyNumberFormat="1" applyFont="1" applyFill="1" applyBorder="1"/>
    <xf numFmtId="165" fontId="19" fillId="0" borderId="15" xfId="2" applyNumberFormat="1" applyFont="1" applyFill="1" applyBorder="1"/>
    <xf numFmtId="37" fontId="20" fillId="0" borderId="11" xfId="2" applyNumberFormat="1" applyFont="1" applyFill="1" applyBorder="1"/>
    <xf numFmtId="37" fontId="0" fillId="0" borderId="13" xfId="0" applyNumberFormat="1" applyFill="1" applyBorder="1"/>
    <xf numFmtId="43" fontId="0" fillId="0" borderId="0" xfId="0" applyNumberFormat="1"/>
    <xf numFmtId="43" fontId="0" fillId="0" borderId="0" xfId="39276" applyFont="1"/>
    <xf numFmtId="0" fontId="0" fillId="80" borderId="0" xfId="0" applyFill="1"/>
    <xf numFmtId="0" fontId="19" fillId="80" borderId="0" xfId="0" applyFont="1" applyFill="1"/>
    <xf numFmtId="37" fontId="19" fillId="80" borderId="38" xfId="0" applyNumberFormat="1" applyFont="1" applyFill="1" applyBorder="1"/>
    <xf numFmtId="0" fontId="19" fillId="80" borderId="0" xfId="0" applyFont="1" applyFill="1" applyAlignment="1">
      <alignment horizontal="center"/>
    </xf>
    <xf numFmtId="168" fontId="0" fillId="0" borderId="0" xfId="0" applyNumberFormat="1"/>
    <xf numFmtId="0" fontId="0" fillId="0" borderId="0" xfId="0" applyAlignment="1">
      <alignment horizontal="center"/>
    </xf>
  </cellXfs>
  <cellStyles count="39277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" xfId="39276" builtinId="3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28" Type="http://schemas.openxmlformats.org/officeDocument/2006/relationships/customXml" Target="../customXml/item5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Consolidated%20T78%20FA%20Tie%20out/Telecom/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8/Pro/TMW%20Support/FA%20MW%20Support/Q3%20Rec/US%20Cellular/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4/Ret/USCC/Workpapers/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txm/Local%20Settings/Temporary%20Internet%20Files/OLK7D7/US%20Cellular/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23WORK/WCK_FILE/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kkr/Local%20Settings/Temporary%20Internet%20Files/OLK3F/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USCC/SOA/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USCC/Eliminations/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6"/>
  <sheetViews>
    <sheetView tabSelected="1" zoomScaleNormal="100" workbookViewId="0">
      <selection activeCell="E28" sqref="E28"/>
    </sheetView>
  </sheetViews>
  <sheetFormatPr defaultRowHeight="12.5"/>
  <cols>
    <col min="2" max="2" width="107.1796875" customWidth="1"/>
    <col min="3" max="3" width="20.453125" customWidth="1"/>
    <col min="4" max="4" width="21.54296875" customWidth="1"/>
    <col min="5" max="5" width="15.7265625" customWidth="1"/>
    <col min="6" max="6" width="24.26953125" customWidth="1"/>
    <col min="7" max="7" width="10.26953125" customWidth="1"/>
    <col min="9" max="9" width="10.26953125" bestFit="1" customWidth="1"/>
    <col min="11" max="11" width="13.7265625" customWidth="1"/>
    <col min="12" max="12" width="12.7265625" customWidth="1"/>
  </cols>
  <sheetData>
    <row r="1" spans="1:9" ht="15.5">
      <c r="A1">
        <v>1</v>
      </c>
      <c r="B1" s="1" t="s">
        <v>24</v>
      </c>
      <c r="C1" s="2"/>
      <c r="D1" s="3"/>
      <c r="E1" s="29"/>
      <c r="F1" s="52" t="s">
        <v>18</v>
      </c>
    </row>
    <row r="2" spans="1:9" ht="15.5">
      <c r="A2">
        <v>2</v>
      </c>
      <c r="B2" s="1" t="s">
        <v>13</v>
      </c>
      <c r="C2" s="50"/>
      <c r="D2" s="50"/>
      <c r="E2" s="50"/>
    </row>
    <row r="3" spans="1:9" ht="15.5">
      <c r="A3">
        <v>3</v>
      </c>
      <c r="B3" s="4">
        <v>43100</v>
      </c>
    </row>
    <row r="4" spans="1:9" ht="15.5">
      <c r="A4">
        <v>4</v>
      </c>
      <c r="B4" s="5"/>
      <c r="C4" s="6"/>
      <c r="D4" s="7"/>
      <c r="E4" s="7"/>
      <c r="F4" s="7"/>
    </row>
    <row r="5" spans="1:9" ht="15.5">
      <c r="A5">
        <v>5</v>
      </c>
      <c r="B5" s="8" t="s">
        <v>3</v>
      </c>
      <c r="C5" s="54" t="s">
        <v>20</v>
      </c>
      <c r="D5" s="30" t="s">
        <v>19</v>
      </c>
      <c r="E5" s="9" t="s">
        <v>21</v>
      </c>
      <c r="F5" s="9" t="s">
        <v>0</v>
      </c>
    </row>
    <row r="6" spans="1:9" ht="15.5">
      <c r="A6">
        <v>6</v>
      </c>
      <c r="B6" s="10" t="s">
        <v>25</v>
      </c>
      <c r="C6" s="11">
        <f>SUM(D6:F6)</f>
        <v>431516.39999999991</v>
      </c>
      <c r="D6" s="31">
        <v>416932.95363169664</v>
      </c>
      <c r="E6" s="55"/>
      <c r="F6" s="11">
        <v>14583.446368303285</v>
      </c>
    </row>
    <row r="7" spans="1:9" ht="15.5">
      <c r="A7">
        <v>7</v>
      </c>
      <c r="B7" s="12"/>
      <c r="C7" s="13"/>
      <c r="D7" s="32"/>
      <c r="E7" s="13"/>
      <c r="F7" s="13"/>
    </row>
    <row r="8" spans="1:9" ht="16" thickBot="1">
      <c r="A8">
        <v>8</v>
      </c>
      <c r="B8" s="14" t="s">
        <v>3</v>
      </c>
      <c r="C8" s="15">
        <f>C6</f>
        <v>431516.39999999991</v>
      </c>
      <c r="D8" s="33">
        <f>SUM(D6:D7)</f>
        <v>416932.95363169664</v>
      </c>
      <c r="E8" s="56">
        <f>SUM(E6:E7)</f>
        <v>0</v>
      </c>
      <c r="F8" s="15">
        <f>SUM(F6:F7)</f>
        <v>14583.446368303285</v>
      </c>
    </row>
    <row r="9" spans="1:9" ht="16" thickTop="1">
      <c r="A9">
        <v>9</v>
      </c>
      <c r="B9" s="6"/>
      <c r="C9" s="16"/>
      <c r="D9" s="34"/>
      <c r="E9" s="16"/>
      <c r="F9" s="16"/>
    </row>
    <row r="10" spans="1:9" ht="15.5">
      <c r="A10">
        <v>10</v>
      </c>
      <c r="B10" s="6"/>
      <c r="C10" s="16"/>
      <c r="D10" s="34"/>
      <c r="E10" s="16"/>
      <c r="F10" s="16"/>
    </row>
    <row r="11" spans="1:9" ht="15.5">
      <c r="A11">
        <v>11</v>
      </c>
      <c r="B11" s="17" t="s">
        <v>1</v>
      </c>
      <c r="C11" s="9"/>
      <c r="D11" s="30"/>
      <c r="E11" s="9"/>
      <c r="F11" s="9"/>
    </row>
    <row r="12" spans="1:9" ht="15.5">
      <c r="A12">
        <v>12</v>
      </c>
      <c r="B12" s="18" t="s">
        <v>26</v>
      </c>
      <c r="C12" s="19">
        <f>SUM(D12:F12)</f>
        <v>375960</v>
      </c>
      <c r="D12" s="35">
        <v>357713.10621885245</v>
      </c>
      <c r="E12" s="21"/>
      <c r="F12" s="19">
        <v>18246.893781147544</v>
      </c>
    </row>
    <row r="13" spans="1:9" ht="15.5">
      <c r="A13">
        <v>13</v>
      </c>
      <c r="B13" s="20"/>
      <c r="C13" s="21"/>
      <c r="D13" s="35"/>
      <c r="E13" s="20"/>
      <c r="F13" s="20"/>
    </row>
    <row r="14" spans="1:9" ht="16" thickBot="1">
      <c r="A14">
        <v>14</v>
      </c>
      <c r="B14" s="22" t="s">
        <v>2</v>
      </c>
      <c r="C14" s="23">
        <f>SUM(C12:C13)</f>
        <v>375960</v>
      </c>
      <c r="D14" s="33">
        <f>SUM(D12:D13)</f>
        <v>357713.10621885245</v>
      </c>
      <c r="E14" s="56">
        <f>SUM(E12:E13)</f>
        <v>0</v>
      </c>
      <c r="F14" s="15">
        <f>SUM(F12:F13)</f>
        <v>18246.893781147544</v>
      </c>
      <c r="G14" s="50"/>
      <c r="H14" s="50"/>
      <c r="I14" s="50"/>
    </row>
    <row r="15" spans="1:9" ht="16" thickTop="1">
      <c r="A15">
        <v>15</v>
      </c>
      <c r="B15" s="24"/>
      <c r="C15" s="16"/>
      <c r="D15" s="34"/>
      <c r="E15" s="16"/>
      <c r="F15" s="16"/>
      <c r="G15" s="50"/>
      <c r="H15" s="50"/>
      <c r="I15" s="50"/>
    </row>
    <row r="16" spans="1:9" ht="15.5">
      <c r="A16">
        <v>16</v>
      </c>
      <c r="B16" s="40" t="s">
        <v>15</v>
      </c>
      <c r="C16" s="25">
        <f>C14-C8</f>
        <v>-55556.399999999907</v>
      </c>
      <c r="D16" s="37">
        <f>D14-D8</f>
        <v>-59219.847412844189</v>
      </c>
      <c r="E16" s="57">
        <f>E14-E8</f>
        <v>0</v>
      </c>
      <c r="F16" s="25">
        <f>F14-F8</f>
        <v>3663.4474128442598</v>
      </c>
      <c r="G16" s="50"/>
      <c r="H16" s="50"/>
      <c r="I16" s="50"/>
    </row>
    <row r="17" spans="1:9">
      <c r="A17">
        <v>17</v>
      </c>
      <c r="C17" s="26"/>
      <c r="D17" s="36"/>
      <c r="E17" s="28"/>
      <c r="F17" s="26"/>
      <c r="G17" s="50"/>
      <c r="H17" s="50"/>
      <c r="I17" s="50"/>
    </row>
    <row r="18" spans="1:9" ht="13">
      <c r="A18">
        <v>18</v>
      </c>
      <c r="B18" s="47" t="s">
        <v>16</v>
      </c>
      <c r="C18" s="26"/>
      <c r="D18" s="36"/>
      <c r="E18" s="28"/>
      <c r="F18" s="26"/>
      <c r="G18" s="50"/>
      <c r="H18" s="50"/>
      <c r="I18" s="50"/>
    </row>
    <row r="19" spans="1:9">
      <c r="A19">
        <v>19</v>
      </c>
      <c r="B19" s="27">
        <v>0.21</v>
      </c>
      <c r="C19" s="26">
        <f>SUM(D19:F19)</f>
        <v>-11666.843999999985</v>
      </c>
      <c r="D19" s="36">
        <f>D16*$B$19</f>
        <v>-12436.16795669728</v>
      </c>
      <c r="E19" s="28">
        <f>E16*$B$19</f>
        <v>0</v>
      </c>
      <c r="F19" s="26">
        <f>F16*$B$19</f>
        <v>769.32395669729453</v>
      </c>
      <c r="G19" s="28"/>
      <c r="H19" s="50"/>
      <c r="I19" s="50"/>
    </row>
    <row r="20" spans="1:9">
      <c r="A20">
        <v>20</v>
      </c>
      <c r="B20" s="27">
        <v>0.11435992132509709</v>
      </c>
      <c r="C20" s="48">
        <f>SUM(D20:F20)</f>
        <v>-6353.4255331056156</v>
      </c>
      <c r="D20" s="49">
        <f>D16*$B$20</f>
        <v>-6772.3770910171161</v>
      </c>
      <c r="E20" s="58">
        <f>E16*$B$20</f>
        <v>0</v>
      </c>
      <c r="F20" s="48">
        <f>F16*$B$20</f>
        <v>418.95155791150006</v>
      </c>
      <c r="G20" s="50"/>
      <c r="H20" s="50"/>
      <c r="I20" s="50"/>
    </row>
    <row r="21" spans="1:9">
      <c r="A21">
        <v>21</v>
      </c>
      <c r="B21" s="51" t="s">
        <v>17</v>
      </c>
      <c r="C21" s="26">
        <f>C20-C19</f>
        <v>5313.418466894369</v>
      </c>
      <c r="D21" s="36">
        <f>D20-D19</f>
        <v>5663.7908656801637</v>
      </c>
      <c r="E21" s="28">
        <f>E20-E19</f>
        <v>0</v>
      </c>
      <c r="F21" s="26">
        <f>F20-F19</f>
        <v>-350.37239878579447</v>
      </c>
    </row>
    <row r="22" spans="1:9">
      <c r="A22">
        <v>22</v>
      </c>
      <c r="B22" s="27"/>
      <c r="C22" s="26"/>
      <c r="D22" s="36"/>
      <c r="E22" s="28"/>
      <c r="F22" s="26"/>
    </row>
    <row r="23" spans="1:9">
      <c r="A23">
        <v>23</v>
      </c>
      <c r="B23" s="27"/>
      <c r="C23" s="26"/>
      <c r="D23" s="36"/>
      <c r="E23" s="28"/>
      <c r="F23" s="26"/>
    </row>
    <row r="24" spans="1:9">
      <c r="A24">
        <v>24</v>
      </c>
      <c r="B24" s="27"/>
      <c r="C24" s="26"/>
      <c r="D24" s="36"/>
      <c r="E24" s="28"/>
      <c r="F24" s="26"/>
    </row>
    <row r="25" spans="1:9" ht="15.5">
      <c r="A25">
        <v>25</v>
      </c>
      <c r="C25" s="26"/>
      <c r="D25" s="41" t="s">
        <v>9</v>
      </c>
      <c r="E25" s="41" t="s">
        <v>6</v>
      </c>
      <c r="F25" s="41" t="s">
        <v>5</v>
      </c>
    </row>
    <row r="26" spans="1:9" ht="15.5">
      <c r="A26">
        <v>26</v>
      </c>
      <c r="B26" s="46" t="s">
        <v>14</v>
      </c>
      <c r="C26" s="26"/>
      <c r="D26" s="38">
        <f>D16</f>
        <v>-59219.847412844189</v>
      </c>
      <c r="E26" s="45">
        <v>0.67772100000000002</v>
      </c>
      <c r="F26" s="38">
        <f>ROUND(D26*E26,0)</f>
        <v>-40135</v>
      </c>
    </row>
    <row r="27" spans="1:9">
      <c r="A27">
        <v>27</v>
      </c>
      <c r="C27" s="26"/>
      <c r="D27" s="36"/>
      <c r="E27" s="26"/>
      <c r="F27" s="26"/>
    </row>
    <row r="28" spans="1:9">
      <c r="A28">
        <v>28</v>
      </c>
      <c r="C28" s="26"/>
      <c r="D28" s="36"/>
      <c r="E28" s="26"/>
      <c r="F28" s="26"/>
    </row>
    <row r="29" spans="1:9" ht="15.5">
      <c r="A29">
        <v>29</v>
      </c>
      <c r="B29" s="29" t="s">
        <v>10</v>
      </c>
      <c r="C29" s="26"/>
      <c r="D29" s="41" t="s">
        <v>9</v>
      </c>
      <c r="E29" s="41" t="s">
        <v>6</v>
      </c>
      <c r="F29" s="41" t="s">
        <v>5</v>
      </c>
    </row>
    <row r="30" spans="1:9" ht="15.5">
      <c r="A30">
        <v>30</v>
      </c>
      <c r="B30" s="53" t="s">
        <v>30</v>
      </c>
      <c r="D30" s="38">
        <f>D26*0.11436</f>
        <v>-6772.3817501328613</v>
      </c>
      <c r="E30" s="45">
        <f>E26</f>
        <v>0.67772100000000002</v>
      </c>
      <c r="F30" s="38">
        <f>ROUND(D30*E30,0)</f>
        <v>-4590</v>
      </c>
    </row>
    <row r="31" spans="1:9" ht="16" thickBot="1">
      <c r="A31">
        <v>31</v>
      </c>
      <c r="B31" s="2" t="s">
        <v>11</v>
      </c>
      <c r="D31" s="38">
        <f>D26*0.21</f>
        <v>-12436.16795669728</v>
      </c>
      <c r="E31" s="45">
        <f>E26</f>
        <v>0.67772100000000002</v>
      </c>
      <c r="F31" s="38">
        <f>ROUND(D31*E31,0)</f>
        <v>-8428</v>
      </c>
      <c r="G31" s="44" t="s">
        <v>8</v>
      </c>
    </row>
    <row r="32" spans="1:9" ht="16" thickBot="1">
      <c r="A32">
        <v>32</v>
      </c>
      <c r="B32" s="43" t="s">
        <v>4</v>
      </c>
      <c r="D32" s="39">
        <f>D31-D30</f>
        <v>-5663.7862065644185</v>
      </c>
      <c r="E32" s="42"/>
      <c r="F32" s="39">
        <f>F31-F30</f>
        <v>-3838</v>
      </c>
      <c r="G32" s="44" t="s">
        <v>7</v>
      </c>
    </row>
    <row r="33" spans="1:7">
      <c r="A33">
        <v>33</v>
      </c>
    </row>
    <row r="34" spans="1:7" ht="15.5">
      <c r="A34">
        <v>34</v>
      </c>
      <c r="B34" s="43" t="s">
        <v>23</v>
      </c>
    </row>
    <row r="35" spans="1:7">
      <c r="A35">
        <v>35</v>
      </c>
    </row>
    <row r="36" spans="1:7" s="61" customFormat="1" ht="15.5">
      <c r="A36" s="61">
        <v>36</v>
      </c>
      <c r="B36" s="62" t="s">
        <v>22</v>
      </c>
      <c r="D36" s="63">
        <f>D32/6</f>
        <v>-943.96436776073642</v>
      </c>
      <c r="F36" s="63">
        <f>F32/6</f>
        <v>-639.66666666666663</v>
      </c>
      <c r="G36" s="64" t="s">
        <v>12</v>
      </c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6"/>
  <sheetViews>
    <sheetView topLeftCell="A19" workbookViewId="0"/>
  </sheetViews>
  <sheetFormatPr defaultRowHeight="12.5"/>
  <cols>
    <col min="2" max="2" width="107.1796875" customWidth="1"/>
    <col min="3" max="3" width="20.453125" customWidth="1"/>
    <col min="4" max="4" width="21.54296875" customWidth="1"/>
    <col min="5" max="5" width="15.7265625" customWidth="1"/>
    <col min="6" max="6" width="24.26953125" customWidth="1"/>
    <col min="7" max="7" width="10.26953125" customWidth="1"/>
    <col min="9" max="9" width="10.26953125" bestFit="1" customWidth="1"/>
    <col min="11" max="11" width="13.7265625" customWidth="1"/>
    <col min="12" max="12" width="12.7265625" customWidth="1"/>
    <col min="13" max="13" width="11.90625" customWidth="1"/>
    <col min="14" max="14" width="12.7265625" customWidth="1"/>
  </cols>
  <sheetData>
    <row r="1" spans="1:15" ht="15.5">
      <c r="A1">
        <v>1</v>
      </c>
      <c r="B1" s="1" t="s">
        <v>24</v>
      </c>
      <c r="C1" s="2"/>
      <c r="D1" s="3"/>
      <c r="E1" s="29"/>
      <c r="F1" s="52" t="s">
        <v>18</v>
      </c>
    </row>
    <row r="2" spans="1:15" ht="15.5">
      <c r="A2">
        <v>2</v>
      </c>
      <c r="B2" s="1" t="s">
        <v>13</v>
      </c>
      <c r="C2" s="50"/>
      <c r="D2" s="50"/>
      <c r="E2" s="50"/>
    </row>
    <row r="3" spans="1:15" ht="15.5">
      <c r="A3">
        <v>3</v>
      </c>
      <c r="B3" s="4">
        <v>43100</v>
      </c>
      <c r="D3">
        <v>1785943.3899999997</v>
      </c>
      <c r="F3">
        <v>21965.102403114754</v>
      </c>
      <c r="H3">
        <v>0</v>
      </c>
      <c r="I3">
        <v>1763978.2875968851</v>
      </c>
    </row>
    <row r="4" spans="1:15" ht="15.5">
      <c r="A4">
        <v>4</v>
      </c>
      <c r="B4" s="5"/>
      <c r="C4" s="6"/>
      <c r="D4" s="7"/>
      <c r="E4" s="7"/>
      <c r="F4" s="7"/>
      <c r="I4">
        <v>280417.55999999994</v>
      </c>
      <c r="K4">
        <v>21965.102403114754</v>
      </c>
      <c r="M4">
        <v>0</v>
      </c>
      <c r="N4">
        <v>258452.45759688519</v>
      </c>
      <c r="O4" t="s">
        <v>31</v>
      </c>
    </row>
    <row r="5" spans="1:15" ht="15.5">
      <c r="A5">
        <v>5</v>
      </c>
      <c r="B5" s="8" t="s">
        <v>3</v>
      </c>
      <c r="C5" s="54" t="s">
        <v>20</v>
      </c>
      <c r="D5" s="30" t="s">
        <v>19</v>
      </c>
      <c r="E5" s="9" t="s">
        <v>21</v>
      </c>
      <c r="F5" s="9" t="s">
        <v>0</v>
      </c>
      <c r="I5" s="65">
        <f>SUM(K5:N5)</f>
        <v>1</v>
      </c>
      <c r="K5">
        <f>K4/I4</f>
        <v>7.8329981913810104E-2</v>
      </c>
      <c r="N5">
        <f>N4/I4</f>
        <v>0.92167001808618987</v>
      </c>
    </row>
    <row r="6" spans="1:15" ht="15.5">
      <c r="A6">
        <v>6</v>
      </c>
      <c r="B6" s="10" t="s">
        <v>37</v>
      </c>
      <c r="C6" s="11">
        <f>SUM(D6:F6)</f>
        <v>1785943.39</v>
      </c>
      <c r="D6" s="31">
        <v>1763978.2875968851</v>
      </c>
      <c r="E6" s="55"/>
      <c r="F6" s="11">
        <v>21965.102403114754</v>
      </c>
    </row>
    <row r="7" spans="1:15" ht="15.5">
      <c r="A7">
        <v>7</v>
      </c>
      <c r="B7" s="12"/>
      <c r="C7" s="13"/>
      <c r="D7" s="32"/>
      <c r="E7" s="13"/>
      <c r="F7" s="13"/>
    </row>
    <row r="8" spans="1:15" ht="16" thickBot="1">
      <c r="A8">
        <v>8</v>
      </c>
      <c r="B8" s="14" t="s">
        <v>3</v>
      </c>
      <c r="C8" s="15">
        <f>C6</f>
        <v>1785943.39</v>
      </c>
      <c r="D8" s="33">
        <f>SUM(D6:D7)</f>
        <v>1763978.2875968851</v>
      </c>
      <c r="E8" s="56">
        <f>SUM(E6:E7)</f>
        <v>0</v>
      </c>
      <c r="F8" s="15">
        <f>SUM(F6:F7)</f>
        <v>21965.102403114754</v>
      </c>
    </row>
    <row r="9" spans="1:15" ht="16" thickTop="1">
      <c r="A9">
        <v>9</v>
      </c>
      <c r="B9" s="6"/>
      <c r="C9" s="16"/>
      <c r="D9" s="34"/>
      <c r="E9" s="16"/>
      <c r="F9" s="16"/>
    </row>
    <row r="10" spans="1:15" ht="15.5">
      <c r="A10">
        <v>10</v>
      </c>
      <c r="B10" s="6"/>
      <c r="C10" s="16"/>
      <c r="D10" s="34"/>
      <c r="E10" s="16"/>
      <c r="F10" s="16"/>
      <c r="I10" t="s">
        <v>32</v>
      </c>
      <c r="K10" s="60">
        <v>1858044</v>
      </c>
      <c r="L10" s="66"/>
      <c r="M10" s="66"/>
    </row>
    <row r="11" spans="1:15" ht="15.5">
      <c r="A11">
        <v>11</v>
      </c>
      <c r="B11" s="17" t="s">
        <v>1</v>
      </c>
      <c r="C11" s="9"/>
      <c r="D11" s="30"/>
      <c r="E11" s="9"/>
      <c r="F11" s="9"/>
      <c r="K11" s="60"/>
      <c r="L11" s="66" t="s">
        <v>35</v>
      </c>
      <c r="M11" s="66" t="s">
        <v>36</v>
      </c>
      <c r="N11" s="66" t="s">
        <v>27</v>
      </c>
    </row>
    <row r="12" spans="1:15" ht="15.5">
      <c r="A12">
        <v>12</v>
      </c>
      <c r="B12" s="18" t="s">
        <v>38</v>
      </c>
      <c r="C12" s="19">
        <f>SUM(D12:F12)</f>
        <v>1858044</v>
      </c>
      <c r="D12" s="35">
        <f>L17</f>
        <v>1837377.6525618061</v>
      </c>
      <c r="E12" s="21"/>
      <c r="F12" s="19">
        <f>M17</f>
        <v>20666.347438193916</v>
      </c>
      <c r="J12" t="s">
        <v>28</v>
      </c>
      <c r="K12" s="60">
        <v>263837</v>
      </c>
      <c r="L12" s="59">
        <f>N5*K12</f>
        <v>243170.65256180608</v>
      </c>
      <c r="M12" s="59">
        <f>K12*K5</f>
        <v>20666.347438193916</v>
      </c>
      <c r="N12" s="59">
        <f>SUM(L12:M12)</f>
        <v>263837</v>
      </c>
    </row>
    <row r="13" spans="1:15" ht="15.5">
      <c r="A13">
        <v>13</v>
      </c>
      <c r="B13" s="20"/>
      <c r="C13" s="21"/>
      <c r="D13" s="35"/>
      <c r="E13" s="20"/>
      <c r="F13" s="20"/>
      <c r="J13" t="s">
        <v>33</v>
      </c>
      <c r="K13" s="60">
        <v>565581</v>
      </c>
      <c r="L13" s="59">
        <f>K13</f>
        <v>565581</v>
      </c>
      <c r="N13" s="59">
        <f>SUM(L13:M13)</f>
        <v>565581</v>
      </c>
    </row>
    <row r="14" spans="1:15" ht="16" thickBot="1">
      <c r="A14">
        <v>14</v>
      </c>
      <c r="B14" s="22" t="s">
        <v>2</v>
      </c>
      <c r="C14" s="23">
        <f>SUM(C12:C13)</f>
        <v>1858044</v>
      </c>
      <c r="D14" s="33">
        <f>SUM(D12:D13)</f>
        <v>1837377.6525618061</v>
      </c>
      <c r="E14" s="56">
        <f>SUM(E12:E13)</f>
        <v>0</v>
      </c>
      <c r="F14" s="15">
        <f>SUM(F12:F13)</f>
        <v>20666.347438193916</v>
      </c>
      <c r="G14" s="50"/>
      <c r="H14" s="50"/>
      <c r="I14" s="50"/>
      <c r="J14" t="s">
        <v>34</v>
      </c>
      <c r="K14" s="60">
        <v>788182</v>
      </c>
      <c r="L14" s="59">
        <f>K14</f>
        <v>788182</v>
      </c>
      <c r="N14" s="59">
        <f>SUM(L14:M14)</f>
        <v>788182</v>
      </c>
    </row>
    <row r="15" spans="1:15" ht="16" thickTop="1">
      <c r="A15">
        <v>15</v>
      </c>
      <c r="B15" s="24"/>
      <c r="C15" s="16"/>
      <c r="D15" s="34"/>
      <c r="E15" s="16"/>
      <c r="F15" s="16"/>
      <c r="G15" s="50"/>
      <c r="H15" s="50"/>
      <c r="I15" s="50"/>
      <c r="J15" t="s">
        <v>29</v>
      </c>
      <c r="K15" s="60">
        <v>240444</v>
      </c>
      <c r="L15" s="59">
        <f>K15</f>
        <v>240444</v>
      </c>
      <c r="N15" s="59">
        <f>SUM(L15:M15)</f>
        <v>240444</v>
      </c>
    </row>
    <row r="16" spans="1:15" ht="15.5">
      <c r="A16">
        <v>16</v>
      </c>
      <c r="B16" s="40" t="s">
        <v>15</v>
      </c>
      <c r="C16" s="25">
        <f>C14-C8</f>
        <v>72100.610000000102</v>
      </c>
      <c r="D16" s="37">
        <f>D14-D8</f>
        <v>73399.364964921027</v>
      </c>
      <c r="E16" s="57">
        <f>E14-E8</f>
        <v>0</v>
      </c>
      <c r="F16" s="25">
        <f>F14-F8</f>
        <v>-1298.7549649208377</v>
      </c>
      <c r="G16" s="50"/>
      <c r="H16" s="50"/>
      <c r="I16" s="50"/>
    </row>
    <row r="17" spans="1:14">
      <c r="A17">
        <v>17</v>
      </c>
      <c r="C17" s="26"/>
      <c r="D17" s="36"/>
      <c r="E17" s="28"/>
      <c r="F17" s="26"/>
      <c r="G17" s="50"/>
      <c r="H17" s="50"/>
      <c r="I17" s="50"/>
      <c r="K17" s="59">
        <f>SUM(K12:K15)</f>
        <v>1858044</v>
      </c>
      <c r="L17" s="59">
        <f>SUM(L12:L15)</f>
        <v>1837377.6525618061</v>
      </c>
      <c r="M17" s="59">
        <f>SUM(M12:M15)</f>
        <v>20666.347438193916</v>
      </c>
      <c r="N17" s="59">
        <f>SUM(N12:N15)</f>
        <v>1858044</v>
      </c>
    </row>
    <row r="18" spans="1:14" ht="13">
      <c r="A18">
        <v>18</v>
      </c>
      <c r="B18" s="47" t="s">
        <v>16</v>
      </c>
      <c r="C18" s="26"/>
      <c r="D18" s="36"/>
      <c r="E18" s="28"/>
      <c r="F18" s="26"/>
      <c r="G18" s="50"/>
      <c r="H18" s="50"/>
      <c r="I18" s="50"/>
      <c r="N18" s="59">
        <f>SUM(L17:M17)</f>
        <v>1858044</v>
      </c>
    </row>
    <row r="19" spans="1:14">
      <c r="A19">
        <v>19</v>
      </c>
      <c r="B19" s="27">
        <v>0.21</v>
      </c>
      <c r="C19" s="26">
        <f>SUM(D19:F19)</f>
        <v>15141.128100000038</v>
      </c>
      <c r="D19" s="36">
        <f>D16*$B$19</f>
        <v>15413.866642633415</v>
      </c>
      <c r="E19" s="28">
        <f>E16*$B$19</f>
        <v>0</v>
      </c>
      <c r="F19" s="26">
        <f>F16*$B$19</f>
        <v>-272.73854263337591</v>
      </c>
      <c r="G19" s="28"/>
      <c r="H19" s="50"/>
      <c r="I19" s="50"/>
    </row>
    <row r="20" spans="1:14">
      <c r="A20">
        <v>20</v>
      </c>
      <c r="B20" s="27" t="e">
        <f>#REF!</f>
        <v>#REF!</v>
      </c>
      <c r="C20" s="48" t="e">
        <f>SUM(D20:F20)</f>
        <v>#REF!</v>
      </c>
      <c r="D20" s="49" t="e">
        <f>D16*$B$20</f>
        <v>#REF!</v>
      </c>
      <c r="E20" s="58" t="e">
        <f>E16*$B$20</f>
        <v>#REF!</v>
      </c>
      <c r="F20" s="48" t="e">
        <f>F16*$B$20</f>
        <v>#REF!</v>
      </c>
      <c r="G20" s="50"/>
      <c r="H20" s="50"/>
      <c r="I20" s="50"/>
    </row>
    <row r="21" spans="1:14">
      <c r="A21">
        <v>21</v>
      </c>
      <c r="B21" s="51" t="s">
        <v>17</v>
      </c>
      <c r="C21" s="26" t="e">
        <f>C20-C19</f>
        <v>#REF!</v>
      </c>
      <c r="D21" s="36" t="e">
        <f>D20-D19</f>
        <v>#REF!</v>
      </c>
      <c r="E21" s="28" t="e">
        <f>E20-E19</f>
        <v>#REF!</v>
      </c>
      <c r="F21" s="26" t="e">
        <f>F20-F19</f>
        <v>#REF!</v>
      </c>
    </row>
    <row r="22" spans="1:14">
      <c r="A22">
        <v>22</v>
      </c>
      <c r="B22" s="27"/>
      <c r="C22" s="26"/>
      <c r="D22" s="36"/>
      <c r="E22" s="28"/>
      <c r="F22" s="26"/>
    </row>
    <row r="23" spans="1:14">
      <c r="A23">
        <v>23</v>
      </c>
      <c r="B23" s="27"/>
      <c r="C23" s="26"/>
      <c r="D23" s="36"/>
      <c r="E23" s="28"/>
      <c r="F23" s="26"/>
    </row>
    <row r="24" spans="1:14">
      <c r="A24">
        <v>24</v>
      </c>
      <c r="B24" s="27"/>
      <c r="C24" s="26"/>
      <c r="D24" s="36"/>
      <c r="E24" s="28"/>
      <c r="F24" s="26"/>
    </row>
    <row r="25" spans="1:14" ht="15.5">
      <c r="A25">
        <v>25</v>
      </c>
      <c r="C25" s="26"/>
      <c r="D25" s="41" t="s">
        <v>9</v>
      </c>
      <c r="E25" s="41" t="s">
        <v>6</v>
      </c>
      <c r="F25" s="41" t="s">
        <v>5</v>
      </c>
    </row>
    <row r="26" spans="1:14" ht="15.5">
      <c r="A26">
        <v>26</v>
      </c>
      <c r="B26" s="46" t="s">
        <v>14</v>
      </c>
      <c r="C26" s="26"/>
      <c r="D26" s="38">
        <f>D16</f>
        <v>73399.364964921027</v>
      </c>
      <c r="E26" s="45">
        <v>0.67772100000000002</v>
      </c>
      <c r="F26" s="38">
        <f>ROUND(D26*E26,0)</f>
        <v>49744</v>
      </c>
    </row>
    <row r="27" spans="1:14">
      <c r="A27">
        <v>27</v>
      </c>
      <c r="C27" s="26"/>
      <c r="D27" s="36"/>
      <c r="E27" s="26"/>
      <c r="F27" s="26"/>
    </row>
    <row r="28" spans="1:14">
      <c r="A28">
        <v>28</v>
      </c>
      <c r="C28" s="26"/>
      <c r="D28" s="36"/>
      <c r="E28" s="26"/>
      <c r="F28" s="26"/>
    </row>
    <row r="29" spans="1:14" ht="15.5">
      <c r="A29">
        <v>29</v>
      </c>
      <c r="B29" s="29" t="s">
        <v>10</v>
      </c>
      <c r="C29" s="26"/>
      <c r="D29" s="41" t="s">
        <v>9</v>
      </c>
      <c r="E29" s="41" t="s">
        <v>6</v>
      </c>
      <c r="F29" s="41" t="s">
        <v>5</v>
      </c>
    </row>
    <row r="30" spans="1:14" ht="15.5">
      <c r="A30">
        <v>30</v>
      </c>
      <c r="B30" s="53" t="s">
        <v>30</v>
      </c>
      <c r="D30" s="38">
        <f>D26*0.11436</f>
        <v>8393.9513773883682</v>
      </c>
      <c r="E30" s="45">
        <f>E26</f>
        <v>0.67772100000000002</v>
      </c>
      <c r="F30" s="38">
        <f>ROUND(D30*E30,0)</f>
        <v>5689</v>
      </c>
    </row>
    <row r="31" spans="1:14" ht="16" thickBot="1">
      <c r="A31">
        <v>31</v>
      </c>
      <c r="B31" s="2" t="s">
        <v>11</v>
      </c>
      <c r="D31" s="38">
        <f>D26*0.21</f>
        <v>15413.866642633415</v>
      </c>
      <c r="E31" s="45">
        <f>E26</f>
        <v>0.67772100000000002</v>
      </c>
      <c r="F31" s="38">
        <f>ROUND(D31*E31,0)</f>
        <v>10446</v>
      </c>
      <c r="G31" s="44" t="s">
        <v>8</v>
      </c>
    </row>
    <row r="32" spans="1:14" ht="16" thickBot="1">
      <c r="A32">
        <v>32</v>
      </c>
      <c r="B32" s="43" t="s">
        <v>4</v>
      </c>
      <c r="D32" s="39">
        <f>D31-D30</f>
        <v>7019.9152652450466</v>
      </c>
      <c r="E32" s="42"/>
      <c r="F32" s="39">
        <f>F31-F30</f>
        <v>4757</v>
      </c>
      <c r="G32" s="44" t="s">
        <v>7</v>
      </c>
    </row>
    <row r="33" spans="1:7">
      <c r="A33">
        <v>33</v>
      </c>
    </row>
    <row r="34" spans="1:7" ht="15.5">
      <c r="A34">
        <v>34</v>
      </c>
      <c r="B34" s="43" t="s">
        <v>23</v>
      </c>
    </row>
    <row r="35" spans="1:7">
      <c r="A35">
        <v>35</v>
      </c>
    </row>
    <row r="36" spans="1:7" s="61" customFormat="1" ht="15.5">
      <c r="A36" s="61">
        <v>36</v>
      </c>
      <c r="B36" s="62" t="s">
        <v>22</v>
      </c>
      <c r="D36" s="63">
        <f>D32/6</f>
        <v>1169.9858775408411</v>
      </c>
      <c r="F36" s="63">
        <f>F32/6</f>
        <v>792.83333333333337</v>
      </c>
      <c r="G36" s="64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38D3975BC93644D83F9E962F5B50DF7" ma:contentTypeVersion="16" ma:contentTypeDescription="" ma:contentTypeScope="" ma:versionID="7f1e135f3c02352034385001c248573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f2a13648ce5d99e5ad3debc9bd00b1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2DDDCEE587A33408FE08EBC2F274322" ma:contentTypeVersion="68" ma:contentTypeDescription="" ma:contentTypeScope="" ma:versionID="d0e559daa71d26082c3a0400162d7b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Westgate Communications LLC</CaseCompanyNames>
    <Nickname xmlns="http://schemas.microsoft.com/sharepoint/v3" xsi:nil="true"/>
    <DocketNumber xmlns="dc463f71-b30c-4ab2-9473-d307f9d35888">180035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77A4C6-94FB-41A9-901A-4BB0C8E203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650D0B-D435-462F-9A0E-2C214CC5E40A}"/>
</file>

<file path=customXml/itemProps4.xml><?xml version="1.0" encoding="utf-8"?>
<ds:datastoreItem xmlns:ds="http://schemas.openxmlformats.org/officeDocument/2006/customXml" ds:itemID="{B1D31F0C-3B5B-43FA-8D45-D2159FD545B1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dc463f71-b30c-4ab2-9473-d307f9d35888"/>
    <ds:schemaRef ds:uri="http://purl.org/dc/dcmitype/"/>
    <ds:schemaRef ds:uri="http://www.w3.org/XML/1998/namespace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E7D378A9-DF20-49FC-A923-DCD814FE7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Westgate Communications LLC</vt:lpstr>
      <vt:lpstr>AD Version</vt:lpstr>
    </vt:vector>
  </TitlesOfParts>
  <Company>TDS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Steve Lentz</cp:lastModifiedBy>
  <cp:lastPrinted>2018-08-30T21:20:33Z</cp:lastPrinted>
  <dcterms:created xsi:type="dcterms:W3CDTF">2018-02-08T17:38:07Z</dcterms:created>
  <dcterms:modified xsi:type="dcterms:W3CDTF">2018-08-30T21:52:58Z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0x0101006E56B4D1795A2E4DB2F0B01679ED314A0002DDDCEE587A33408FE08EBC2F274322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