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eptember 2017\Sept 29 Friday\Cascade Tariff Revision 7924\"/>
    </mc:Choice>
  </mc:AlternateContent>
  <bookViews>
    <workbookView xWindow="0" yWindow="0" windowWidth="15360" windowHeight="8400"/>
  </bookViews>
  <sheets>
    <sheet name="Sheet1" sheetId="1" r:id="rId1"/>
    <sheet name="Sheet2" sheetId="2" r:id="rId2"/>
  </sheets>
  <definedNames>
    <definedName name="_xlnm.Print_Area" localSheetId="0">Sheet1!$A$1:$M$38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D7" i="1"/>
  <c r="B35" i="1" l="1"/>
  <c r="D35" i="1"/>
  <c r="E35" i="1"/>
  <c r="F35" i="1"/>
  <c r="G35" i="1"/>
  <c r="H35" i="1"/>
  <c r="I35" i="1"/>
  <c r="J35" i="1"/>
  <c r="C35" i="1"/>
  <c r="D4" i="1" l="1"/>
  <c r="K36" i="1" l="1"/>
  <c r="D15" i="1" l="1"/>
  <c r="D17" i="1" s="1"/>
  <c r="D5" i="1" s="1"/>
  <c r="C37" i="1" l="1"/>
  <c r="C38" i="1" s="1"/>
  <c r="B37" i="1"/>
  <c r="B38" i="1" s="1"/>
  <c r="D37" i="1"/>
  <c r="D38" i="1" s="1"/>
  <c r="E37" i="1"/>
  <c r="E38" i="1" s="1"/>
  <c r="F37" i="1"/>
  <c r="F38" i="1" s="1"/>
  <c r="J37" i="1"/>
  <c r="J38" i="1" s="1"/>
  <c r="G37" i="1"/>
  <c r="G38" i="1" s="1"/>
  <c r="H37" i="1"/>
  <c r="H38" i="1" s="1"/>
  <c r="I37" i="1"/>
  <c r="I38" i="1" s="1"/>
  <c r="K37" i="1" l="1"/>
</calcChain>
</file>

<file path=xl/sharedStrings.xml><?xml version="1.0" encoding="utf-8"?>
<sst xmlns="http://schemas.openxmlformats.org/spreadsheetml/2006/main" count="29" uniqueCount="29">
  <si>
    <t>Total</t>
  </si>
  <si>
    <t>Program Year Budget</t>
  </si>
  <si>
    <t>Spending cap per Order No. 05 in UG-152286 plus the soft cap</t>
  </si>
  <si>
    <t>Minus carryover</t>
  </si>
  <si>
    <t>minus EWU Study</t>
  </si>
  <si>
    <t xml:space="preserve">Total cost of the study is $38,740.  Cascade is covering $3000 of the study costs. </t>
  </si>
  <si>
    <t>Remaining</t>
  </si>
  <si>
    <t xml:space="preserve">  - Rate Case Carry Over</t>
  </si>
  <si>
    <t>For use in 2017-2018 through 2020-2021</t>
  </si>
  <si>
    <t>Carryover at time of rate case</t>
  </si>
  <si>
    <t>See Rate Case Carryover below</t>
  </si>
  <si>
    <t>RATE CASE CARRYOVER</t>
  </si>
  <si>
    <t xml:space="preserve">Amount to Collect </t>
  </si>
  <si>
    <t>Schedule 593 Rate for 2017-2018</t>
  </si>
  <si>
    <t>% per Margin</t>
  </si>
  <si>
    <t>Rate</t>
  </si>
  <si>
    <t>Amt to Collect</t>
  </si>
  <si>
    <t>Percent Per Margin Per UG-152286</t>
  </si>
  <si>
    <t>Forecasted Volumes as used in 2017-2018 PGA</t>
  </si>
  <si>
    <t>Rate Schedules</t>
  </si>
  <si>
    <t xml:space="preserve">  - retain for outreach</t>
  </si>
  <si>
    <t>Return to ratepayers</t>
  </si>
  <si>
    <t>$156,612 remaining as of  September 8, 2017.  $50,000 retained for final month in Program Year</t>
  </si>
  <si>
    <t>For WEAF branded giveaways and outreach for next 4 years</t>
  </si>
  <si>
    <t xml:space="preserve">  -2016-2 Program year carryover</t>
  </si>
  <si>
    <t>4.469% of subtotal to cover WUTC fees, uncollectibles, and state utility tax</t>
  </si>
  <si>
    <t>SUBTOTAL</t>
  </si>
  <si>
    <t xml:space="preserve"> </t>
  </si>
  <si>
    <t xml:space="preserve">  - Plus Revenue Sensitive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</si>
</sst>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0.0000%"/>
    <numFmt numFmtId="168" formatCode="&quot;$&quot;#,##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6" fontId="0" fillId="0" borderId="0" xfId="0" applyNumberFormat="1"/>
    <xf numFmtId="10" fontId="0" fillId="0" borderId="0" xfId="0" applyNumberFormat="1"/>
    <xf numFmtId="6" fontId="0" fillId="0" borderId="1" xfId="0" applyNumberFormat="1" applyBorder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0" xfId="0" applyNumberFormat="1" applyFont="1" applyAlignment="1">
      <alignment horizontal="right"/>
    </xf>
    <xf numFmtId="3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6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165" fontId="0" fillId="0" borderId="0" xfId="0" applyNumberFormat="1"/>
    <xf numFmtId="43" fontId="0" fillId="0" borderId="0" xfId="0" applyNumberFormat="1"/>
    <xf numFmtId="43" fontId="0" fillId="0" borderId="0" xfId="1" applyFont="1"/>
    <xf numFmtId="49" fontId="5" fillId="0" borderId="0" xfId="1" applyNumberFormat="1" applyFont="1" applyAlignment="1">
      <alignment horizontal="right"/>
    </xf>
    <xf numFmtId="41" fontId="5" fillId="0" borderId="0" xfId="1" applyNumberFormat="1" applyFont="1" applyAlignment="1"/>
    <xf numFmtId="43" fontId="0" fillId="0" borderId="0" xfId="1" applyFont="1" applyAlignment="1">
      <alignment horizontal="left"/>
    </xf>
    <xf numFmtId="164" fontId="0" fillId="0" borderId="0" xfId="1" applyNumberFormat="1" applyFont="1"/>
    <xf numFmtId="10" fontId="0" fillId="0" borderId="0" xfId="2" applyNumberFormat="1" applyFont="1"/>
    <xf numFmtId="0" fontId="0" fillId="0" borderId="0" xfId="0" applyFont="1"/>
    <xf numFmtId="166" fontId="0" fillId="0" borderId="0" xfId="0" applyNumberFormat="1" applyFont="1"/>
    <xf numFmtId="168" fontId="2" fillId="0" borderId="0" xfId="0" applyNumberFormat="1" applyFont="1"/>
    <xf numFmtId="17" fontId="3" fillId="0" borderId="13" xfId="0" applyNumberFormat="1" applyFont="1" applyFill="1" applyBorder="1" applyAlignment="1">
      <alignment horizontal="center"/>
    </xf>
    <xf numFmtId="165" fontId="3" fillId="0" borderId="13" xfId="1" applyNumberFormat="1" applyFont="1" applyFill="1" applyBorder="1" applyAlignment="1"/>
    <xf numFmtId="165" fontId="3" fillId="0" borderId="13" xfId="1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3" xfId="0" applyNumberFormat="1" applyBorder="1" applyAlignment="1"/>
    <xf numFmtId="0" fontId="0" fillId="0" borderId="13" xfId="0" applyBorder="1"/>
    <xf numFmtId="167" fontId="2" fillId="0" borderId="13" xfId="0" applyNumberFormat="1" applyFont="1" applyBorder="1" applyAlignment="1">
      <alignment horizontal="center"/>
    </xf>
    <xf numFmtId="0" fontId="0" fillId="0" borderId="13" xfId="0" applyFont="1" applyBorder="1"/>
    <xf numFmtId="0" fontId="0" fillId="0" borderId="15" xfId="0" applyBorder="1" applyAlignment="1">
      <alignment horizontal="center"/>
    </xf>
    <xf numFmtId="168" fontId="2" fillId="0" borderId="14" xfId="0" applyNumberFormat="1" applyFont="1" applyBorder="1"/>
    <xf numFmtId="0" fontId="6" fillId="0" borderId="8" xfId="0" applyFont="1" applyBorder="1"/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67" fontId="2" fillId="0" borderId="17" xfId="0" applyNumberFormat="1" applyFont="1" applyBorder="1" applyAlignment="1">
      <alignment horizontal="center"/>
    </xf>
    <xf numFmtId="165" fontId="3" fillId="0" borderId="0" xfId="1" applyNumberFormat="1" applyFont="1" applyFill="1" applyAlignment="1"/>
    <xf numFmtId="165" fontId="0" fillId="0" borderId="17" xfId="0" applyNumberFormat="1" applyBorder="1" applyAlignment="1"/>
    <xf numFmtId="166" fontId="0" fillId="0" borderId="13" xfId="0" applyNumberFormat="1" applyFont="1" applyBorder="1" applyAlignment="1">
      <alignment horizontal="center"/>
    </xf>
    <xf numFmtId="166" fontId="0" fillId="0" borderId="17" xfId="0" applyNumberFormat="1" applyFont="1" applyBorder="1" applyAlignment="1">
      <alignment horizontal="center"/>
    </xf>
    <xf numFmtId="168" fontId="2" fillId="0" borderId="14" xfId="0" applyNumberFormat="1" applyFont="1" applyBorder="1" applyAlignment="1">
      <alignment horizontal="center"/>
    </xf>
    <xf numFmtId="168" fontId="2" fillId="0" borderId="18" xfId="0" applyNumberFormat="1" applyFont="1" applyBorder="1" applyAlignment="1">
      <alignment horizontal="center"/>
    </xf>
    <xf numFmtId="166" fontId="0" fillId="0" borderId="0" xfId="0" applyNumberForma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tabSelected="1" view="pageLayout" topLeftCell="A7" zoomScaleNormal="100" workbookViewId="0">
      <selection activeCell="E9" sqref="E9"/>
    </sheetView>
  </sheetViews>
  <sheetFormatPr defaultRowHeight="15" x14ac:dyDescent="0.25"/>
  <cols>
    <col min="1" max="1" width="13.28515625" customWidth="1"/>
    <col min="2" max="2" width="13.85546875" customWidth="1"/>
    <col min="3" max="3" width="12.5703125" customWidth="1"/>
    <col min="4" max="4" width="14.5703125" customWidth="1"/>
    <col min="5" max="5" width="14.140625" customWidth="1"/>
    <col min="6" max="6" width="13.42578125" customWidth="1"/>
    <col min="7" max="7" width="14.28515625" customWidth="1"/>
    <col min="8" max="8" width="16.42578125" bestFit="1" customWidth="1"/>
    <col min="9" max="9" width="13.5703125" bestFit="1" customWidth="1"/>
    <col min="10" max="10" width="12.7109375" customWidth="1"/>
    <col min="11" max="11" width="12.7109375" bestFit="1" customWidth="1"/>
    <col min="13" max="13" width="13.5703125" bestFit="1" customWidth="1"/>
  </cols>
  <sheetData>
    <row r="2" spans="1:13" x14ac:dyDescent="0.25">
      <c r="A2" t="s">
        <v>1</v>
      </c>
      <c r="D2" s="6">
        <v>1265000</v>
      </c>
      <c r="G2" t="s">
        <v>2</v>
      </c>
    </row>
    <row r="3" spans="1:13" x14ac:dyDescent="0.25">
      <c r="A3" t="s">
        <v>3</v>
      </c>
    </row>
    <row r="4" spans="1:13" x14ac:dyDescent="0.25">
      <c r="A4" t="s">
        <v>24</v>
      </c>
      <c r="D4" s="43">
        <f>(576702-444840)-50000</f>
        <v>81862</v>
      </c>
      <c r="G4" t="s">
        <v>22</v>
      </c>
    </row>
    <row r="5" spans="1:13" ht="15.75" thickBot="1" x14ac:dyDescent="0.3">
      <c r="A5" t="s">
        <v>7</v>
      </c>
      <c r="D5" s="42">
        <f>D17</f>
        <v>359100</v>
      </c>
      <c r="G5" t="s">
        <v>10</v>
      </c>
    </row>
    <row r="6" spans="1:13" ht="15.75" thickTop="1" x14ac:dyDescent="0.25">
      <c r="A6" t="s">
        <v>26</v>
      </c>
      <c r="D6" s="43">
        <f>D2-(D4+D5)</f>
        <v>824038</v>
      </c>
    </row>
    <row r="7" spans="1:13" ht="15.75" thickBot="1" x14ac:dyDescent="0.3">
      <c r="A7" t="s">
        <v>28</v>
      </c>
      <c r="D7" s="42">
        <f>(D2-(D4+D5))*0.04469</f>
        <v>36826.258220000003</v>
      </c>
      <c r="G7" t="s">
        <v>25</v>
      </c>
    </row>
    <row r="8" spans="1:13" ht="15.75" thickTop="1" x14ac:dyDescent="0.25">
      <c r="A8" t="s">
        <v>12</v>
      </c>
      <c r="D8" s="5">
        <f>D6+D7</f>
        <v>860864.25821999996</v>
      </c>
      <c r="I8" s="4"/>
    </row>
    <row r="9" spans="1:13" x14ac:dyDescent="0.25">
      <c r="D9" s="7"/>
      <c r="E9" s="5" t="s">
        <v>27</v>
      </c>
      <c r="F9" s="52"/>
      <c r="I9" s="1"/>
    </row>
    <row r="10" spans="1:13" ht="15.75" thickBot="1" x14ac:dyDescent="0.3"/>
    <row r="11" spans="1:13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3" x14ac:dyDescent="0.25">
      <c r="A12" s="53" t="s">
        <v>11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3" x14ac:dyDescent="0.25">
      <c r="A13" s="11" t="s">
        <v>9</v>
      </c>
      <c r="B13" s="12"/>
      <c r="C13" s="12"/>
      <c r="D13" s="14">
        <v>444840</v>
      </c>
      <c r="E13" s="12"/>
      <c r="F13" s="12"/>
      <c r="G13" s="12"/>
      <c r="H13" s="12"/>
      <c r="I13" s="12"/>
      <c r="J13" s="12"/>
      <c r="K13" s="12"/>
      <c r="L13" s="12"/>
      <c r="M13" s="13"/>
    </row>
    <row r="14" spans="1:13" ht="15.75" thickBot="1" x14ac:dyDescent="0.3">
      <c r="A14" s="11"/>
      <c r="B14" s="12" t="s">
        <v>4</v>
      </c>
      <c r="C14" s="12"/>
      <c r="D14" s="3">
        <v>35740</v>
      </c>
      <c r="E14" s="12"/>
      <c r="F14" s="12"/>
      <c r="G14" s="12" t="s">
        <v>5</v>
      </c>
      <c r="H14" s="12"/>
      <c r="I14" s="12"/>
      <c r="J14" s="12"/>
      <c r="K14" s="12"/>
      <c r="L14" s="12"/>
      <c r="M14" s="13"/>
    </row>
    <row r="15" spans="1:13" ht="15.75" thickTop="1" x14ac:dyDescent="0.25">
      <c r="A15" s="11" t="s">
        <v>6</v>
      </c>
      <c r="B15" s="12"/>
      <c r="C15" s="12"/>
      <c r="D15" s="14">
        <f>D13-D14</f>
        <v>409100</v>
      </c>
      <c r="E15" s="12"/>
      <c r="F15" s="12"/>
      <c r="G15" s="12"/>
      <c r="H15" s="12"/>
      <c r="I15" s="12"/>
      <c r="J15" s="12"/>
      <c r="K15" s="12"/>
      <c r="L15" s="12"/>
      <c r="M15" s="13"/>
    </row>
    <row r="16" spans="1:13" ht="15.75" thickBot="1" x14ac:dyDescent="0.3">
      <c r="A16" s="11" t="s">
        <v>20</v>
      </c>
      <c r="B16" s="12"/>
      <c r="C16" s="12"/>
      <c r="D16" s="3">
        <v>50000</v>
      </c>
      <c r="E16" s="12"/>
      <c r="F16" s="12"/>
      <c r="G16" s="12" t="s">
        <v>23</v>
      </c>
      <c r="H16" s="12"/>
      <c r="I16" s="12"/>
      <c r="J16" s="12"/>
      <c r="K16" s="12"/>
      <c r="L16" s="12"/>
      <c r="M16" s="13"/>
    </row>
    <row r="17" spans="1:13" ht="15.75" thickTop="1" x14ac:dyDescent="0.25">
      <c r="A17" s="11" t="s">
        <v>21</v>
      </c>
      <c r="B17" s="12"/>
      <c r="C17" s="12"/>
      <c r="D17" s="14">
        <f>D15-D16</f>
        <v>359100</v>
      </c>
      <c r="E17" s="12"/>
      <c r="F17" s="12"/>
      <c r="G17" s="12" t="s">
        <v>8</v>
      </c>
      <c r="H17" s="12"/>
      <c r="I17" s="12"/>
      <c r="J17" s="12"/>
      <c r="K17" s="12"/>
      <c r="L17" s="12"/>
      <c r="M17" s="13"/>
    </row>
    <row r="18" spans="1:13" ht="15.75" thickBot="1" x14ac:dyDescent="0.3">
      <c r="A18" s="15"/>
      <c r="B18" s="16"/>
      <c r="C18" s="16"/>
      <c r="D18" s="16"/>
      <c r="E18" s="16"/>
      <c r="F18" s="16"/>
      <c r="G18" s="41"/>
      <c r="H18" s="16"/>
      <c r="I18" s="16"/>
      <c r="J18" s="16"/>
      <c r="K18" s="16"/>
      <c r="L18" s="16"/>
      <c r="M18" s="17"/>
    </row>
    <row r="19" spans="1:13" ht="15.75" thickBot="1" x14ac:dyDescent="0.3"/>
    <row r="20" spans="1:13" ht="15.75" thickBot="1" x14ac:dyDescent="0.3">
      <c r="A20" s="56" t="s">
        <v>13</v>
      </c>
      <c r="B20" s="57"/>
      <c r="C20" s="57"/>
      <c r="D20" s="57"/>
      <c r="E20" s="57"/>
      <c r="F20" s="58"/>
      <c r="I20" t="s">
        <v>17</v>
      </c>
    </row>
    <row r="21" spans="1:13" x14ac:dyDescent="0.25">
      <c r="A21" t="s">
        <v>18</v>
      </c>
    </row>
    <row r="22" spans="1:13" s="18" customFormat="1" x14ac:dyDescent="0.25">
      <c r="A22" s="39" t="s">
        <v>19</v>
      </c>
      <c r="B22" s="39">
        <v>502</v>
      </c>
      <c r="C22" s="44">
        <v>503</v>
      </c>
      <c r="D22" s="39">
        <v>504</v>
      </c>
      <c r="E22" s="39">
        <v>505</v>
      </c>
      <c r="F22" s="39">
        <v>511</v>
      </c>
      <c r="G22" s="39">
        <v>512</v>
      </c>
      <c r="H22" s="39">
        <v>570</v>
      </c>
      <c r="I22" s="39">
        <v>577</v>
      </c>
      <c r="J22" s="39">
        <v>663</v>
      </c>
    </row>
    <row r="23" spans="1:13" x14ac:dyDescent="0.25">
      <c r="A23" s="30">
        <v>43040</v>
      </c>
      <c r="B23" s="32">
        <v>51607</v>
      </c>
      <c r="C23" s="46">
        <v>14023326.507958421</v>
      </c>
      <c r="D23" s="31">
        <v>9401502.0542848855</v>
      </c>
      <c r="E23" s="32">
        <v>1734026.3183361636</v>
      </c>
      <c r="F23" s="31">
        <v>1512463.2798143318</v>
      </c>
      <c r="G23" s="31">
        <v>7010.7482343630445</v>
      </c>
      <c r="H23" s="31">
        <v>682744.24489887955</v>
      </c>
      <c r="I23" s="31">
        <v>30676.740121297935</v>
      </c>
      <c r="J23" s="31">
        <v>36813780</v>
      </c>
      <c r="K23">
        <v>27443357</v>
      </c>
    </row>
    <row r="24" spans="1:13" x14ac:dyDescent="0.25">
      <c r="A24" s="30">
        <v>43070</v>
      </c>
      <c r="B24" s="32">
        <v>89454.141658907814</v>
      </c>
      <c r="C24" s="46">
        <v>20326056.199698322</v>
      </c>
      <c r="D24" s="31">
        <v>12935773.957470443</v>
      </c>
      <c r="E24" s="31">
        <v>1636295.6535661833</v>
      </c>
      <c r="F24" s="31">
        <v>1654137.8121993227</v>
      </c>
      <c r="G24" s="31">
        <v>5049.1627151621769</v>
      </c>
      <c r="H24" s="31">
        <v>678705.31794543343</v>
      </c>
      <c r="I24" s="31">
        <v>30772.754746230654</v>
      </c>
      <c r="J24" s="31">
        <v>47325836</v>
      </c>
      <c r="K24">
        <v>37356245</v>
      </c>
    </row>
    <row r="25" spans="1:13" x14ac:dyDescent="0.25">
      <c r="A25" s="30">
        <v>43101</v>
      </c>
      <c r="B25" s="32">
        <v>79001.107997755971</v>
      </c>
      <c r="C25" s="46">
        <v>19731772.248531248</v>
      </c>
      <c r="D25" s="31">
        <v>13503343.98306895</v>
      </c>
      <c r="E25" s="31">
        <v>1275601.5942008963</v>
      </c>
      <c r="F25" s="31">
        <v>1460061.8590374165</v>
      </c>
      <c r="G25" s="31">
        <v>2925.2923417042352</v>
      </c>
      <c r="H25" s="31">
        <v>409138.74567853799</v>
      </c>
      <c r="I25" s="31">
        <v>19188.169143492589</v>
      </c>
      <c r="J25" s="31">
        <v>48213689</v>
      </c>
      <c r="K25">
        <v>36481033</v>
      </c>
    </row>
    <row r="26" spans="1:13" x14ac:dyDescent="0.25">
      <c r="A26" s="30">
        <v>43132</v>
      </c>
      <c r="B26" s="32">
        <v>66342.201094485819</v>
      </c>
      <c r="C26" s="46">
        <v>15633322.8521377</v>
      </c>
      <c r="D26" s="31">
        <v>11215085.461295674</v>
      </c>
      <c r="E26" s="31">
        <v>1104424.4126363848</v>
      </c>
      <c r="F26" s="31">
        <v>1217116.6237598078</v>
      </c>
      <c r="G26" s="31">
        <v>2353.6585909468813</v>
      </c>
      <c r="H26" s="31">
        <v>331232.90682540194</v>
      </c>
      <c r="I26" s="31">
        <v>15941.883659600931</v>
      </c>
      <c r="J26" s="31">
        <v>38120179</v>
      </c>
      <c r="K26">
        <v>29585820</v>
      </c>
    </row>
    <row r="27" spans="1:13" x14ac:dyDescent="0.25">
      <c r="A27" s="30">
        <v>43160</v>
      </c>
      <c r="B27" s="32">
        <v>60396.313547331563</v>
      </c>
      <c r="C27" s="46">
        <v>13473934.748409439</v>
      </c>
      <c r="D27" s="31">
        <v>9308230.6472443528</v>
      </c>
      <c r="E27" s="31">
        <v>1045963.5018642598</v>
      </c>
      <c r="F27" s="31">
        <v>1213094.0358075139</v>
      </c>
      <c r="G27" s="31">
        <v>2679.0335837718203</v>
      </c>
      <c r="H27" s="31">
        <v>165789.95991633125</v>
      </c>
      <c r="I27" s="31">
        <v>13627.759627000301</v>
      </c>
      <c r="J27" s="31">
        <v>38434474</v>
      </c>
      <c r="K27">
        <v>25283716</v>
      </c>
    </row>
    <row r="28" spans="1:13" x14ac:dyDescent="0.25">
      <c r="A28" s="30">
        <v>43191</v>
      </c>
      <c r="B28" s="32">
        <v>37010.999062509385</v>
      </c>
      <c r="C28" s="46">
        <v>8886153.2348764855</v>
      </c>
      <c r="D28" s="31">
        <v>5987289.9438846372</v>
      </c>
      <c r="E28" s="31">
        <v>744409.22681705945</v>
      </c>
      <c r="F28" s="31">
        <v>893562.32504876691</v>
      </c>
      <c r="G28" s="31">
        <v>2863.4854406865497</v>
      </c>
      <c r="H28" s="31">
        <v>155258.63424645731</v>
      </c>
      <c r="I28" s="31">
        <v>13058.150623398513</v>
      </c>
      <c r="J28" s="31">
        <v>36583499</v>
      </c>
      <c r="K28">
        <v>16719606</v>
      </c>
    </row>
    <row r="29" spans="1:13" x14ac:dyDescent="0.25">
      <c r="A29" s="30">
        <v>43221</v>
      </c>
      <c r="B29" s="32">
        <v>25418.521663087122</v>
      </c>
      <c r="C29" s="46">
        <v>5856594.4592560949</v>
      </c>
      <c r="D29" s="31">
        <v>4126237.5905393688</v>
      </c>
      <c r="E29" s="31">
        <v>599618.49901415885</v>
      </c>
      <c r="F29" s="31">
        <v>695546.04444473796</v>
      </c>
      <c r="G29" s="31">
        <v>3253.3934060770189</v>
      </c>
      <c r="H29" s="31">
        <v>107752.4754319151</v>
      </c>
      <c r="I29" s="31">
        <v>9404.0162445607202</v>
      </c>
      <c r="J29" s="31">
        <v>28242340</v>
      </c>
      <c r="K29">
        <v>11423825</v>
      </c>
    </row>
    <row r="30" spans="1:13" x14ac:dyDescent="0.25">
      <c r="A30" s="30">
        <v>43252</v>
      </c>
      <c r="B30" s="32">
        <v>14639.080012078768</v>
      </c>
      <c r="C30" s="46">
        <v>3762617.6318010935</v>
      </c>
      <c r="D30" s="31">
        <v>3162561.0412193737</v>
      </c>
      <c r="E30" s="31">
        <v>496982.15804307093</v>
      </c>
      <c r="F30" s="31">
        <v>693379.24907176057</v>
      </c>
      <c r="G30" s="31">
        <v>3186.2777841126849</v>
      </c>
      <c r="H30" s="31">
        <v>83524.421171719106</v>
      </c>
      <c r="I30" s="31">
        <v>8505.1408967911502</v>
      </c>
      <c r="J30" s="31">
        <v>29343332</v>
      </c>
      <c r="K30">
        <v>8225395</v>
      </c>
    </row>
    <row r="31" spans="1:13" x14ac:dyDescent="0.25">
      <c r="A31" s="30">
        <v>43282</v>
      </c>
      <c r="B31" s="32">
        <v>4801.2465829939965</v>
      </c>
      <c r="C31" s="46">
        <v>3037430.985012807</v>
      </c>
      <c r="D31" s="31">
        <v>2758967.8986436524</v>
      </c>
      <c r="E31" s="31">
        <v>460500.88121194392</v>
      </c>
      <c r="F31" s="31">
        <v>591806.63015986851</v>
      </c>
      <c r="G31" s="31">
        <v>4223.7453945084744</v>
      </c>
      <c r="H31" s="31">
        <v>105799.44645648064</v>
      </c>
      <c r="I31" s="31">
        <v>9845.1665377452082</v>
      </c>
      <c r="J31" s="31">
        <v>45444104</v>
      </c>
      <c r="K31">
        <v>6973376</v>
      </c>
    </row>
    <row r="32" spans="1:13" x14ac:dyDescent="0.25">
      <c r="A32" s="30">
        <v>43313</v>
      </c>
      <c r="B32" s="32">
        <v>3486.0321266374813</v>
      </c>
      <c r="C32" s="46">
        <v>2897394.5480145589</v>
      </c>
      <c r="D32" s="31">
        <v>2815842.7195246764</v>
      </c>
      <c r="E32" s="31">
        <v>518728.47281486838</v>
      </c>
      <c r="F32" s="31">
        <v>603214.94373449695</v>
      </c>
      <c r="G32" s="31">
        <v>4378.8095850812497</v>
      </c>
      <c r="H32" s="31">
        <v>184190.00515386523</v>
      </c>
      <c r="I32" s="31">
        <v>9161.4690458155874</v>
      </c>
      <c r="J32" s="31">
        <v>59781468</v>
      </c>
      <c r="K32">
        <v>7036397</v>
      </c>
    </row>
    <row r="33" spans="1:13" x14ac:dyDescent="0.25">
      <c r="A33" s="30">
        <v>43344</v>
      </c>
      <c r="B33" s="32">
        <v>5318.1442703699231</v>
      </c>
      <c r="C33" s="46">
        <v>3626816.1726942067</v>
      </c>
      <c r="D33" s="31">
        <v>3489779.5165170478</v>
      </c>
      <c r="E33" s="31">
        <v>766876.15848548547</v>
      </c>
      <c r="F33" s="31">
        <v>643921.05543750478</v>
      </c>
      <c r="G33" s="31">
        <v>5234.7416388235306</v>
      </c>
      <c r="H33" s="31">
        <v>273507.89157280477</v>
      </c>
      <c r="I33" s="31">
        <v>12266.319383756825</v>
      </c>
      <c r="J33" s="31">
        <v>49699552</v>
      </c>
      <c r="K33">
        <v>8823720</v>
      </c>
    </row>
    <row r="34" spans="1:13" x14ac:dyDescent="0.25">
      <c r="A34" s="30">
        <v>43374</v>
      </c>
      <c r="B34" s="32">
        <v>18353.703801059375</v>
      </c>
      <c r="C34" s="46">
        <v>7050156.0007172739</v>
      </c>
      <c r="D34" s="31">
        <v>5596029.742589199</v>
      </c>
      <c r="E34" s="31">
        <v>1684888.3499920485</v>
      </c>
      <c r="F34" s="31">
        <v>942757.09573641117</v>
      </c>
      <c r="G34" s="31">
        <v>5886.5299148297781</v>
      </c>
      <c r="H34" s="31">
        <v>497905.87949486601</v>
      </c>
      <c r="I34" s="31">
        <v>22475.697754312463</v>
      </c>
      <c r="J34" s="31">
        <v>37455337</v>
      </c>
      <c r="K34">
        <v>15818453</v>
      </c>
    </row>
    <row r="35" spans="1:13" x14ac:dyDescent="0.25">
      <c r="A35" s="33" t="s">
        <v>0</v>
      </c>
      <c r="B35" s="34">
        <f>SUM(B23:B34)</f>
        <v>455828.4918172172</v>
      </c>
      <c r="C35" s="47">
        <f>SUM(C23:C34)</f>
        <v>118305575.58910765</v>
      </c>
      <c r="D35" s="35">
        <f t="shared" ref="D35:J35" si="0">SUM(D23:D34)</f>
        <v>84300644.556282267</v>
      </c>
      <c r="E35" s="35">
        <f t="shared" si="0"/>
        <v>12068315.226982525</v>
      </c>
      <c r="F35" s="35">
        <f t="shared" si="0"/>
        <v>12121060.954251938</v>
      </c>
      <c r="G35" s="35">
        <f t="shared" si="0"/>
        <v>49044.87863006744</v>
      </c>
      <c r="H35" s="35">
        <f t="shared" si="0"/>
        <v>3675549.9287926923</v>
      </c>
      <c r="I35" s="35">
        <f t="shared" si="0"/>
        <v>194923.26778400285</v>
      </c>
      <c r="J35" s="35">
        <f t="shared" si="0"/>
        <v>495457590</v>
      </c>
    </row>
    <row r="36" spans="1:13" x14ac:dyDescent="0.25">
      <c r="A36" s="36" t="s">
        <v>14</v>
      </c>
      <c r="B36" s="37">
        <v>1.3879599655507722E-3</v>
      </c>
      <c r="C36" s="45">
        <v>0.51571435535071553</v>
      </c>
      <c r="D36" s="37">
        <v>0.27496102221540963</v>
      </c>
      <c r="E36" s="37">
        <v>2.4049665174062197E-2</v>
      </c>
      <c r="F36" s="37">
        <v>1.6798166645892499E-2</v>
      </c>
      <c r="G36" s="37">
        <v>1.2197223831735452E-4</v>
      </c>
      <c r="H36" s="37">
        <v>2.5428393386626195E-3</v>
      </c>
      <c r="I36" s="37">
        <v>4.0659035984858823E-4</v>
      </c>
      <c r="J36" s="37">
        <v>0.16401742871154082</v>
      </c>
      <c r="K36" s="2">
        <f>SUM(B36:J36)</f>
        <v>0.99999999999999989</v>
      </c>
    </row>
    <row r="37" spans="1:13" s="27" customFormat="1" x14ac:dyDescent="0.25">
      <c r="A37" s="38" t="s">
        <v>16</v>
      </c>
      <c r="B37" s="48">
        <f>D8*B36</f>
        <v>1194.8451261829223</v>
      </c>
      <c r="C37" s="49">
        <f>D8*C36</f>
        <v>443960.05597239919</v>
      </c>
      <c r="D37" s="48">
        <f>D8*D36</f>
        <v>236704.11642888153</v>
      </c>
      <c r="E37" s="48">
        <f>D8*E36</f>
        <v>20703.497170508421</v>
      </c>
      <c r="F37" s="48">
        <f>D8*F36</f>
        <v>14460.941269072191</v>
      </c>
      <c r="G37" s="48">
        <f>D8*G36</f>
        <v>105.00154046250245</v>
      </c>
      <c r="H37" s="48">
        <f>D8*H36</f>
        <v>2189.0395010504312</v>
      </c>
      <c r="I37" s="48">
        <f>D8*I36</f>
        <v>350.01910853045774</v>
      </c>
      <c r="J37" s="48">
        <f>D8*J36</f>
        <v>141196.74210291231</v>
      </c>
      <c r="K37" s="28">
        <f>SUM(B37:J37)</f>
        <v>860864.25821999996</v>
      </c>
    </row>
    <row r="38" spans="1:13" s="29" customFormat="1" x14ac:dyDescent="0.25">
      <c r="A38" s="40" t="s">
        <v>15</v>
      </c>
      <c r="B38" s="50">
        <f>B37/B35</f>
        <v>2.6212602933606082E-3</v>
      </c>
      <c r="C38" s="51">
        <f>C37/C35</f>
        <v>3.752655390599143E-3</v>
      </c>
      <c r="D38" s="50">
        <f t="shared" ref="D38:I38" si="1">D37/D35</f>
        <v>2.8078565433844222E-3</v>
      </c>
      <c r="E38" s="50">
        <f t="shared" si="1"/>
        <v>1.7155250572357626E-3</v>
      </c>
      <c r="F38" s="50">
        <f>F37/F35</f>
        <v>1.1930425334590409E-3</v>
      </c>
      <c r="G38" s="50">
        <f t="shared" si="1"/>
        <v>2.1409277256959148E-3</v>
      </c>
      <c r="H38" s="50">
        <f t="shared" si="1"/>
        <v>5.9556788601956628E-4</v>
      </c>
      <c r="I38" s="50">
        <f t="shared" si="1"/>
        <v>1.7956763833772719E-3</v>
      </c>
      <c r="J38" s="50">
        <f>J37/J35</f>
        <v>2.8498249891158655E-4</v>
      </c>
    </row>
    <row r="39" spans="1:13" x14ac:dyDescent="0.25">
      <c r="B39" s="20"/>
      <c r="C39" s="20"/>
      <c r="D39" s="19"/>
      <c r="E39" s="19"/>
      <c r="F39" s="19"/>
      <c r="G39" s="19"/>
    </row>
    <row r="41" spans="1:13" ht="18.75" x14ac:dyDescent="0.3">
      <c r="B41" s="21"/>
      <c r="C41" s="21"/>
      <c r="D41" s="21"/>
      <c r="E41" s="21"/>
      <c r="F41" s="21"/>
      <c r="G41" s="22"/>
      <c r="H41" s="23"/>
      <c r="I41" s="22"/>
      <c r="J41" s="23"/>
      <c r="K41" s="22"/>
      <c r="L41" s="23"/>
    </row>
    <row r="42" spans="1:13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3" x14ac:dyDescent="0.25">
      <c r="B43" s="24"/>
      <c r="C43" s="24"/>
      <c r="D43" s="21"/>
      <c r="E43" s="25"/>
      <c r="F43" s="25"/>
      <c r="G43" s="25"/>
      <c r="H43" s="25"/>
      <c r="L43" s="18"/>
    </row>
    <row r="44" spans="1:13" x14ac:dyDescent="0.25">
      <c r="E44" s="26"/>
      <c r="M44" s="26"/>
    </row>
  </sheetData>
  <mergeCells count="2">
    <mergeCell ref="A12:M12"/>
    <mergeCell ref="A20:F20"/>
  </mergeCells>
  <pageMargins left="0.7" right="0.7" top="0.75" bottom="0.75" header="0.3" footer="0.3"/>
  <pageSetup scale="70" orientation="landscape" r:id="rId1"/>
  <headerFooter>
    <oddHeader>&amp;L&amp;"-,Bold"ATTACHMENT A&amp;C&amp;"-,Bold"CASCADE NATURAL GAS 
Advice No. WA17-09-04
Schedule 593 WEAF Program Cost Recovery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5"/>
  <sheetViews>
    <sheetView workbookViewId="0">
      <selection activeCell="C12" sqref="C12:C26"/>
    </sheetView>
  </sheetViews>
  <sheetFormatPr defaultRowHeight="15" x14ac:dyDescent="0.25"/>
  <cols>
    <col min="3" max="3" width="14.85546875" customWidth="1"/>
  </cols>
  <sheetData>
    <row r="15" spans="3:3" x14ac:dyDescent="0.25">
      <c r="C15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9B17989A79D648BA4DD9A2184678AE" ma:contentTypeVersion="104" ma:contentTypeDescription="" ma:contentTypeScope="" ma:versionID="b3fe992283ee79aea1568adfa982f8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Date1 xmlns="dc463f71-b30c-4ab2-9473-d307f9d35888">2017-09-29T07:00:00+00:00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171009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C1DDFF6C-CDE6-4474-B568-93469CE47034}"/>
</file>

<file path=customXml/itemProps2.xml><?xml version="1.0" encoding="utf-8"?>
<ds:datastoreItem xmlns:ds="http://schemas.openxmlformats.org/officeDocument/2006/customXml" ds:itemID="{77563157-6854-4BF4-BD2D-09D5BC37E7E5}">
  <ds:schemaRefs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F1874FA-4D8F-4112-8748-19419AE7631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D19BD7-6E74-42C3-ACCB-ACA40227AC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Gross</dc:creator>
  <cp:lastModifiedBy>Huey, Lorilyn (UTC)</cp:lastModifiedBy>
  <cp:lastPrinted>2017-09-21T17:24:31Z</cp:lastPrinted>
  <dcterms:created xsi:type="dcterms:W3CDTF">2017-06-16T22:51:57Z</dcterms:created>
  <dcterms:modified xsi:type="dcterms:W3CDTF">2017-09-29T16:08:00Z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0x0101006E56B4D1795A2E4DB2F0B01679ED314A00769B17989A79D648BA4DD9A2184678AE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