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activeTab="1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5">'Common by Account (R)'!$A$1:$H$66</definedName>
    <definedName name="_xlnm.Print_Area" localSheetId="3">'Unallocated Detail'!$A$1:$E$321</definedName>
    <definedName name="_xlnm.Print_Titles" localSheetId="4">'UIP Detail (R)'!$1:$4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I93" i="4" s="1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G8" i="26"/>
  <c r="G9" i="26"/>
  <c r="D9" i="26" s="1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6" i="2"/>
  <c r="D20" i="2"/>
  <c r="D28" i="2"/>
  <c r="D30" i="2"/>
  <c r="D32" i="2"/>
  <c r="D33" i="2"/>
  <c r="D34" i="2"/>
  <c r="D35" i="2"/>
  <c r="C32" i="30"/>
  <c r="F32" i="30"/>
  <c r="A3" i="26"/>
  <c r="F44" i="3"/>
  <c r="F43" i="3"/>
  <c r="E317" i="4"/>
  <c r="A3" i="4"/>
  <c r="A3" i="3"/>
  <c r="D36" i="2"/>
  <c r="D25" i="2"/>
  <c r="D26" i="26"/>
  <c r="C13" i="26"/>
  <c r="D7" i="26"/>
  <c r="C37" i="26"/>
  <c r="C10" i="26"/>
  <c r="C14" i="26"/>
  <c r="C41" i="26"/>
  <c r="D14" i="26"/>
  <c r="D10" i="26"/>
  <c r="H56" i="26"/>
  <c r="C9" i="26"/>
  <c r="D34" i="26"/>
  <c r="D13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C25" i="30"/>
  <c r="F25" i="30"/>
  <c r="I25" i="30" s="1"/>
  <c r="H11" i="26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F12" i="3" l="1"/>
  <c r="D22" i="2"/>
  <c r="D39" i="2" s="1"/>
  <c r="D41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B62" i="4" s="1"/>
  <c r="E243" i="4"/>
  <c r="E197" i="4"/>
  <c r="E37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B274" i="4" l="1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<sst xmlns="http://schemas.openxmlformats.org/spreadsheetml/2006/main" count="868" uniqueCount="681">
  <si>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</si>
  <si>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</si>
  <si>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</si>
  <si>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</si>
  <si>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</si>
  <si>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</si>
  <si>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</si>
  <si>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</si>
  <si>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</si>
  <si>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</si>
  <si>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</si>
  <si>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</si>
  <si>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</si>
  <si>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</si>
  <si>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</si>
  <si>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</si>
  <si>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</si>
  <si>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</si>
  <si>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</si>
  <si>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</si>
  <si>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</si>
  <si>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</si>
  <si>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</si>
  <si>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</si>
  <si>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</si>
  <si>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</si>
  <si>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</si>
  <si>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</si>
  <si>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</si>
  <si>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</si>
  <si>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</si>
  <si>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</si>
  <si>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</si>
  <si>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</si>
  <si>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</si>
  <si>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</si>
  <si>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</si>
  <si>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</si>
  <si>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</si>
  <si>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</si>
  <si>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</si>
  <si>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</si>
  <si>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</si>
  <si>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</si>
  <si>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</si>
  <si>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</si>
  <si>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</si>
  <si>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</si>
  <si>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</si>
  <si>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</si>
  <si>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</si>
  <si>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</si>
  <si>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</si>
  <si>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</si>
  <si>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</si>
  <si>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</si>
  <si>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</si>
  <si>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</si>
  <si>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</si>
  <si>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</si>
  <si>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</si>
  <si>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</si>
  <si>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</si>
  <si>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</si>
  <si>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</si>
  <si>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</si>
  <si>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</si>
  <si>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</si>
  <si>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</si>
  <si>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</si>
  <si>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</si>
  <si>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</si>
  <si>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</si>
  <si>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</si>
  <si>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</si>
  <si>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</si>
  <si>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</si>
  <si>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</si>
  <si>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</si>
  <si>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</si>
  <si>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</si>
  <si>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</si>
  <si>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</si>
  <si>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</si>
  <si>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</si>
  <si>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</si>
  <si>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</si>
  <si>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</si>
  <si>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</si>
  <si>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</si>
  <si>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</si>
  <si>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</si>
  <si>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</si>
  <si>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</si>
  <si>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</si>
  <si>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</si>
  <si>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</si>
  <si>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</si>
  <si>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</si>
  <si>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</si>
  <si>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</si>
  <si>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</si>
  <si>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</si>
  <si>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</si>
  <si>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</si>
  <si>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</si>
  <si>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</si>
  <si>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</si>
  <si>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</si>
  <si>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</si>
  <si>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</si>
  <si>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</si>
  <si>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</si>
  <si>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</si>
  <si>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</si>
  <si>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</si>
  <si>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</si>
  <si>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</si>
  <si>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</si>
  <si>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</si>
  <si>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</si>
  <si>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</si>
  <si>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</si>
  <si>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</si>
  <si>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</si>
  <si>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</si>
  <si>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</si>
  <si>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</si>
  <si>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</si>
  <si>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</si>
  <si>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</si>
  <si>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</si>
  <si>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</si>
  <si>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</si>
  <si>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</si>
  <si>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</si>
  <si>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</si>
  <si>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</si>
  <si>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</si>
  <si>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</si>
  <si>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</si>
  <si>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</si>
  <si>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</si>
  <si>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</si>
  <si>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</si>
  <si>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</si>
  <si>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</si>
  <si>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</si>
  <si>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</si>
  <si>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</si>
  <si>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</si>
  <si>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</si>
  <si>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</si>
  <si>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</si>
  <si>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</si>
  <si>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</si>
  <si>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</si>
  <si>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</si>
  <si>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</si>
  <si>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</si>
  <si>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</si>
  <si>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</si>
  <si>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</si>
  <si>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</si>
  <si>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</si>
  <si>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</si>
  <si>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</si>
  <si>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</si>
  <si>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</si>
  <si>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</si>
  <si>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</si>
  <si>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</si>
  <si>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</si>
  <si>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</si>
  <si>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</si>
  <si>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</si>
  <si>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</si>
  <si>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</si>
  <si>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</si>
  <si>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</si>
  <si>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</si>
  <si>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</si>
  <si>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</si>
  <si>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</si>
  <si>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</si>
  <si>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</si>
  <si>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</si>
  <si>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</si>
  <si>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</si>
  <si>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</si>
  <si>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</si>
  <si>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</si>
  <si>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</si>
  <si>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</si>
  <si>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</si>
  <si>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</si>
  <si>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</si>
  <si>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</si>
  <si>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</si>
  <si>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</si>
  <si>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</si>
  <si>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</si>
  <si>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</si>
  <si>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</si>
  <si>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</si>
  <si>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</si>
  <si>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</si>
  <si>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</si>
  <si>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</si>
  <si>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</si>
  <si>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</si>
  <si>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</si>
  <si>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</si>
  <si>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</si>
  <si>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</si>
  <si>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</si>
  <si>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</si>
  <si>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</si>
  <si>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</si>
  <si>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</si>
  <si>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</si>
  <si>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</si>
  <si>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</si>
  <si>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</si>
  <si>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</si>
  <si>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</si>
  <si>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</si>
  <si>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</si>
  <si>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</si>
  <si>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</si>
  <si>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</si>
  <si>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</si>
  <si>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</si>
  <si>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</si>
  <si>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</si>
  <si>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</si>
  <si>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</si>
  <si>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</si>
  <si>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</si>
  <si>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</si>
  <si>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</si>
  <si>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</si>
  <si>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</si>
  <si>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</si>
  <si>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</si>
  <si>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</si>
  <si>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</si>
  <si>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</si>
  <si>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</si>
  <si>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</si>
  <si>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</si>
  <si>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</si>
  <si>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</si>
  <si>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</si>
  <si>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</si>
  <si>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</si>
  <si>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</si>
  <si>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</si>
  <si>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</si>
  <si>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</si>
  <si>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</si>
  <si>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</si>
  <si>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</si>
  <si>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</si>
  <si>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</si>
  <si>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</si>
  <si>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</si>
  <si>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</si>
  <si>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</si>
  <si>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</si>
  <si>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</si>
  <si>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</si>
  <si>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</si>
  <si>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</si>
  <si>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</si>
  <si>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</si>
  <si>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</si>
  <si>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</si>
  <si>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</si>
  <si>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</si>
  <si>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</si>
  <si>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</si>
  <si>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</si>
  <si>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</si>
  <si>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</si>
  <si>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</si>
  <si>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</si>
  <si>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</si>
  <si>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</si>
  <si>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</si>
  <si>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</si>
  <si>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</si>
  <si>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</si>
  <si>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</si>
  <si>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</si>
  <si>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</si>
  <si>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</si>
  <si>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</si>
  <si>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</si>
  <si>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</si>
  <si>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</si>
  <si>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</si>
  <si>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</si>
  <si>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</si>
  <si>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</si>
  <si>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</si>
  <si>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</si>
  <si>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</si>
  <si>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</si>
  <si>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</si>
  <si>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</si>
  <si>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</si>
  <si>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</si>
  <si>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</si>
  <si>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</si>
  <si>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</si>
  <si>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</si>
  <si>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</si>
  <si>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</si>
  <si>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</si>
  <si>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</si>
  <si>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</si>
  <si>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</si>
  <si>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</si>
  <si>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</si>
  <si>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</si>
  <si>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</si>
  <si>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</si>
  <si>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</si>
  <si>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</si>
  <si>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</si>
  <si>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</si>
  <si>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</si>
  <si>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</si>
  <si>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</si>
  <si>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</si>
  <si>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</si>
  <si>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</si>
  <si>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</si>
  <si>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</si>
  <si>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</si>
  <si>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</si>
  <si>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</si>
  <si>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</si>
  <si>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</si>
  <si>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</si>
  <si>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</si>
  <si>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</si>
  <si>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</si>
  <si>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</si>
  <si>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</si>
  <si>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</si>
  <si>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</si>
  <si>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</si>
  <si>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</si>
  <si>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</si>
  <si>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</si>
  <si>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</si>
  <si>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</si>
  <si>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</si>
  <si>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</si>
  <si>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</si>
  <si>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</si>
  <si>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</si>
  <si>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</si>
  <si>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</si>
  <si>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</si>
  <si>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</si>
  <si>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</si>
  <si>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</si>
  <si>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</si>
  <si>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</si>
  <si>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</si>
  <si>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</si>
  <si>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</si>
  <si>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</si>
  <si>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</si>
  <si>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</si>
  <si>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</si>
  <si>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</si>
  <si>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</si>
  <si>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</si>
  <si>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</si>
  <si>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</si>
  <si>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</si>
  <si>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</si>
  <si>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</si>
  <si>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</si>
  <si>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</si>
  <si>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</si>
  <si>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</si>
  <si>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</si>
  <si>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</si>
  <si>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</si>
  <si>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</si>
  <si>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</si>
  <si>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</si>
  <si>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</si>
  <si>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</si>
  <si>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</si>
  <si>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</si>
  <si>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</si>
  <si>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</si>
  <si>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</si>
  <si>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</si>
  <si>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</si>
  <si>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</si>
  <si>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</si>
  <si>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</si>
  <si>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</si>
  <si>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</si>
  <si>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</si>
  <si>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</si>
  <si>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</si>
  <si>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</si>
  <si>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</si>
  <si>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</si>
  <si>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</si>
  <si>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</si>
  <si>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</si>
  <si>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</si>
  <si>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</si>
  <si>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</si>
  <si>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</si>
  <si>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</si>
  <si>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</si>
  <si>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</si>
  <si>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</si>
  <si>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</si>
  <si>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</si>
  <si>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</si>
  <si>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</si>
  <si>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</si>
  <si>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</si>
  <si>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</si>
  <si>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</si>
  <si>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</si>
  <si>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</si>
  <si>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</si>
  <si>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</si>
  <si>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</si>
  <si>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</si>
  <si>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</si>
  <si>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</si>
  <si>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</si>
  <si>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</si>
  <si>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</si>
  <si>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</si>
  <si>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</si>
  <si>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</si>
  <si>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</si>
  <si>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</si>
  <si>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</si>
  <si>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</si>
  <si>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</si>
  <si>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</si>
  <si>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</si>
  <si>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</si>
  <si>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</si>
  <si>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</si>
  <si>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</si>
  <si>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</si>
  <si>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</si>
  <si>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</si>
  <si>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</si>
  <si>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</si>
  <si>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</si>
  <si>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</si>
  <si>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</si>
  <si>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</si>
  <si>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</si>
  <si>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</si>
  <si>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</si>
  <si>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</si>
  <si>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</si>
  <si>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</si>
  <si>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</si>
  <si>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</si>
  <si>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</si>
  <si>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</si>
  <si>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</si>
  <si>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</si>
  <si>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</si>
  <si>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</si>
  <si>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</si>
  <si>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</si>
  <si>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</si>
  <si>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</si>
  <si>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</si>
  <si>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</si>
  <si>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</si>
  <si>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</si>
  <si>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</si>
  <si>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</si>
  <si>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</si>
  <si>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</si>
  <si>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</si>
  <si>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</si>
  <si>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</si>
  <si>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</si>
  <si>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</si>
  <si>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</si>
  <si>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</si>
  <si>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</si>
  <si>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</si>
  <si>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</si>
  <si>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</si>
  <si>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</si>
  <si>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</si>
  <si>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</si>
  <si>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</si>
  <si>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</si>
  <si>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</si>
  <si>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</si>
  <si>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</si>
  <si>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</si>
  <si>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</si>
  <si>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</si>
  <si>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</si>
  <si>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</si>
  <si>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</si>
  <si>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</si>
  <si>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</si>
  <si>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</si>
  <si>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</si>
  <si>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</si>
  <si>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</si>
  <si>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</si>
  <si>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</si>
  <si>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</si>
  <si>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</si>
  <si>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</si>
  <si>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</si>
  <si>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</si>
  <si>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</si>
  <si>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</si>
  <si>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</si>
  <si>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</si>
  <si>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</si>
  <si>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</si>
  <si>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</si>
  <si>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</si>
  <si>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</si>
  <si>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</si>
  <si>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</si>
  <si>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</si>
  <si>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</si>
  <si>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</si>
  <si>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</si>
  <si>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</si>
  <si>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</si>
  <si>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</si>
  <si>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</si>
  <si>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</si>
  <si>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</si>
  <si>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</si>
  <si>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</si>
  <si>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</si>
  <si>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</si>
  <si>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</si>
  <si>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</si>
  <si>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</si>
  <si>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</si>
  <si>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</si>
  <si>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</si>
  <si>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</si>
  <si>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</si>
  <si>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</si>
  <si>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</si>
  <si>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</si>
  <si>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</si>
  <si>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</si>
  <si>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</si>
  <si>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</si>
  <si>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</si>
  <si>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</si>
  <si>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</si>
  <si>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</si>
  <si>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</si>
  <si>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</si>
  <si>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</si>
  <si>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</si>
  <si>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</si>
  <si>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</si>
  <si>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</si>
  <si>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</si>
  <si>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</si>
  <si>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</si>
  <si>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</si>
  <si>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</si>
  <si>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</si>
  <si>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</si>
  <si>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</si>
  <si>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</si>
  <si>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</si>
  <si>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</si>
  <si>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</si>
  <si>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</si>
  <si>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</si>
  <si>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</si>
  <si>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</si>
  <si>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</si>
  <si>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</si>
  <si>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</si>
  <si>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</si>
  <si>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</si>
  <si>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</si>
  <si>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</si>
  <si>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</si>
  <si>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</si>
  <si>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</si>
  <si>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</si>
  <si>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</si>
  <si>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</si>
  <si>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</si>
  <si>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</si>
  <si>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</si>
  <si>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</si>
  <si>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</si>
  <si>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</si>
  <si>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</si>
  <si>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</si>
  <si>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</si>
  <si>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</si>
  <si>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</si>
  <si>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</si>
  <si>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</si>
  <si>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</si>
  <si>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</si>
  <si>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</si>
  <si>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</si>
  <si>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</si>
  <si>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</si>
  <si>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</si>
  <si>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</si>
  <si>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</si>
  <si>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</si>
  <si>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</si>
  <si>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</si>
  <si>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</si>
  <si>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</si>
  <si>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</si>
  <si>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</si>
  <si>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</si>
  <si>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</si>
  <si>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</si>
  <si>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</si>
  <si>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</si>
  <si>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</si>
  <si>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</si>
  <si>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</si>
  <si>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</si>
  <si>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</si>
  <si>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</si>
  <si>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</si>
  <si>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</si>
  <si>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</si>
  <si>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</si>
  <si>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</si>
  <si>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</si>
  <si>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</si>
  <si>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</si>
  <si>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</si>
  <si>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</si>
  <si>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</si>
  <si>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</si>
  <si>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</si>
  <si>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</si>
  <si>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</si>
  <si>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</si>
  <si>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</si>
  <si>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PUBLIC VERSION</t>
  </si>
  <si>
    <t>FOR THE MONTH ENDED NOVEMBER 30, 2015</t>
  </si>
  <si>
    <t>(Based on allocation factors developed for the 12 ME 12/31/2014)</t>
  </si>
  <si>
    <t xml:space="preserve">          (5) 456 - Other Electric Revenues - Transportation</t>
  </si>
  <si>
    <t xml:space="preserve">          (5) 456 - Other Electric Revenues - Unbilled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</si>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</sst>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8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810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3" borderId="40" applyNumberFormat="0" applyProtection="0">
      <alignment vertical="center"/>
    </xf>
    <xf numFmtId="4" fontId="86" fillId="93" borderId="40" applyNumberFormat="0" applyProtection="0">
      <alignment vertical="center"/>
    </xf>
    <xf numFmtId="4" fontId="39" fillId="93" borderId="40" applyNumberFormat="0" applyProtection="0">
      <alignment horizontal="left" vertical="center" indent="1"/>
    </xf>
    <xf numFmtId="0" fontId="39" fillId="93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92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4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39" fillId="95" borderId="41" applyNumberFormat="0" applyProtection="0">
      <alignment horizontal="left" vertical="center" indent="1"/>
    </xf>
    <xf numFmtId="4" fontId="27" fillId="96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6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6" borderId="40" applyNumberFormat="0" applyProtection="0">
      <alignment horizontal="left" vertical="center" indent="1"/>
    </xf>
    <xf numFmtId="0" fontId="85" fillId="96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6" borderId="40" applyNumberFormat="0" applyProtection="0">
      <alignment horizontal="right" vertical="center"/>
    </xf>
    <xf numFmtId="4" fontId="38" fillId="96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7" borderId="0" applyNumberFormat="0" applyProtection="0">
      <alignment horizontal="left" vertical="center" indent="1"/>
    </xf>
    <xf numFmtId="4" fontId="43" fillId="96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6" borderId="40" applyNumberFormat="0" applyProtection="0">
      <alignment horizontal="left" vertical="center" indent="1"/>
    </xf>
    <xf numFmtId="0" fontId="18" fillId="96" borderId="40" applyNumberFormat="0" applyProtection="0">
      <alignment horizontal="left" vertical="top" indent="1"/>
    </xf>
  </cellStyleXfs>
  <cellXfs count="304">
    <xf numFmtId="0" fontId="0" fillId="0" borderId="0" xfId="0"/>
    <xf numFmtId="0" fontId="2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64" fontId="24" fillId="0" borderId="19" xfId="0" quotePrefix="1" applyNumberFormat="1" applyFont="1" applyBorder="1" applyAlignment="1">
      <alignment horizontal="left"/>
    </xf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7" fontId="0" fillId="0" borderId="0" xfId="0" applyNumberFormat="1"/>
    <xf numFmtId="43" fontId="18" fillId="0" borderId="22" xfId="355" applyBorder="1"/>
    <xf numFmtId="164" fontId="24" fillId="0" borderId="19" xfId="0" quotePrefix="1" applyNumberFormat="1" applyFont="1" applyFill="1" applyBorder="1" applyAlignment="1">
      <alignment horizontal="left"/>
    </xf>
    <xf numFmtId="164" fontId="25" fillId="0" borderId="23" xfId="0" applyNumberFormat="1" applyFont="1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28" fillId="0" borderId="0" xfId="355" applyFont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22" fillId="0" borderId="0" xfId="489" applyFont="1" applyFill="1" applyAlignment="1">
      <alignment horizontal="centerContinuous" vertical="center"/>
    </xf>
    <xf numFmtId="0" fontId="18" fillId="0" borderId="0" xfId="489" applyFill="1"/>
    <xf numFmtId="0" fontId="22" fillId="0" borderId="0" xfId="489" applyFont="1" applyFill="1" applyAlignment="1">
      <alignment horizontal="centerContinuous"/>
    </xf>
    <xf numFmtId="0" fontId="18" fillId="0" borderId="0" xfId="489" applyFill="1" applyBorder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167" fontId="24" fillId="0" borderId="0" xfId="489" applyNumberFormat="1" applyFont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0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5" applyNumberFormat="1"/>
    <xf numFmtId="164" fontId="24" fillId="0" borderId="25" xfId="0" applyNumberFormat="1" applyFont="1" applyBorder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0" fontId="23" fillId="0" borderId="0" xfId="0" applyFont="1" applyAlignment="1">
      <alignment vertical="center"/>
    </xf>
    <xf numFmtId="43" fontId="31" fillId="0" borderId="0" xfId="0" applyNumberFormat="1" applyFont="1" applyFill="1"/>
    <xf numFmtId="166" fontId="24" fillId="0" borderId="23" xfId="355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5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173" fontId="28" fillId="0" borderId="0" xfId="488" applyNumberFormat="1" applyFont="1" applyAlignment="1">
      <alignment horizontal="left"/>
    </xf>
    <xf numFmtId="173" fontId="28" fillId="0" borderId="0" xfId="0" applyNumberFormat="1" applyFont="1" applyAlignment="1">
      <alignment horizontal="left"/>
    </xf>
    <xf numFmtId="173" fontId="83" fillId="0" borderId="0" xfId="0" applyNumberFormat="1" applyFont="1" applyAlignment="1">
      <alignment horizontal="left"/>
    </xf>
    <xf numFmtId="0" fontId="28" fillId="87" borderId="0" xfId="0" applyFont="1" applyFill="1"/>
    <xf numFmtId="0" fontId="0" fillId="87" borderId="0" xfId="0" applyFill="1"/>
    <xf numFmtId="43" fontId="24" fillId="0" borderId="19" xfId="355" applyFont="1" applyFill="1" applyBorder="1"/>
    <xf numFmtId="0" fontId="21" fillId="0" borderId="0" xfId="0" applyFont="1" applyFill="1" applyAlignment="1">
      <alignment horizontal="centerContinuous"/>
    </xf>
    <xf numFmtId="0" fontId="88" fillId="98" borderId="0" xfId="0" applyFont="1" applyFill="1"/>
    <xf numFmtId="0" fontId="0" fillId="98" borderId="0" xfId="0" applyFill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68" fontId="24" fillId="98" borderId="42" xfId="357" applyNumberFormat="1" applyFont="1" applyFill="1" applyBorder="1"/>
    <xf numFmtId="168" fontId="24" fillId="98" borderId="43" xfId="357" applyNumberFormat="1" applyFont="1" applyFill="1" applyBorder="1"/>
    <xf numFmtId="166" fontId="24" fillId="98" borderId="44" xfId="355" applyNumberFormat="1" applyFont="1" applyFill="1" applyBorder="1"/>
    <xf numFmtId="166" fontId="24" fillId="98" borderId="45" xfId="355" applyNumberFormat="1" applyFont="1" applyFill="1" applyBorder="1"/>
    <xf numFmtId="166" fontId="24" fillId="98" borderId="46" xfId="355" applyNumberFormat="1" applyFont="1" applyFill="1" applyBorder="1"/>
    <xf numFmtId="166" fontId="24" fillId="98" borderId="47" xfId="355" applyNumberFormat="1" applyFont="1" applyFill="1" applyBorder="1"/>
    <xf numFmtId="168" fontId="24" fillId="98" borderId="44" xfId="357" applyNumberFormat="1" applyFont="1" applyFill="1" applyBorder="1"/>
    <xf numFmtId="168" fontId="24" fillId="98" borderId="45" xfId="357" applyNumberFormat="1" applyFont="1" applyFill="1" applyBorder="1"/>
    <xf numFmtId="168" fontId="24" fillId="98" borderId="46" xfId="357" applyNumberFormat="1" applyFont="1" applyFill="1" applyBorder="1"/>
    <xf numFmtId="168" fontId="24" fillId="98" borderId="47" xfId="357" applyNumberFormat="1" applyFont="1" applyFill="1" applyBorder="1"/>
    <xf numFmtId="0" fontId="18" fillId="98" borderId="44" xfId="489" applyFill="1" applyBorder="1"/>
    <xf numFmtId="0" fontId="18" fillId="98" borderId="45" xfId="489" applyFill="1" applyBorder="1"/>
    <xf numFmtId="168" fontId="26" fillId="98" borderId="48" xfId="357" applyNumberFormat="1" applyFont="1" applyFill="1" applyBorder="1"/>
    <xf numFmtId="168" fontId="26" fillId="98" borderId="49" xfId="357" applyNumberFormat="1" applyFont="1" applyFill="1" applyBorder="1"/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5" applyNumberFormat="1" applyFont="1" applyFill="1" applyBorder="1"/>
    <xf numFmtId="10" fontId="26" fillId="0" borderId="26" xfId="489" applyNumberFormat="1" applyFont="1" applyFill="1" applyBorder="1"/>
    <xf numFmtId="168" fontId="24" fillId="98" borderId="50" xfId="357" applyNumberFormat="1" applyFont="1" applyFill="1" applyBorder="1"/>
    <xf numFmtId="168" fontId="24" fillId="98" borderId="51" xfId="357" applyNumberFormat="1" applyFont="1" applyFill="1" applyBorder="1"/>
    <xf numFmtId="168" fontId="24" fillId="98" borderId="52" xfId="357" applyNumberFormat="1" applyFont="1" applyFill="1" applyBorder="1"/>
    <xf numFmtId="166" fontId="24" fillId="98" borderId="51" xfId="355" applyNumberFormat="1" applyFont="1" applyFill="1" applyBorder="1"/>
    <xf numFmtId="168" fontId="24" fillId="98" borderId="53" xfId="357" applyNumberFormat="1" applyFont="1" applyFill="1" applyBorder="1"/>
    <xf numFmtId="0" fontId="18" fillId="98" borderId="51" xfId="489" applyFill="1" applyBorder="1"/>
    <xf numFmtId="5" fontId="18" fillId="98" borderId="51" xfId="489" applyNumberFormat="1" applyFill="1" applyBorder="1"/>
    <xf numFmtId="168" fontId="26" fillId="98" borderId="54" xfId="357" applyNumberFormat="1" applyFont="1" applyFill="1" applyBorder="1"/>
    <xf numFmtId="164" fontId="24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Fill="1" applyBorder="1"/>
    <xf numFmtId="164" fontId="25" fillId="0" borderId="25" xfId="0" applyNumberFormat="1" applyFont="1" applyBorder="1"/>
    <xf numFmtId="164" fontId="22" fillId="0" borderId="25" xfId="0" applyNumberFormat="1" applyFont="1" applyBorder="1" applyAlignment="1">
      <alignment vertical="top"/>
    </xf>
    <xf numFmtId="164" fontId="0" fillId="0" borderId="26" xfId="0" applyNumberFormat="1" applyBorder="1"/>
    <xf numFmtId="168" fontId="18" fillId="98" borderId="55" xfId="357" applyNumberFormat="1" applyFill="1" applyBorder="1"/>
    <xf numFmtId="168" fontId="18" fillId="98" borderId="56" xfId="357" applyNumberFormat="1" applyFill="1" applyBorder="1"/>
    <xf numFmtId="168" fontId="18" fillId="98" borderId="57" xfId="357" applyNumberFormat="1" applyFill="1" applyBorder="1"/>
    <xf numFmtId="166" fontId="18" fillId="98" borderId="58" xfId="355" applyNumberFormat="1" applyFill="1" applyBorder="1"/>
    <xf numFmtId="166" fontId="18" fillId="98" borderId="0" xfId="355" applyNumberFormat="1" applyFill="1" applyBorder="1"/>
    <xf numFmtId="166" fontId="18" fillId="98" borderId="59" xfId="355" applyNumberFormat="1" applyFill="1" applyBorder="1"/>
    <xf numFmtId="166" fontId="18" fillId="98" borderId="60" xfId="355" applyNumberFormat="1" applyFill="1" applyBorder="1"/>
    <xf numFmtId="166" fontId="18" fillId="98" borderId="22" xfId="355" applyNumberFormat="1" applyFill="1" applyBorder="1"/>
    <xf numFmtId="166" fontId="18" fillId="98" borderId="61" xfId="355" applyNumberFormat="1" applyFill="1" applyBorder="1"/>
    <xf numFmtId="168" fontId="18" fillId="98" borderId="58" xfId="357" applyNumberFormat="1" applyFill="1" applyBorder="1"/>
    <xf numFmtId="168" fontId="18" fillId="98" borderId="0" xfId="357" applyNumberFormat="1" applyFill="1" applyBorder="1"/>
    <xf numFmtId="168" fontId="18" fillId="98" borderId="59" xfId="357" applyNumberFormat="1" applyFill="1" applyBorder="1"/>
    <xf numFmtId="37" fontId="18" fillId="98" borderId="58" xfId="355" applyNumberFormat="1" applyFill="1" applyBorder="1"/>
    <xf numFmtId="37" fontId="18" fillId="98" borderId="0" xfId="355" applyNumberFormat="1" applyFill="1" applyBorder="1"/>
    <xf numFmtId="37" fontId="18" fillId="98" borderId="59" xfId="355" applyNumberFormat="1" applyFill="1" applyBorder="1"/>
    <xf numFmtId="168" fontId="24" fillId="98" borderId="58" xfId="357" applyNumberFormat="1" applyFont="1" applyFill="1" applyBorder="1"/>
    <xf numFmtId="168" fontId="24" fillId="98" borderId="0" xfId="357" applyNumberFormat="1" applyFont="1" applyFill="1" applyBorder="1"/>
    <xf numFmtId="168" fontId="24" fillId="98" borderId="59" xfId="357" applyNumberFormat="1" applyFont="1" applyFill="1" applyBorder="1"/>
    <xf numFmtId="168" fontId="26" fillId="98" borderId="58" xfId="357" applyNumberFormat="1" applyFont="1" applyFill="1" applyBorder="1"/>
    <xf numFmtId="168" fontId="26" fillId="98" borderId="0" xfId="357" applyNumberFormat="1" applyFont="1" applyFill="1" applyBorder="1"/>
    <xf numFmtId="168" fontId="26" fillId="98" borderId="59" xfId="357" applyNumberFormat="1" applyFont="1" applyFill="1" applyBorder="1"/>
    <xf numFmtId="37" fontId="0" fillId="98" borderId="62" xfId="0" applyNumberFormat="1" applyFill="1" applyBorder="1"/>
    <xf numFmtId="37" fontId="0" fillId="98" borderId="63" xfId="0" applyNumberFormat="1" applyFill="1" applyBorder="1"/>
    <xf numFmtId="37" fontId="0" fillId="98" borderId="64" xfId="0" applyNumberForma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42" fontId="24" fillId="98" borderId="62" xfId="355" applyNumberFormat="1" applyFont="1" applyFill="1" applyBorder="1"/>
    <xf numFmtId="42" fontId="24" fillId="98" borderId="63" xfId="355" applyNumberFormat="1" applyFont="1" applyFill="1" applyBorder="1"/>
    <xf numFmtId="37" fontId="18" fillId="98" borderId="64" xfId="355" applyNumberFormat="1" applyFill="1" applyBorder="1"/>
    <xf numFmtId="10" fontId="18" fillId="0" borderId="29" xfId="0" applyNumberFormat="1" applyFont="1" applyFill="1" applyBorder="1"/>
    <xf numFmtId="10" fontId="18" fillId="0" borderId="27" xfId="0" applyNumberFormat="1" applyFont="1" applyFill="1" applyBorder="1"/>
    <xf numFmtId="10" fontId="18" fillId="0" borderId="25" xfId="0" applyNumberFormat="1" applyFont="1" applyFill="1" applyBorder="1"/>
    <xf numFmtId="10" fontId="18" fillId="0" borderId="20" xfId="0" applyNumberFormat="1" applyFont="1" applyFill="1" applyBorder="1"/>
    <xf numFmtId="10" fontId="18" fillId="0" borderId="26" xfId="0" applyNumberFormat="1" applyFont="1" applyFill="1" applyBorder="1"/>
    <xf numFmtId="10" fontId="18" fillId="0" borderId="21" xfId="0" applyNumberFormat="1" applyFont="1" applyFill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489" applyFont="1" applyFill="1" applyAlignment="1">
      <alignment horizontal="center" vertical="center"/>
    </xf>
    <xf numFmtId="0" fontId="22" fillId="0" borderId="0" xfId="489" applyFont="1" applyFill="1" applyAlignment="1">
      <alignment horizontal="center"/>
    </xf>
    <xf numFmtId="0" fontId="23" fillId="0" borderId="22" xfId="0" applyFont="1" applyBorder="1" applyAlignment="1">
      <alignment horizontal="center" vertical="center"/>
    </xf>
    <xf numFmtId="43" fontId="44" fillId="0" borderId="22" xfId="0" applyNumberFormat="1" applyFont="1" applyFill="1" applyBorder="1" applyAlignment="1">
      <alignment horizontal="center"/>
    </xf>
    <xf numFmtId="173" fontId="65" fillId="0" borderId="0" xfId="0" applyNumberFormat="1" applyFont="1" applyAlignment="1">
      <alignment horizontal="left"/>
    </xf>
    <xf numFmtId="173" fontId="28" fillId="0" borderId="22" xfId="0" applyNumberFormat="1" applyFont="1" applyBorder="1" applyAlignment="1">
      <alignment horizontal="left"/>
    </xf>
    <xf numFmtId="173" fontId="28" fillId="0" borderId="0" xfId="0" applyNumberFormat="1" applyFont="1" applyBorder="1" applyAlignment="1">
      <alignment horizontal="left"/>
    </xf>
    <xf numFmtId="173" fontId="65" fillId="0" borderId="22" xfId="0" applyNumberFormat="1" applyFont="1" applyBorder="1" applyAlignment="1">
      <alignment horizontal="left"/>
    </xf>
    <xf numFmtId="166" fontId="44" fillId="0" borderId="28" xfId="0" applyNumberFormat="1" applyFont="1" applyFill="1" applyBorder="1" applyAlignment="1">
      <alignment horizontal="left"/>
    </xf>
    <xf numFmtId="173" fontId="44" fillId="0" borderId="0" xfId="0" applyNumberFormat="1" applyFont="1" applyAlignment="1">
      <alignment horizontal="left"/>
    </xf>
    <xf numFmtId="166" fontId="44" fillId="0" borderId="0" xfId="0" applyNumberFormat="1" applyFont="1" applyAlignment="1">
      <alignment horizontal="left"/>
    </xf>
    <xf numFmtId="166" fontId="65" fillId="0" borderId="0" xfId="0" applyNumberFormat="1" applyFont="1" applyAlignment="1">
      <alignment horizontal="left"/>
    </xf>
    <xf numFmtId="166" fontId="28" fillId="0" borderId="0" xfId="0" applyNumberFormat="1" applyFont="1" applyAlignment="1">
      <alignment horizontal="left"/>
    </xf>
    <xf numFmtId="166" fontId="28" fillId="0" borderId="22" xfId="0" applyNumberFormat="1" applyFont="1" applyBorder="1" applyAlignment="1">
      <alignment horizontal="left"/>
    </xf>
    <xf numFmtId="166" fontId="44" fillId="0" borderId="28" xfId="0" applyNumberFormat="1" applyFont="1" applyBorder="1" applyAlignment="1">
      <alignment horizontal="left"/>
    </xf>
    <xf numFmtId="166" fontId="28" fillId="0" borderId="0" xfId="0" applyNumberFormat="1" applyFont="1" applyBorder="1" applyAlignment="1">
      <alignment horizontal="left"/>
    </xf>
    <xf numFmtId="166" fontId="28" fillId="0" borderId="17" xfId="0" applyNumberFormat="1" applyFont="1" applyBorder="1" applyAlignment="1">
      <alignment horizontal="left"/>
    </xf>
    <xf numFmtId="166" fontId="28" fillId="0" borderId="28" xfId="0" applyNumberFormat="1" applyFont="1" applyBorder="1" applyAlignment="1">
      <alignment horizontal="left"/>
    </xf>
    <xf numFmtId="173" fontId="65" fillId="0" borderId="0" xfId="0" applyNumberFormat="1" applyFont="1" applyBorder="1" applyAlignment="1">
      <alignment horizontal="left"/>
    </xf>
    <xf numFmtId="166" fontId="28" fillId="0" borderId="0" xfId="0" applyNumberFormat="1" applyFont="1" applyFill="1" applyBorder="1" applyAlignment="1">
      <alignment horizontal="left"/>
    </xf>
    <xf numFmtId="166" fontId="28" fillId="0" borderId="30" xfId="0" applyNumberFormat="1" applyFont="1" applyBorder="1" applyAlignment="1">
      <alignment horizontal="left"/>
    </xf>
    <xf numFmtId="173" fontId="28" fillId="99" borderId="65" xfId="0" applyNumberFormat="1" applyFont="1" applyFill="1" applyBorder="1" applyAlignment="1">
      <alignment horizontal="left"/>
    </xf>
    <xf numFmtId="173" fontId="28" fillId="99" borderId="66" xfId="0" applyNumberFormat="1" applyFont="1" applyFill="1" applyBorder="1" applyAlignment="1">
      <alignment horizontal="left"/>
    </xf>
    <xf numFmtId="173" fontId="28" fillId="99" borderId="67" xfId="0" applyNumberFormat="1" applyFont="1" applyFill="1" applyBorder="1" applyAlignment="1">
      <alignment horizontal="left"/>
    </xf>
    <xf numFmtId="173" fontId="28" fillId="99" borderId="68" xfId="0" applyNumberFormat="1" applyFont="1" applyFill="1" applyBorder="1" applyAlignment="1">
      <alignment horizontal="left"/>
    </xf>
    <xf numFmtId="173" fontId="28" fillId="99" borderId="0" xfId="0" applyNumberFormat="1" applyFont="1" applyFill="1" applyBorder="1" applyAlignment="1">
      <alignment horizontal="left"/>
    </xf>
    <xf numFmtId="173" fontId="28" fillId="99" borderId="69" xfId="0" applyNumberFormat="1" applyFont="1" applyFill="1" applyBorder="1" applyAlignment="1">
      <alignment horizontal="left"/>
    </xf>
    <xf numFmtId="173" fontId="28" fillId="99" borderId="70" xfId="0" applyNumberFormat="1" applyFont="1" applyFill="1" applyBorder="1" applyAlignment="1">
      <alignment horizontal="left"/>
    </xf>
    <xf numFmtId="173" fontId="28" fillId="99" borderId="22" xfId="0" applyNumberFormat="1" applyFont="1" applyFill="1" applyBorder="1" applyAlignment="1">
      <alignment horizontal="left"/>
    </xf>
    <xf numFmtId="173" fontId="28" fillId="99" borderId="71" xfId="0" applyNumberFormat="1" applyFont="1" applyFill="1" applyBorder="1" applyAlignment="1">
      <alignment horizontal="left"/>
    </xf>
    <xf numFmtId="173" fontId="65" fillId="99" borderId="68" xfId="0" applyNumberFormat="1" applyFont="1" applyFill="1" applyBorder="1" applyAlignment="1">
      <alignment horizontal="left"/>
    </xf>
    <xf numFmtId="173" fontId="65" fillId="99" borderId="0" xfId="0" applyNumberFormat="1" applyFont="1" applyFill="1" applyBorder="1" applyAlignment="1">
      <alignment horizontal="left"/>
    </xf>
    <xf numFmtId="173" fontId="65" fillId="99" borderId="69" xfId="0" applyNumberFormat="1" applyFont="1" applyFill="1" applyBorder="1" applyAlignment="1">
      <alignment horizontal="left"/>
    </xf>
    <xf numFmtId="173" fontId="65" fillId="99" borderId="70" xfId="0" applyNumberFormat="1" applyFont="1" applyFill="1" applyBorder="1" applyAlignment="1">
      <alignment horizontal="left"/>
    </xf>
    <xf numFmtId="173" fontId="65" fillId="99" borderId="22" xfId="0" applyNumberFormat="1" applyFont="1" applyFill="1" applyBorder="1" applyAlignment="1">
      <alignment horizontal="left"/>
    </xf>
    <xf numFmtId="173" fontId="65" fillId="99" borderId="71" xfId="0" applyNumberFormat="1" applyFont="1" applyFill="1" applyBorder="1" applyAlignment="1">
      <alignment horizontal="left"/>
    </xf>
    <xf numFmtId="166" fontId="44" fillId="99" borderId="72" xfId="0" applyNumberFormat="1" applyFont="1" applyFill="1" applyBorder="1" applyAlignment="1">
      <alignment horizontal="left"/>
    </xf>
    <xf numFmtId="166" fontId="44" fillId="99" borderId="28" xfId="0" applyNumberFormat="1" applyFont="1" applyFill="1" applyBorder="1" applyAlignment="1">
      <alignment horizontal="left"/>
    </xf>
    <xf numFmtId="166" fontId="44" fillId="99" borderId="73" xfId="0" applyNumberFormat="1" applyFont="1" applyFill="1" applyBorder="1" applyAlignment="1">
      <alignment horizontal="left"/>
    </xf>
    <xf numFmtId="173" fontId="44" fillId="99" borderId="68" xfId="0" applyNumberFormat="1" applyFont="1" applyFill="1" applyBorder="1" applyAlignment="1">
      <alignment horizontal="left"/>
    </xf>
    <xf numFmtId="173" fontId="44" fillId="99" borderId="0" xfId="0" applyNumberFormat="1" applyFont="1" applyFill="1" applyBorder="1" applyAlignment="1">
      <alignment horizontal="left"/>
    </xf>
    <xf numFmtId="173" fontId="44" fillId="99" borderId="69" xfId="0" applyNumberFormat="1" applyFont="1" applyFill="1" applyBorder="1" applyAlignment="1">
      <alignment horizontal="left"/>
    </xf>
    <xf numFmtId="166" fontId="44" fillId="99" borderId="68" xfId="0" applyNumberFormat="1" applyFont="1" applyFill="1" applyBorder="1" applyAlignment="1">
      <alignment horizontal="left"/>
    </xf>
    <xf numFmtId="166" fontId="44" fillId="99" borderId="0" xfId="0" applyNumberFormat="1" applyFont="1" applyFill="1" applyBorder="1" applyAlignment="1">
      <alignment horizontal="left"/>
    </xf>
    <xf numFmtId="166" fontId="44" fillId="99" borderId="69" xfId="0" applyNumberFormat="1" applyFont="1" applyFill="1" applyBorder="1" applyAlignment="1">
      <alignment horizontal="left"/>
    </xf>
    <xf numFmtId="166" fontId="65" fillId="99" borderId="68" xfId="0" applyNumberFormat="1" applyFont="1" applyFill="1" applyBorder="1" applyAlignment="1">
      <alignment horizontal="left"/>
    </xf>
    <xf numFmtId="166" fontId="65" fillId="99" borderId="0" xfId="0" applyNumberFormat="1" applyFont="1" applyFill="1" applyBorder="1" applyAlignment="1">
      <alignment horizontal="left"/>
    </xf>
    <xf numFmtId="166" fontId="65" fillId="99" borderId="69" xfId="0" applyNumberFormat="1" applyFont="1" applyFill="1" applyBorder="1" applyAlignment="1">
      <alignment horizontal="left"/>
    </xf>
    <xf numFmtId="166" fontId="28" fillId="99" borderId="68" xfId="0" applyNumberFormat="1" applyFont="1" applyFill="1" applyBorder="1" applyAlignment="1">
      <alignment horizontal="left"/>
    </xf>
    <xf numFmtId="166" fontId="28" fillId="99" borderId="0" xfId="0" applyNumberFormat="1" applyFont="1" applyFill="1" applyBorder="1" applyAlignment="1">
      <alignment horizontal="left"/>
    </xf>
    <xf numFmtId="166" fontId="28" fillId="99" borderId="69" xfId="0" applyNumberFormat="1" applyFont="1" applyFill="1" applyBorder="1" applyAlignment="1">
      <alignment horizontal="left"/>
    </xf>
    <xf numFmtId="166" fontId="28" fillId="99" borderId="70" xfId="0" applyNumberFormat="1" applyFont="1" applyFill="1" applyBorder="1" applyAlignment="1">
      <alignment horizontal="left"/>
    </xf>
    <xf numFmtId="166" fontId="28" fillId="99" borderId="22" xfId="0" applyNumberFormat="1" applyFont="1" applyFill="1" applyBorder="1" applyAlignment="1">
      <alignment horizontal="left"/>
    </xf>
    <xf numFmtId="166" fontId="28" fillId="99" borderId="71" xfId="0" applyNumberFormat="1" applyFont="1" applyFill="1" applyBorder="1" applyAlignment="1">
      <alignment horizontal="left"/>
    </xf>
    <xf numFmtId="166" fontId="28" fillId="99" borderId="74" xfId="0" applyNumberFormat="1" applyFont="1" applyFill="1" applyBorder="1" applyAlignment="1">
      <alignment horizontal="left"/>
    </xf>
    <xf numFmtId="166" fontId="28" fillId="99" borderId="17" xfId="0" applyNumberFormat="1" applyFont="1" applyFill="1" applyBorder="1" applyAlignment="1">
      <alignment horizontal="left"/>
    </xf>
    <xf numFmtId="166" fontId="28" fillId="99" borderId="75" xfId="0" applyNumberFormat="1" applyFont="1" applyFill="1" applyBorder="1" applyAlignment="1">
      <alignment horizontal="left"/>
    </xf>
    <xf numFmtId="166" fontId="28" fillId="99" borderId="72" xfId="0" applyNumberFormat="1" applyFont="1" applyFill="1" applyBorder="1" applyAlignment="1">
      <alignment horizontal="left"/>
    </xf>
    <xf numFmtId="166" fontId="28" fillId="99" borderId="28" xfId="0" applyNumberFormat="1" applyFont="1" applyFill="1" applyBorder="1" applyAlignment="1">
      <alignment horizontal="left"/>
    </xf>
    <xf numFmtId="166" fontId="28" fillId="99" borderId="73" xfId="0" applyNumberFormat="1" applyFont="1" applyFill="1" applyBorder="1" applyAlignment="1">
      <alignment horizontal="left"/>
    </xf>
    <xf numFmtId="43" fontId="44" fillId="99" borderId="70" xfId="0" applyNumberFormat="1" applyFont="1" applyFill="1" applyBorder="1" applyAlignment="1">
      <alignment horizontal="center"/>
    </xf>
    <xf numFmtId="43" fontId="44" fillId="99" borderId="22" xfId="0" applyNumberFormat="1" applyFont="1" applyFill="1" applyBorder="1" applyAlignment="1">
      <alignment horizontal="center"/>
    </xf>
    <xf numFmtId="43" fontId="44" fillId="99" borderId="71" xfId="0" applyNumberFormat="1" applyFont="1" applyFill="1" applyBorder="1" applyAlignment="1">
      <alignment horizontal="center"/>
    </xf>
    <xf numFmtId="0" fontId="0" fillId="99" borderId="68" xfId="0" applyFill="1" applyBorder="1"/>
    <xf numFmtId="0" fontId="0" fillId="99" borderId="0" xfId="0" applyFill="1" applyBorder="1"/>
    <xf numFmtId="0" fontId="0" fillId="99" borderId="69" xfId="0" applyFill="1" applyBorder="1"/>
    <xf numFmtId="166" fontId="28" fillId="99" borderId="76" xfId="0" applyNumberFormat="1" applyFont="1" applyFill="1" applyBorder="1" applyAlignment="1">
      <alignment horizontal="left"/>
    </xf>
    <xf numFmtId="166" fontId="28" fillId="99" borderId="77" xfId="0" applyNumberFormat="1" applyFont="1" applyFill="1" applyBorder="1" applyAlignment="1">
      <alignment horizontal="left"/>
    </xf>
    <xf numFmtId="166" fontId="28" fillId="99" borderId="78" xfId="0" applyNumberFormat="1" applyFont="1" applyFill="1" applyBorder="1" applyAlignment="1">
      <alignment horizontal="left"/>
    </xf>
  </cellXfs>
  <cellStyles count="1810">
    <cellStyle name="20% - Accent1" xfId="1" builtinId="30" customBuiltin="1"/>
    <cellStyle name="20% - Accent1 10" xfId="2"/>
    <cellStyle name="20% - Accent1 10 2" xfId="1073"/>
    <cellStyle name="20% - Accent1 11" xfId="3"/>
    <cellStyle name="20% - Accent1 11 2" xfId="1074"/>
    <cellStyle name="20% - Accent1 12" xfId="4"/>
    <cellStyle name="20% - Accent1 12 2" xfId="1075"/>
    <cellStyle name="20% - Accent1 13" xfId="611"/>
    <cellStyle name="20% - Accent1 13 2" xfId="1273"/>
    <cellStyle name="20% - Accent1 14" xfId="644"/>
    <cellStyle name="20% - Accent1 14 2" xfId="1290"/>
    <cellStyle name="20% - Accent1 15" xfId="697"/>
    <cellStyle name="20% - Accent1 15 2" xfId="1310"/>
    <cellStyle name="20% - Accent1 16" xfId="797"/>
    <cellStyle name="20% - Accent1 16 2" xfId="1336"/>
    <cellStyle name="20% - Accent1 17" xfId="863"/>
    <cellStyle name="20% - Accent1 17 2" xfId="1354"/>
    <cellStyle name="20% - Accent1 18" xfId="916"/>
    <cellStyle name="20% - Accent1 18 2" xfId="1372"/>
    <cellStyle name="20% - Accent1 19" xfId="966"/>
    <cellStyle name="20% - Accent1 19 2" xfId="1389"/>
    <cellStyle name="20% - Accent1 2" xfId="5"/>
    <cellStyle name="20% - Accent1 2 2" xfId="1076"/>
    <cellStyle name="20% - Accent1 2 3" xfId="1587"/>
    <cellStyle name="20% - Accent1 2 4" xfId="1644"/>
    <cellStyle name="20% - Accent1 2 5" xfId="1787"/>
    <cellStyle name="20% - Accent1 20" xfId="1006"/>
    <cellStyle name="20% - Accent1 20 2" xfId="1407"/>
    <cellStyle name="20% - Accent1 21" xfId="1048"/>
    <cellStyle name="20% - Accent1 22" xfId="1072"/>
    <cellStyle name="20% - Accent1 23" xfId="1427"/>
    <cellStyle name="20% - Accent1 24" xfId="1472"/>
    <cellStyle name="20% - Accent1 25" xfId="1564"/>
    <cellStyle name="20% - Accent1 26" xfId="1669"/>
    <cellStyle name="20% - Accent1 27" xfId="1727"/>
    <cellStyle name="20% - Accent1 28" xfId="1768"/>
    <cellStyle name="20% - Accent1 3" xfId="6"/>
    <cellStyle name="20% - Accent1 3 2" xfId="1077"/>
    <cellStyle name="20% - Accent1 4" xfId="7"/>
    <cellStyle name="20% - Accent1 4 2" xfId="1078"/>
    <cellStyle name="20% - Accent1 5" xfId="8"/>
    <cellStyle name="20% - Accent1 5 2" xfId="1079"/>
    <cellStyle name="20% - Accent1 6" xfId="9"/>
    <cellStyle name="20% - Accent1 6 2" xfId="1080"/>
    <cellStyle name="20% - Accent1 7" xfId="10"/>
    <cellStyle name="20% - Accent1 7 2" xfId="1081"/>
    <cellStyle name="20% - Accent1 8" xfId="11"/>
    <cellStyle name="20% - Accent1 8 2" xfId="1082"/>
    <cellStyle name="20% - Accent1 9" xfId="12"/>
    <cellStyle name="20% - Accent1 9 2" xfId="1083"/>
    <cellStyle name="20% - Accent2" xfId="13" builtinId="34" customBuiltin="1"/>
    <cellStyle name="20% - Accent2 10" xfId="14"/>
    <cellStyle name="20% - Accent2 10 2" xfId="1085"/>
    <cellStyle name="20% - Accent2 11" xfId="15"/>
    <cellStyle name="20% - Accent2 11 2" xfId="1086"/>
    <cellStyle name="20% - Accent2 12" xfId="16"/>
    <cellStyle name="20% - Accent2 12 2" xfId="1087"/>
    <cellStyle name="20% - Accent2 13" xfId="614"/>
    <cellStyle name="20% - Accent2 13 2" xfId="1275"/>
    <cellStyle name="20% - Accent2 14" xfId="647"/>
    <cellStyle name="20% - Accent2 14 2" xfId="1292"/>
    <cellStyle name="20% - Accent2 15" xfId="701"/>
    <cellStyle name="20% - Accent2 15 2" xfId="1312"/>
    <cellStyle name="20% - Accent2 16" xfId="801"/>
    <cellStyle name="20% - Accent2 16 2" xfId="1338"/>
    <cellStyle name="20% - Accent2 17" xfId="867"/>
    <cellStyle name="20% - Accent2 17 2" xfId="1356"/>
    <cellStyle name="20% - Accent2 18" xfId="920"/>
    <cellStyle name="20% - Accent2 18 2" xfId="1374"/>
    <cellStyle name="20% - Accent2 19" xfId="969"/>
    <cellStyle name="20% - Accent2 19 2" xfId="1391"/>
    <cellStyle name="20% - Accent2 2" xfId="17"/>
    <cellStyle name="20% - Accent2 2 2" xfId="1088"/>
    <cellStyle name="20% - Accent2 2 3" xfId="1588"/>
    <cellStyle name="20% - Accent2 2 4" xfId="1645"/>
    <cellStyle name="20% - Accent2 2 5" xfId="1762"/>
    <cellStyle name="20% - Accent2 20" xfId="1010"/>
    <cellStyle name="20% - Accent2 20 2" xfId="1409"/>
    <cellStyle name="20% - Accent2 21" xfId="1051"/>
    <cellStyle name="20% - Accent2 22" xfId="1084"/>
    <cellStyle name="20% - Accent2 23" xfId="1430"/>
    <cellStyle name="20% - Accent2 24" xfId="1476"/>
    <cellStyle name="20% - Accent2 25" xfId="1567"/>
    <cellStyle name="20% - Accent2 26" xfId="1673"/>
    <cellStyle name="20% - Accent2 27" xfId="1730"/>
    <cellStyle name="20% - Accent2 28" xfId="1771"/>
    <cellStyle name="20% - Accent2 3" xfId="18"/>
    <cellStyle name="20% - Accent2 3 2" xfId="1089"/>
    <cellStyle name="20% - Accent2 4" xfId="19"/>
    <cellStyle name="20% - Accent2 4 2" xfId="1090"/>
    <cellStyle name="20% - Accent2 5" xfId="20"/>
    <cellStyle name="20% - Accent2 5 2" xfId="1091"/>
    <cellStyle name="20% - Accent2 6" xfId="21"/>
    <cellStyle name="20% - Accent2 6 2" xfId="1092"/>
    <cellStyle name="20% - Accent2 7" xfId="22"/>
    <cellStyle name="20% - Accent2 7 2" xfId="1093"/>
    <cellStyle name="20% - Accent2 8" xfId="23"/>
    <cellStyle name="20% - Accent2 8 2" xfId="1094"/>
    <cellStyle name="20% - Accent2 9" xfId="24"/>
    <cellStyle name="20% - Accent2 9 2" xfId="1095"/>
    <cellStyle name="20% - Accent3" xfId="25" builtinId="38" customBuiltin="1"/>
    <cellStyle name="20% - Accent3 10" xfId="26"/>
    <cellStyle name="20% - Accent3 10 2" xfId="1097"/>
    <cellStyle name="20% - Accent3 11" xfId="27"/>
    <cellStyle name="20% - Accent3 11 2" xfId="1098"/>
    <cellStyle name="20% - Accent3 12" xfId="28"/>
    <cellStyle name="20% - Accent3 12 2" xfId="1099"/>
    <cellStyle name="20% - Accent3 13" xfId="618"/>
    <cellStyle name="20% - Accent3 13 2" xfId="1277"/>
    <cellStyle name="20% - Accent3 14" xfId="651"/>
    <cellStyle name="20% - Accent3 14 2" xfId="1294"/>
    <cellStyle name="20% - Accent3 15" xfId="705"/>
    <cellStyle name="20% - Accent3 15 2" xfId="1314"/>
    <cellStyle name="20% - Accent3 16" xfId="805"/>
    <cellStyle name="20% - Accent3 16 2" xfId="1340"/>
    <cellStyle name="20% - Accent3 17" xfId="870"/>
    <cellStyle name="20% - Accent3 17 2" xfId="1358"/>
    <cellStyle name="20% - Accent3 18" xfId="923"/>
    <cellStyle name="20% - Accent3 18 2" xfId="1376"/>
    <cellStyle name="20% - Accent3 19" xfId="973"/>
    <cellStyle name="20% - Accent3 19 2" xfId="1393"/>
    <cellStyle name="20% - Accent3 2" xfId="29"/>
    <cellStyle name="20% - Accent3 2 2" xfId="1100"/>
    <cellStyle name="20% - Accent3 2 3" xfId="1589"/>
    <cellStyle name="20% - Accent3 2 4" xfId="1646"/>
    <cellStyle name="20% - Accent3 2 5" xfId="1760"/>
    <cellStyle name="20% - Accent3 20" xfId="1014"/>
    <cellStyle name="20% - Accent3 20 2" xfId="1411"/>
    <cellStyle name="20% - Accent3 21" xfId="1054"/>
    <cellStyle name="20% - Accent3 22" xfId="1096"/>
    <cellStyle name="20% - Accent3 23" xfId="1433"/>
    <cellStyle name="20% - Accent3 24" xfId="1480"/>
    <cellStyle name="20% - Accent3 25" xfId="1570"/>
    <cellStyle name="20% - Accent3 26" xfId="1677"/>
    <cellStyle name="20% - Accent3 27" xfId="1733"/>
    <cellStyle name="20% - Accent3 28" xfId="1774"/>
    <cellStyle name="20% - Accent3 3" xfId="30"/>
    <cellStyle name="20% - Accent3 3 2" xfId="1101"/>
    <cellStyle name="20% - Accent3 4" xfId="31"/>
    <cellStyle name="20% - Accent3 4 2" xfId="1102"/>
    <cellStyle name="20% - Accent3 5" xfId="32"/>
    <cellStyle name="20% - Accent3 5 2" xfId="1103"/>
    <cellStyle name="20% - Accent3 6" xfId="33"/>
    <cellStyle name="20% - Accent3 6 2" xfId="1104"/>
    <cellStyle name="20% - Accent3 7" xfId="34"/>
    <cellStyle name="20% - Accent3 7 2" xfId="1105"/>
    <cellStyle name="20% - Accent3 8" xfId="35"/>
    <cellStyle name="20% - Accent3 8 2" xfId="1106"/>
    <cellStyle name="20% - Accent3 9" xfId="36"/>
    <cellStyle name="20% - Accent3 9 2" xfId="1107"/>
    <cellStyle name="20% - Accent4" xfId="37" builtinId="42" customBuiltin="1"/>
    <cellStyle name="20% - Accent4 10" xfId="38"/>
    <cellStyle name="20% - Accent4 10 2" xfId="1109"/>
    <cellStyle name="20% - Accent4 11" xfId="39"/>
    <cellStyle name="20% - Accent4 11 2" xfId="1110"/>
    <cellStyle name="20% - Accent4 12" xfId="40"/>
    <cellStyle name="20% - Accent4 12 2" xfId="1111"/>
    <cellStyle name="20% - Accent4 13" xfId="621"/>
    <cellStyle name="20% - Accent4 13 2" xfId="1279"/>
    <cellStyle name="20% - Accent4 14" xfId="654"/>
    <cellStyle name="20% - Accent4 14 2" xfId="1296"/>
    <cellStyle name="20% - Accent4 15" xfId="709"/>
    <cellStyle name="20% - Accent4 15 2" xfId="1316"/>
    <cellStyle name="20% - Accent4 16" xfId="809"/>
    <cellStyle name="20% - Accent4 16 2" xfId="1342"/>
    <cellStyle name="20% - Accent4 17" xfId="874"/>
    <cellStyle name="20% - Accent4 17 2" xfId="1360"/>
    <cellStyle name="20% - Accent4 18" xfId="927"/>
    <cellStyle name="20% - Accent4 18 2" xfId="1379"/>
    <cellStyle name="20% - Accent4 19" xfId="976"/>
    <cellStyle name="20% - Accent4 19 2" xfId="1395"/>
    <cellStyle name="20% - Accent4 2" xfId="41"/>
    <cellStyle name="20% - Accent4 2 2" xfId="1112"/>
    <cellStyle name="20% - Accent4 2 3" xfId="1590"/>
    <cellStyle name="20% - Accent4 2 4" xfId="1647"/>
    <cellStyle name="20% - Accent4 2 5" xfId="1758"/>
    <cellStyle name="20% - Accent4 20" xfId="1017"/>
    <cellStyle name="20% - Accent4 20 2" xfId="1413"/>
    <cellStyle name="20% - Accent4 21" xfId="1057"/>
    <cellStyle name="20% - Accent4 22" xfId="1108"/>
    <cellStyle name="20% - Accent4 23" xfId="1437"/>
    <cellStyle name="20% - Accent4 24" xfId="1484"/>
    <cellStyle name="20% - Accent4 25" xfId="1574"/>
    <cellStyle name="20% - Accent4 26" xfId="1681"/>
    <cellStyle name="20% - Accent4 27" xfId="1737"/>
    <cellStyle name="20% - Accent4 28" xfId="1778"/>
    <cellStyle name="20% - Accent4 3" xfId="42"/>
    <cellStyle name="20% - Accent4 3 2" xfId="1113"/>
    <cellStyle name="20% - Accent4 4" xfId="43"/>
    <cellStyle name="20% - Accent4 4 2" xfId="1114"/>
    <cellStyle name="20% - Accent4 5" xfId="44"/>
    <cellStyle name="20% - Accent4 5 2" xfId="1115"/>
    <cellStyle name="20% - Accent4 6" xfId="45"/>
    <cellStyle name="20% - Accent4 6 2" xfId="1116"/>
    <cellStyle name="20% - Accent4 7" xfId="46"/>
    <cellStyle name="20% - Accent4 7 2" xfId="1117"/>
    <cellStyle name="20% - Accent4 8" xfId="47"/>
    <cellStyle name="20% - Accent4 8 2" xfId="1118"/>
    <cellStyle name="20% - Accent4 9" xfId="48"/>
    <cellStyle name="20% - Accent4 9 2" xfId="1119"/>
    <cellStyle name="20% - Accent5" xfId="49" builtinId="46" customBuiltin="1"/>
    <cellStyle name="20% - Accent5 10" xfId="50"/>
    <cellStyle name="20% - Accent5 10 2" xfId="1121"/>
    <cellStyle name="20% - Accent5 11" xfId="51"/>
    <cellStyle name="20% - Accent5 11 2" xfId="1122"/>
    <cellStyle name="20% - Accent5 12" xfId="52"/>
    <cellStyle name="20% - Accent5 12 2" xfId="1123"/>
    <cellStyle name="20% - Accent5 13" xfId="624"/>
    <cellStyle name="20% - Accent5 13 2" xfId="1281"/>
    <cellStyle name="20% - Accent5 14" xfId="657"/>
    <cellStyle name="20% - Accent5 14 2" xfId="1298"/>
    <cellStyle name="20% - Accent5 15" xfId="713"/>
    <cellStyle name="20% - Accent5 15 2" xfId="1319"/>
    <cellStyle name="20% - Accent5 16" xfId="812"/>
    <cellStyle name="20% - Accent5 16 2" xfId="1344"/>
    <cellStyle name="20% - Accent5 17" xfId="877"/>
    <cellStyle name="20% - Accent5 17 2" xfId="1362"/>
    <cellStyle name="20% - Accent5 18" xfId="930"/>
    <cellStyle name="20% - Accent5 18 2" xfId="1381"/>
    <cellStyle name="20% - Accent5 19" xfId="979"/>
    <cellStyle name="20% - Accent5 19 2" xfId="1397"/>
    <cellStyle name="20% - Accent5 2" xfId="53"/>
    <cellStyle name="20% - Accent5 2 2" xfId="1124"/>
    <cellStyle name="20% - Accent5 2 3" xfId="1591"/>
    <cellStyle name="20% - Accent5 2 4" xfId="1648"/>
    <cellStyle name="20% - Accent5 2 5" xfId="1783"/>
    <cellStyle name="20% - Accent5 20" xfId="1020"/>
    <cellStyle name="20% - Accent5 20 2" xfId="1415"/>
    <cellStyle name="20% - Accent5 21" xfId="1060"/>
    <cellStyle name="20% - Accent5 22" xfId="1120"/>
    <cellStyle name="20% - Accent5 23" xfId="1440"/>
    <cellStyle name="20% - Accent5 24" xfId="1488"/>
    <cellStyle name="20% - Accent5 25" xfId="1577"/>
    <cellStyle name="20% - Accent5 26" xfId="1685"/>
    <cellStyle name="20% - Accent5 27" xfId="1740"/>
    <cellStyle name="20% - Accent5 28" xfId="1781"/>
    <cellStyle name="20% - Accent5 3" xfId="54"/>
    <cellStyle name="20% - Accent5 3 2" xfId="1125"/>
    <cellStyle name="20% - Accent5 4" xfId="55"/>
    <cellStyle name="20% - Accent5 4 2" xfId="1126"/>
    <cellStyle name="20% - Accent5 5" xfId="56"/>
    <cellStyle name="20% - Accent5 5 2" xfId="1127"/>
    <cellStyle name="20% - Accent5 6" xfId="57"/>
    <cellStyle name="20% - Accent5 6 2" xfId="1128"/>
    <cellStyle name="20% - Accent5 7" xfId="58"/>
    <cellStyle name="20% - Accent5 7 2" xfId="1129"/>
    <cellStyle name="20% - Accent5 8" xfId="59"/>
    <cellStyle name="20% - Accent5 8 2" xfId="1130"/>
    <cellStyle name="20% - Accent5 9" xfId="60"/>
    <cellStyle name="20% - Accent5 9 2" xfId="1131"/>
    <cellStyle name="20% - Accent6" xfId="61" builtinId="50" customBuiltin="1"/>
    <cellStyle name="20% - Accent6 10" xfId="62"/>
    <cellStyle name="20% - Accent6 10 2" xfId="1133"/>
    <cellStyle name="20% - Accent6 11" xfId="63"/>
    <cellStyle name="20% - Accent6 11 2" xfId="1134"/>
    <cellStyle name="20% - Accent6 12" xfId="64"/>
    <cellStyle name="20% - Accent6 12 2" xfId="1135"/>
    <cellStyle name="20% - Accent6 13" xfId="627"/>
    <cellStyle name="20% - Accent6 13 2" xfId="1283"/>
    <cellStyle name="20% - Accent6 14" xfId="660"/>
    <cellStyle name="20% - Accent6 14 2" xfId="1300"/>
    <cellStyle name="20% - Accent6 15" xfId="716"/>
    <cellStyle name="20% - Accent6 15 2" xfId="1321"/>
    <cellStyle name="20% - Accent6 16" xfId="816"/>
    <cellStyle name="20% - Accent6 16 2" xfId="1347"/>
    <cellStyle name="20% - Accent6 17" xfId="880"/>
    <cellStyle name="20% - Accent6 17 2" xfId="1364"/>
    <cellStyle name="20% - Accent6 18" xfId="934"/>
    <cellStyle name="20% - Accent6 18 2" xfId="1384"/>
    <cellStyle name="20% - Accent6 19" xfId="982"/>
    <cellStyle name="20% - Accent6 19 2" xfId="1399"/>
    <cellStyle name="20% - Accent6 2" xfId="65"/>
    <cellStyle name="20% - Accent6 2 2" xfId="1136"/>
    <cellStyle name="20% - Accent6 2 3" xfId="1592"/>
    <cellStyle name="20% - Accent6 2 4" xfId="1649"/>
    <cellStyle name="20% - Accent6 2 5" xfId="1765"/>
    <cellStyle name="20% - Accent6 20" xfId="1023"/>
    <cellStyle name="20% - Accent6 20 2" xfId="1417"/>
    <cellStyle name="20% - Accent6 21" xfId="1063"/>
    <cellStyle name="20% - Accent6 22" xfId="1132"/>
    <cellStyle name="20% - Accent6 23" xfId="1443"/>
    <cellStyle name="20% - Accent6 24" xfId="1491"/>
    <cellStyle name="20% - Accent6 25" xfId="1580"/>
    <cellStyle name="20% - Accent6 26" xfId="1689"/>
    <cellStyle name="20% - Accent6 27" xfId="1743"/>
    <cellStyle name="20% - Accent6 28" xfId="1785"/>
    <cellStyle name="20% - Accent6 3" xfId="66"/>
    <cellStyle name="20% - Accent6 3 2" xfId="1137"/>
    <cellStyle name="20% - Accent6 4" xfId="67"/>
    <cellStyle name="20% - Accent6 4 2" xfId="1138"/>
    <cellStyle name="20% - Accent6 5" xfId="68"/>
    <cellStyle name="20% - Accent6 5 2" xfId="1139"/>
    <cellStyle name="20% - Accent6 6" xfId="69"/>
    <cellStyle name="20% - Accent6 6 2" xfId="1140"/>
    <cellStyle name="20% - Accent6 7" xfId="70"/>
    <cellStyle name="20% - Accent6 7 2" xfId="1141"/>
    <cellStyle name="20% - Accent6 8" xfId="71"/>
    <cellStyle name="20% - Accent6 8 2" xfId="1142"/>
    <cellStyle name="20% - Accent6 9" xfId="72"/>
    <cellStyle name="20% - Accent6 9 2" xfId="1143"/>
    <cellStyle name="40% - Accent1" xfId="73" builtinId="31" customBuiltin="1"/>
    <cellStyle name="40% - Accent1 10" xfId="74"/>
    <cellStyle name="40% - Accent1 10 2" xfId="1145"/>
    <cellStyle name="40% - Accent1 11" xfId="75"/>
    <cellStyle name="40% - Accent1 11 2" xfId="1146"/>
    <cellStyle name="40% - Accent1 12" xfId="76"/>
    <cellStyle name="40% - Accent1 12 2" xfId="1147"/>
    <cellStyle name="40% - Accent1 13" xfId="612"/>
    <cellStyle name="40% - Accent1 13 2" xfId="1274"/>
    <cellStyle name="40% - Accent1 14" xfId="645"/>
    <cellStyle name="40% - Accent1 14 2" xfId="1291"/>
    <cellStyle name="40% - Accent1 15" xfId="698"/>
    <cellStyle name="40% - Accent1 15 2" xfId="1311"/>
    <cellStyle name="40% - Accent1 16" xfId="798"/>
    <cellStyle name="40% - Accent1 16 2" xfId="1337"/>
    <cellStyle name="40% - Accent1 17" xfId="864"/>
    <cellStyle name="40% - Accent1 17 2" xfId="1355"/>
    <cellStyle name="40% - Accent1 18" xfId="917"/>
    <cellStyle name="40% - Accent1 18 2" xfId="1373"/>
    <cellStyle name="40% - Accent1 19" xfId="967"/>
    <cellStyle name="40% - Accent1 19 2" xfId="1390"/>
    <cellStyle name="40% - Accent1 2" xfId="77"/>
    <cellStyle name="40% - Accent1 2 2" xfId="1148"/>
    <cellStyle name="40% - Accent1 2 3" xfId="1593"/>
    <cellStyle name="40% - Accent1 2 4" xfId="1650"/>
    <cellStyle name="40% - Accent1 2 5" xfId="1798"/>
    <cellStyle name="40% - Accent1 20" xfId="1007"/>
    <cellStyle name="40% - Accent1 20 2" xfId="1408"/>
    <cellStyle name="40% - Accent1 21" xfId="1049"/>
    <cellStyle name="40% - Accent1 22" xfId="1144"/>
    <cellStyle name="40% - Accent1 23" xfId="1428"/>
    <cellStyle name="40% - Accent1 24" xfId="1473"/>
    <cellStyle name="40% - Accent1 25" xfId="1565"/>
    <cellStyle name="40% - Accent1 26" xfId="1670"/>
    <cellStyle name="40% - Accent1 27" xfId="1728"/>
    <cellStyle name="40% - Accent1 28" xfId="1769"/>
    <cellStyle name="40% - Accent1 3" xfId="78"/>
    <cellStyle name="40% - Accent1 3 2" xfId="1149"/>
    <cellStyle name="40% - Accent1 4" xfId="79"/>
    <cellStyle name="40% - Accent1 4 2" xfId="1150"/>
    <cellStyle name="40% - Accent1 5" xfId="80"/>
    <cellStyle name="40% - Accent1 5 2" xfId="1151"/>
    <cellStyle name="40% - Accent1 6" xfId="81"/>
    <cellStyle name="40% - Accent1 6 2" xfId="1152"/>
    <cellStyle name="40% - Accent1 7" xfId="82"/>
    <cellStyle name="40% - Accent1 7 2" xfId="1153"/>
    <cellStyle name="40% - Accent1 8" xfId="83"/>
    <cellStyle name="40% - Accent1 8 2" xfId="1154"/>
    <cellStyle name="40% - Accent1 9" xfId="84"/>
    <cellStyle name="40% - Accent1 9 2" xfId="1155"/>
    <cellStyle name="40% - Accent2" xfId="85" builtinId="35" customBuiltin="1"/>
    <cellStyle name="40% - Accent2 10" xfId="86"/>
    <cellStyle name="40% - Accent2 10 2" xfId="1157"/>
    <cellStyle name="40% - Accent2 11" xfId="87"/>
    <cellStyle name="40% - Accent2 11 2" xfId="1158"/>
    <cellStyle name="40% - Accent2 12" xfId="88"/>
    <cellStyle name="40% - Accent2 12 2" xfId="1159"/>
    <cellStyle name="40% - Accent2 13" xfId="615"/>
    <cellStyle name="40% - Accent2 13 2" xfId="1276"/>
    <cellStyle name="40% - Accent2 14" xfId="648"/>
    <cellStyle name="40% - Accent2 14 2" xfId="1293"/>
    <cellStyle name="40% - Accent2 15" xfId="702"/>
    <cellStyle name="40% - Accent2 15 2" xfId="1313"/>
    <cellStyle name="40% - Accent2 16" xfId="802"/>
    <cellStyle name="40% - Accent2 16 2" xfId="1339"/>
    <cellStyle name="40% - Accent2 17" xfId="868"/>
    <cellStyle name="40% - Accent2 17 2" xfId="1357"/>
    <cellStyle name="40% - Accent2 18" xfId="921"/>
    <cellStyle name="40% - Accent2 18 2" xfId="1375"/>
    <cellStyle name="40% - Accent2 19" xfId="970"/>
    <cellStyle name="40% - Accent2 19 2" xfId="1392"/>
    <cellStyle name="40% - Accent2 2" xfId="89"/>
    <cellStyle name="40% - Accent2 2 2" xfId="1160"/>
    <cellStyle name="40% - Accent2 2 3" xfId="1594"/>
    <cellStyle name="40% - Accent2 2 4" xfId="1651"/>
    <cellStyle name="40% - Accent2 2 5" xfId="1794"/>
    <cellStyle name="40% - Accent2 20" xfId="1011"/>
    <cellStyle name="40% - Accent2 20 2" xfId="1410"/>
    <cellStyle name="40% - Accent2 21" xfId="1052"/>
    <cellStyle name="40% - Accent2 22" xfId="1156"/>
    <cellStyle name="40% - Accent2 23" xfId="1431"/>
    <cellStyle name="40% - Accent2 24" xfId="1477"/>
    <cellStyle name="40% - Accent2 25" xfId="1568"/>
    <cellStyle name="40% - Accent2 26" xfId="1674"/>
    <cellStyle name="40% - Accent2 27" xfId="1731"/>
    <cellStyle name="40% - Accent2 28" xfId="1772"/>
    <cellStyle name="40% - Accent2 3" xfId="90"/>
    <cellStyle name="40% - Accent2 3 2" xfId="1161"/>
    <cellStyle name="40% - Accent2 4" xfId="91"/>
    <cellStyle name="40% - Accent2 4 2" xfId="1162"/>
    <cellStyle name="40% - Accent2 5" xfId="92"/>
    <cellStyle name="40% - Accent2 5 2" xfId="1163"/>
    <cellStyle name="40% - Accent2 6" xfId="93"/>
    <cellStyle name="40% - Accent2 6 2" xfId="1164"/>
    <cellStyle name="40% - Accent2 7" xfId="94"/>
    <cellStyle name="40% - Accent2 7 2" xfId="1165"/>
    <cellStyle name="40% - Accent2 8" xfId="95"/>
    <cellStyle name="40% - Accent2 8 2" xfId="1166"/>
    <cellStyle name="40% - Accent2 9" xfId="96"/>
    <cellStyle name="40% - Accent2 9 2" xfId="1167"/>
    <cellStyle name="40% - Accent3" xfId="97" builtinId="39" customBuiltin="1"/>
    <cellStyle name="40% - Accent3 10" xfId="98"/>
    <cellStyle name="40% - Accent3 10 2" xfId="1169"/>
    <cellStyle name="40% - Accent3 11" xfId="99"/>
    <cellStyle name="40% - Accent3 11 2" xfId="1170"/>
    <cellStyle name="40% - Accent3 12" xfId="100"/>
    <cellStyle name="40% - Accent3 12 2" xfId="1171"/>
    <cellStyle name="40% - Accent3 13" xfId="619"/>
    <cellStyle name="40% - Accent3 13 2" xfId="1278"/>
    <cellStyle name="40% - Accent3 14" xfId="652"/>
    <cellStyle name="40% - Accent3 14 2" xfId="1295"/>
    <cellStyle name="40% - Accent3 15" xfId="706"/>
    <cellStyle name="40% - Accent3 15 2" xfId="1315"/>
    <cellStyle name="40% - Accent3 16" xfId="806"/>
    <cellStyle name="40% - Accent3 16 2" xfId="1341"/>
    <cellStyle name="40% - Accent3 17" xfId="871"/>
    <cellStyle name="40% - Accent3 17 2" xfId="1359"/>
    <cellStyle name="40% - Accent3 18" xfId="924"/>
    <cellStyle name="40% - Accent3 18 2" xfId="1377"/>
    <cellStyle name="40% - Accent3 19" xfId="974"/>
    <cellStyle name="40% - Accent3 19 2" xfId="1394"/>
    <cellStyle name="40% - Accent3 2" xfId="101"/>
    <cellStyle name="40% - Accent3 2 2" xfId="1172"/>
    <cellStyle name="40% - Accent3 2 3" xfId="1595"/>
    <cellStyle name="40% - Accent3 2 4" xfId="1652"/>
    <cellStyle name="40% - Accent3 2 5" xfId="1790"/>
    <cellStyle name="40% - Accent3 20" xfId="1015"/>
    <cellStyle name="40% - Accent3 20 2" xfId="1412"/>
    <cellStyle name="40% - Accent3 21" xfId="1055"/>
    <cellStyle name="40% - Accent3 22" xfId="1168"/>
    <cellStyle name="40% - Accent3 23" xfId="1434"/>
    <cellStyle name="40% - Accent3 24" xfId="1481"/>
    <cellStyle name="40% - Accent3 25" xfId="1571"/>
    <cellStyle name="40% - Accent3 26" xfId="1678"/>
    <cellStyle name="40% - Accent3 27" xfId="1734"/>
    <cellStyle name="40% - Accent3 28" xfId="1775"/>
    <cellStyle name="40% - Accent3 3" xfId="102"/>
    <cellStyle name="40% - Accent3 3 2" xfId="1173"/>
    <cellStyle name="40% - Accent3 4" xfId="103"/>
    <cellStyle name="40% - Accent3 4 2" xfId="1174"/>
    <cellStyle name="40% - Accent3 5" xfId="104"/>
    <cellStyle name="40% - Accent3 5 2" xfId="1175"/>
    <cellStyle name="40% - Accent3 6" xfId="105"/>
    <cellStyle name="40% - Accent3 6 2" xfId="1176"/>
    <cellStyle name="40% - Accent3 7" xfId="106"/>
    <cellStyle name="40% - Accent3 7 2" xfId="1177"/>
    <cellStyle name="40% - Accent3 8" xfId="107"/>
    <cellStyle name="40% - Accent3 8 2" xfId="1178"/>
    <cellStyle name="40% - Accent3 9" xfId="108"/>
    <cellStyle name="40% - Accent3 9 2" xfId="1179"/>
    <cellStyle name="40% - Accent4" xfId="109" builtinId="43" customBuiltin="1"/>
    <cellStyle name="40% - Accent4 10" xfId="110"/>
    <cellStyle name="40% - Accent4 10 2" xfId="1181"/>
    <cellStyle name="40% - Accent4 11" xfId="111"/>
    <cellStyle name="40% - Accent4 11 2" xfId="1182"/>
    <cellStyle name="40% - Accent4 12" xfId="112"/>
    <cellStyle name="40% - Accent4 12 2" xfId="1183"/>
    <cellStyle name="40% - Accent4 13" xfId="622"/>
    <cellStyle name="40% - Accent4 13 2" xfId="1280"/>
    <cellStyle name="40% - Accent4 14" xfId="655"/>
    <cellStyle name="40% - Accent4 14 2" xfId="1297"/>
    <cellStyle name="40% - Accent4 15" xfId="710"/>
    <cellStyle name="40% - Accent4 15 2" xfId="1317"/>
    <cellStyle name="40% - Accent4 16" xfId="810"/>
    <cellStyle name="40% - Accent4 16 2" xfId="1343"/>
    <cellStyle name="40% - Accent4 17" xfId="875"/>
    <cellStyle name="40% - Accent4 17 2" xfId="1361"/>
    <cellStyle name="40% - Accent4 18" xfId="928"/>
    <cellStyle name="40% - Accent4 18 2" xfId="1380"/>
    <cellStyle name="40% - Accent4 19" xfId="977"/>
    <cellStyle name="40% - Accent4 19 2" xfId="1396"/>
    <cellStyle name="40% - Accent4 2" xfId="113"/>
    <cellStyle name="40% - Accent4 2 2" xfId="1184"/>
    <cellStyle name="40% - Accent4 2 3" xfId="1596"/>
    <cellStyle name="40% - Accent4 2 4" xfId="1653"/>
    <cellStyle name="40% - Accent4 2 5" xfId="1797"/>
    <cellStyle name="40% - Accent4 20" xfId="1018"/>
    <cellStyle name="40% - Accent4 20 2" xfId="1414"/>
    <cellStyle name="40% - Accent4 21" xfId="1058"/>
    <cellStyle name="40% - Accent4 22" xfId="1180"/>
    <cellStyle name="40% - Accent4 23" xfId="1438"/>
    <cellStyle name="40% - Accent4 24" xfId="1485"/>
    <cellStyle name="40% - Accent4 25" xfId="1575"/>
    <cellStyle name="40% - Accent4 26" xfId="1682"/>
    <cellStyle name="40% - Accent4 27" xfId="1738"/>
    <cellStyle name="40% - Accent4 28" xfId="1779"/>
    <cellStyle name="40% - Accent4 3" xfId="114"/>
    <cellStyle name="40% - Accent4 3 2" xfId="1185"/>
    <cellStyle name="40% - Accent4 4" xfId="115"/>
    <cellStyle name="40% - Accent4 4 2" xfId="1186"/>
    <cellStyle name="40% - Accent4 5" xfId="116"/>
    <cellStyle name="40% - Accent4 5 2" xfId="1187"/>
    <cellStyle name="40% - Accent4 6" xfId="117"/>
    <cellStyle name="40% - Accent4 6 2" xfId="1188"/>
    <cellStyle name="40% - Accent4 7" xfId="118"/>
    <cellStyle name="40% - Accent4 7 2" xfId="1189"/>
    <cellStyle name="40% - Accent4 8" xfId="119"/>
    <cellStyle name="40% - Accent4 8 2" xfId="1190"/>
    <cellStyle name="40% - Accent4 9" xfId="120"/>
    <cellStyle name="40% - Accent4 9 2" xfId="1191"/>
    <cellStyle name="40% - Accent5" xfId="121" builtinId="47" customBuiltin="1"/>
    <cellStyle name="40% - Accent5 10" xfId="122"/>
    <cellStyle name="40% - Accent5 10 2" xfId="1193"/>
    <cellStyle name="40% - Accent5 11" xfId="123"/>
    <cellStyle name="40% - Accent5 11 2" xfId="1194"/>
    <cellStyle name="40% - Accent5 12" xfId="124"/>
    <cellStyle name="40% - Accent5 12 2" xfId="1195"/>
    <cellStyle name="40% - Accent5 13" xfId="625"/>
    <cellStyle name="40% - Accent5 13 2" xfId="1282"/>
    <cellStyle name="40% - Accent5 14" xfId="658"/>
    <cellStyle name="40% - Accent5 14 2" xfId="1299"/>
    <cellStyle name="40% - Accent5 15" xfId="714"/>
    <cellStyle name="40% - Accent5 15 2" xfId="1320"/>
    <cellStyle name="40% - Accent5 16" xfId="813"/>
    <cellStyle name="40% - Accent5 16 2" xfId="1345"/>
    <cellStyle name="40% - Accent5 17" xfId="878"/>
    <cellStyle name="40% - Accent5 17 2" xfId="1363"/>
    <cellStyle name="40% - Accent5 18" xfId="931"/>
    <cellStyle name="40% - Accent5 18 2" xfId="1382"/>
    <cellStyle name="40% - Accent5 19" xfId="980"/>
    <cellStyle name="40% - Accent5 19 2" xfId="1398"/>
    <cellStyle name="40% - Accent5 2" xfId="125"/>
    <cellStyle name="40% - Accent5 2 2" xfId="1196"/>
    <cellStyle name="40% - Accent5 2 3" xfId="1597"/>
    <cellStyle name="40% - Accent5 2 4" xfId="1654"/>
    <cellStyle name="40% - Accent5 2 5" xfId="1793"/>
    <cellStyle name="40% - Accent5 20" xfId="1021"/>
    <cellStyle name="40% - Accent5 20 2" xfId="1416"/>
    <cellStyle name="40% - Accent5 21" xfId="1061"/>
    <cellStyle name="40% - Accent5 22" xfId="1192"/>
    <cellStyle name="40% - Accent5 23" xfId="1441"/>
    <cellStyle name="40% - Accent5 24" xfId="1489"/>
    <cellStyle name="40% - Accent5 25" xfId="1578"/>
    <cellStyle name="40% - Accent5 26" xfId="1686"/>
    <cellStyle name="40% - Accent5 27" xfId="1741"/>
    <cellStyle name="40% - Accent5 28" xfId="1782"/>
    <cellStyle name="40% - Accent5 3" xfId="126"/>
    <cellStyle name="40% - Accent5 3 2" xfId="1197"/>
    <cellStyle name="40% - Accent5 4" xfId="127"/>
    <cellStyle name="40% - Accent5 4 2" xfId="1198"/>
    <cellStyle name="40% - Accent5 5" xfId="128"/>
    <cellStyle name="40% - Accent5 5 2" xfId="1199"/>
    <cellStyle name="40% - Accent5 6" xfId="129"/>
    <cellStyle name="40% - Accent5 6 2" xfId="1200"/>
    <cellStyle name="40% - Accent5 7" xfId="130"/>
    <cellStyle name="40% - Accent5 7 2" xfId="1201"/>
    <cellStyle name="40% - Accent5 8" xfId="131"/>
    <cellStyle name="40% - Accent5 8 2" xfId="1202"/>
    <cellStyle name="40% - Accent5 9" xfId="132"/>
    <cellStyle name="40% - Accent5 9 2" xfId="1203"/>
    <cellStyle name="40% - Accent6" xfId="133" builtinId="51" customBuiltin="1"/>
    <cellStyle name="40% - Accent6 10" xfId="134"/>
    <cellStyle name="40% - Accent6 10 2" xfId="1205"/>
    <cellStyle name="40% - Accent6 11" xfId="135"/>
    <cellStyle name="40% - Accent6 11 2" xfId="1206"/>
    <cellStyle name="40% - Accent6 12" xfId="136"/>
    <cellStyle name="40% - Accent6 12 2" xfId="1207"/>
    <cellStyle name="40% - Accent6 13" xfId="628"/>
    <cellStyle name="40% - Accent6 13 2" xfId="1284"/>
    <cellStyle name="40% - Accent6 14" xfId="661"/>
    <cellStyle name="40% - Accent6 14 2" xfId="1301"/>
    <cellStyle name="40% - Accent6 15" xfId="717"/>
    <cellStyle name="40% - Accent6 15 2" xfId="1322"/>
    <cellStyle name="40% - Accent6 16" xfId="817"/>
    <cellStyle name="40% - Accent6 16 2" xfId="1348"/>
    <cellStyle name="40% - Accent6 17" xfId="881"/>
    <cellStyle name="40% - Accent6 17 2" xfId="1365"/>
    <cellStyle name="40% - Accent6 18" xfId="935"/>
    <cellStyle name="40% - Accent6 18 2" xfId="1385"/>
    <cellStyle name="40% - Accent6 19" xfId="983"/>
    <cellStyle name="40% - Accent6 19 2" xfId="1400"/>
    <cellStyle name="40% - Accent6 2" xfId="137"/>
    <cellStyle name="40% - Accent6 2 2" xfId="1208"/>
    <cellStyle name="40% - Accent6 2 3" xfId="1598"/>
    <cellStyle name="40% - Accent6 2 4" xfId="1655"/>
    <cellStyle name="40% - Accent6 2 5" xfId="1789"/>
    <cellStyle name="40% - Accent6 20" xfId="1024"/>
    <cellStyle name="40% - Accent6 20 2" xfId="1418"/>
    <cellStyle name="40% - Accent6 21" xfId="1064"/>
    <cellStyle name="40% - Accent6 22" xfId="1204"/>
    <cellStyle name="40% - Accent6 23" xfId="1444"/>
    <cellStyle name="40% - Accent6 24" xfId="1492"/>
    <cellStyle name="40% - Accent6 25" xfId="1581"/>
    <cellStyle name="40% - Accent6 26" xfId="1690"/>
    <cellStyle name="40% - Accent6 27" xfId="1744"/>
    <cellStyle name="40% - Accent6 28" xfId="1786"/>
    <cellStyle name="40% - Accent6 3" xfId="138"/>
    <cellStyle name="40% - Accent6 3 2" xfId="1209"/>
    <cellStyle name="40% - Accent6 4" xfId="139"/>
    <cellStyle name="40% - Accent6 4 2" xfId="1210"/>
    <cellStyle name="40% - Accent6 5" xfId="140"/>
    <cellStyle name="40% - Accent6 5 2" xfId="1211"/>
    <cellStyle name="40% - Accent6 6" xfId="141"/>
    <cellStyle name="40% - Accent6 6 2" xfId="1212"/>
    <cellStyle name="40% - Accent6 7" xfId="142"/>
    <cellStyle name="40% - Accent6 7 2" xfId="1213"/>
    <cellStyle name="40% - Accent6 8" xfId="143"/>
    <cellStyle name="40% - Accent6 8 2" xfId="1214"/>
    <cellStyle name="40% - Accent6 9" xfId="144"/>
    <cellStyle name="40% - Accent6 9 2" xfId="1215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6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7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8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9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0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1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8"/>
    <cellStyle name="Accent1 16" xfId="610"/>
    <cellStyle name="Accent1 17" xfId="616"/>
    <cellStyle name="Accent1 18" xfId="643"/>
    <cellStyle name="Accent1 19" xfId="649"/>
    <cellStyle name="Accent1 2" xfId="226"/>
    <cellStyle name="Accent1 20" xfId="670"/>
    <cellStyle name="Accent1 21" xfId="676"/>
    <cellStyle name="Accent1 22" xfId="696"/>
    <cellStyle name="Accent1 23" xfId="703"/>
    <cellStyle name="Accent1 24" xfId="732"/>
    <cellStyle name="Accent1 25" xfId="699"/>
    <cellStyle name="Accent1 26" xfId="728"/>
    <cellStyle name="Accent1 27" xfId="734"/>
    <cellStyle name="Accent1 28" xfId="742"/>
    <cellStyle name="Accent1 29" xfId="766"/>
    <cellStyle name="Accent1 3" xfId="227"/>
    <cellStyle name="Accent1 30" xfId="758"/>
    <cellStyle name="Accent1 31" xfId="768"/>
    <cellStyle name="Accent1 32" xfId="776"/>
    <cellStyle name="Accent1 33" xfId="796"/>
    <cellStyle name="Accent1 34" xfId="807"/>
    <cellStyle name="Accent1 35" xfId="828"/>
    <cellStyle name="Accent1 36" xfId="803"/>
    <cellStyle name="Accent1 37" xfId="824"/>
    <cellStyle name="Accent1 38" xfId="830"/>
    <cellStyle name="Accent1 39" xfId="844"/>
    <cellStyle name="Accent1 4" xfId="228"/>
    <cellStyle name="Accent1 40" xfId="862"/>
    <cellStyle name="Accent1 41" xfId="872"/>
    <cellStyle name="Accent1 42" xfId="888"/>
    <cellStyle name="Accent1 43" xfId="890"/>
    <cellStyle name="Accent1 44" xfId="899"/>
    <cellStyle name="Accent1 45" xfId="915"/>
    <cellStyle name="Accent1 46" xfId="918"/>
    <cellStyle name="Accent1 47" xfId="944"/>
    <cellStyle name="Accent1 48" xfId="950"/>
    <cellStyle name="Accent1 49" xfId="940"/>
    <cellStyle name="Accent1 5" xfId="229"/>
    <cellStyle name="Accent1 50" xfId="965"/>
    <cellStyle name="Accent1 51" xfId="971"/>
    <cellStyle name="Accent1 52" xfId="990"/>
    <cellStyle name="Accent1 53" xfId="1005"/>
    <cellStyle name="Accent1 54" xfId="1012"/>
    <cellStyle name="Accent1 55" xfId="1033"/>
    <cellStyle name="Accent1 56" xfId="1008"/>
    <cellStyle name="Accent1 57" xfId="1047"/>
    <cellStyle name="Accent1 58" xfId="1222"/>
    <cellStyle name="Accent1 59" xfId="1065"/>
    <cellStyle name="Accent1 6" xfId="230"/>
    <cellStyle name="Accent1 60" xfId="1426"/>
    <cellStyle name="Accent1 61" xfId="1445"/>
    <cellStyle name="Accent1 62" xfId="1451"/>
    <cellStyle name="Accent1 63" xfId="1471"/>
    <cellStyle name="Accent1 64" xfId="1482"/>
    <cellStyle name="Accent1 65" xfId="1505"/>
    <cellStyle name="Accent1 66" xfId="1478"/>
    <cellStyle name="Accent1 67" xfId="1495"/>
    <cellStyle name="Accent1 68" xfId="1525"/>
    <cellStyle name="Accent1 69" xfId="1536"/>
    <cellStyle name="Accent1 7" xfId="231"/>
    <cellStyle name="Accent1 70" xfId="1507"/>
    <cellStyle name="Accent1 71" xfId="1527"/>
    <cellStyle name="Accent1 72" xfId="1538"/>
    <cellStyle name="Accent1 73" xfId="1543"/>
    <cellStyle name="Accent1 74" xfId="1563"/>
    <cellStyle name="Accent1 75" xfId="1572"/>
    <cellStyle name="Accent1 76" xfId="1668"/>
    <cellStyle name="Accent1 77" xfId="1679"/>
    <cellStyle name="Accent1 78" xfId="1699"/>
    <cellStyle name="Accent1 79" xfId="1707"/>
    <cellStyle name="Accent1 8" xfId="232"/>
    <cellStyle name="Accent1 80" xfId="1695"/>
    <cellStyle name="Accent1 81" xfId="1701"/>
    <cellStyle name="Accent1 82" xfId="1726"/>
    <cellStyle name="Accent1 83" xfId="1735"/>
    <cellStyle name="Accent1 84" xfId="1750"/>
    <cellStyle name="Accent1 85" xfId="1767"/>
    <cellStyle name="Accent1 86" xfId="177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9"/>
    <cellStyle name="Accent2 16" xfId="613"/>
    <cellStyle name="Accent2 17" xfId="629"/>
    <cellStyle name="Accent2 18" xfId="646"/>
    <cellStyle name="Accent2 19" xfId="663"/>
    <cellStyle name="Accent2 2" xfId="243"/>
    <cellStyle name="Accent2 20" xfId="673"/>
    <cellStyle name="Accent2 21" xfId="669"/>
    <cellStyle name="Accent2 22" xfId="700"/>
    <cellStyle name="Accent2 23" xfId="721"/>
    <cellStyle name="Accent2 24" xfId="739"/>
    <cellStyle name="Accent2 25" xfId="745"/>
    <cellStyle name="Accent2 26" xfId="749"/>
    <cellStyle name="Accent2 27" xfId="755"/>
    <cellStyle name="Accent2 28" xfId="762"/>
    <cellStyle name="Accent2 29" xfId="720"/>
    <cellStyle name="Accent2 3" xfId="244"/>
    <cellStyle name="Accent2 30" xfId="772"/>
    <cellStyle name="Accent2 31" xfId="774"/>
    <cellStyle name="Accent2 32" xfId="779"/>
    <cellStyle name="Accent2 33" xfId="800"/>
    <cellStyle name="Accent2 34" xfId="818"/>
    <cellStyle name="Accent2 35" xfId="834"/>
    <cellStyle name="Accent2 36" xfId="839"/>
    <cellStyle name="Accent2 37" xfId="842"/>
    <cellStyle name="Accent2 38" xfId="846"/>
    <cellStyle name="Accent2 39" xfId="848"/>
    <cellStyle name="Accent2 4" xfId="245"/>
    <cellStyle name="Accent2 40" xfId="866"/>
    <cellStyle name="Accent2 41" xfId="882"/>
    <cellStyle name="Accent2 42" xfId="895"/>
    <cellStyle name="Accent2 43" xfId="897"/>
    <cellStyle name="Accent2 44" xfId="902"/>
    <cellStyle name="Accent2 45" xfId="919"/>
    <cellStyle name="Accent2 46" xfId="938"/>
    <cellStyle name="Accent2 47" xfId="947"/>
    <cellStyle name="Accent2 48" xfId="953"/>
    <cellStyle name="Accent2 49" xfId="956"/>
    <cellStyle name="Accent2 5" xfId="246"/>
    <cellStyle name="Accent2 50" xfId="968"/>
    <cellStyle name="Accent2 51" xfId="985"/>
    <cellStyle name="Accent2 52" xfId="993"/>
    <cellStyle name="Accent2 53" xfId="1009"/>
    <cellStyle name="Accent2 54" xfId="1026"/>
    <cellStyle name="Accent2 55" xfId="1036"/>
    <cellStyle name="Accent2 56" xfId="1039"/>
    <cellStyle name="Accent2 57" xfId="1050"/>
    <cellStyle name="Accent2 58" xfId="1223"/>
    <cellStyle name="Accent2 59" xfId="1066"/>
    <cellStyle name="Accent2 6" xfId="247"/>
    <cellStyle name="Accent2 60" xfId="1429"/>
    <cellStyle name="Accent2 61" xfId="1446"/>
    <cellStyle name="Accent2 62" xfId="1454"/>
    <cellStyle name="Accent2 63" xfId="1475"/>
    <cellStyle name="Accent2 64" xfId="1494"/>
    <cellStyle name="Accent2 65" xfId="1510"/>
    <cellStyle name="Accent2 66" xfId="1515"/>
    <cellStyle name="Accent2 67" xfId="1474"/>
    <cellStyle name="Accent2 68" xfId="1532"/>
    <cellStyle name="Accent2 69" xfId="1541"/>
    <cellStyle name="Accent2 7" xfId="248"/>
    <cellStyle name="Accent2 70" xfId="1546"/>
    <cellStyle name="Accent2 71" xfId="1549"/>
    <cellStyle name="Accent2 72" xfId="1552"/>
    <cellStyle name="Accent2 73" xfId="1555"/>
    <cellStyle name="Accent2 74" xfId="1566"/>
    <cellStyle name="Accent2 75" xfId="1582"/>
    <cellStyle name="Accent2 76" xfId="1672"/>
    <cellStyle name="Accent2 77" xfId="1693"/>
    <cellStyle name="Accent2 78" xfId="1704"/>
    <cellStyle name="Accent2 79" xfId="1710"/>
    <cellStyle name="Accent2 8" xfId="249"/>
    <cellStyle name="Accent2 80" xfId="1713"/>
    <cellStyle name="Accent2 81" xfId="1716"/>
    <cellStyle name="Accent2 82" xfId="1729"/>
    <cellStyle name="Accent2 83" xfId="1745"/>
    <cellStyle name="Accent2 84" xfId="1753"/>
    <cellStyle name="Accent2 85" xfId="1770"/>
    <cellStyle name="Accent2 86" xfId="1788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0"/>
    <cellStyle name="Accent3 16" xfId="617"/>
    <cellStyle name="Accent3 17" xfId="630"/>
    <cellStyle name="Accent3 18" xfId="650"/>
    <cellStyle name="Accent3 19" xfId="665"/>
    <cellStyle name="Accent3 2" xfId="260"/>
    <cellStyle name="Accent3 20" xfId="664"/>
    <cellStyle name="Accent3 21" xfId="666"/>
    <cellStyle name="Accent3 22" xfId="704"/>
    <cellStyle name="Accent3 23" xfId="725"/>
    <cellStyle name="Accent3 24" xfId="723"/>
    <cellStyle name="Accent3 25" xfId="731"/>
    <cellStyle name="Accent3 26" xfId="722"/>
    <cellStyle name="Accent3 27" xfId="735"/>
    <cellStyle name="Accent3 28" xfId="743"/>
    <cellStyle name="Accent3 29" xfId="761"/>
    <cellStyle name="Accent3 3" xfId="261"/>
    <cellStyle name="Accent3 30" xfId="765"/>
    <cellStyle name="Accent3 31" xfId="753"/>
    <cellStyle name="Accent3 32" xfId="771"/>
    <cellStyle name="Accent3 33" xfId="804"/>
    <cellStyle name="Accent3 34" xfId="822"/>
    <cellStyle name="Accent3 35" xfId="820"/>
    <cellStyle name="Accent3 36" xfId="827"/>
    <cellStyle name="Accent3 37" xfId="819"/>
    <cellStyle name="Accent3 38" xfId="831"/>
    <cellStyle name="Accent3 39" xfId="838"/>
    <cellStyle name="Accent3 4" xfId="262"/>
    <cellStyle name="Accent3 40" xfId="869"/>
    <cellStyle name="Accent3 41" xfId="885"/>
    <cellStyle name="Accent3 42" xfId="883"/>
    <cellStyle name="Accent3 43" xfId="884"/>
    <cellStyle name="Accent3 44" xfId="894"/>
    <cellStyle name="Accent3 45" xfId="922"/>
    <cellStyle name="Accent3 46" xfId="941"/>
    <cellStyle name="Accent3 47" xfId="937"/>
    <cellStyle name="Accent3 48" xfId="943"/>
    <cellStyle name="Accent3 49" xfId="936"/>
    <cellStyle name="Accent3 5" xfId="263"/>
    <cellStyle name="Accent3 50" xfId="972"/>
    <cellStyle name="Accent3 51" xfId="987"/>
    <cellStyle name="Accent3 52" xfId="986"/>
    <cellStyle name="Accent3 53" xfId="1013"/>
    <cellStyle name="Accent3 54" xfId="1028"/>
    <cellStyle name="Accent3 55" xfId="1027"/>
    <cellStyle name="Accent3 56" xfId="1032"/>
    <cellStyle name="Accent3 57" xfId="1053"/>
    <cellStyle name="Accent3 58" xfId="1224"/>
    <cellStyle name="Accent3 59" xfId="1067"/>
    <cellStyle name="Accent3 6" xfId="264"/>
    <cellStyle name="Accent3 60" xfId="1432"/>
    <cellStyle name="Accent3 61" xfId="1448"/>
    <cellStyle name="Accent3 62" xfId="1447"/>
    <cellStyle name="Accent3 63" xfId="1479"/>
    <cellStyle name="Accent3 64" xfId="1498"/>
    <cellStyle name="Accent3 65" xfId="1496"/>
    <cellStyle name="Accent3 66" xfId="1504"/>
    <cellStyle name="Accent3 67" xfId="1522"/>
    <cellStyle name="Accent3 68" xfId="1521"/>
    <cellStyle name="Accent3 69" xfId="1524"/>
    <cellStyle name="Accent3 7" xfId="265"/>
    <cellStyle name="Accent3 70" xfId="1500"/>
    <cellStyle name="Accent3 71" xfId="1528"/>
    <cellStyle name="Accent3 72" xfId="1539"/>
    <cellStyle name="Accent3 73" xfId="1544"/>
    <cellStyle name="Accent3 74" xfId="1569"/>
    <cellStyle name="Accent3 75" xfId="1583"/>
    <cellStyle name="Accent3 76" xfId="1676"/>
    <cellStyle name="Accent3 77" xfId="1696"/>
    <cellStyle name="Accent3 78" xfId="1671"/>
    <cellStyle name="Accent3 79" xfId="1698"/>
    <cellStyle name="Accent3 8" xfId="266"/>
    <cellStyle name="Accent3 80" xfId="1675"/>
    <cellStyle name="Accent3 81" xfId="1702"/>
    <cellStyle name="Accent3 82" xfId="1732"/>
    <cellStyle name="Accent3 83" xfId="1747"/>
    <cellStyle name="Accent3 84" xfId="1746"/>
    <cellStyle name="Accent3 85" xfId="1773"/>
    <cellStyle name="Accent3 86" xfId="1791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1"/>
    <cellStyle name="Accent4 16" xfId="620"/>
    <cellStyle name="Accent4 17" xfId="631"/>
    <cellStyle name="Accent4 18" xfId="653"/>
    <cellStyle name="Accent4 19" xfId="667"/>
    <cellStyle name="Accent4 2" xfId="277"/>
    <cellStyle name="Accent4 20" xfId="668"/>
    <cellStyle name="Accent4 21" xfId="677"/>
    <cellStyle name="Accent4 22" xfId="708"/>
    <cellStyle name="Accent4 23" xfId="729"/>
    <cellStyle name="Accent4 24" xfId="730"/>
    <cellStyle name="Accent4 25" xfId="726"/>
    <cellStyle name="Accent4 26" xfId="719"/>
    <cellStyle name="Accent4 27" xfId="724"/>
    <cellStyle name="Accent4 28" xfId="727"/>
    <cellStyle name="Accent4 29" xfId="764"/>
    <cellStyle name="Accent4 3" xfId="278"/>
    <cellStyle name="Accent4 30" xfId="738"/>
    <cellStyle name="Accent4 31" xfId="757"/>
    <cellStyle name="Accent4 32" xfId="769"/>
    <cellStyle name="Accent4 33" xfId="808"/>
    <cellStyle name="Accent4 34" xfId="825"/>
    <cellStyle name="Accent4 35" xfId="826"/>
    <cellStyle name="Accent4 36" xfId="823"/>
    <cellStyle name="Accent4 37" xfId="799"/>
    <cellStyle name="Accent4 38" xfId="821"/>
    <cellStyle name="Accent4 39" xfId="833"/>
    <cellStyle name="Accent4 4" xfId="279"/>
    <cellStyle name="Accent4 40" xfId="873"/>
    <cellStyle name="Accent4 41" xfId="886"/>
    <cellStyle name="Accent4 42" xfId="887"/>
    <cellStyle name="Accent4 43" xfId="865"/>
    <cellStyle name="Accent4 44" xfId="891"/>
    <cellStyle name="Accent4 45" xfId="926"/>
    <cellStyle name="Accent4 46" xfId="945"/>
    <cellStyle name="Accent4 47" xfId="942"/>
    <cellStyle name="Accent4 48" xfId="939"/>
    <cellStyle name="Accent4 49" xfId="949"/>
    <cellStyle name="Accent4 5" xfId="280"/>
    <cellStyle name="Accent4 50" xfId="975"/>
    <cellStyle name="Accent4 51" xfId="988"/>
    <cellStyle name="Accent4 52" xfId="989"/>
    <cellStyle name="Accent4 53" xfId="1016"/>
    <cellStyle name="Accent4 54" xfId="1030"/>
    <cellStyle name="Accent4 55" xfId="1031"/>
    <cellStyle name="Accent4 56" xfId="1029"/>
    <cellStyle name="Accent4 57" xfId="1056"/>
    <cellStyle name="Accent4 58" xfId="1225"/>
    <cellStyle name="Accent4 59" xfId="1068"/>
    <cellStyle name="Accent4 6" xfId="281"/>
    <cellStyle name="Accent4 60" xfId="1436"/>
    <cellStyle name="Accent4 61" xfId="1449"/>
    <cellStyle name="Accent4 62" xfId="1450"/>
    <cellStyle name="Accent4 63" xfId="1483"/>
    <cellStyle name="Accent4 64" xfId="1502"/>
    <cellStyle name="Accent4 65" xfId="1503"/>
    <cellStyle name="Accent4 66" xfId="1499"/>
    <cellStyle name="Accent4 67" xfId="1526"/>
    <cellStyle name="Accent4 68" xfId="1523"/>
    <cellStyle name="Accent4 69" xfId="1497"/>
    <cellStyle name="Accent4 7" xfId="282"/>
    <cellStyle name="Accent4 70" xfId="1535"/>
    <cellStyle name="Accent4 71" xfId="1517"/>
    <cellStyle name="Accent4 72" xfId="1512"/>
    <cellStyle name="Accent4 73" xfId="1531"/>
    <cellStyle name="Accent4 74" xfId="1573"/>
    <cellStyle name="Accent4 75" xfId="1584"/>
    <cellStyle name="Accent4 76" xfId="1680"/>
    <cellStyle name="Accent4 77" xfId="1700"/>
    <cellStyle name="Accent4 78" xfId="1697"/>
    <cellStyle name="Accent4 79" xfId="1694"/>
    <cellStyle name="Accent4 8" xfId="283"/>
    <cellStyle name="Accent4 80" xfId="1706"/>
    <cellStyle name="Accent4 81" xfId="1692"/>
    <cellStyle name="Accent4 82" xfId="1736"/>
    <cellStyle name="Accent4 83" xfId="1748"/>
    <cellStyle name="Accent4 84" xfId="1749"/>
    <cellStyle name="Accent4 85" xfId="1777"/>
    <cellStyle name="Accent4 86" xfId="1792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2"/>
    <cellStyle name="Accent5 16" xfId="623"/>
    <cellStyle name="Accent5 17" xfId="632"/>
    <cellStyle name="Accent5 18" xfId="656"/>
    <cellStyle name="Accent5 19" xfId="671"/>
    <cellStyle name="Accent5 2" xfId="294"/>
    <cellStyle name="Accent5 20" xfId="674"/>
    <cellStyle name="Accent5 21" xfId="678"/>
    <cellStyle name="Accent5 22" xfId="712"/>
    <cellStyle name="Accent5 23" xfId="733"/>
    <cellStyle name="Accent5 24" xfId="741"/>
    <cellStyle name="Accent5 25" xfId="747"/>
    <cellStyle name="Accent5 26" xfId="751"/>
    <cellStyle name="Accent5 27" xfId="756"/>
    <cellStyle name="Accent5 28" xfId="763"/>
    <cellStyle name="Accent5 29" xfId="752"/>
    <cellStyle name="Accent5 3" xfId="295"/>
    <cellStyle name="Accent5 30" xfId="773"/>
    <cellStyle name="Accent5 31" xfId="777"/>
    <cellStyle name="Accent5 32" xfId="780"/>
    <cellStyle name="Accent5 33" xfId="811"/>
    <cellStyle name="Accent5 34" xfId="829"/>
    <cellStyle name="Accent5 35" xfId="835"/>
    <cellStyle name="Accent5 36" xfId="840"/>
    <cellStyle name="Accent5 37" xfId="843"/>
    <cellStyle name="Accent5 38" xfId="847"/>
    <cellStyle name="Accent5 39" xfId="850"/>
    <cellStyle name="Accent5 4" xfId="296"/>
    <cellStyle name="Accent5 40" xfId="876"/>
    <cellStyle name="Accent5 41" xfId="889"/>
    <cellStyle name="Accent5 42" xfId="896"/>
    <cellStyle name="Accent5 43" xfId="900"/>
    <cellStyle name="Accent5 44" xfId="903"/>
    <cellStyle name="Accent5 45" xfId="929"/>
    <cellStyle name="Accent5 46" xfId="946"/>
    <cellStyle name="Accent5 47" xfId="951"/>
    <cellStyle name="Accent5 48" xfId="954"/>
    <cellStyle name="Accent5 49" xfId="957"/>
    <cellStyle name="Accent5 5" xfId="297"/>
    <cellStyle name="Accent5 50" xfId="978"/>
    <cellStyle name="Accent5 51" xfId="991"/>
    <cellStyle name="Accent5 52" xfId="994"/>
    <cellStyle name="Accent5 53" xfId="1019"/>
    <cellStyle name="Accent5 54" xfId="1034"/>
    <cellStyle name="Accent5 55" xfId="1037"/>
    <cellStyle name="Accent5 56" xfId="1040"/>
    <cellStyle name="Accent5 57" xfId="1059"/>
    <cellStyle name="Accent5 58" xfId="1226"/>
    <cellStyle name="Accent5 59" xfId="1069"/>
    <cellStyle name="Accent5 6" xfId="298"/>
    <cellStyle name="Accent5 60" xfId="1439"/>
    <cellStyle name="Accent5 61" xfId="1452"/>
    <cellStyle name="Accent5 62" xfId="1455"/>
    <cellStyle name="Accent5 63" xfId="1487"/>
    <cellStyle name="Accent5 64" xfId="1506"/>
    <cellStyle name="Accent5 65" xfId="1511"/>
    <cellStyle name="Accent5 66" xfId="1516"/>
    <cellStyle name="Accent5 67" xfId="1530"/>
    <cellStyle name="Accent5 68" xfId="1537"/>
    <cellStyle name="Accent5 69" xfId="1542"/>
    <cellStyle name="Accent5 7" xfId="299"/>
    <cellStyle name="Accent5 70" xfId="1547"/>
    <cellStyle name="Accent5 71" xfId="1550"/>
    <cellStyle name="Accent5 72" xfId="1553"/>
    <cellStyle name="Accent5 73" xfId="1556"/>
    <cellStyle name="Accent5 74" xfId="1576"/>
    <cellStyle name="Accent5 75" xfId="1585"/>
    <cellStyle name="Accent5 76" xfId="1684"/>
    <cellStyle name="Accent5 77" xfId="1703"/>
    <cellStyle name="Accent5 78" xfId="1708"/>
    <cellStyle name="Accent5 79" xfId="1711"/>
    <cellStyle name="Accent5 8" xfId="300"/>
    <cellStyle name="Accent5 80" xfId="1714"/>
    <cellStyle name="Accent5 81" xfId="1717"/>
    <cellStyle name="Accent5 82" xfId="1739"/>
    <cellStyle name="Accent5 83" xfId="1751"/>
    <cellStyle name="Accent5 84" xfId="1754"/>
    <cellStyle name="Accent5 85" xfId="1780"/>
    <cellStyle name="Accent5 86" xfId="1795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3"/>
    <cellStyle name="Accent6 16" xfId="626"/>
    <cellStyle name="Accent6 17" xfId="633"/>
    <cellStyle name="Accent6 18" xfId="659"/>
    <cellStyle name="Accent6 19" xfId="672"/>
    <cellStyle name="Accent6 2" xfId="311"/>
    <cellStyle name="Accent6 20" xfId="675"/>
    <cellStyle name="Accent6 21" xfId="679"/>
    <cellStyle name="Accent6 22" xfId="715"/>
    <cellStyle name="Accent6 23" xfId="737"/>
    <cellStyle name="Accent6 24" xfId="744"/>
    <cellStyle name="Accent6 25" xfId="748"/>
    <cellStyle name="Accent6 26" xfId="754"/>
    <cellStyle name="Accent6 27" xfId="760"/>
    <cellStyle name="Accent6 28" xfId="767"/>
    <cellStyle name="Accent6 29" xfId="770"/>
    <cellStyle name="Accent6 3" xfId="312"/>
    <cellStyle name="Accent6 30" xfId="775"/>
    <cellStyle name="Accent6 31" xfId="778"/>
    <cellStyle name="Accent6 32" xfId="781"/>
    <cellStyle name="Accent6 33" xfId="815"/>
    <cellStyle name="Accent6 34" xfId="832"/>
    <cellStyle name="Accent6 35" xfId="837"/>
    <cellStyle name="Accent6 36" xfId="841"/>
    <cellStyle name="Accent6 37" xfId="845"/>
    <cellStyle name="Accent6 38" xfId="849"/>
    <cellStyle name="Accent6 39" xfId="851"/>
    <cellStyle name="Accent6 4" xfId="313"/>
    <cellStyle name="Accent6 40" xfId="879"/>
    <cellStyle name="Accent6 41" xfId="893"/>
    <cellStyle name="Accent6 42" xfId="898"/>
    <cellStyle name="Accent6 43" xfId="901"/>
    <cellStyle name="Accent6 44" xfId="904"/>
    <cellStyle name="Accent6 45" xfId="933"/>
    <cellStyle name="Accent6 46" xfId="948"/>
    <cellStyle name="Accent6 47" xfId="952"/>
    <cellStyle name="Accent6 48" xfId="955"/>
    <cellStyle name="Accent6 49" xfId="958"/>
    <cellStyle name="Accent6 5" xfId="314"/>
    <cellStyle name="Accent6 50" xfId="981"/>
    <cellStyle name="Accent6 51" xfId="992"/>
    <cellStyle name="Accent6 52" xfId="995"/>
    <cellStyle name="Accent6 53" xfId="1022"/>
    <cellStyle name="Accent6 54" xfId="1035"/>
    <cellStyle name="Accent6 55" xfId="1038"/>
    <cellStyle name="Accent6 56" xfId="1041"/>
    <cellStyle name="Accent6 57" xfId="1062"/>
    <cellStyle name="Accent6 58" xfId="1227"/>
    <cellStyle name="Accent6 59" xfId="1070"/>
    <cellStyle name="Accent6 6" xfId="315"/>
    <cellStyle name="Accent6 60" xfId="1442"/>
    <cellStyle name="Accent6 61" xfId="1453"/>
    <cellStyle name="Accent6 62" xfId="1456"/>
    <cellStyle name="Accent6 63" xfId="1490"/>
    <cellStyle name="Accent6 64" xfId="1509"/>
    <cellStyle name="Accent6 65" xfId="1513"/>
    <cellStyle name="Accent6 66" xfId="1520"/>
    <cellStyle name="Accent6 67" xfId="1534"/>
    <cellStyle name="Accent6 68" xfId="1540"/>
    <cellStyle name="Accent6 69" xfId="1545"/>
    <cellStyle name="Accent6 7" xfId="316"/>
    <cellStyle name="Accent6 70" xfId="1548"/>
    <cellStyle name="Accent6 71" xfId="1551"/>
    <cellStyle name="Accent6 72" xfId="1554"/>
    <cellStyle name="Accent6 73" xfId="1557"/>
    <cellStyle name="Accent6 74" xfId="1579"/>
    <cellStyle name="Accent6 75" xfId="1586"/>
    <cellStyle name="Accent6 76" xfId="1688"/>
    <cellStyle name="Accent6 77" xfId="1705"/>
    <cellStyle name="Accent6 78" xfId="1709"/>
    <cellStyle name="Accent6 79" xfId="1712"/>
    <cellStyle name="Accent6 8" xfId="317"/>
    <cellStyle name="Accent6 80" xfId="1715"/>
    <cellStyle name="Accent6 81" xfId="1718"/>
    <cellStyle name="Accent6 82" xfId="1742"/>
    <cellStyle name="Accent6 83" xfId="1752"/>
    <cellStyle name="Accent6 84" xfId="1755"/>
    <cellStyle name="Accent6 85" xfId="1784"/>
    <cellStyle name="Accent6 86" xfId="1796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8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9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0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9"/>
    <cellStyle name="Comma 11" xfId="1757"/>
    <cellStyle name="Comma 12" xfId="1799"/>
    <cellStyle name="Comma 2" xfId="356"/>
    <cellStyle name="Comma 2 2" xfId="1232"/>
    <cellStyle name="Comma 2 3" xfId="1600"/>
    <cellStyle name="Comma 3" xfId="605"/>
    <cellStyle name="Comma 3 2" xfId="1270"/>
    <cellStyle name="Comma 4" xfId="635"/>
    <cellStyle name="Comma 4 2" xfId="1286"/>
    <cellStyle name="Comma 5" xfId="681"/>
    <cellStyle name="Comma 5 2" xfId="1304"/>
    <cellStyle name="Comma 6" xfId="783"/>
    <cellStyle name="Comma 6 2" xfId="1329"/>
    <cellStyle name="Comma 7" xfId="906"/>
    <cellStyle name="Comma 7 2" xfId="1368"/>
    <cellStyle name="Comma 8" xfId="997"/>
    <cellStyle name="Comma 8 2" xfId="1403"/>
    <cellStyle name="Comma 9" xfId="1231"/>
    <cellStyle name="Currency" xfId="357" builtinId="4"/>
    <cellStyle name="Currency 2" xfId="1233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4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5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6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7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8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9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7"/>
    <cellStyle name="Input 16" xfId="607"/>
    <cellStyle name="Input 17" xfId="606"/>
    <cellStyle name="Input 18" xfId="639"/>
    <cellStyle name="Input 19" xfId="637"/>
    <cellStyle name="Input 2" xfId="444"/>
    <cellStyle name="Input 20" xfId="640"/>
    <cellStyle name="Input 21" xfId="638"/>
    <cellStyle name="Input 22" xfId="689"/>
    <cellStyle name="Input 23" xfId="686"/>
    <cellStyle name="Input 24" xfId="690"/>
    <cellStyle name="Input 25" xfId="695"/>
    <cellStyle name="Input 26" xfId="684"/>
    <cellStyle name="Input 27" xfId="685"/>
    <cellStyle name="Input 28" xfId="691"/>
    <cellStyle name="Input 29" xfId="688"/>
    <cellStyle name="Input 3" xfId="445"/>
    <cellStyle name="Input 30" xfId="707"/>
    <cellStyle name="Input 31" xfId="759"/>
    <cellStyle name="Input 32" xfId="682"/>
    <cellStyle name="Input 33" xfId="789"/>
    <cellStyle name="Input 34" xfId="785"/>
    <cellStyle name="Input 35" xfId="790"/>
    <cellStyle name="Input 36" xfId="787"/>
    <cellStyle name="Input 37" xfId="784"/>
    <cellStyle name="Input 38" xfId="795"/>
    <cellStyle name="Input 39" xfId="836"/>
    <cellStyle name="Input 4" xfId="446"/>
    <cellStyle name="Input 40" xfId="856"/>
    <cellStyle name="Input 41" xfId="853"/>
    <cellStyle name="Input 42" xfId="857"/>
    <cellStyle name="Input 43" xfId="861"/>
    <cellStyle name="Input 44" xfId="854"/>
    <cellStyle name="Input 45" xfId="910"/>
    <cellStyle name="Input 46" xfId="913"/>
    <cellStyle name="Input 47" xfId="909"/>
    <cellStyle name="Input 48" xfId="911"/>
    <cellStyle name="Input 49" xfId="908"/>
    <cellStyle name="Input 5" xfId="447"/>
    <cellStyle name="Input 50" xfId="962"/>
    <cellStyle name="Input 51" xfId="960"/>
    <cellStyle name="Input 52" xfId="961"/>
    <cellStyle name="Input 53" xfId="999"/>
    <cellStyle name="Input 54" xfId="998"/>
    <cellStyle name="Input 55" xfId="1000"/>
    <cellStyle name="Input 56" xfId="1004"/>
    <cellStyle name="Input 57" xfId="1044"/>
    <cellStyle name="Input 58" xfId="1240"/>
    <cellStyle name="Input 59" xfId="1045"/>
    <cellStyle name="Input 6" xfId="448"/>
    <cellStyle name="Input 60" xfId="1423"/>
    <cellStyle name="Input 61" xfId="1424"/>
    <cellStyle name="Input 62" xfId="1421"/>
    <cellStyle name="Input 63" xfId="1464"/>
    <cellStyle name="Input 64" xfId="1459"/>
    <cellStyle name="Input 65" xfId="1465"/>
    <cellStyle name="Input 66" xfId="1462"/>
    <cellStyle name="Input 67" xfId="1519"/>
    <cellStyle name="Input 68" xfId="1486"/>
    <cellStyle name="Input 69" xfId="1518"/>
    <cellStyle name="Input 7" xfId="449"/>
    <cellStyle name="Input 70" xfId="1467"/>
    <cellStyle name="Input 71" xfId="1501"/>
    <cellStyle name="Input 72" xfId="1458"/>
    <cellStyle name="Input 73" xfId="1529"/>
    <cellStyle name="Input 74" xfId="1560"/>
    <cellStyle name="Input 75" xfId="1559"/>
    <cellStyle name="Input 76" xfId="1664"/>
    <cellStyle name="Input 77" xfId="1660"/>
    <cellStyle name="Input 78" xfId="1659"/>
    <cellStyle name="Input 79" xfId="1691"/>
    <cellStyle name="Input 8" xfId="450"/>
    <cellStyle name="Input 80" xfId="1662"/>
    <cellStyle name="Input 81" xfId="1663"/>
    <cellStyle name="Input 82" xfId="1722"/>
    <cellStyle name="Input 83" xfId="1720"/>
    <cellStyle name="Input 84" xfId="1723"/>
    <cellStyle name="Input 85" xfId="1761"/>
    <cellStyle name="Input 86" xfId="1759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1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2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3"/>
    <cellStyle name="Normal 11" xfId="596"/>
    <cellStyle name="Normal 11 2" xfId="1268"/>
    <cellStyle name="Normal 12" xfId="641"/>
    <cellStyle name="Normal 12 2" xfId="1288"/>
    <cellStyle name="Normal 13" xfId="662"/>
    <cellStyle name="Normal 13 2" xfId="1302"/>
    <cellStyle name="Normal 14" xfId="636"/>
    <cellStyle name="Normal 14 2" xfId="1287"/>
    <cellStyle name="Normal 15" xfId="680"/>
    <cellStyle name="Normal 15 2" xfId="1303"/>
    <cellStyle name="Normal 16" xfId="693"/>
    <cellStyle name="Normal 16 2" xfId="1308"/>
    <cellStyle name="Normal 17" xfId="718"/>
    <cellStyle name="Normal 17 2" xfId="1323"/>
    <cellStyle name="Normal 18" xfId="692"/>
    <cellStyle name="Normal 18 2" xfId="1307"/>
    <cellStyle name="Normal 19" xfId="711"/>
    <cellStyle name="Normal 19 2" xfId="1318"/>
    <cellStyle name="Normal 2" xfId="480"/>
    <cellStyle name="Normal 2 2" xfId="1244"/>
    <cellStyle name="Normal 2 3" xfId="1601"/>
    <cellStyle name="Normal 20" xfId="740"/>
    <cellStyle name="Normal 20 2" xfId="1325"/>
    <cellStyle name="Normal 21" xfId="746"/>
    <cellStyle name="Normal 21 2" xfId="1326"/>
    <cellStyle name="Normal 22" xfId="750"/>
    <cellStyle name="Normal 22 2" xfId="1327"/>
    <cellStyle name="Normal 23" xfId="687"/>
    <cellStyle name="Normal 23 2" xfId="1306"/>
    <cellStyle name="Normal 24" xfId="736"/>
    <cellStyle name="Normal 24 2" xfId="1324"/>
    <cellStyle name="Normal 25" xfId="683"/>
    <cellStyle name="Normal 25 2" xfId="1305"/>
    <cellStyle name="Normal 26" xfId="782"/>
    <cellStyle name="Normal 26 2" xfId="1328"/>
    <cellStyle name="Normal 27" xfId="792"/>
    <cellStyle name="Normal 27 2" xfId="1333"/>
    <cellStyle name="Normal 28" xfId="788"/>
    <cellStyle name="Normal 28 2" xfId="1331"/>
    <cellStyle name="Normal 29" xfId="794"/>
    <cellStyle name="Normal 29 2" xfId="1335"/>
    <cellStyle name="Normal 3" xfId="481"/>
    <cellStyle name="Normal 3 2" xfId="1245"/>
    <cellStyle name="Normal 3 3" xfId="1602"/>
    <cellStyle name="Normal 3 4" xfId="1656"/>
    <cellStyle name="Normal 3 5" xfId="1800"/>
    <cellStyle name="Normal 30" xfId="786"/>
    <cellStyle name="Normal 30 2" xfId="1330"/>
    <cellStyle name="Normal 31" xfId="791"/>
    <cellStyle name="Normal 31 2" xfId="1332"/>
    <cellStyle name="Normal 32" xfId="814"/>
    <cellStyle name="Normal 32 2" xfId="1346"/>
    <cellStyle name="Normal 33" xfId="852"/>
    <cellStyle name="Normal 33 2" xfId="1349"/>
    <cellStyle name="Normal 34" xfId="859"/>
    <cellStyle name="Normal 34 2" xfId="1352"/>
    <cellStyle name="Normal 35" xfId="855"/>
    <cellStyle name="Normal 35 2" xfId="1350"/>
    <cellStyle name="Normal 36" xfId="892"/>
    <cellStyle name="Normal 36 2" xfId="1366"/>
    <cellStyle name="Normal 37" xfId="858"/>
    <cellStyle name="Normal 37 2" xfId="1351"/>
    <cellStyle name="Normal 38" xfId="905"/>
    <cellStyle name="Normal 38 2" xfId="1367"/>
    <cellStyle name="Normal 39" xfId="914"/>
    <cellStyle name="Normal 39 2" xfId="1371"/>
    <cellStyle name="Normal 4" xfId="482"/>
    <cellStyle name="Normal 4 2" xfId="1246"/>
    <cellStyle name="Normal 40" xfId="932"/>
    <cellStyle name="Normal 40 2" xfId="1383"/>
    <cellStyle name="Normal 41" xfId="907"/>
    <cellStyle name="Normal 41 2" xfId="1369"/>
    <cellStyle name="Normal 42" xfId="925"/>
    <cellStyle name="Normal 42 2" xfId="1378"/>
    <cellStyle name="Normal 43" xfId="959"/>
    <cellStyle name="Normal 43 2" xfId="1386"/>
    <cellStyle name="Normal 44" xfId="964"/>
    <cellStyle name="Normal 44 2" xfId="1388"/>
    <cellStyle name="Normal 45" xfId="984"/>
    <cellStyle name="Normal 45 2" xfId="1401"/>
    <cellStyle name="Normal 46" xfId="996"/>
    <cellStyle name="Normal 46 2" xfId="1402"/>
    <cellStyle name="Normal 47" xfId="1002"/>
    <cellStyle name="Normal 47 2" xfId="1405"/>
    <cellStyle name="Normal 48" xfId="1025"/>
    <cellStyle name="Normal 48 2" xfId="1419"/>
    <cellStyle name="Normal 49" xfId="1001"/>
    <cellStyle name="Normal 49 2" xfId="1404"/>
    <cellStyle name="Normal 5" xfId="483"/>
    <cellStyle name="Normal 5 2" xfId="1247"/>
    <cellStyle name="Normal 50" xfId="1042"/>
    <cellStyle name="Normal 51" xfId="1071"/>
    <cellStyle name="Normal 52" xfId="1043"/>
    <cellStyle name="Normal 53" xfId="1420"/>
    <cellStyle name="Normal 54" xfId="1422"/>
    <cellStyle name="Normal 55" xfId="1435"/>
    <cellStyle name="Normal 56" xfId="1457"/>
    <cellStyle name="Normal 57" xfId="1468"/>
    <cellStyle name="Normal 58" xfId="1463"/>
    <cellStyle name="Normal 59" xfId="1470"/>
    <cellStyle name="Normal 6" xfId="604"/>
    <cellStyle name="Normal 6 2" xfId="1269"/>
    <cellStyle name="Normal 60" xfId="1461"/>
    <cellStyle name="Normal 61" xfId="1514"/>
    <cellStyle name="Normal 62" xfId="1460"/>
    <cellStyle name="Normal 63" xfId="1508"/>
    <cellStyle name="Normal 64" xfId="1466"/>
    <cellStyle name="Normal 65" xfId="1493"/>
    <cellStyle name="Normal 66" xfId="1533"/>
    <cellStyle name="Normal 67" xfId="1558"/>
    <cellStyle name="Normal 68" xfId="1561"/>
    <cellStyle name="Normal 69" xfId="1658"/>
    <cellStyle name="Normal 7" xfId="608"/>
    <cellStyle name="Normal 7 2" xfId="1271"/>
    <cellStyle name="Normal 70" xfId="1666"/>
    <cellStyle name="Normal 71" xfId="1683"/>
    <cellStyle name="Normal 72" xfId="1661"/>
    <cellStyle name="Normal 73" xfId="1687"/>
    <cellStyle name="Normal 74" xfId="1665"/>
    <cellStyle name="Normal 75" xfId="1719"/>
    <cellStyle name="Normal 76" xfId="1724"/>
    <cellStyle name="Normal 77" xfId="1721"/>
    <cellStyle name="Normal 78" xfId="1756"/>
    <cellStyle name="Normal 79" xfId="1763"/>
    <cellStyle name="Normal 8" xfId="634"/>
    <cellStyle name="Normal 8 2" xfId="1285"/>
    <cellStyle name="Normal 80" xfId="1766"/>
    <cellStyle name="Normal 9" xfId="484"/>
    <cellStyle name="Normal 9 2" xfId="1248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te" xfId="491" builtinId="10" customBuiltin="1"/>
    <cellStyle name="Note 10" xfId="492"/>
    <cellStyle name="Note 10 2" xfId="1250"/>
    <cellStyle name="Note 11" xfId="493"/>
    <cellStyle name="Note 11 2" xfId="1251"/>
    <cellStyle name="Note 12" xfId="494"/>
    <cellStyle name="Note 12 2" xfId="1252"/>
    <cellStyle name="Note 13" xfId="609"/>
    <cellStyle name="Note 13 2" xfId="1272"/>
    <cellStyle name="Note 14" xfId="642"/>
    <cellStyle name="Note 14 2" xfId="1289"/>
    <cellStyle name="Note 15" xfId="694"/>
    <cellStyle name="Note 15 2" xfId="1309"/>
    <cellStyle name="Note 16" xfId="793"/>
    <cellStyle name="Note 16 2" xfId="1334"/>
    <cellStyle name="Note 17" xfId="860"/>
    <cellStyle name="Note 17 2" xfId="1353"/>
    <cellStyle name="Note 18" xfId="912"/>
    <cellStyle name="Note 18 2" xfId="1370"/>
    <cellStyle name="Note 19" xfId="963"/>
    <cellStyle name="Note 19 2" xfId="1387"/>
    <cellStyle name="Note 2" xfId="495"/>
    <cellStyle name="Note 2 2" xfId="1253"/>
    <cellStyle name="Note 2 3" xfId="1604"/>
    <cellStyle name="Note 2 4" xfId="1657"/>
    <cellStyle name="Note 2 5" xfId="1801"/>
    <cellStyle name="Note 20" xfId="1003"/>
    <cellStyle name="Note 20 2" xfId="1406"/>
    <cellStyle name="Note 21" xfId="1046"/>
    <cellStyle name="Note 22" xfId="1249"/>
    <cellStyle name="Note 23" xfId="1425"/>
    <cellStyle name="Note 24" xfId="1469"/>
    <cellStyle name="Note 25" xfId="1562"/>
    <cellStyle name="Note 26" xfId="1603"/>
    <cellStyle name="Note 27" xfId="1667"/>
    <cellStyle name="Note 28" xfId="1725"/>
    <cellStyle name="Note 29" xfId="1764"/>
    <cellStyle name="Note 3" xfId="496"/>
    <cellStyle name="Note 3 2" xfId="1254"/>
    <cellStyle name="Note 4" xfId="497"/>
    <cellStyle name="Note 4 2" xfId="1255"/>
    <cellStyle name="Note 5" xfId="498"/>
    <cellStyle name="Note 5 2" xfId="1256"/>
    <cellStyle name="Note 6" xfId="499"/>
    <cellStyle name="Note 6 2" xfId="1257"/>
    <cellStyle name="Note 7" xfId="500"/>
    <cellStyle name="Note 7 2" xfId="1258"/>
    <cellStyle name="Note 8" xfId="501"/>
    <cellStyle name="Note 8 2" xfId="1259"/>
    <cellStyle name="Note 9" xfId="502"/>
    <cellStyle name="Note 9 2" xfId="1260"/>
    <cellStyle name="Output" xfId="503" builtinId="21" customBuiltin="1"/>
    <cellStyle name="Output 10" xfId="504"/>
    <cellStyle name="Output 11" xfId="505"/>
    <cellStyle name="Output 12" xfId="506"/>
    <cellStyle name="Output 13" xfId="1261"/>
    <cellStyle name="Output 2" xfId="507"/>
    <cellStyle name="Output 3" xfId="508"/>
    <cellStyle name="Output 4" xfId="509"/>
    <cellStyle name="Output 5" xfId="510"/>
    <cellStyle name="Output 6" xfId="511"/>
    <cellStyle name="Output 7" xfId="512"/>
    <cellStyle name="Output 8" xfId="513"/>
    <cellStyle name="Output 9" xfId="514"/>
    <cellStyle name="Percent" xfId="515" builtinId="5"/>
    <cellStyle name="Percent [2]" xfId="516"/>
    <cellStyle name="Percent 2" xfId="1262"/>
    <cellStyle name="SAPBEXaggData" xfId="517"/>
    <cellStyle name="SAPBEXaggData 2" xfId="1605"/>
    <cellStyle name="SAPBEXaggDataEmph" xfId="518"/>
    <cellStyle name="SAPBEXaggDataEmph 2" xfId="1606"/>
    <cellStyle name="SAPBEXaggItem" xfId="519"/>
    <cellStyle name="SAPBEXaggItem 2" xfId="1607"/>
    <cellStyle name="SAPBEXaggItemX" xfId="520"/>
    <cellStyle name="SAPBEXaggItemX 2" xfId="1608"/>
    <cellStyle name="SAPBEXchaText" xfId="521"/>
    <cellStyle name="SAPBEXchaText 2" xfId="1609"/>
    <cellStyle name="SAPBEXexcBad7" xfId="522"/>
    <cellStyle name="SAPBEXexcBad7 2" xfId="1610"/>
    <cellStyle name="SAPBEXexcBad8" xfId="523"/>
    <cellStyle name="SAPBEXexcBad8 2" xfId="1611"/>
    <cellStyle name="SAPBEXexcBad9" xfId="524"/>
    <cellStyle name="SAPBEXexcBad9 2" xfId="1612"/>
    <cellStyle name="SAPBEXexcCritical4" xfId="525"/>
    <cellStyle name="SAPBEXexcCritical4 2" xfId="1613"/>
    <cellStyle name="SAPBEXexcCritical5" xfId="526"/>
    <cellStyle name="SAPBEXexcCritical5 2" xfId="1614"/>
    <cellStyle name="SAPBEXexcCritical6" xfId="527"/>
    <cellStyle name="SAPBEXexcCritical6 2" xfId="1615"/>
    <cellStyle name="SAPBEXexcGood1" xfId="528"/>
    <cellStyle name="SAPBEXexcGood1 2" xfId="1616"/>
    <cellStyle name="SAPBEXexcGood2" xfId="529"/>
    <cellStyle name="SAPBEXexcGood2 2" xfId="1617"/>
    <cellStyle name="SAPBEXexcGood3" xfId="530"/>
    <cellStyle name="SAPBEXexcGood3 2" xfId="1618"/>
    <cellStyle name="SAPBEXfilterDrill" xfId="531"/>
    <cellStyle name="SAPBEXfilterDrill 2" xfId="1619"/>
    <cellStyle name="SAPBEXfilterItem" xfId="532"/>
    <cellStyle name="SAPBEXfilterItem 2" xfId="1620"/>
    <cellStyle name="SAPBEXfilterText" xfId="533"/>
    <cellStyle name="SAPBEXfilterText 2" xfId="1621"/>
    <cellStyle name="SAPBEXformats" xfId="534"/>
    <cellStyle name="SAPBEXformats 2" xfId="1622"/>
    <cellStyle name="SAPBEXheaderItem" xfId="535"/>
    <cellStyle name="SAPBEXheaderItem 2" xfId="1263"/>
    <cellStyle name="SAPBEXheaderItem 3" xfId="1623"/>
    <cellStyle name="SAPBEXheaderText" xfId="536"/>
    <cellStyle name="SAPBEXheaderText 2" xfId="1264"/>
    <cellStyle name="SAPBEXheaderText 3" xfId="1624"/>
    <cellStyle name="SAPBEXHLevel0" xfId="537"/>
    <cellStyle name="SAPBEXHLevel0 2" xfId="1625"/>
    <cellStyle name="SAPBEXHLevel0 3" xfId="1802"/>
    <cellStyle name="SAPBEXHLevel0X" xfId="538"/>
    <cellStyle name="SAPBEXHLevel0X 2" xfId="1626"/>
    <cellStyle name="SAPBEXHLevel0X 3" xfId="1803"/>
    <cellStyle name="SAPBEXHLevel1" xfId="539"/>
    <cellStyle name="SAPBEXHLevel1 2" xfId="1627"/>
    <cellStyle name="SAPBEXHLevel1 3" xfId="1804"/>
    <cellStyle name="SAPBEXHLevel1X" xfId="540"/>
    <cellStyle name="SAPBEXHLevel1X 2" xfId="1628"/>
    <cellStyle name="SAPBEXHLevel1X 3" xfId="1805"/>
    <cellStyle name="SAPBEXHLevel2" xfId="541"/>
    <cellStyle name="SAPBEXHLevel2 2" xfId="1629"/>
    <cellStyle name="SAPBEXHLevel2 3" xfId="1806"/>
    <cellStyle name="SAPBEXHLevel2X" xfId="542"/>
    <cellStyle name="SAPBEXHLevel2X 2" xfId="1630"/>
    <cellStyle name="SAPBEXHLevel2X 3" xfId="1807"/>
    <cellStyle name="SAPBEXHLevel3" xfId="543"/>
    <cellStyle name="SAPBEXHLevel3 2" xfId="1631"/>
    <cellStyle name="SAPBEXHLevel3 3" xfId="1808"/>
    <cellStyle name="SAPBEXHLevel3X" xfId="544"/>
    <cellStyle name="SAPBEXHLevel3X 2" xfId="1632"/>
    <cellStyle name="SAPBEXHLevel3X 3" xfId="1809"/>
    <cellStyle name="SAPBEXinputData" xfId="545"/>
    <cellStyle name="SAPBEXinputData 2" xfId="1633"/>
    <cellStyle name="SAPBEXresData" xfId="546"/>
    <cellStyle name="SAPBEXresData 2" xfId="1634"/>
    <cellStyle name="SAPBEXresDataEmph" xfId="547"/>
    <cellStyle name="SAPBEXresDataEmph 2" xfId="1635"/>
    <cellStyle name="SAPBEXresItem" xfId="548"/>
    <cellStyle name="SAPBEXresItem 2" xfId="1636"/>
    <cellStyle name="SAPBEXresItemX" xfId="549"/>
    <cellStyle name="SAPBEXresItemX 2" xfId="1637"/>
    <cellStyle name="SAPBEXstdData" xfId="550"/>
    <cellStyle name="SAPBEXstdData 2" xfId="1638"/>
    <cellStyle name="SAPBEXstdDataEmph" xfId="551"/>
    <cellStyle name="SAPBEXstdDataEmph 2" xfId="1639"/>
    <cellStyle name="SAPBEXstdItem" xfId="552"/>
    <cellStyle name="SAPBEXstdItem 2" xfId="1640"/>
    <cellStyle name="SAPBEXstdItemX" xfId="553"/>
    <cellStyle name="SAPBEXstdItemX 2" xfId="1641"/>
    <cellStyle name="SAPBEXtitle" xfId="554"/>
    <cellStyle name="SAPBEXtitle 2" xfId="1642"/>
    <cellStyle name="SAPBEXundefined" xfId="555"/>
    <cellStyle name="SAPBEXundefined 2" xfId="1643"/>
    <cellStyle name="Sheet Title" xfId="556"/>
    <cellStyle name="StmtTtl1" xfId="557"/>
    <cellStyle name="StmtTtl2" xfId="558"/>
    <cellStyle name="Style 1" xfId="559"/>
    <cellStyle name="Title" xfId="560" builtinId="15" customBuiltin="1"/>
    <cellStyle name="Title 10" xfId="561"/>
    <cellStyle name="Title 11" xfId="562"/>
    <cellStyle name="Title 12" xfId="563"/>
    <cellStyle name="Title 13" xfId="1265"/>
    <cellStyle name="Title 2" xfId="564"/>
    <cellStyle name="Title 3" xfId="565"/>
    <cellStyle name="Title 4" xfId="566"/>
    <cellStyle name="Title 5" xfId="567"/>
    <cellStyle name="Title 6" xfId="568"/>
    <cellStyle name="Title 7" xfId="569"/>
    <cellStyle name="Title 8" xfId="570"/>
    <cellStyle name="Title 9" xfId="571"/>
    <cellStyle name="Total" xfId="572" builtinId="25" customBuiltin="1"/>
    <cellStyle name="Total 10" xfId="573"/>
    <cellStyle name="Total 11" xfId="574"/>
    <cellStyle name="Total 12" xfId="575"/>
    <cellStyle name="Total 13" xfId="1266"/>
    <cellStyle name="Total 2" xfId="576"/>
    <cellStyle name="Total 3" xfId="577"/>
    <cellStyle name="Total 4" xfId="578"/>
    <cellStyle name="Total 5" xfId="579"/>
    <cellStyle name="Total 6" xfId="580"/>
    <cellStyle name="Total 7" xfId="581"/>
    <cellStyle name="Total 8" xfId="582"/>
    <cellStyle name="Total 9" xfId="583"/>
    <cellStyle name="Warning Text" xfId="584" builtinId="11" customBuiltin="1"/>
    <cellStyle name="Warning Text 10" xfId="585"/>
    <cellStyle name="Warning Text 11" xfId="586"/>
    <cellStyle name="Warning Text 12" xfId="587"/>
    <cellStyle name="Warning Text 13" xfId="1267"/>
    <cellStyle name="Warning Text 2" xfId="588"/>
    <cellStyle name="Warning Text 3" xfId="589"/>
    <cellStyle name="Warning Text 4" xfId="590"/>
    <cellStyle name="Warning Text 5" xfId="591"/>
    <cellStyle name="Warning Text 6" xfId="592"/>
    <cellStyle name="Warning Text 7" xfId="593"/>
    <cellStyle name="Warning Text 8" xfId="594"/>
    <cellStyle name="Warning Text 9" xfId="595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85725</xdr:rowOff>
    </xdr:from>
    <xdr:to>
      <xdr:col>2</xdr:col>
      <xdr:colOff>1047751</xdr:colOff>
      <xdr:row>10</xdr:row>
      <xdr:rowOff>190500</xdr:rowOff>
    </xdr:to>
    <xdr:sp macro="" textlink="">
      <xdr:nvSpPr>
        <xdr:cNvPr id="2" name="TextBox 1"/>
        <xdr:cNvSpPr txBox="1"/>
      </xdr:nvSpPr>
      <xdr:spPr>
        <a:xfrm>
          <a:off x="4581525" y="20669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15</xdr:row>
      <xdr:rowOff>85725</xdr:rowOff>
    </xdr:from>
    <xdr:to>
      <xdr:col>2</xdr:col>
      <xdr:colOff>1047751</xdr:colOff>
      <xdr:row>16</xdr:row>
      <xdr:rowOff>190500</xdr:rowOff>
    </xdr:to>
    <xdr:sp macro="" textlink="">
      <xdr:nvSpPr>
        <xdr:cNvPr id="3" name="TextBox 2"/>
        <xdr:cNvSpPr txBox="1"/>
      </xdr:nvSpPr>
      <xdr:spPr>
        <a:xfrm>
          <a:off x="4581525" y="3438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1047751</xdr:colOff>
      <xdr:row>29</xdr:row>
      <xdr:rowOff>104775</xdr:rowOff>
    </xdr:to>
    <xdr:sp macro="" textlink="">
      <xdr:nvSpPr>
        <xdr:cNvPr id="4" name="TextBox 3"/>
        <xdr:cNvSpPr txBox="1"/>
      </xdr:nvSpPr>
      <xdr:spPr>
        <a:xfrm>
          <a:off x="4581525" y="63246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1047751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4581525" y="8839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114300</xdr:rowOff>
    </xdr:from>
    <xdr:to>
      <xdr:col>4</xdr:col>
      <xdr:colOff>104776</xdr:colOff>
      <xdr:row>9</xdr:row>
      <xdr:rowOff>219075</xdr:rowOff>
    </xdr:to>
    <xdr:sp macro="" textlink="">
      <xdr:nvSpPr>
        <xdr:cNvPr id="2" name="TextBox 1"/>
        <xdr:cNvSpPr txBox="1"/>
      </xdr:nvSpPr>
      <xdr:spPr>
        <a:xfrm>
          <a:off x="4695825" y="18669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14</xdr:row>
      <xdr:rowOff>104775</xdr:rowOff>
    </xdr:from>
    <xdr:to>
      <xdr:col>4</xdr:col>
      <xdr:colOff>104776</xdr:colOff>
      <xdr:row>15</xdr:row>
      <xdr:rowOff>209550</xdr:rowOff>
    </xdr:to>
    <xdr:sp macro="" textlink="">
      <xdr:nvSpPr>
        <xdr:cNvPr id="3" name="TextBox 2"/>
        <xdr:cNvSpPr txBox="1"/>
      </xdr:nvSpPr>
      <xdr:spPr>
        <a:xfrm>
          <a:off x="4695825" y="32289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4</xdr:col>
      <xdr:colOff>104776</xdr:colOff>
      <xdr:row>28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6096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4</xdr:col>
      <xdr:colOff>104776</xdr:colOff>
      <xdr:row>42</xdr:row>
      <xdr:rowOff>104775</xdr:rowOff>
    </xdr:to>
    <xdr:sp macro="" textlink="">
      <xdr:nvSpPr>
        <xdr:cNvPr id="5" name="TextBox 4"/>
        <xdr:cNvSpPr txBox="1"/>
      </xdr:nvSpPr>
      <xdr:spPr>
        <a:xfrm>
          <a:off x="4695825" y="916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104776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10</xdr:row>
      <xdr:rowOff>124240</xdr:rowOff>
    </xdr:from>
    <xdr:to>
      <xdr:col>3</xdr:col>
      <xdr:colOff>550795</xdr:colOff>
      <xdr:row>12</xdr:row>
      <xdr:rowOff>76615</xdr:rowOff>
    </xdr:to>
    <xdr:sp macro="" textlink="">
      <xdr:nvSpPr>
        <xdr:cNvPr id="2" name="TextBox 1"/>
        <xdr:cNvSpPr txBox="1"/>
      </xdr:nvSpPr>
      <xdr:spPr>
        <a:xfrm>
          <a:off x="4712805" y="171450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367748</xdr:colOff>
      <xdr:row>16</xdr:row>
      <xdr:rowOff>102705</xdr:rowOff>
    </xdr:from>
    <xdr:to>
      <xdr:col>3</xdr:col>
      <xdr:colOff>554108</xdr:colOff>
      <xdr:row>18</xdr:row>
      <xdr:rowOff>79928</xdr:rowOff>
    </xdr:to>
    <xdr:sp macro="" textlink="">
      <xdr:nvSpPr>
        <xdr:cNvPr id="3" name="TextBox 2"/>
        <xdr:cNvSpPr txBox="1"/>
      </xdr:nvSpPr>
      <xdr:spPr>
        <a:xfrm>
          <a:off x="4716118" y="279455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362779</xdr:colOff>
      <xdr:row>20</xdr:row>
      <xdr:rowOff>6627</xdr:rowOff>
    </xdr:from>
    <xdr:to>
      <xdr:col>3</xdr:col>
      <xdr:colOff>549139</xdr:colOff>
      <xdr:row>21</xdr:row>
      <xdr:rowOff>149502</xdr:rowOff>
    </xdr:to>
    <xdr:sp macro="" textlink="">
      <xdr:nvSpPr>
        <xdr:cNvPr id="4" name="TextBox 3"/>
        <xdr:cNvSpPr txBox="1"/>
      </xdr:nvSpPr>
      <xdr:spPr>
        <a:xfrm>
          <a:off x="4711149" y="34356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27</xdr:row>
      <xdr:rowOff>115956</xdr:rowOff>
    </xdr:from>
    <xdr:to>
      <xdr:col>3</xdr:col>
      <xdr:colOff>525947</xdr:colOff>
      <xdr:row>29</xdr:row>
      <xdr:rowOff>68331</xdr:rowOff>
    </xdr:to>
    <xdr:sp macro="" textlink="">
      <xdr:nvSpPr>
        <xdr:cNvPr id="5" name="TextBox 4"/>
        <xdr:cNvSpPr txBox="1"/>
      </xdr:nvSpPr>
      <xdr:spPr>
        <a:xfrm>
          <a:off x="4687957" y="487845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334617</xdr:colOff>
      <xdr:row>34</xdr:row>
      <xdr:rowOff>177247</xdr:rowOff>
    </xdr:from>
    <xdr:to>
      <xdr:col>3</xdr:col>
      <xdr:colOff>520977</xdr:colOff>
      <xdr:row>36</xdr:row>
      <xdr:rowOff>179318</xdr:rowOff>
    </xdr:to>
    <xdr:sp macro="" textlink="">
      <xdr:nvSpPr>
        <xdr:cNvPr id="6" name="TextBox 5"/>
        <xdr:cNvSpPr txBox="1"/>
      </xdr:nvSpPr>
      <xdr:spPr>
        <a:xfrm>
          <a:off x="4682987" y="627324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39</xdr:row>
      <xdr:rowOff>41413</xdr:rowOff>
    </xdr:from>
    <xdr:to>
      <xdr:col>3</xdr:col>
      <xdr:colOff>525947</xdr:colOff>
      <xdr:row>41</xdr:row>
      <xdr:rowOff>18636</xdr:rowOff>
    </xdr:to>
    <xdr:sp macro="" textlink="">
      <xdr:nvSpPr>
        <xdr:cNvPr id="7" name="TextBox 6"/>
        <xdr:cNvSpPr txBox="1"/>
      </xdr:nvSpPr>
      <xdr:spPr>
        <a:xfrm>
          <a:off x="4687957" y="6882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351183</xdr:colOff>
      <xdr:row>45</xdr:row>
      <xdr:rowOff>135835</xdr:rowOff>
    </xdr:from>
    <xdr:to>
      <xdr:col>3</xdr:col>
      <xdr:colOff>537543</xdr:colOff>
      <xdr:row>47</xdr:row>
      <xdr:rowOff>88210</xdr:rowOff>
    </xdr:to>
    <xdr:sp macro="" textlink="">
      <xdr:nvSpPr>
        <xdr:cNvPr id="8" name="TextBox 7"/>
        <xdr:cNvSpPr txBox="1"/>
      </xdr:nvSpPr>
      <xdr:spPr>
        <a:xfrm>
          <a:off x="4699553" y="80954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346214</xdr:colOff>
      <xdr:row>51</xdr:row>
      <xdr:rowOff>114300</xdr:rowOff>
    </xdr:from>
    <xdr:to>
      <xdr:col>3</xdr:col>
      <xdr:colOff>532574</xdr:colOff>
      <xdr:row>53</xdr:row>
      <xdr:rowOff>83240</xdr:rowOff>
    </xdr:to>
    <xdr:sp macro="" textlink="">
      <xdr:nvSpPr>
        <xdr:cNvPr id="9" name="TextBox 8"/>
        <xdr:cNvSpPr txBox="1"/>
      </xdr:nvSpPr>
      <xdr:spPr>
        <a:xfrm>
          <a:off x="4694584" y="91754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349527</xdr:colOff>
      <xdr:row>54</xdr:row>
      <xdr:rowOff>167308</xdr:rowOff>
    </xdr:from>
    <xdr:to>
      <xdr:col>3</xdr:col>
      <xdr:colOff>535887</xdr:colOff>
      <xdr:row>56</xdr:row>
      <xdr:rowOff>119683</xdr:rowOff>
    </xdr:to>
    <xdr:sp macro="" textlink="">
      <xdr:nvSpPr>
        <xdr:cNvPr id="10" name="TextBox 9"/>
        <xdr:cNvSpPr txBox="1"/>
      </xdr:nvSpPr>
      <xdr:spPr>
        <a:xfrm>
          <a:off x="4697897" y="978341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336275</xdr:colOff>
      <xdr:row>57</xdr:row>
      <xdr:rowOff>154056</xdr:rowOff>
    </xdr:from>
    <xdr:to>
      <xdr:col>3</xdr:col>
      <xdr:colOff>522635</xdr:colOff>
      <xdr:row>60</xdr:row>
      <xdr:rowOff>31888</xdr:rowOff>
    </xdr:to>
    <xdr:sp macro="" textlink="">
      <xdr:nvSpPr>
        <xdr:cNvPr id="11" name="TextBox 10"/>
        <xdr:cNvSpPr txBox="1"/>
      </xdr:nvSpPr>
      <xdr:spPr>
        <a:xfrm>
          <a:off x="4684645" y="103416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82</xdr:row>
      <xdr:rowOff>33130</xdr:rowOff>
    </xdr:from>
    <xdr:to>
      <xdr:col>3</xdr:col>
      <xdr:colOff>525947</xdr:colOff>
      <xdr:row>83</xdr:row>
      <xdr:rowOff>176005</xdr:rowOff>
    </xdr:to>
    <xdr:sp macro="" textlink="">
      <xdr:nvSpPr>
        <xdr:cNvPr id="12" name="TextBox 11"/>
        <xdr:cNvSpPr txBox="1"/>
      </xdr:nvSpPr>
      <xdr:spPr>
        <a:xfrm>
          <a:off x="4687957" y="1470991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123</xdr:row>
      <xdr:rowOff>91107</xdr:rowOff>
    </xdr:from>
    <xdr:to>
      <xdr:col>3</xdr:col>
      <xdr:colOff>550795</xdr:colOff>
      <xdr:row>125</xdr:row>
      <xdr:rowOff>60048</xdr:rowOff>
    </xdr:to>
    <xdr:sp macro="" textlink="">
      <xdr:nvSpPr>
        <xdr:cNvPr id="13" name="TextBox 12"/>
        <xdr:cNvSpPr txBox="1"/>
      </xdr:nvSpPr>
      <xdr:spPr>
        <a:xfrm>
          <a:off x="4712805" y="2257839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384313</xdr:colOff>
      <xdr:row>143</xdr:row>
      <xdr:rowOff>94421</xdr:rowOff>
    </xdr:from>
    <xdr:to>
      <xdr:col>3</xdr:col>
      <xdr:colOff>570673</xdr:colOff>
      <xdr:row>145</xdr:row>
      <xdr:rowOff>46796</xdr:rowOff>
    </xdr:to>
    <xdr:sp macro="" textlink="">
      <xdr:nvSpPr>
        <xdr:cNvPr id="14" name="TextBox 13"/>
        <xdr:cNvSpPr txBox="1"/>
      </xdr:nvSpPr>
      <xdr:spPr>
        <a:xfrm>
          <a:off x="4732683" y="2637513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379343</xdr:colOff>
      <xdr:row>166</xdr:row>
      <xdr:rowOff>172278</xdr:rowOff>
    </xdr:from>
    <xdr:to>
      <xdr:col>3</xdr:col>
      <xdr:colOff>565703</xdr:colOff>
      <xdr:row>168</xdr:row>
      <xdr:rowOff>124653</xdr:rowOff>
    </xdr:to>
    <xdr:sp macro="" textlink="">
      <xdr:nvSpPr>
        <xdr:cNvPr id="15" name="TextBox 14"/>
        <xdr:cNvSpPr txBox="1"/>
      </xdr:nvSpPr>
      <xdr:spPr>
        <a:xfrm>
          <a:off x="4727713" y="307930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381000</xdr:colOff>
      <xdr:row>184</xdr:row>
      <xdr:rowOff>157370</xdr:rowOff>
    </xdr:from>
    <xdr:to>
      <xdr:col>3</xdr:col>
      <xdr:colOff>567360</xdr:colOff>
      <xdr:row>186</xdr:row>
      <xdr:rowOff>109745</xdr:rowOff>
    </xdr:to>
    <xdr:sp macro="" textlink="">
      <xdr:nvSpPr>
        <xdr:cNvPr id="16" name="TextBox 15"/>
        <xdr:cNvSpPr txBox="1"/>
      </xdr:nvSpPr>
      <xdr:spPr>
        <a:xfrm>
          <a:off x="4729370" y="34207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364435</xdr:colOff>
      <xdr:row>200</xdr:row>
      <xdr:rowOff>0</xdr:rowOff>
    </xdr:from>
    <xdr:to>
      <xdr:col>3</xdr:col>
      <xdr:colOff>550795</xdr:colOff>
      <xdr:row>201</xdr:row>
      <xdr:rowOff>142875</xdr:rowOff>
    </xdr:to>
    <xdr:sp macro="" textlink="">
      <xdr:nvSpPr>
        <xdr:cNvPr id="17" name="TextBox 16"/>
        <xdr:cNvSpPr txBox="1"/>
      </xdr:nvSpPr>
      <xdr:spPr>
        <a:xfrm>
          <a:off x="4712805" y="37006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208</xdr:row>
      <xdr:rowOff>0</xdr:rowOff>
    </xdr:from>
    <xdr:to>
      <xdr:col>3</xdr:col>
      <xdr:colOff>542512</xdr:colOff>
      <xdr:row>209</xdr:row>
      <xdr:rowOff>142875</xdr:rowOff>
    </xdr:to>
    <xdr:sp macro="" textlink="">
      <xdr:nvSpPr>
        <xdr:cNvPr id="18" name="TextBox 17"/>
        <xdr:cNvSpPr txBox="1"/>
      </xdr:nvSpPr>
      <xdr:spPr>
        <a:xfrm>
          <a:off x="4704522" y="3850584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213</xdr:row>
      <xdr:rowOff>132522</xdr:rowOff>
    </xdr:from>
    <xdr:to>
      <xdr:col>3</xdr:col>
      <xdr:colOff>542512</xdr:colOff>
      <xdr:row>215</xdr:row>
      <xdr:rowOff>84897</xdr:rowOff>
    </xdr:to>
    <xdr:sp macro="" textlink="">
      <xdr:nvSpPr>
        <xdr:cNvPr id="19" name="TextBox 18"/>
        <xdr:cNvSpPr txBox="1"/>
      </xdr:nvSpPr>
      <xdr:spPr>
        <a:xfrm>
          <a:off x="4704522" y="3964056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221</xdr:row>
      <xdr:rowOff>173935</xdr:rowOff>
    </xdr:from>
    <xdr:to>
      <xdr:col>3</xdr:col>
      <xdr:colOff>542512</xdr:colOff>
      <xdr:row>223</xdr:row>
      <xdr:rowOff>126310</xdr:rowOff>
    </xdr:to>
    <xdr:sp macro="" textlink="">
      <xdr:nvSpPr>
        <xdr:cNvPr id="20" name="TextBox 19"/>
        <xdr:cNvSpPr txBox="1"/>
      </xdr:nvSpPr>
      <xdr:spPr>
        <a:xfrm>
          <a:off x="4704522" y="411976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231</xdr:row>
      <xdr:rowOff>16566</xdr:rowOff>
    </xdr:from>
    <xdr:to>
      <xdr:col>3</xdr:col>
      <xdr:colOff>559078</xdr:colOff>
      <xdr:row>233</xdr:row>
      <xdr:rowOff>2072</xdr:rowOff>
    </xdr:to>
    <xdr:sp macro="" textlink="">
      <xdr:nvSpPr>
        <xdr:cNvPr id="21" name="TextBox 20"/>
        <xdr:cNvSpPr txBox="1"/>
      </xdr:nvSpPr>
      <xdr:spPr>
        <a:xfrm>
          <a:off x="4721088" y="4294532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235</xdr:row>
      <xdr:rowOff>41413</xdr:rowOff>
    </xdr:from>
    <xdr:to>
      <xdr:col>3</xdr:col>
      <xdr:colOff>559078</xdr:colOff>
      <xdr:row>236</xdr:row>
      <xdr:rowOff>184288</xdr:rowOff>
    </xdr:to>
    <xdr:sp macro="" textlink="">
      <xdr:nvSpPr>
        <xdr:cNvPr id="22" name="TextBox 21"/>
        <xdr:cNvSpPr txBox="1"/>
      </xdr:nvSpPr>
      <xdr:spPr>
        <a:xfrm>
          <a:off x="4721088" y="4367419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239</xdr:row>
      <xdr:rowOff>107674</xdr:rowOff>
    </xdr:from>
    <xdr:to>
      <xdr:col>3</xdr:col>
      <xdr:colOff>559078</xdr:colOff>
      <xdr:row>241</xdr:row>
      <xdr:rowOff>60049</xdr:rowOff>
    </xdr:to>
    <xdr:sp macro="" textlink="">
      <xdr:nvSpPr>
        <xdr:cNvPr id="23" name="TextBox 22"/>
        <xdr:cNvSpPr txBox="1"/>
      </xdr:nvSpPr>
      <xdr:spPr>
        <a:xfrm>
          <a:off x="4721088" y="44502457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372718</xdr:colOff>
      <xdr:row>243</xdr:row>
      <xdr:rowOff>132522</xdr:rowOff>
    </xdr:from>
    <xdr:to>
      <xdr:col>3</xdr:col>
      <xdr:colOff>559078</xdr:colOff>
      <xdr:row>245</xdr:row>
      <xdr:rowOff>84897</xdr:rowOff>
    </xdr:to>
    <xdr:sp macro="" textlink="">
      <xdr:nvSpPr>
        <xdr:cNvPr id="24" name="TextBox 23"/>
        <xdr:cNvSpPr txBox="1"/>
      </xdr:nvSpPr>
      <xdr:spPr>
        <a:xfrm>
          <a:off x="4721088" y="4524789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249</xdr:row>
      <xdr:rowOff>16565</xdr:rowOff>
    </xdr:from>
    <xdr:to>
      <xdr:col>3</xdr:col>
      <xdr:colOff>559077</xdr:colOff>
      <xdr:row>250</xdr:row>
      <xdr:rowOff>159440</xdr:rowOff>
    </xdr:to>
    <xdr:sp macro="" textlink="">
      <xdr:nvSpPr>
        <xdr:cNvPr id="25" name="TextBox 24"/>
        <xdr:cNvSpPr txBox="1"/>
      </xdr:nvSpPr>
      <xdr:spPr>
        <a:xfrm>
          <a:off x="4721087" y="462335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255</xdr:row>
      <xdr:rowOff>82826</xdr:rowOff>
    </xdr:from>
    <xdr:to>
      <xdr:col>3</xdr:col>
      <xdr:colOff>517664</xdr:colOff>
      <xdr:row>257</xdr:row>
      <xdr:rowOff>26919</xdr:rowOff>
    </xdr:to>
    <xdr:sp macro="" textlink="">
      <xdr:nvSpPr>
        <xdr:cNvPr id="26" name="TextBox 25"/>
        <xdr:cNvSpPr txBox="1"/>
      </xdr:nvSpPr>
      <xdr:spPr>
        <a:xfrm>
          <a:off x="4679674" y="474427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331305</xdr:colOff>
      <xdr:row>258</xdr:row>
      <xdr:rowOff>8283</xdr:rowOff>
    </xdr:from>
    <xdr:to>
      <xdr:col>3</xdr:col>
      <xdr:colOff>517665</xdr:colOff>
      <xdr:row>260</xdr:row>
      <xdr:rowOff>2071</xdr:rowOff>
    </xdr:to>
    <xdr:sp macro="" textlink="">
      <xdr:nvSpPr>
        <xdr:cNvPr id="27" name="TextBox 26"/>
        <xdr:cNvSpPr txBox="1"/>
      </xdr:nvSpPr>
      <xdr:spPr>
        <a:xfrm>
          <a:off x="4679675" y="4794802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339587</xdr:colOff>
      <xdr:row>260</xdr:row>
      <xdr:rowOff>115957</xdr:rowOff>
    </xdr:from>
    <xdr:to>
      <xdr:col>3</xdr:col>
      <xdr:colOff>525947</xdr:colOff>
      <xdr:row>262</xdr:row>
      <xdr:rowOff>68332</xdr:rowOff>
    </xdr:to>
    <xdr:sp macro="" textlink="">
      <xdr:nvSpPr>
        <xdr:cNvPr id="28" name="TextBox 27"/>
        <xdr:cNvSpPr txBox="1"/>
      </xdr:nvSpPr>
      <xdr:spPr>
        <a:xfrm>
          <a:off x="4687957" y="48395283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339586</xdr:colOff>
      <xdr:row>264</xdr:row>
      <xdr:rowOff>115956</xdr:rowOff>
    </xdr:from>
    <xdr:to>
      <xdr:col>3</xdr:col>
      <xdr:colOff>525946</xdr:colOff>
      <xdr:row>266</xdr:row>
      <xdr:rowOff>68331</xdr:rowOff>
    </xdr:to>
    <xdr:sp macro="" textlink="">
      <xdr:nvSpPr>
        <xdr:cNvPr id="29" name="TextBox 28"/>
        <xdr:cNvSpPr txBox="1"/>
      </xdr:nvSpPr>
      <xdr:spPr>
        <a:xfrm>
          <a:off x="4687956" y="4915728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314739</xdr:colOff>
      <xdr:row>269</xdr:row>
      <xdr:rowOff>124240</xdr:rowOff>
    </xdr:from>
    <xdr:to>
      <xdr:col>3</xdr:col>
      <xdr:colOff>501099</xdr:colOff>
      <xdr:row>271</xdr:row>
      <xdr:rowOff>68332</xdr:rowOff>
    </xdr:to>
    <xdr:sp macro="" textlink="">
      <xdr:nvSpPr>
        <xdr:cNvPr id="30" name="TextBox 29"/>
        <xdr:cNvSpPr txBox="1"/>
      </xdr:nvSpPr>
      <xdr:spPr>
        <a:xfrm>
          <a:off x="4663109" y="50118066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331304</xdr:colOff>
      <xdr:row>273</xdr:row>
      <xdr:rowOff>173934</xdr:rowOff>
    </xdr:from>
    <xdr:to>
      <xdr:col>3</xdr:col>
      <xdr:colOff>517664</xdr:colOff>
      <xdr:row>275</xdr:row>
      <xdr:rowOff>126309</xdr:rowOff>
    </xdr:to>
    <xdr:sp macro="" textlink="">
      <xdr:nvSpPr>
        <xdr:cNvPr id="31" name="TextBox 30"/>
        <xdr:cNvSpPr txBox="1"/>
      </xdr:nvSpPr>
      <xdr:spPr>
        <a:xfrm>
          <a:off x="4679674" y="509463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347869</xdr:colOff>
      <xdr:row>282</xdr:row>
      <xdr:rowOff>8283</xdr:rowOff>
    </xdr:from>
    <xdr:to>
      <xdr:col>3</xdr:col>
      <xdr:colOff>534229</xdr:colOff>
      <xdr:row>283</xdr:row>
      <xdr:rowOff>151158</xdr:rowOff>
    </xdr:to>
    <xdr:sp macro="" textlink="">
      <xdr:nvSpPr>
        <xdr:cNvPr id="32" name="TextBox 31"/>
        <xdr:cNvSpPr txBox="1"/>
      </xdr:nvSpPr>
      <xdr:spPr>
        <a:xfrm>
          <a:off x="4696239" y="52495174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414130</xdr:colOff>
      <xdr:row>296</xdr:row>
      <xdr:rowOff>16565</xdr:rowOff>
    </xdr:from>
    <xdr:to>
      <xdr:col>3</xdr:col>
      <xdr:colOff>600490</xdr:colOff>
      <xdr:row>297</xdr:row>
      <xdr:rowOff>159440</xdr:rowOff>
    </xdr:to>
    <xdr:sp macro="" textlink="">
      <xdr:nvSpPr>
        <xdr:cNvPr id="33" name="TextBox 32"/>
        <xdr:cNvSpPr txBox="1"/>
      </xdr:nvSpPr>
      <xdr:spPr>
        <a:xfrm>
          <a:off x="4762500" y="55120761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372717</xdr:colOff>
      <xdr:row>307</xdr:row>
      <xdr:rowOff>74544</xdr:rowOff>
    </xdr:from>
    <xdr:to>
      <xdr:col>3</xdr:col>
      <xdr:colOff>559077</xdr:colOff>
      <xdr:row>309</xdr:row>
      <xdr:rowOff>26919</xdr:rowOff>
    </xdr:to>
    <xdr:sp macro="" textlink="">
      <xdr:nvSpPr>
        <xdr:cNvPr id="34" name="TextBox 33"/>
        <xdr:cNvSpPr txBox="1"/>
      </xdr:nvSpPr>
      <xdr:spPr>
        <a:xfrm>
          <a:off x="4721087" y="5727424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356152</xdr:colOff>
      <xdr:row>315</xdr:row>
      <xdr:rowOff>0</xdr:rowOff>
    </xdr:from>
    <xdr:to>
      <xdr:col>3</xdr:col>
      <xdr:colOff>542512</xdr:colOff>
      <xdr:row>316</xdr:row>
      <xdr:rowOff>142875</xdr:rowOff>
    </xdr:to>
    <xdr:sp macro="" textlink="">
      <xdr:nvSpPr>
        <xdr:cNvPr id="35" name="TextBox 34"/>
        <xdr:cNvSpPr txBox="1"/>
      </xdr:nvSpPr>
      <xdr:spPr>
        <a:xfrm>
          <a:off x="4704522" y="58574609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318</xdr:row>
      <xdr:rowOff>16566</xdr:rowOff>
    </xdr:from>
    <xdr:to>
      <xdr:col>3</xdr:col>
      <xdr:colOff>534230</xdr:colOff>
      <xdr:row>319</xdr:row>
      <xdr:rowOff>159441</xdr:rowOff>
    </xdr:to>
    <xdr:sp macro="" textlink="">
      <xdr:nvSpPr>
        <xdr:cNvPr id="36" name="TextBox 35"/>
        <xdr:cNvSpPr txBox="1"/>
      </xdr:nvSpPr>
      <xdr:spPr>
        <a:xfrm>
          <a:off x="4696240" y="59121262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347870</xdr:colOff>
      <xdr:row>320</xdr:row>
      <xdr:rowOff>132522</xdr:rowOff>
    </xdr:from>
    <xdr:to>
      <xdr:col>3</xdr:col>
      <xdr:colOff>534230</xdr:colOff>
      <xdr:row>322</xdr:row>
      <xdr:rowOff>84897</xdr:rowOff>
    </xdr:to>
    <xdr:sp macro="" textlink="">
      <xdr:nvSpPr>
        <xdr:cNvPr id="37" name="TextBox 36"/>
        <xdr:cNvSpPr txBox="1"/>
      </xdr:nvSpPr>
      <xdr:spPr>
        <a:xfrm>
          <a:off x="4696240" y="59618218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7</xdr:row>
      <xdr:rowOff>57150</xdr:rowOff>
    </xdr:from>
    <xdr:to>
      <xdr:col>3</xdr:col>
      <xdr:colOff>533400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52874" y="1905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12</xdr:row>
      <xdr:rowOff>190500</xdr:rowOff>
    </xdr:from>
    <xdr:to>
      <xdr:col>3</xdr:col>
      <xdr:colOff>523876</xdr:colOff>
      <xdr:row>14</xdr:row>
      <xdr:rowOff>123825</xdr:rowOff>
    </xdr:to>
    <xdr:sp macro="" textlink="">
      <xdr:nvSpPr>
        <xdr:cNvPr id="3" name="TextBox 2"/>
        <xdr:cNvSpPr txBox="1"/>
      </xdr:nvSpPr>
      <xdr:spPr>
        <a:xfrm>
          <a:off x="3943350" y="30384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24</xdr:row>
      <xdr:rowOff>133350</xdr:rowOff>
    </xdr:from>
    <xdr:to>
      <xdr:col>3</xdr:col>
      <xdr:colOff>514351</xdr:colOff>
      <xdr:row>26</xdr:row>
      <xdr:rowOff>66675</xdr:rowOff>
    </xdr:to>
    <xdr:sp macro="" textlink="">
      <xdr:nvSpPr>
        <xdr:cNvPr id="4" name="TextBox 3"/>
        <xdr:cNvSpPr txBox="1"/>
      </xdr:nvSpPr>
      <xdr:spPr>
        <a:xfrm>
          <a:off x="3933825" y="5381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35</xdr:row>
      <xdr:rowOff>76200</xdr:rowOff>
    </xdr:from>
    <xdr:to>
      <xdr:col>3</xdr:col>
      <xdr:colOff>523876</xdr:colOff>
      <xdr:row>37</xdr:row>
      <xdr:rowOff>9525</xdr:rowOff>
    </xdr:to>
    <xdr:sp macro="" textlink="">
      <xdr:nvSpPr>
        <xdr:cNvPr id="5" name="TextBox 4"/>
        <xdr:cNvSpPr txBox="1"/>
      </xdr:nvSpPr>
      <xdr:spPr>
        <a:xfrm>
          <a:off x="3943350" y="75247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39</xdr:row>
      <xdr:rowOff>180975</xdr:rowOff>
    </xdr:from>
    <xdr:to>
      <xdr:col>3</xdr:col>
      <xdr:colOff>504826</xdr:colOff>
      <xdr:row>41</xdr:row>
      <xdr:rowOff>114300</xdr:rowOff>
    </xdr:to>
    <xdr:sp macro="" textlink="">
      <xdr:nvSpPr>
        <xdr:cNvPr id="6" name="TextBox 5"/>
        <xdr:cNvSpPr txBox="1"/>
      </xdr:nvSpPr>
      <xdr:spPr>
        <a:xfrm>
          <a:off x="3924300" y="84296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43</xdr:row>
      <xdr:rowOff>171450</xdr:rowOff>
    </xdr:from>
    <xdr:to>
      <xdr:col>3</xdr:col>
      <xdr:colOff>514351</xdr:colOff>
      <xdr:row>45</xdr:row>
      <xdr:rowOff>104775</xdr:rowOff>
    </xdr:to>
    <xdr:sp macro="" textlink="">
      <xdr:nvSpPr>
        <xdr:cNvPr id="7" name="TextBox 6"/>
        <xdr:cNvSpPr txBox="1"/>
      </xdr:nvSpPr>
      <xdr:spPr>
        <a:xfrm>
          <a:off x="3933825" y="92202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466725</xdr:colOff>
      <xdr:row>47</xdr:row>
      <xdr:rowOff>66675</xdr:rowOff>
    </xdr:from>
    <xdr:to>
      <xdr:col>3</xdr:col>
      <xdr:colOff>504826</xdr:colOff>
      <xdr:row>49</xdr:row>
      <xdr:rowOff>0</xdr:rowOff>
    </xdr:to>
    <xdr:sp macro="" textlink="">
      <xdr:nvSpPr>
        <xdr:cNvPr id="8" name="TextBox 7"/>
        <xdr:cNvSpPr txBox="1"/>
      </xdr:nvSpPr>
      <xdr:spPr>
        <a:xfrm>
          <a:off x="3924300" y="9915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476250</xdr:colOff>
      <xdr:row>51</xdr:row>
      <xdr:rowOff>133350</xdr:rowOff>
    </xdr:from>
    <xdr:to>
      <xdr:col>3</xdr:col>
      <xdr:colOff>514351</xdr:colOff>
      <xdr:row>53</xdr:row>
      <xdr:rowOff>66675</xdr:rowOff>
    </xdr:to>
    <xdr:sp macro="" textlink="">
      <xdr:nvSpPr>
        <xdr:cNvPr id="9" name="TextBox 8"/>
        <xdr:cNvSpPr txBox="1"/>
      </xdr:nvSpPr>
      <xdr:spPr>
        <a:xfrm>
          <a:off x="39338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2</xdr:col>
      <xdr:colOff>485775</xdr:colOff>
      <xdr:row>55</xdr:row>
      <xdr:rowOff>123825</xdr:rowOff>
    </xdr:from>
    <xdr:to>
      <xdr:col>3</xdr:col>
      <xdr:colOff>523876</xdr:colOff>
      <xdr:row>57</xdr:row>
      <xdr:rowOff>57150</xdr:rowOff>
    </xdr:to>
    <xdr:sp macro="" textlink="">
      <xdr:nvSpPr>
        <xdr:cNvPr id="10" name="TextBox 9"/>
        <xdr:cNvSpPr txBox="1"/>
      </xdr:nvSpPr>
      <xdr:spPr>
        <a:xfrm>
          <a:off x="3943350" y="115728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55</xdr:row>
      <xdr:rowOff>85725</xdr:rowOff>
    </xdr:from>
    <xdr:to>
      <xdr:col>8</xdr:col>
      <xdr:colOff>1</xdr:colOff>
      <xdr:row>57</xdr:row>
      <xdr:rowOff>19050</xdr:rowOff>
    </xdr:to>
    <xdr:sp macro="" textlink="">
      <xdr:nvSpPr>
        <xdr:cNvPr id="11" name="TextBox 10"/>
        <xdr:cNvSpPr txBox="1"/>
      </xdr:nvSpPr>
      <xdr:spPr>
        <a:xfrm>
          <a:off x="7886700" y="115347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51</xdr:row>
      <xdr:rowOff>133350</xdr:rowOff>
    </xdr:from>
    <xdr:to>
      <xdr:col>8</xdr:col>
      <xdr:colOff>9526</xdr:colOff>
      <xdr:row>53</xdr:row>
      <xdr:rowOff>66675</xdr:rowOff>
    </xdr:to>
    <xdr:sp macro="" textlink="">
      <xdr:nvSpPr>
        <xdr:cNvPr id="12" name="TextBox 11"/>
        <xdr:cNvSpPr txBox="1"/>
      </xdr:nvSpPr>
      <xdr:spPr>
        <a:xfrm>
          <a:off x="7896225" y="107823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47</xdr:row>
      <xdr:rowOff>114300</xdr:rowOff>
    </xdr:from>
    <xdr:to>
      <xdr:col>8</xdr:col>
      <xdr:colOff>1</xdr:colOff>
      <xdr:row>49</xdr:row>
      <xdr:rowOff>47625</xdr:rowOff>
    </xdr:to>
    <xdr:sp macro="" textlink="">
      <xdr:nvSpPr>
        <xdr:cNvPr id="13" name="TextBox 12"/>
        <xdr:cNvSpPr txBox="1"/>
      </xdr:nvSpPr>
      <xdr:spPr>
        <a:xfrm>
          <a:off x="7886700" y="99631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43</xdr:row>
      <xdr:rowOff>161925</xdr:rowOff>
    </xdr:from>
    <xdr:to>
      <xdr:col>8</xdr:col>
      <xdr:colOff>1</xdr:colOff>
      <xdr:row>45</xdr:row>
      <xdr:rowOff>95250</xdr:rowOff>
    </xdr:to>
    <xdr:sp macro="" textlink="">
      <xdr:nvSpPr>
        <xdr:cNvPr id="14" name="TextBox 13"/>
        <xdr:cNvSpPr txBox="1"/>
      </xdr:nvSpPr>
      <xdr:spPr>
        <a:xfrm>
          <a:off x="7886700" y="921067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39</xdr:row>
      <xdr:rowOff>133350</xdr:rowOff>
    </xdr:from>
    <xdr:to>
      <xdr:col>8</xdr:col>
      <xdr:colOff>1</xdr:colOff>
      <xdr:row>41</xdr:row>
      <xdr:rowOff>66675</xdr:rowOff>
    </xdr:to>
    <xdr:sp macro="" textlink="">
      <xdr:nvSpPr>
        <xdr:cNvPr id="15" name="TextBox 14"/>
        <xdr:cNvSpPr txBox="1"/>
      </xdr:nvSpPr>
      <xdr:spPr>
        <a:xfrm>
          <a:off x="7886700" y="838200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35</xdr:row>
      <xdr:rowOff>114300</xdr:rowOff>
    </xdr:from>
    <xdr:to>
      <xdr:col>8</xdr:col>
      <xdr:colOff>1</xdr:colOff>
      <xdr:row>37</xdr:row>
      <xdr:rowOff>47625</xdr:rowOff>
    </xdr:to>
    <xdr:sp macro="" textlink="">
      <xdr:nvSpPr>
        <xdr:cNvPr id="16" name="TextBox 15"/>
        <xdr:cNvSpPr txBox="1"/>
      </xdr:nvSpPr>
      <xdr:spPr>
        <a:xfrm>
          <a:off x="7886700" y="75628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24</xdr:row>
      <xdr:rowOff>104775</xdr:rowOff>
    </xdr:from>
    <xdr:to>
      <xdr:col>8</xdr:col>
      <xdr:colOff>1</xdr:colOff>
      <xdr:row>26</xdr:row>
      <xdr:rowOff>38100</xdr:rowOff>
    </xdr:to>
    <xdr:sp macro="" textlink="">
      <xdr:nvSpPr>
        <xdr:cNvPr id="17" name="TextBox 16"/>
        <xdr:cNvSpPr txBox="1"/>
      </xdr:nvSpPr>
      <xdr:spPr>
        <a:xfrm>
          <a:off x="7886700" y="5353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9525</xdr:colOff>
      <xdr:row>13</xdr:row>
      <xdr:rowOff>9525</xdr:rowOff>
    </xdr:from>
    <xdr:to>
      <xdr:col>8</xdr:col>
      <xdr:colOff>9526</xdr:colOff>
      <xdr:row>14</xdr:row>
      <xdr:rowOff>142875</xdr:rowOff>
    </xdr:to>
    <xdr:sp macro="" textlink="">
      <xdr:nvSpPr>
        <xdr:cNvPr id="18" name="TextBox 17"/>
        <xdr:cNvSpPr txBox="1"/>
      </xdr:nvSpPr>
      <xdr:spPr>
        <a:xfrm>
          <a:off x="7896225" y="3057525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0</xdr:colOff>
      <xdr:row>7</xdr:row>
      <xdr:rowOff>76200</xdr:rowOff>
    </xdr:from>
    <xdr:to>
      <xdr:col>8</xdr:col>
      <xdr:colOff>1</xdr:colOff>
      <xdr:row>9</xdr:row>
      <xdr:rowOff>9525</xdr:rowOff>
    </xdr:to>
    <xdr:sp macro="" textlink="">
      <xdr:nvSpPr>
        <xdr:cNvPr id="19" name="TextBox 18"/>
        <xdr:cNvSpPr txBox="1"/>
      </xdr:nvSpPr>
      <xdr:spPr>
        <a:xfrm>
          <a:off x="7886700" y="1924050"/>
          <a:ext cx="1047751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1%20-%20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/>
      <sheetData sheetId="1">
        <row r="3">
          <cell r="A3" t="str">
            <v>FOR THE MONTH ENDED NOVEMBER 30, 2015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L21" sqref="L21"/>
    </sheetView>
  </sheetViews>
  <sheetFormatPr defaultRowHeight="12.75" x14ac:dyDescent="0.2"/>
  <sheetData>
    <row r="1" spans="1:10" ht="15" x14ac:dyDescent="0.2">
      <c r="A1" s="157" t="s">
        <v>671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0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</row>
    <row r="4" spans="1:10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</row>
    <row r="5" spans="1:10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</row>
    <row r="6" spans="1:10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</row>
    <row r="7" spans="1:10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</row>
    <row r="8" spans="1:10" x14ac:dyDescent="0.2">
      <c r="A8" s="158"/>
      <c r="B8" s="158"/>
      <c r="C8" s="158"/>
      <c r="D8" s="158"/>
      <c r="E8" s="158"/>
      <c r="F8" s="158"/>
      <c r="G8" s="158"/>
      <c r="H8" s="158"/>
      <c r="I8" s="158"/>
      <c r="J8" s="158"/>
    </row>
    <row r="9" spans="1:10" x14ac:dyDescent="0.2">
      <c r="A9" s="158"/>
      <c r="B9" s="158"/>
      <c r="C9" s="158"/>
      <c r="D9" s="158"/>
      <c r="E9" s="158"/>
      <c r="F9" s="158"/>
      <c r="G9" s="158"/>
      <c r="H9" s="158"/>
      <c r="I9" s="158"/>
      <c r="J9" s="158"/>
    </row>
    <row r="10" spans="1:10" x14ac:dyDescent="0.2">
      <c r="A10" s="158"/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0" x14ac:dyDescent="0.2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0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</row>
    <row r="13" spans="1:10" x14ac:dyDescent="0.2">
      <c r="A13" s="158"/>
      <c r="B13" s="158"/>
      <c r="C13" s="158"/>
      <c r="D13" s="158"/>
      <c r="E13" s="158"/>
      <c r="F13" s="158"/>
      <c r="G13" s="158"/>
      <c r="H13" s="158"/>
      <c r="I13" s="158"/>
      <c r="J13" s="158"/>
    </row>
    <row r="14" spans="1:10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x14ac:dyDescent="0.2">
      <c r="A15" s="158"/>
      <c r="B15" s="158"/>
      <c r="C15" s="158"/>
      <c r="D15" s="158"/>
      <c r="E15" s="158"/>
      <c r="F15" s="158"/>
      <c r="G15" s="158"/>
      <c r="H15" s="158"/>
      <c r="I15" s="158"/>
      <c r="J15" s="158"/>
    </row>
    <row r="16" spans="1:10" x14ac:dyDescent="0.2">
      <c r="A16" s="158"/>
      <c r="B16" s="158"/>
      <c r="C16" s="158"/>
      <c r="D16" s="158"/>
      <c r="E16" s="158"/>
      <c r="F16" s="158"/>
      <c r="G16" s="158"/>
      <c r="H16" s="158"/>
      <c r="I16" s="158"/>
      <c r="J16" s="158"/>
    </row>
    <row r="17" spans="1:10" x14ac:dyDescent="0.2">
      <c r="A17" s="158"/>
      <c r="B17" s="158"/>
      <c r="C17" s="158"/>
      <c r="D17" s="158"/>
      <c r="E17" s="158"/>
      <c r="F17" s="158"/>
      <c r="G17" s="158"/>
      <c r="H17" s="158"/>
      <c r="I17" s="158"/>
      <c r="J17" s="158"/>
    </row>
    <row r="18" spans="1:10" x14ac:dyDescent="0.2">
      <c r="A18" s="158"/>
      <c r="B18" s="158"/>
      <c r="C18" s="158"/>
      <c r="D18" s="158"/>
      <c r="E18" s="158"/>
      <c r="F18" s="158"/>
      <c r="G18" s="158"/>
      <c r="H18" s="158"/>
      <c r="I18" s="158"/>
      <c r="J18" s="158"/>
    </row>
    <row r="19" spans="1:10" x14ac:dyDescent="0.2">
      <c r="A19" s="158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x14ac:dyDescent="0.2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x14ac:dyDescent="0.2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x14ac:dyDescent="0.2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x14ac:dyDescent="0.2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x14ac:dyDescent="0.2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x14ac:dyDescent="0.2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x14ac:dyDescent="0.2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x14ac:dyDescent="0.2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 x14ac:dyDescent="0.2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 x14ac:dyDescent="0.2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  <row r="30" spans="1:10" x14ac:dyDescent="0.2">
      <c r="A30" s="158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x14ac:dyDescent="0.2">
      <c r="A31" s="158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x14ac:dyDescent="0.2">
      <c r="A32" s="158"/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x14ac:dyDescent="0.2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x14ac:dyDescent="0.2">
      <c r="A34" s="158"/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x14ac:dyDescent="0.2">
      <c r="A35" s="158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x14ac:dyDescent="0.2">
      <c r="A36" s="158"/>
      <c r="B36" s="158"/>
      <c r="C36" s="158"/>
      <c r="D36" s="158"/>
      <c r="E36" s="158"/>
      <c r="F36" s="158"/>
      <c r="G36" s="158"/>
      <c r="H36" s="158"/>
      <c r="I36" s="158"/>
      <c r="J36" s="158"/>
    </row>
    <row r="37" spans="1:10" x14ac:dyDescent="0.2">
      <c r="A37" s="158"/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x14ac:dyDescent="0.2">
      <c r="A38" s="158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x14ac:dyDescent="0.2">
      <c r="A39" s="158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x14ac:dyDescent="0.2">
      <c r="A40" s="158"/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x14ac:dyDescent="0.2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x14ac:dyDescent="0.2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0" x14ac:dyDescent="0.2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x14ac:dyDescent="0.2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x14ac:dyDescent="0.2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0" x14ac:dyDescent="0.2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x14ac:dyDescent="0.2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x14ac:dyDescent="0.2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x14ac:dyDescent="0.2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x14ac:dyDescent="0.2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x14ac:dyDescent="0.2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x14ac:dyDescent="0.2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x14ac:dyDescent="0.2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0" zoomScaleNormal="100" workbookViewId="0">
      <selection activeCell="I24" sqref="I24"/>
    </sheetView>
  </sheetViews>
  <sheetFormatPr defaultRowHeight="18" customHeight="1" x14ac:dyDescent="0.2"/>
  <cols>
    <col min="1" max="1" width="52" customWidth="1"/>
    <col min="2" max="4" width="16.7109375" customWidth="1"/>
    <col min="5" max="5" width="2.5703125" customWidth="1"/>
    <col min="6" max="11" width="9.140625" style="10"/>
  </cols>
  <sheetData>
    <row r="1" spans="1:6" ht="18" customHeight="1" x14ac:dyDescent="0.2">
      <c r="A1" s="1" t="s">
        <v>406</v>
      </c>
      <c r="B1" s="2"/>
      <c r="C1" s="2"/>
      <c r="D1" s="2"/>
    </row>
    <row r="2" spans="1:6" ht="18" customHeight="1" x14ac:dyDescent="0.2">
      <c r="A2" s="1" t="s">
        <v>407</v>
      </c>
      <c r="B2" s="2"/>
      <c r="C2" s="2"/>
      <c r="D2" s="2"/>
    </row>
    <row r="3" spans="1:6" ht="18" customHeight="1" x14ac:dyDescent="0.2">
      <c r="A3" s="233" t="s">
        <v>672</v>
      </c>
      <c r="B3" s="233"/>
      <c r="C3" s="233"/>
      <c r="D3" s="233"/>
    </row>
    <row r="4" spans="1:6" ht="13.5" customHeight="1" x14ac:dyDescent="0.2">
      <c r="B4" s="2"/>
      <c r="C4" s="2"/>
      <c r="D4" s="2"/>
    </row>
    <row r="5" spans="1:6" ht="18" customHeight="1" x14ac:dyDescent="0.2">
      <c r="A5" s="234" t="s">
        <v>673</v>
      </c>
      <c r="B5" s="234"/>
      <c r="C5" s="234"/>
      <c r="D5" s="234"/>
      <c r="E5" s="115"/>
      <c r="F5" s="115"/>
    </row>
    <row r="6" spans="1:6" ht="18" customHeight="1" x14ac:dyDescent="0.2">
      <c r="A6" s="115"/>
      <c r="B6" s="115"/>
      <c r="C6" s="115"/>
      <c r="D6" s="115"/>
      <c r="E6" s="115"/>
      <c r="F6" s="115"/>
    </row>
    <row r="7" spans="1:6" ht="18" customHeight="1" x14ac:dyDescent="0.2">
      <c r="A7" s="3"/>
      <c r="B7" s="4" t="s">
        <v>408</v>
      </c>
      <c r="C7" s="5" t="s">
        <v>409</v>
      </c>
      <c r="D7" s="6" t="s">
        <v>410</v>
      </c>
    </row>
    <row r="8" spans="1:6" ht="15" customHeight="1" thickBot="1" x14ac:dyDescent="0.25">
      <c r="A8" s="14" t="s">
        <v>441</v>
      </c>
      <c r="B8" s="8"/>
      <c r="C8" s="8"/>
      <c r="D8" s="9"/>
      <c r="E8" s="10"/>
    </row>
    <row r="9" spans="1:6" ht="15" customHeight="1" thickTop="1" x14ac:dyDescent="0.2">
      <c r="A9" s="194" t="s">
        <v>411</v>
      </c>
      <c r="B9" s="198">
        <v>0</v>
      </c>
      <c r="C9" s="199">
        <v>0</v>
      </c>
      <c r="D9" s="200">
        <f>SUM(B9:C9)</f>
        <v>0</v>
      </c>
      <c r="E9" s="10"/>
    </row>
    <row r="10" spans="1:6" ht="15" customHeight="1" x14ac:dyDescent="0.2">
      <c r="A10" s="194" t="s">
        <v>412</v>
      </c>
      <c r="B10" s="201">
        <v>0</v>
      </c>
      <c r="C10" s="202">
        <v>0</v>
      </c>
      <c r="D10" s="203">
        <f>SUM(B10:C10)</f>
        <v>0</v>
      </c>
      <c r="E10" s="10"/>
    </row>
    <row r="11" spans="1:6" ht="15" customHeight="1" x14ac:dyDescent="0.2">
      <c r="A11" s="194" t="s">
        <v>413</v>
      </c>
      <c r="B11" s="201">
        <v>0</v>
      </c>
      <c r="C11" s="202">
        <v>0</v>
      </c>
      <c r="D11" s="203">
        <f>SUM(B11:C11)</f>
        <v>0</v>
      </c>
      <c r="E11" s="10"/>
    </row>
    <row r="12" spans="1:6" ht="15" customHeight="1" x14ac:dyDescent="0.2">
      <c r="A12" s="194" t="s">
        <v>414</v>
      </c>
      <c r="B12" s="204">
        <v>0</v>
      </c>
      <c r="C12" s="205">
        <v>0</v>
      </c>
      <c r="D12" s="206">
        <f>SUM(B12:C12)</f>
        <v>0</v>
      </c>
      <c r="E12" s="10"/>
    </row>
    <row r="13" spans="1:6" ht="15" customHeight="1" x14ac:dyDescent="0.2">
      <c r="A13" s="194" t="s">
        <v>415</v>
      </c>
      <c r="B13" s="207">
        <v>0</v>
      </c>
      <c r="C13" s="208">
        <v>0</v>
      </c>
      <c r="D13" s="209">
        <f>SUM(D9:D12)</f>
        <v>0</v>
      </c>
      <c r="E13" s="10"/>
    </row>
    <row r="14" spans="1:6" ht="15" customHeight="1" x14ac:dyDescent="0.2">
      <c r="A14" s="222" t="s">
        <v>416</v>
      </c>
      <c r="B14" s="210"/>
      <c r="C14" s="211"/>
      <c r="D14" s="212"/>
      <c r="E14" s="10"/>
    </row>
    <row r="15" spans="1:6" ht="15" customHeight="1" x14ac:dyDescent="0.2">
      <c r="A15" s="222" t="s">
        <v>442</v>
      </c>
      <c r="B15" s="210"/>
      <c r="C15" s="211"/>
      <c r="D15" s="212"/>
      <c r="E15" s="10"/>
    </row>
    <row r="16" spans="1:6" ht="15" customHeight="1" x14ac:dyDescent="0.2">
      <c r="A16" s="222" t="s">
        <v>417</v>
      </c>
      <c r="B16" s="210"/>
      <c r="C16" s="211"/>
      <c r="D16" s="212"/>
      <c r="E16" s="10"/>
    </row>
    <row r="17" spans="1:5" ht="15" customHeight="1" x14ac:dyDescent="0.2">
      <c r="A17" s="222" t="s">
        <v>443</v>
      </c>
      <c r="B17" s="210"/>
      <c r="C17" s="211"/>
      <c r="D17" s="212"/>
      <c r="E17" s="10"/>
    </row>
    <row r="18" spans="1:5" ht="15" customHeight="1" x14ac:dyDescent="0.2">
      <c r="A18" s="194" t="s">
        <v>418</v>
      </c>
      <c r="B18" s="207">
        <v>0</v>
      </c>
      <c r="C18" s="208">
        <v>0</v>
      </c>
      <c r="D18" s="209">
        <f>B18+C18</f>
        <v>0</v>
      </c>
      <c r="E18" s="10"/>
    </row>
    <row r="19" spans="1:5" ht="15" customHeight="1" x14ac:dyDescent="0.2">
      <c r="A19" s="194" t="s">
        <v>419</v>
      </c>
      <c r="B19" s="201">
        <v>0</v>
      </c>
      <c r="C19" s="202">
        <v>0</v>
      </c>
      <c r="D19" s="203">
        <f>B19+C19</f>
        <v>0</v>
      </c>
      <c r="E19" s="10"/>
    </row>
    <row r="20" spans="1:5" ht="15" customHeight="1" x14ac:dyDescent="0.2">
      <c r="A20" s="194" t="s">
        <v>420</v>
      </c>
      <c r="B20" s="201">
        <v>0</v>
      </c>
      <c r="C20" s="202">
        <v>0</v>
      </c>
      <c r="D20" s="203">
        <f>B20+C20</f>
        <v>0</v>
      </c>
      <c r="E20" s="10"/>
    </row>
    <row r="21" spans="1:5" ht="15" customHeight="1" x14ac:dyDescent="0.2">
      <c r="A21" s="194" t="s">
        <v>421</v>
      </c>
      <c r="B21" s="204">
        <v>0</v>
      </c>
      <c r="C21" s="205">
        <v>0</v>
      </c>
      <c r="D21" s="206">
        <f>B21+C21</f>
        <v>0</v>
      </c>
      <c r="E21" s="10"/>
    </row>
    <row r="22" spans="1:5" ht="15" customHeight="1" x14ac:dyDescent="0.2">
      <c r="A22" s="194" t="s">
        <v>422</v>
      </c>
      <c r="B22" s="207">
        <v>0</v>
      </c>
      <c r="C22" s="208">
        <v>0</v>
      </c>
      <c r="D22" s="209">
        <f>SUM(D18:D21)</f>
        <v>0</v>
      </c>
      <c r="E22" s="10"/>
    </row>
    <row r="23" spans="1:5" ht="15" customHeight="1" x14ac:dyDescent="0.2">
      <c r="A23" s="193" t="s">
        <v>423</v>
      </c>
      <c r="B23" s="210"/>
      <c r="C23" s="211"/>
      <c r="D23" s="212"/>
    </row>
    <row r="24" spans="1:5" ht="15" customHeight="1" x14ac:dyDescent="0.2">
      <c r="A24" s="194" t="s">
        <v>424</v>
      </c>
      <c r="B24" s="207">
        <v>0</v>
      </c>
      <c r="C24" s="208">
        <v>0</v>
      </c>
      <c r="D24" s="209">
        <f t="shared" ref="D24:D38" si="0">B24+C24</f>
        <v>0</v>
      </c>
      <c r="E24" s="10"/>
    </row>
    <row r="25" spans="1:5" ht="15" customHeight="1" x14ac:dyDescent="0.2">
      <c r="A25" s="194" t="s">
        <v>425</v>
      </c>
      <c r="B25" s="201">
        <v>0</v>
      </c>
      <c r="C25" s="202">
        <v>0</v>
      </c>
      <c r="D25" s="203">
        <f t="shared" si="0"/>
        <v>0</v>
      </c>
      <c r="E25" s="10"/>
    </row>
    <row r="26" spans="1:5" ht="15" customHeight="1" x14ac:dyDescent="0.2">
      <c r="A26" s="194" t="s">
        <v>426</v>
      </c>
      <c r="B26" s="201">
        <v>0</v>
      </c>
      <c r="C26" s="202">
        <v>0</v>
      </c>
      <c r="D26" s="203">
        <f t="shared" si="0"/>
        <v>0</v>
      </c>
      <c r="E26" s="10"/>
    </row>
    <row r="27" spans="1:5" ht="15" customHeight="1" x14ac:dyDescent="0.2">
      <c r="A27" s="194" t="s">
        <v>427</v>
      </c>
      <c r="B27" s="201">
        <v>0</v>
      </c>
      <c r="C27" s="202">
        <v>0</v>
      </c>
      <c r="D27" s="203">
        <f t="shared" si="0"/>
        <v>0</v>
      </c>
      <c r="E27" s="10"/>
    </row>
    <row r="28" spans="1:5" ht="15" customHeight="1" x14ac:dyDescent="0.2">
      <c r="A28" s="194" t="s">
        <v>428</v>
      </c>
      <c r="B28" s="201">
        <v>0</v>
      </c>
      <c r="C28" s="202">
        <v>0</v>
      </c>
      <c r="D28" s="203">
        <f t="shared" si="0"/>
        <v>0</v>
      </c>
      <c r="E28" s="10"/>
    </row>
    <row r="29" spans="1:5" ht="15" customHeight="1" x14ac:dyDescent="0.2">
      <c r="A29" s="194" t="s">
        <v>429</v>
      </c>
      <c r="B29" s="201">
        <v>0</v>
      </c>
      <c r="C29" s="202">
        <v>0</v>
      </c>
      <c r="D29" s="203">
        <f t="shared" si="0"/>
        <v>0</v>
      </c>
      <c r="E29" s="10"/>
    </row>
    <row r="30" spans="1:5" ht="15" customHeight="1" x14ac:dyDescent="0.2">
      <c r="A30" s="194" t="s">
        <v>430</v>
      </c>
      <c r="B30" s="201">
        <v>0</v>
      </c>
      <c r="C30" s="202">
        <v>0</v>
      </c>
      <c r="D30" s="203">
        <f t="shared" si="0"/>
        <v>0</v>
      </c>
      <c r="E30" s="10"/>
    </row>
    <row r="31" spans="1:5" ht="15" customHeight="1" x14ac:dyDescent="0.2">
      <c r="A31" s="194" t="s">
        <v>431</v>
      </c>
      <c r="B31" s="201">
        <v>0</v>
      </c>
      <c r="C31" s="202">
        <v>0</v>
      </c>
      <c r="D31" s="203">
        <f t="shared" si="0"/>
        <v>0</v>
      </c>
      <c r="E31" s="10"/>
    </row>
    <row r="32" spans="1:5" ht="15" customHeight="1" x14ac:dyDescent="0.2">
      <c r="A32" s="194" t="s">
        <v>432</v>
      </c>
      <c r="B32" s="201">
        <v>0</v>
      </c>
      <c r="C32" s="202">
        <v>0</v>
      </c>
      <c r="D32" s="203">
        <f t="shared" si="0"/>
        <v>0</v>
      </c>
      <c r="E32" s="10"/>
    </row>
    <row r="33" spans="1:5" ht="15" customHeight="1" x14ac:dyDescent="0.2">
      <c r="A33" s="194" t="s">
        <v>433</v>
      </c>
      <c r="B33" s="201">
        <v>0</v>
      </c>
      <c r="C33" s="202">
        <v>0</v>
      </c>
      <c r="D33" s="203">
        <f t="shared" si="0"/>
        <v>0</v>
      </c>
      <c r="E33" s="10"/>
    </row>
    <row r="34" spans="1:5" ht="15" customHeight="1" x14ac:dyDescent="0.2">
      <c r="A34" s="111" t="s">
        <v>434</v>
      </c>
      <c r="B34" s="201">
        <v>0</v>
      </c>
      <c r="C34" s="202">
        <v>0</v>
      </c>
      <c r="D34" s="203">
        <f t="shared" si="0"/>
        <v>0</v>
      </c>
    </row>
    <row r="35" spans="1:5" ht="15" customHeight="1" x14ac:dyDescent="0.2">
      <c r="A35" s="194" t="s">
        <v>104</v>
      </c>
      <c r="B35" s="201">
        <v>0</v>
      </c>
      <c r="C35" s="202">
        <v>0</v>
      </c>
      <c r="D35" s="203">
        <f t="shared" si="0"/>
        <v>0</v>
      </c>
    </row>
    <row r="36" spans="1:5" ht="15" customHeight="1" x14ac:dyDescent="0.2">
      <c r="A36" s="111" t="s">
        <v>436</v>
      </c>
      <c r="B36" s="201">
        <v>0</v>
      </c>
      <c r="C36" s="202">
        <v>0</v>
      </c>
      <c r="D36" s="203">
        <f t="shared" si="0"/>
        <v>0</v>
      </c>
    </row>
    <row r="37" spans="1:5" ht="15" customHeight="1" x14ac:dyDescent="0.2">
      <c r="A37" s="111" t="s">
        <v>437</v>
      </c>
      <c r="B37" s="201">
        <v>0</v>
      </c>
      <c r="C37" s="202">
        <v>0</v>
      </c>
      <c r="D37" s="203">
        <f t="shared" si="0"/>
        <v>0</v>
      </c>
    </row>
    <row r="38" spans="1:5" ht="15" customHeight="1" x14ac:dyDescent="0.2">
      <c r="A38" s="111" t="s">
        <v>438</v>
      </c>
      <c r="B38" s="204">
        <v>0</v>
      </c>
      <c r="C38" s="205">
        <v>0</v>
      </c>
      <c r="D38" s="206">
        <f t="shared" si="0"/>
        <v>0</v>
      </c>
    </row>
    <row r="39" spans="1:5" ht="15" customHeight="1" x14ac:dyDescent="0.2">
      <c r="A39" s="193" t="s">
        <v>439</v>
      </c>
      <c r="B39" s="207">
        <v>0</v>
      </c>
      <c r="C39" s="208">
        <v>0</v>
      </c>
      <c r="D39" s="209">
        <f>SUM(D22:D38)</f>
        <v>0</v>
      </c>
    </row>
    <row r="40" spans="1:5" ht="15" customHeight="1" x14ac:dyDescent="0.2">
      <c r="A40" s="111"/>
      <c r="B40" s="210"/>
      <c r="C40" s="211"/>
      <c r="D40" s="212"/>
    </row>
    <row r="41" spans="1:5" ht="15" customHeight="1" x14ac:dyDescent="0.35">
      <c r="A41" s="195" t="s">
        <v>440</v>
      </c>
      <c r="B41" s="216">
        <v>0</v>
      </c>
      <c r="C41" s="217">
        <v>0</v>
      </c>
      <c r="D41" s="218">
        <f>D13-D39</f>
        <v>0</v>
      </c>
    </row>
    <row r="42" spans="1:5" ht="15" customHeight="1" thickBot="1" x14ac:dyDescent="0.25">
      <c r="A42" s="223"/>
      <c r="B42" s="224"/>
      <c r="C42" s="225"/>
      <c r="D42" s="226"/>
      <c r="E42" s="10"/>
    </row>
    <row r="43" spans="1:5" ht="18" customHeight="1" thickTop="1" x14ac:dyDescent="0.2"/>
    <row r="44" spans="1:5" ht="18" customHeight="1" x14ac:dyDescent="0.2">
      <c r="A44" s="10"/>
      <c r="B44" s="11"/>
    </row>
    <row r="46" spans="1:5" ht="18" customHeight="1" x14ac:dyDescent="0.2">
      <c r="B46" s="12"/>
      <c r="C46" s="12"/>
      <c r="D46" s="12"/>
    </row>
  </sheetData>
  <mergeCells count="2">
    <mergeCell ref="A3:D3"/>
    <mergeCell ref="A5:D5"/>
  </mergeCells>
  <phoneticPr fontId="19" type="noConversion"/>
  <printOptions horizontalCentered="1"/>
  <pageMargins left="0.7" right="0.7" top="0.65" bottom="0.5" header="0.35" footer="0.28000000000000003"/>
  <pageSetup scale="90"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zoomScaleNormal="100" workbookViewId="0">
      <selection activeCell="H13" sqref="H13"/>
    </sheetView>
  </sheetViews>
  <sheetFormatPr defaultRowHeight="18" customHeight="1" x14ac:dyDescent="0.2"/>
  <cols>
    <col min="1" max="1" width="39" customWidth="1"/>
    <col min="2" max="2" width="16.85546875" style="10" bestFit="1" customWidth="1"/>
    <col min="3" max="3" width="14.5703125" style="10" customWidth="1"/>
    <col min="4" max="5" width="14.140625" style="10" customWidth="1"/>
    <col min="6" max="6" width="17.5703125" style="10" customWidth="1"/>
    <col min="7" max="7" width="9.140625" style="10"/>
    <col min="8" max="8" width="32.42578125" style="10" customWidth="1"/>
    <col min="9" max="10" width="9.140625" style="10"/>
  </cols>
  <sheetData>
    <row r="1" spans="1:7" ht="18" customHeight="1" x14ac:dyDescent="0.2">
      <c r="A1" s="1" t="s">
        <v>406</v>
      </c>
      <c r="B1" s="17"/>
      <c r="C1" s="17"/>
      <c r="D1" s="17"/>
      <c r="E1" s="17"/>
      <c r="F1" s="17"/>
    </row>
    <row r="2" spans="1:7" ht="18" customHeight="1" x14ac:dyDescent="0.2">
      <c r="A2" s="1" t="s">
        <v>451</v>
      </c>
      <c r="B2" s="17"/>
      <c r="C2" s="17"/>
      <c r="D2" s="17"/>
      <c r="E2" s="17"/>
      <c r="F2" s="17"/>
    </row>
    <row r="3" spans="1:7" ht="18" customHeight="1" x14ac:dyDescent="0.2">
      <c r="A3" s="1" t="str">
        <f>'Allocated (R)'!A3</f>
        <v>FOR THE MONTH ENDED NOVEMBER 30, 2015</v>
      </c>
      <c r="B3" s="17"/>
      <c r="C3" s="17"/>
      <c r="D3" s="17"/>
      <c r="E3" s="17"/>
      <c r="F3" s="17"/>
    </row>
    <row r="4" spans="1:7" ht="12" customHeight="1" x14ac:dyDescent="0.2"/>
    <row r="5" spans="1:7" ht="18" customHeight="1" x14ac:dyDescent="0.2">
      <c r="A5" s="3"/>
      <c r="B5" s="24" t="s">
        <v>408</v>
      </c>
      <c r="C5" s="24" t="s">
        <v>409</v>
      </c>
      <c r="D5" s="24" t="s">
        <v>444</v>
      </c>
      <c r="E5" s="24" t="s">
        <v>452</v>
      </c>
      <c r="F5" s="25" t="s">
        <v>410</v>
      </c>
    </row>
    <row r="6" spans="1:7" ht="18" customHeight="1" x14ac:dyDescent="0.2">
      <c r="A6" s="15" t="s">
        <v>445</v>
      </c>
      <c r="B6" s="26"/>
      <c r="C6" s="26"/>
      <c r="D6" s="26"/>
      <c r="E6" s="26"/>
      <c r="F6" s="27"/>
    </row>
    <row r="7" spans="1:7" ht="18" customHeight="1" thickBot="1" x14ac:dyDescent="0.25">
      <c r="A7" s="7" t="s">
        <v>441</v>
      </c>
      <c r="B7" s="8"/>
      <c r="C7" s="8"/>
      <c r="D7" s="8"/>
      <c r="E7" s="8"/>
      <c r="F7" s="9"/>
    </row>
    <row r="8" spans="1:7" ht="18" customHeight="1" thickTop="1" x14ac:dyDescent="0.2">
      <c r="A8" s="111" t="s">
        <v>411</v>
      </c>
      <c r="B8" s="198">
        <v>0</v>
      </c>
      <c r="C8" s="199">
        <v>0</v>
      </c>
      <c r="D8" s="199">
        <v>0</v>
      </c>
      <c r="E8" s="199">
        <v>0</v>
      </c>
      <c r="F8" s="200">
        <f>SUM(B8:E8)</f>
        <v>0</v>
      </c>
      <c r="G8" s="22"/>
    </row>
    <row r="9" spans="1:7" ht="18" customHeight="1" x14ac:dyDescent="0.2">
      <c r="A9" s="111" t="s">
        <v>412</v>
      </c>
      <c r="B9" s="201">
        <v>0</v>
      </c>
      <c r="C9" s="202">
        <v>0</v>
      </c>
      <c r="D9" s="202">
        <v>0</v>
      </c>
      <c r="E9" s="202">
        <v>0</v>
      </c>
      <c r="F9" s="203">
        <f>SUM(B9:E9)</f>
        <v>0</v>
      </c>
      <c r="G9" s="22"/>
    </row>
    <row r="10" spans="1:7" ht="18" customHeight="1" x14ac:dyDescent="0.2">
      <c r="A10" s="111" t="s">
        <v>413</v>
      </c>
      <c r="B10" s="201">
        <v>0</v>
      </c>
      <c r="C10" s="202">
        <v>0</v>
      </c>
      <c r="D10" s="202">
        <v>0</v>
      </c>
      <c r="E10" s="202">
        <v>0</v>
      </c>
      <c r="F10" s="203">
        <f>SUM(B10:E10)</f>
        <v>0</v>
      </c>
      <c r="G10" s="22"/>
    </row>
    <row r="11" spans="1:7" ht="18" customHeight="1" x14ac:dyDescent="0.2">
      <c r="A11" s="111" t="s">
        <v>414</v>
      </c>
      <c r="B11" s="204">
        <v>0</v>
      </c>
      <c r="C11" s="205">
        <v>0</v>
      </c>
      <c r="D11" s="205">
        <v>0</v>
      </c>
      <c r="E11" s="205">
        <v>0</v>
      </c>
      <c r="F11" s="206">
        <f>SUM(B11:E11)</f>
        <v>0</v>
      </c>
      <c r="G11" s="22"/>
    </row>
    <row r="12" spans="1:7" ht="18" customHeight="1" x14ac:dyDescent="0.2">
      <c r="A12" s="111" t="s">
        <v>415</v>
      </c>
      <c r="B12" s="207">
        <v>0</v>
      </c>
      <c r="C12" s="208">
        <v>0</v>
      </c>
      <c r="D12" s="208">
        <v>0</v>
      </c>
      <c r="E12" s="208">
        <v>0</v>
      </c>
      <c r="F12" s="209">
        <f>SUM(F8:F11)</f>
        <v>0</v>
      </c>
      <c r="G12" s="22"/>
    </row>
    <row r="13" spans="1:7" ht="18" customHeight="1" x14ac:dyDescent="0.2">
      <c r="A13" s="193" t="s">
        <v>416</v>
      </c>
      <c r="B13" s="210"/>
      <c r="C13" s="211"/>
      <c r="D13" s="211"/>
      <c r="E13" s="211"/>
      <c r="F13" s="212"/>
      <c r="G13" s="22"/>
    </row>
    <row r="14" spans="1:7" ht="18" customHeight="1" x14ac:dyDescent="0.2">
      <c r="A14" s="193" t="s">
        <v>442</v>
      </c>
      <c r="B14" s="210"/>
      <c r="C14" s="211"/>
      <c r="D14" s="211"/>
      <c r="E14" s="211"/>
      <c r="F14" s="212"/>
      <c r="G14" s="22"/>
    </row>
    <row r="15" spans="1:7" ht="18" customHeight="1" x14ac:dyDescent="0.2">
      <c r="A15" s="193" t="s">
        <v>417</v>
      </c>
      <c r="B15" s="210"/>
      <c r="C15" s="211"/>
      <c r="D15" s="211"/>
      <c r="E15" s="211"/>
      <c r="F15" s="212"/>
      <c r="G15" s="22"/>
    </row>
    <row r="16" spans="1:7" ht="18" customHeight="1" x14ac:dyDescent="0.2">
      <c r="A16" s="193" t="s">
        <v>443</v>
      </c>
      <c r="B16" s="210"/>
      <c r="C16" s="211"/>
      <c r="D16" s="211"/>
      <c r="E16" s="211"/>
      <c r="F16" s="212"/>
      <c r="G16" s="22"/>
    </row>
    <row r="17" spans="1:7" ht="18" customHeight="1" x14ac:dyDescent="0.2">
      <c r="A17" s="111" t="s">
        <v>418</v>
      </c>
      <c r="B17" s="207">
        <v>0</v>
      </c>
      <c r="C17" s="208">
        <v>0</v>
      </c>
      <c r="D17" s="208">
        <v>0</v>
      </c>
      <c r="E17" s="208">
        <v>0</v>
      </c>
      <c r="F17" s="209">
        <f>SUM(B17:E17)</f>
        <v>0</v>
      </c>
      <c r="G17" s="22"/>
    </row>
    <row r="18" spans="1:7" ht="18" customHeight="1" x14ac:dyDescent="0.2">
      <c r="A18" s="111" t="s">
        <v>419</v>
      </c>
      <c r="B18" s="201">
        <v>0</v>
      </c>
      <c r="C18" s="202">
        <v>0</v>
      </c>
      <c r="D18" s="202">
        <v>0</v>
      </c>
      <c r="E18" s="202">
        <v>0</v>
      </c>
      <c r="F18" s="203">
        <f>SUM(B18:E18)</f>
        <v>0</v>
      </c>
      <c r="G18" s="22"/>
    </row>
    <row r="19" spans="1:7" ht="18" customHeight="1" x14ac:dyDescent="0.2">
      <c r="A19" s="111" t="s">
        <v>420</v>
      </c>
      <c r="B19" s="201">
        <v>0</v>
      </c>
      <c r="C19" s="202">
        <v>0</v>
      </c>
      <c r="D19" s="202">
        <v>0</v>
      </c>
      <c r="E19" s="202">
        <v>0</v>
      </c>
      <c r="F19" s="203">
        <f>SUM(B19:E19)</f>
        <v>0</v>
      </c>
      <c r="G19" s="22"/>
    </row>
    <row r="20" spans="1:7" ht="18" customHeight="1" x14ac:dyDescent="0.2">
      <c r="A20" s="111" t="s">
        <v>421</v>
      </c>
      <c r="B20" s="204">
        <v>0</v>
      </c>
      <c r="C20" s="205">
        <v>0</v>
      </c>
      <c r="D20" s="205">
        <v>0</v>
      </c>
      <c r="E20" s="205">
        <v>0</v>
      </c>
      <c r="F20" s="206">
        <f>SUM(B20:E20)</f>
        <v>0</v>
      </c>
      <c r="G20" s="22"/>
    </row>
    <row r="21" spans="1:7" ht="18" customHeight="1" x14ac:dyDescent="0.2">
      <c r="A21" s="111" t="s">
        <v>422</v>
      </c>
      <c r="B21" s="207">
        <v>0</v>
      </c>
      <c r="C21" s="208">
        <v>0</v>
      </c>
      <c r="D21" s="208">
        <v>0</v>
      </c>
      <c r="E21" s="208">
        <v>0</v>
      </c>
      <c r="F21" s="209">
        <f>SUM(F17:F20)</f>
        <v>0</v>
      </c>
      <c r="G21" s="22"/>
    </row>
    <row r="22" spans="1:7" ht="18" customHeight="1" x14ac:dyDescent="0.2">
      <c r="A22" s="193" t="s">
        <v>423</v>
      </c>
      <c r="B22" s="210"/>
      <c r="C22" s="211"/>
      <c r="D22" s="211"/>
      <c r="E22" s="211"/>
      <c r="F22" s="212"/>
      <c r="G22" s="22"/>
    </row>
    <row r="23" spans="1:7" ht="18" customHeight="1" x14ac:dyDescent="0.2">
      <c r="A23" s="111" t="s">
        <v>424</v>
      </c>
      <c r="B23" s="207">
        <v>0</v>
      </c>
      <c r="C23" s="208">
        <v>0</v>
      </c>
      <c r="D23" s="208">
        <v>0</v>
      </c>
      <c r="E23" s="208">
        <v>0</v>
      </c>
      <c r="F23" s="209">
        <f t="shared" ref="F23:F37" si="0">SUM(B23:E23)</f>
        <v>0</v>
      </c>
      <c r="G23" s="22"/>
    </row>
    <row r="24" spans="1:7" ht="18" customHeight="1" x14ac:dyDescent="0.2">
      <c r="A24" s="111" t="s">
        <v>425</v>
      </c>
      <c r="B24" s="201">
        <v>0</v>
      </c>
      <c r="C24" s="202">
        <v>0</v>
      </c>
      <c r="D24" s="202">
        <v>0</v>
      </c>
      <c r="E24" s="202">
        <v>0</v>
      </c>
      <c r="F24" s="203">
        <f t="shared" si="0"/>
        <v>0</v>
      </c>
      <c r="G24" s="22"/>
    </row>
    <row r="25" spans="1:7" ht="18" customHeight="1" x14ac:dyDescent="0.2">
      <c r="A25" s="111" t="s">
        <v>426</v>
      </c>
      <c r="B25" s="201">
        <v>0</v>
      </c>
      <c r="C25" s="202">
        <v>0</v>
      </c>
      <c r="D25" s="202">
        <v>0</v>
      </c>
      <c r="E25" s="202">
        <v>0</v>
      </c>
      <c r="F25" s="203">
        <f t="shared" si="0"/>
        <v>0</v>
      </c>
      <c r="G25" s="22"/>
    </row>
    <row r="26" spans="1:7" ht="18" customHeight="1" x14ac:dyDescent="0.2">
      <c r="A26" s="194" t="s">
        <v>427</v>
      </c>
      <c r="B26" s="201">
        <v>0</v>
      </c>
      <c r="C26" s="202">
        <v>0</v>
      </c>
      <c r="D26" s="202">
        <v>0</v>
      </c>
      <c r="E26" s="202">
        <v>0</v>
      </c>
      <c r="F26" s="203">
        <f t="shared" si="0"/>
        <v>0</v>
      </c>
      <c r="G26" s="22"/>
    </row>
    <row r="27" spans="1:7" ht="18" customHeight="1" x14ac:dyDescent="0.2">
      <c r="A27" s="111" t="s">
        <v>428</v>
      </c>
      <c r="B27" s="201">
        <v>0</v>
      </c>
      <c r="C27" s="202">
        <v>0</v>
      </c>
      <c r="D27" s="202">
        <v>0</v>
      </c>
      <c r="E27" s="202">
        <v>0</v>
      </c>
      <c r="F27" s="203">
        <f t="shared" si="0"/>
        <v>0</v>
      </c>
      <c r="G27" s="22"/>
    </row>
    <row r="28" spans="1:7" ht="18" customHeight="1" x14ac:dyDescent="0.2">
      <c r="A28" s="111" t="s">
        <v>429</v>
      </c>
      <c r="B28" s="201">
        <v>0</v>
      </c>
      <c r="C28" s="202">
        <v>0</v>
      </c>
      <c r="D28" s="202">
        <v>0</v>
      </c>
      <c r="E28" s="202">
        <v>0</v>
      </c>
      <c r="F28" s="203">
        <f t="shared" si="0"/>
        <v>0</v>
      </c>
      <c r="G28" s="22"/>
    </row>
    <row r="29" spans="1:7" ht="18" customHeight="1" x14ac:dyDescent="0.2">
      <c r="A29" s="194" t="s">
        <v>430</v>
      </c>
      <c r="B29" s="201">
        <v>0</v>
      </c>
      <c r="C29" s="202">
        <v>0</v>
      </c>
      <c r="D29" s="202">
        <v>0</v>
      </c>
      <c r="E29" s="202">
        <v>0</v>
      </c>
      <c r="F29" s="203">
        <f t="shared" si="0"/>
        <v>0</v>
      </c>
      <c r="G29" s="22"/>
    </row>
    <row r="30" spans="1:7" ht="18" customHeight="1" x14ac:dyDescent="0.2">
      <c r="A30" s="111" t="s">
        <v>431</v>
      </c>
      <c r="B30" s="201">
        <v>0</v>
      </c>
      <c r="C30" s="202">
        <v>0</v>
      </c>
      <c r="D30" s="202">
        <v>0</v>
      </c>
      <c r="E30" s="202">
        <v>0</v>
      </c>
      <c r="F30" s="203">
        <f t="shared" si="0"/>
        <v>0</v>
      </c>
      <c r="G30" s="22"/>
    </row>
    <row r="31" spans="1:7" ht="18" customHeight="1" x14ac:dyDescent="0.2">
      <c r="A31" s="111" t="s">
        <v>432</v>
      </c>
      <c r="B31" s="201">
        <v>0</v>
      </c>
      <c r="C31" s="202">
        <v>0</v>
      </c>
      <c r="D31" s="202">
        <v>0</v>
      </c>
      <c r="E31" s="202">
        <v>0</v>
      </c>
      <c r="F31" s="203">
        <f t="shared" si="0"/>
        <v>0</v>
      </c>
      <c r="G31" s="22"/>
    </row>
    <row r="32" spans="1:7" ht="18" customHeight="1" x14ac:dyDescent="0.2">
      <c r="A32" s="111" t="s">
        <v>433</v>
      </c>
      <c r="B32" s="201">
        <v>0</v>
      </c>
      <c r="C32" s="202">
        <v>0</v>
      </c>
      <c r="D32" s="202">
        <v>0</v>
      </c>
      <c r="E32" s="202">
        <v>0</v>
      </c>
      <c r="F32" s="203">
        <f t="shared" si="0"/>
        <v>0</v>
      </c>
      <c r="G32" s="22"/>
    </row>
    <row r="33" spans="1:8" ht="18" customHeight="1" x14ac:dyDescent="0.2">
      <c r="A33" s="194" t="s">
        <v>434</v>
      </c>
      <c r="B33" s="201">
        <v>0</v>
      </c>
      <c r="C33" s="202">
        <v>0</v>
      </c>
      <c r="D33" s="202">
        <v>0</v>
      </c>
      <c r="E33" s="202">
        <v>0</v>
      </c>
      <c r="F33" s="203">
        <f t="shared" si="0"/>
        <v>0</v>
      </c>
      <c r="G33" s="22"/>
    </row>
    <row r="34" spans="1:8" ht="18" customHeight="1" x14ac:dyDescent="0.2">
      <c r="A34" s="194" t="s">
        <v>104</v>
      </c>
      <c r="B34" s="201">
        <v>0</v>
      </c>
      <c r="C34" s="202">
        <v>0</v>
      </c>
      <c r="D34" s="202">
        <v>0</v>
      </c>
      <c r="E34" s="202">
        <v>0</v>
      </c>
      <c r="F34" s="203">
        <f t="shared" si="0"/>
        <v>0</v>
      </c>
      <c r="G34" s="22"/>
    </row>
    <row r="35" spans="1:8" ht="18" customHeight="1" x14ac:dyDescent="0.2">
      <c r="A35" s="111" t="s">
        <v>436</v>
      </c>
      <c r="B35" s="201">
        <v>0</v>
      </c>
      <c r="C35" s="202">
        <v>0</v>
      </c>
      <c r="D35" s="202">
        <v>0</v>
      </c>
      <c r="E35" s="202">
        <v>0</v>
      </c>
      <c r="F35" s="203">
        <f t="shared" si="0"/>
        <v>0</v>
      </c>
      <c r="G35" s="22"/>
    </row>
    <row r="36" spans="1:8" ht="18" customHeight="1" x14ac:dyDescent="0.2">
      <c r="A36" s="111" t="s">
        <v>437</v>
      </c>
      <c r="B36" s="201">
        <v>0</v>
      </c>
      <c r="C36" s="202">
        <v>0</v>
      </c>
      <c r="D36" s="202">
        <v>0</v>
      </c>
      <c r="E36" s="202">
        <v>0</v>
      </c>
      <c r="F36" s="203">
        <f t="shared" si="0"/>
        <v>0</v>
      </c>
      <c r="G36" s="22"/>
    </row>
    <row r="37" spans="1:8" ht="18" customHeight="1" x14ac:dyDescent="0.2">
      <c r="A37" s="111" t="s">
        <v>438</v>
      </c>
      <c r="B37" s="204">
        <v>0</v>
      </c>
      <c r="C37" s="205">
        <v>0</v>
      </c>
      <c r="D37" s="205">
        <v>0</v>
      </c>
      <c r="E37" s="205">
        <v>0</v>
      </c>
      <c r="F37" s="206">
        <f t="shared" si="0"/>
        <v>0</v>
      </c>
      <c r="G37" s="22"/>
    </row>
    <row r="38" spans="1:8" ht="18" customHeight="1" x14ac:dyDescent="0.2">
      <c r="A38" s="193" t="s">
        <v>439</v>
      </c>
      <c r="B38" s="207">
        <v>0</v>
      </c>
      <c r="C38" s="208">
        <v>0</v>
      </c>
      <c r="D38" s="208">
        <v>0</v>
      </c>
      <c r="E38" s="208">
        <v>0</v>
      </c>
      <c r="F38" s="209">
        <f>SUM(F21:F37)</f>
        <v>0</v>
      </c>
      <c r="G38" s="22"/>
    </row>
    <row r="39" spans="1:8" ht="12" customHeight="1" x14ac:dyDescent="0.2">
      <c r="A39" s="111"/>
      <c r="B39" s="210"/>
      <c r="C39" s="211"/>
      <c r="D39" s="211"/>
      <c r="E39" s="211"/>
      <c r="F39" s="212"/>
      <c r="G39" s="22"/>
    </row>
    <row r="40" spans="1:8" ht="18" customHeight="1" x14ac:dyDescent="0.2">
      <c r="A40" s="195" t="s">
        <v>440</v>
      </c>
      <c r="B40" s="213">
        <v>0</v>
      </c>
      <c r="C40" s="214">
        <v>0</v>
      </c>
      <c r="D40" s="214">
        <v>0</v>
      </c>
      <c r="E40" s="214">
        <v>0</v>
      </c>
      <c r="F40" s="215">
        <f>F12-F38</f>
        <v>0</v>
      </c>
      <c r="G40" s="22"/>
      <c r="H40" s="49"/>
    </row>
    <row r="41" spans="1:8" ht="13.5" customHeight="1" x14ac:dyDescent="0.2">
      <c r="A41" s="111"/>
      <c r="B41" s="210"/>
      <c r="C41" s="211"/>
      <c r="D41" s="211"/>
      <c r="E41" s="211"/>
      <c r="F41" s="212"/>
      <c r="G41" s="22"/>
    </row>
    <row r="42" spans="1:8" ht="18" customHeight="1" x14ac:dyDescent="0.2">
      <c r="A42" s="195" t="s">
        <v>453</v>
      </c>
      <c r="B42" s="210"/>
      <c r="C42" s="211"/>
      <c r="D42" s="211"/>
      <c r="E42" s="211"/>
      <c r="F42" s="212"/>
      <c r="G42" s="22"/>
    </row>
    <row r="43" spans="1:8" ht="18" customHeight="1" x14ac:dyDescent="0.2">
      <c r="A43" s="111" t="s">
        <v>447</v>
      </c>
      <c r="B43" s="207">
        <v>0</v>
      </c>
      <c r="C43" s="208">
        <v>0</v>
      </c>
      <c r="D43" s="208">
        <v>0</v>
      </c>
      <c r="E43" s="208">
        <v>0</v>
      </c>
      <c r="F43" s="209">
        <f>SUM(B43:E43)</f>
        <v>0</v>
      </c>
      <c r="G43" s="22"/>
    </row>
    <row r="44" spans="1:8" ht="18" customHeight="1" x14ac:dyDescent="0.2">
      <c r="A44" s="111" t="s">
        <v>448</v>
      </c>
      <c r="B44" s="201">
        <v>0</v>
      </c>
      <c r="C44" s="202">
        <v>0</v>
      </c>
      <c r="D44" s="202">
        <v>0</v>
      </c>
      <c r="E44" s="202">
        <v>0</v>
      </c>
      <c r="F44" s="203">
        <f>SUM(B44:E44)</f>
        <v>0</v>
      </c>
      <c r="G44" s="22"/>
    </row>
    <row r="45" spans="1:8" ht="18" customHeight="1" x14ac:dyDescent="0.2">
      <c r="A45" s="111" t="s">
        <v>449</v>
      </c>
      <c r="B45" s="204">
        <v>0</v>
      </c>
      <c r="C45" s="205">
        <v>0</v>
      </c>
      <c r="D45" s="205">
        <v>0</v>
      </c>
      <c r="E45" s="205">
        <v>0</v>
      </c>
      <c r="F45" s="206">
        <v>0</v>
      </c>
      <c r="G45" s="22"/>
    </row>
    <row r="46" spans="1:8" ht="18" customHeight="1" x14ac:dyDescent="0.2">
      <c r="A46" s="195" t="s">
        <v>450</v>
      </c>
      <c r="B46" s="207">
        <v>0</v>
      </c>
      <c r="C46" s="208">
        <v>0</v>
      </c>
      <c r="D46" s="208">
        <v>0</v>
      </c>
      <c r="E46" s="208">
        <v>0</v>
      </c>
      <c r="F46" s="209">
        <f>SUM(F43:F45)</f>
        <v>0</v>
      </c>
      <c r="G46" s="22"/>
    </row>
    <row r="47" spans="1:8" ht="18" customHeight="1" x14ac:dyDescent="0.2">
      <c r="A47" s="111"/>
      <c r="B47" s="210"/>
      <c r="C47" s="211"/>
      <c r="D47" s="211"/>
      <c r="E47" s="211"/>
      <c r="F47" s="212"/>
      <c r="G47" s="22"/>
    </row>
    <row r="48" spans="1:8" ht="18" customHeight="1" x14ac:dyDescent="0.35">
      <c r="A48" s="196" t="s">
        <v>454</v>
      </c>
      <c r="B48" s="216">
        <v>0</v>
      </c>
      <c r="C48" s="217">
        <v>0</v>
      </c>
      <c r="D48" s="217">
        <v>0</v>
      </c>
      <c r="E48" s="217">
        <v>0</v>
      </c>
      <c r="F48" s="218">
        <f>F40-F46</f>
        <v>0</v>
      </c>
      <c r="G48" s="22"/>
    </row>
    <row r="49" spans="1:7" ht="9.9499999999999993" customHeight="1" thickBot="1" x14ac:dyDescent="0.25">
      <c r="A49" s="197"/>
      <c r="B49" s="219"/>
      <c r="C49" s="220"/>
      <c r="D49" s="220"/>
      <c r="E49" s="220"/>
      <c r="F49" s="221"/>
      <c r="G49" s="22"/>
    </row>
    <row r="50" spans="1:7" ht="18" customHeight="1" thickTop="1" x14ac:dyDescent="0.2">
      <c r="G50" s="22"/>
    </row>
    <row r="51" spans="1:7" ht="18" customHeight="1" x14ac:dyDescent="0.2">
      <c r="G51" s="22"/>
    </row>
    <row r="52" spans="1:7" ht="18" customHeight="1" x14ac:dyDescent="0.2">
      <c r="G52" s="22"/>
    </row>
    <row r="53" spans="1:7" ht="18" customHeight="1" x14ac:dyDescent="0.2">
      <c r="G53" s="22"/>
    </row>
    <row r="54" spans="1:7" ht="18" customHeight="1" x14ac:dyDescent="0.2">
      <c r="G54" s="22"/>
    </row>
    <row r="55" spans="1:7" ht="18" customHeight="1" x14ac:dyDescent="0.2">
      <c r="G55" s="22"/>
    </row>
    <row r="56" spans="1:7" ht="18" customHeight="1" x14ac:dyDescent="0.2">
      <c r="G56" s="22"/>
    </row>
    <row r="57" spans="1:7" ht="18" customHeight="1" x14ac:dyDescent="0.2">
      <c r="G57" s="22"/>
    </row>
    <row r="58" spans="1:7" ht="18" customHeight="1" x14ac:dyDescent="0.2">
      <c r="G58" s="22"/>
    </row>
    <row r="59" spans="1:7" ht="18" customHeight="1" x14ac:dyDescent="0.2">
      <c r="G59" s="22"/>
    </row>
    <row r="60" spans="1:7" ht="18" customHeight="1" x14ac:dyDescent="0.2">
      <c r="G60" s="22"/>
    </row>
    <row r="61" spans="1:7" ht="18" customHeight="1" x14ac:dyDescent="0.2">
      <c r="G61" s="22"/>
    </row>
    <row r="62" spans="1:7" ht="18" customHeight="1" x14ac:dyDescent="0.2">
      <c r="G62" s="22"/>
    </row>
    <row r="63" spans="1:7" ht="18" customHeight="1" x14ac:dyDescent="0.2">
      <c r="G63" s="22"/>
    </row>
    <row r="64" spans="1:7" ht="18" customHeight="1" x14ac:dyDescent="0.2">
      <c r="G64" s="22"/>
    </row>
    <row r="65" spans="7:7" ht="18" customHeight="1" x14ac:dyDescent="0.2">
      <c r="G65" s="22"/>
    </row>
    <row r="66" spans="7:7" ht="18" customHeight="1" x14ac:dyDescent="0.2">
      <c r="G66" s="22"/>
    </row>
    <row r="67" spans="7:7" ht="18" customHeight="1" x14ac:dyDescent="0.2">
      <c r="G67" s="22"/>
    </row>
    <row r="68" spans="7:7" ht="18" customHeight="1" x14ac:dyDescent="0.2">
      <c r="G68" s="22"/>
    </row>
    <row r="69" spans="7:7" ht="18" customHeight="1" x14ac:dyDescent="0.2">
      <c r="G69" s="22"/>
    </row>
  </sheetData>
  <phoneticPr fontId="19" type="noConversion"/>
  <printOptions horizontalCentered="1"/>
  <pageMargins left="0.7" right="0.7" top="0.65" bottom="0.5" header="0.35" footer="0.27"/>
  <pageSetup scale="79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3" customWidth="1"/>
    <col min="2" max="2" width="14.28515625" style="63" customWidth="1"/>
    <col min="3" max="3" width="13.7109375" style="63" customWidth="1"/>
    <col min="4" max="4" width="13.42578125" style="63" customWidth="1"/>
    <col min="5" max="5" width="16.42578125" style="63" customWidth="1"/>
    <col min="6" max="6" width="6.42578125" style="10" customWidth="1"/>
    <col min="7" max="7" width="9.140625" style="10"/>
    <col min="8" max="8" width="57.85546875" style="63" customWidth="1"/>
    <col min="9" max="9" width="13.7109375" style="10" customWidth="1"/>
    <col min="10" max="16384" width="9.140625" style="10"/>
  </cols>
  <sheetData>
    <row r="1" spans="1:10" ht="15" customHeight="1" x14ac:dyDescent="0.2">
      <c r="A1" s="16" t="s">
        <v>406</v>
      </c>
      <c r="B1" s="17"/>
      <c r="C1" s="17"/>
      <c r="D1" s="17"/>
      <c r="E1" s="17"/>
      <c r="H1" s="16"/>
    </row>
    <row r="2" spans="1:10" ht="15" customHeight="1" x14ac:dyDescent="0.2">
      <c r="A2" s="16" t="s">
        <v>455</v>
      </c>
      <c r="B2" s="17"/>
      <c r="C2" s="17"/>
      <c r="D2" s="17"/>
      <c r="E2" s="17"/>
      <c r="H2" s="16"/>
    </row>
    <row r="3" spans="1:10" ht="15" customHeight="1" x14ac:dyDescent="0.2">
      <c r="A3" s="16" t="str">
        <f>'Allocated (R)'!A3</f>
        <v>FOR THE MONTH ENDED NOVEMBER 30, 2015</v>
      </c>
      <c r="B3" s="17"/>
      <c r="C3" s="17"/>
      <c r="D3" s="17"/>
      <c r="E3" s="17"/>
      <c r="H3" s="16"/>
    </row>
    <row r="4" spans="1:10" ht="4.5" customHeight="1" x14ac:dyDescent="0.2">
      <c r="A4" s="10"/>
      <c r="B4" s="10"/>
      <c r="C4" s="10"/>
      <c r="D4" s="10"/>
      <c r="E4" s="10"/>
      <c r="H4" s="10"/>
    </row>
    <row r="5" spans="1:10" ht="11.25" customHeight="1" x14ac:dyDescent="0.2">
      <c r="A5" s="135" t="s">
        <v>456</v>
      </c>
      <c r="B5" s="136" t="s">
        <v>408</v>
      </c>
      <c r="C5" s="136" t="s">
        <v>409</v>
      </c>
      <c r="D5" s="136" t="s">
        <v>444</v>
      </c>
      <c r="E5" s="136" t="s">
        <v>410</v>
      </c>
      <c r="H5" s="18"/>
    </row>
    <row r="6" spans="1:10" ht="15" customHeight="1" x14ac:dyDescent="0.2">
      <c r="A6" s="53" t="s">
        <v>445</v>
      </c>
      <c r="B6" s="54"/>
      <c r="C6" s="54"/>
      <c r="D6" s="54"/>
      <c r="E6" s="54"/>
      <c r="H6" s="53"/>
      <c r="I6" s="132" t="e">
        <f>SUM(I9:I320)</f>
        <v>#REF!</v>
      </c>
      <c r="J6" s="132" t="e">
        <f>SUM(J9:J320)</f>
        <v>#REF!</v>
      </c>
    </row>
    <row r="7" spans="1:10" ht="15" customHeight="1" x14ac:dyDescent="0.2">
      <c r="A7" s="55" t="s">
        <v>457</v>
      </c>
      <c r="B7" s="54"/>
      <c r="C7" s="54"/>
      <c r="D7" s="54"/>
      <c r="E7" s="54"/>
      <c r="H7" s="55"/>
      <c r="I7" s="50"/>
      <c r="J7" s="50"/>
    </row>
    <row r="8" spans="1:10" ht="15" customHeight="1" x14ac:dyDescent="0.2">
      <c r="A8" s="56" t="s">
        <v>411</v>
      </c>
      <c r="B8" s="57"/>
      <c r="C8" s="57"/>
      <c r="D8" s="57"/>
      <c r="E8" s="57"/>
      <c r="H8" s="58" t="str">
        <f>'UIP Detail (R)'!A7</f>
        <v xml:space="preserve">     2 - SALES TO CUSTOMERS</v>
      </c>
    </row>
    <row r="9" spans="1:10" ht="15" customHeight="1" x14ac:dyDescent="0.2">
      <c r="A9" s="58" t="s">
        <v>458</v>
      </c>
      <c r="B9" s="59">
        <f>'UIP Detail (R)'!B8</f>
        <v>0</v>
      </c>
      <c r="C9" s="59">
        <f>'UIP Detail (R)'!C8</f>
        <v>0</v>
      </c>
      <c r="D9" s="59">
        <f>'UIP Detail (R)'!D8</f>
        <v>0</v>
      </c>
      <c r="E9" s="59">
        <f>SUM(B9:D9)</f>
        <v>0</v>
      </c>
      <c r="G9" s="22"/>
      <c r="H9" s="58" t="str">
        <f>'UIP Detail (R)'!A8</f>
        <v xml:space="preserve">          (2) 440 - Electric Residential Sales</v>
      </c>
      <c r="I9" s="131">
        <f>C9-'UIP Detail (R)'!C8</f>
        <v>0</v>
      </c>
      <c r="J9" s="131">
        <f>D9-'UIP Detail (R)'!D8</f>
        <v>0</v>
      </c>
    </row>
    <row r="10" spans="1:10" ht="15" customHeight="1" x14ac:dyDescent="0.2">
      <c r="A10" s="58" t="s">
        <v>459</v>
      </c>
      <c r="B10" s="59">
        <f>'UIP Detail (R)'!B9</f>
        <v>0</v>
      </c>
      <c r="C10" s="59">
        <f>'UIP Detail (R)'!C9</f>
        <v>0</v>
      </c>
      <c r="D10" s="59">
        <f>'UIP Detail (R)'!D9</f>
        <v>0</v>
      </c>
      <c r="E10" s="59">
        <f t="shared" ref="E10:E17" si="0">SUM(B10:D10)</f>
        <v>0</v>
      </c>
      <c r="G10" s="22"/>
      <c r="H10" s="58" t="str">
        <f>'UIP Detail (R)'!A9</f>
        <v xml:space="preserve">          (2) 442 - Electric Commercial &amp; Industrial Sales</v>
      </c>
      <c r="I10" s="131">
        <f>C10-'UIP Detail (R)'!C9</f>
        <v>0</v>
      </c>
      <c r="J10" s="131">
        <f>D10-'UIP Detail (R)'!D9</f>
        <v>0</v>
      </c>
    </row>
    <row r="11" spans="1:10" ht="15" customHeight="1" x14ac:dyDescent="0.2">
      <c r="A11" s="58" t="s">
        <v>460</v>
      </c>
      <c r="B11" s="59">
        <f>'UIP Detail (R)'!B10</f>
        <v>0</v>
      </c>
      <c r="C11" s="59">
        <f>'UIP Detail (R)'!C10</f>
        <v>0</v>
      </c>
      <c r="D11" s="59">
        <f>'UIP Detail (R)'!D10</f>
        <v>0</v>
      </c>
      <c r="E11" s="59">
        <f t="shared" si="0"/>
        <v>0</v>
      </c>
      <c r="G11" s="22"/>
      <c r="H11" s="60" t="str">
        <f>'UIP Detail (R)'!A10</f>
        <v xml:space="preserve">          (2) 444 - Public Street &amp; Highway Lighting</v>
      </c>
      <c r="I11" s="131">
        <f>C11-'UIP Detail (R)'!C10</f>
        <v>0</v>
      </c>
      <c r="J11" s="131">
        <f>D11-'UIP Detail (R)'!D10</f>
        <v>0</v>
      </c>
    </row>
    <row r="12" spans="1:10" ht="15" customHeight="1" x14ac:dyDescent="0.2">
      <c r="A12" s="60" t="s">
        <v>461</v>
      </c>
      <c r="B12" s="59">
        <f>'UIP Detail (R)'!B11</f>
        <v>0</v>
      </c>
      <c r="C12" s="59">
        <f>'UIP Detail (R)'!C11</f>
        <v>0</v>
      </c>
      <c r="D12" s="59">
        <f>'UIP Detail (R)'!D11</f>
        <v>0</v>
      </c>
      <c r="E12" s="59">
        <f t="shared" si="0"/>
        <v>0</v>
      </c>
      <c r="G12" s="22"/>
      <c r="H12" s="60" t="str">
        <f>'UIP Detail (R)'!A11</f>
        <v xml:space="preserve">          (2) 480 - Gas Residential Sales</v>
      </c>
      <c r="I12" s="131">
        <f>C12-'UIP Detail (R)'!C11</f>
        <v>0</v>
      </c>
      <c r="J12" s="131">
        <f>D12-'UIP Detail (R)'!D11</f>
        <v>0</v>
      </c>
    </row>
    <row r="13" spans="1:10" ht="15" customHeight="1" x14ac:dyDescent="0.2">
      <c r="A13" s="60" t="s">
        <v>462</v>
      </c>
      <c r="B13" s="59">
        <f>'UIP Detail (R)'!B12</f>
        <v>0</v>
      </c>
      <c r="C13" s="59">
        <f>'UIP Detail (R)'!C12</f>
        <v>0</v>
      </c>
      <c r="D13" s="59">
        <f>'UIP Detail (R)'!D12</f>
        <v>0</v>
      </c>
      <c r="E13" s="59">
        <f t="shared" si="0"/>
        <v>0</v>
      </c>
      <c r="G13" s="22"/>
      <c r="H13" s="60" t="str">
        <f>'UIP Detail (R)'!A12</f>
        <v xml:space="preserve">          (2) 481 - Gas Commercial &amp; Industrial Sales</v>
      </c>
      <c r="I13" s="131">
        <f>C13-'UIP Detail (R)'!C12</f>
        <v>0</v>
      </c>
      <c r="J13" s="131">
        <f>D13-'UIP Detail (R)'!D12</f>
        <v>0</v>
      </c>
    </row>
    <row r="14" spans="1:10" ht="15" customHeight="1" x14ac:dyDescent="0.2">
      <c r="A14" s="60" t="s">
        <v>463</v>
      </c>
      <c r="B14" s="59">
        <f>'UIP Detail (R)'!B13</f>
        <v>0</v>
      </c>
      <c r="C14" s="59">
        <f>'UIP Detail (R)'!C13</f>
        <v>0</v>
      </c>
      <c r="D14" s="59">
        <f>'UIP Detail (R)'!D13</f>
        <v>0</v>
      </c>
      <c r="E14" s="59">
        <f t="shared" si="0"/>
        <v>0</v>
      </c>
      <c r="G14" s="22"/>
      <c r="H14" s="58" t="str">
        <f>'UIP Detail (R)'!A13</f>
        <v xml:space="preserve">          (2) 489 - Rev From Transportation Of Gas To Others</v>
      </c>
      <c r="I14" s="131">
        <f>C14-'UIP Detail (R)'!C13</f>
        <v>0</v>
      </c>
      <c r="J14" s="131">
        <f>D14-'UIP Detail (R)'!D13</f>
        <v>0</v>
      </c>
    </row>
    <row r="15" spans="1:10" ht="15" customHeight="1" x14ac:dyDescent="0.2">
      <c r="A15" s="58" t="s">
        <v>464</v>
      </c>
      <c r="B15" s="59">
        <f>'UIP Detail (R)'!B14</f>
        <v>0</v>
      </c>
      <c r="C15" s="59">
        <f>'UIP Detail (R)'!C14</f>
        <v>0</v>
      </c>
      <c r="D15" s="59">
        <f>'UIP Detail (R)'!D14</f>
        <v>0</v>
      </c>
      <c r="E15" s="59">
        <f t="shared" si="0"/>
        <v>0</v>
      </c>
      <c r="G15" s="22"/>
      <c r="H15" s="58" t="str">
        <f>'UIP Detail (R)'!A14</f>
        <v xml:space="preserve">               (2) SUBTOTAL</v>
      </c>
      <c r="I15" s="131">
        <f>C15-'UIP Detail (R)'!C14</f>
        <v>0</v>
      </c>
      <c r="J15" s="131">
        <f>D15-'UIP Detail (R)'!D14</f>
        <v>0</v>
      </c>
    </row>
    <row r="16" spans="1:10" ht="15" customHeight="1" x14ac:dyDescent="0.2">
      <c r="A16" s="58" t="s">
        <v>465</v>
      </c>
      <c r="B16" s="59">
        <f>'UIP Detail (R)'!B15</f>
        <v>0</v>
      </c>
      <c r="C16" s="59">
        <f>'UIP Detail (R)'!C15</f>
        <v>0</v>
      </c>
      <c r="D16" s="59">
        <f>'UIP Detail (R)'!D15</f>
        <v>0</v>
      </c>
      <c r="E16" s="59">
        <f t="shared" si="0"/>
        <v>0</v>
      </c>
      <c r="G16" s="22"/>
      <c r="H16" s="58" t="str">
        <f>'UIP Detail (R)'!A15</f>
        <v xml:space="preserve">     3 - SALES FOR RESALE-FIRM</v>
      </c>
      <c r="I16" s="131">
        <f>C16-'UIP Detail (R)'!C15</f>
        <v>0</v>
      </c>
      <c r="J16" s="131">
        <f>D16-'UIP Detail (R)'!D15</f>
        <v>0</v>
      </c>
    </row>
    <row r="17" spans="1:10" ht="15" customHeight="1" x14ac:dyDescent="0.2">
      <c r="A17" s="58" t="s">
        <v>466</v>
      </c>
      <c r="B17" s="61">
        <f>'UIP Detail (R)'!B16</f>
        <v>0</v>
      </c>
      <c r="C17" s="61">
        <f>'UIP Detail (R)'!C16</f>
        <v>0</v>
      </c>
      <c r="D17" s="61">
        <f>'UIP Detail (R)'!D16</f>
        <v>0</v>
      </c>
      <c r="E17" s="61">
        <f t="shared" si="0"/>
        <v>0</v>
      </c>
      <c r="G17" s="22"/>
      <c r="H17" s="58" t="str">
        <f>'UIP Detail (R)'!A16</f>
        <v xml:space="preserve">          (3) 447 - Electric Sales For Resale</v>
      </c>
      <c r="I17" s="131">
        <f>C17-'UIP Detail (R)'!C16</f>
        <v>0</v>
      </c>
      <c r="J17" s="131">
        <f>D17-'UIP Detail (R)'!D16</f>
        <v>0</v>
      </c>
    </row>
    <row r="18" spans="1:10" ht="15" customHeight="1" x14ac:dyDescent="0.2">
      <c r="A18" s="58" t="s">
        <v>467</v>
      </c>
      <c r="B18" s="62">
        <f>SUM(B9:B17)</f>
        <v>0</v>
      </c>
      <c r="C18" s="62">
        <f>SUM(C9:C17)</f>
        <v>0</v>
      </c>
      <c r="D18" s="62">
        <f>SUM(D9:D17)</f>
        <v>0</v>
      </c>
      <c r="E18" s="62">
        <f>SUM(E9:E17)</f>
        <v>0</v>
      </c>
      <c r="G18" s="22"/>
      <c r="H18" s="56" t="str">
        <f>'UIP Detail (R)'!A17</f>
        <v xml:space="preserve">               (3) SUBTOTAL</v>
      </c>
      <c r="I18" s="131">
        <f>C18-'UIP Detail (R)'!C17</f>
        <v>0</v>
      </c>
      <c r="J18" s="131">
        <f>D18-'UIP Detail (R)'!D17</f>
        <v>0</v>
      </c>
    </row>
    <row r="19" spans="1:10" ht="15" customHeight="1" x14ac:dyDescent="0.2">
      <c r="A19" s="56" t="s">
        <v>412</v>
      </c>
      <c r="B19" s="57"/>
      <c r="C19" s="57"/>
      <c r="D19" s="57"/>
      <c r="E19" s="57"/>
      <c r="G19" s="22"/>
      <c r="H19" s="58" t="str">
        <f>'UIP Detail (R)'!A18</f>
        <v xml:space="preserve">     4 - SALES TO OTHER UTILITIES</v>
      </c>
      <c r="I19" s="131">
        <f>C19-'UIP Detail (R)'!C18</f>
        <v>0</v>
      </c>
      <c r="J19" s="131">
        <f>D19-'UIP Detail (R)'!D18</f>
        <v>0</v>
      </c>
    </row>
    <row r="20" spans="1:10" ht="15" customHeight="1" x14ac:dyDescent="0.2">
      <c r="A20" s="58" t="s">
        <v>468</v>
      </c>
      <c r="B20" s="61">
        <f>'UIP Detail (R)'!B19</f>
        <v>0</v>
      </c>
      <c r="C20" s="61">
        <f>'UIP Detail (R)'!C19</f>
        <v>0</v>
      </c>
      <c r="D20" s="61">
        <f>'UIP Detail (R)'!D19</f>
        <v>0</v>
      </c>
      <c r="E20" s="61">
        <f>SUM(B20:D20)</f>
        <v>0</v>
      </c>
      <c r="G20" s="22"/>
      <c r="H20" s="58" t="str">
        <f>'UIP Detail (R)'!A19</f>
        <v xml:space="preserve">          (4) 447 - Electric Sales For Resale - Sales</v>
      </c>
      <c r="I20" s="131">
        <f>C20-'UIP Detail (R)'!C19</f>
        <v>0</v>
      </c>
      <c r="J20" s="131">
        <f>D20-'UIP Detail (R)'!D19</f>
        <v>0</v>
      </c>
    </row>
    <row r="21" spans="1:10" ht="15" customHeight="1" x14ac:dyDescent="0.2">
      <c r="A21" s="58" t="s">
        <v>467</v>
      </c>
      <c r="B21" s="62">
        <f>SUM(B20)</f>
        <v>0</v>
      </c>
      <c r="C21" s="62">
        <f>SUM(C20)</f>
        <v>0</v>
      </c>
      <c r="D21" s="62">
        <f>SUM(D20)</f>
        <v>0</v>
      </c>
      <c r="E21" s="62">
        <f>SUM(E20)</f>
        <v>0</v>
      </c>
      <c r="G21" s="22"/>
      <c r="H21" s="56" t="str">
        <f>'UIP Detail (R)'!A20</f>
        <v xml:space="preserve">          (4) 447 - Electric Sales For Resale - Purchases</v>
      </c>
      <c r="I21" s="131">
        <f>C21-'UIP Detail (R)'!C20</f>
        <v>0</v>
      </c>
      <c r="J21" s="131">
        <f>D21-'UIP Detail (R)'!D20</f>
        <v>0</v>
      </c>
    </row>
    <row r="22" spans="1:10" ht="15" customHeight="1" x14ac:dyDescent="0.2">
      <c r="A22" s="56" t="s">
        <v>413</v>
      </c>
      <c r="G22" s="22"/>
      <c r="H22" s="58" t="str">
        <f>'UIP Detail (R)'!A21</f>
        <v xml:space="preserve">               (4) SUBTOTAL</v>
      </c>
      <c r="I22" s="131">
        <f>C22-'UIP Detail (R)'!C21</f>
        <v>0</v>
      </c>
      <c r="J22" s="131">
        <f>D22-'UIP Detail (R)'!D21</f>
        <v>0</v>
      </c>
    </row>
    <row r="23" spans="1:10" ht="15" customHeight="1" x14ac:dyDescent="0.2">
      <c r="A23" s="58" t="s">
        <v>469</v>
      </c>
      <c r="B23" s="59">
        <f>'UIP Detail (R)'!B22</f>
        <v>0</v>
      </c>
      <c r="C23" s="59">
        <f>'UIP Detail (R)'!C22</f>
        <v>0</v>
      </c>
      <c r="D23" s="59">
        <f>'UIP Detail (R)'!D22</f>
        <v>0</v>
      </c>
      <c r="E23" s="59">
        <f>SUM(B23:D23)</f>
        <v>0</v>
      </c>
      <c r="G23" s="22"/>
      <c r="H23" s="58" t="str">
        <f>'UIP Detail (R)'!A22</f>
        <v xml:space="preserve">     5 - OTHER OPERATING REVENUES</v>
      </c>
      <c r="I23" s="131">
        <f>C23-'UIP Detail (R)'!C22</f>
        <v>0</v>
      </c>
      <c r="J23" s="131">
        <f>D23-'UIP Detail (R)'!D22</f>
        <v>0</v>
      </c>
    </row>
    <row r="24" spans="1:10" ht="15" customHeight="1" x14ac:dyDescent="0.2">
      <c r="A24" s="58" t="s">
        <v>470</v>
      </c>
      <c r="B24" s="61">
        <f>'UIP Detail (R)'!B23</f>
        <v>0</v>
      </c>
      <c r="C24" s="61">
        <f>'UIP Detail (R)'!C23</f>
        <v>0</v>
      </c>
      <c r="D24" s="61">
        <f>'UIP Detail (R)'!D23</f>
        <v>0</v>
      </c>
      <c r="E24" s="61">
        <f>SUM(B24:D24)</f>
        <v>0</v>
      </c>
      <c r="G24" s="22"/>
      <c r="H24" s="58" t="str">
        <f>'UIP Detail (R)'!A23</f>
        <v xml:space="preserve">          (5) 412 - Lease Inc Everett Delta to NWP - Gas</v>
      </c>
      <c r="I24" s="131">
        <f>C24-'UIP Detail (R)'!C23</f>
        <v>0</v>
      </c>
      <c r="J24" s="131">
        <f>D24-'UIP Detail (R)'!D23</f>
        <v>0</v>
      </c>
    </row>
    <row r="25" spans="1:10" ht="15" customHeight="1" x14ac:dyDescent="0.2">
      <c r="A25" s="58" t="s">
        <v>467</v>
      </c>
      <c r="B25" s="62">
        <f>SUM(B23:B24)</f>
        <v>0</v>
      </c>
      <c r="C25" s="62">
        <f>SUM(C23:C24)</f>
        <v>0</v>
      </c>
      <c r="D25" s="62">
        <f>SUM(D23:D24)</f>
        <v>0</v>
      </c>
      <c r="E25" s="62">
        <f>SUM(E23:E24)</f>
        <v>0</v>
      </c>
      <c r="G25" s="22"/>
      <c r="H25" s="56" t="str">
        <f>'UIP Detail (R)'!A24</f>
        <v xml:space="preserve">          (5) 450 - Forfeited Discounts</v>
      </c>
      <c r="I25" s="131">
        <f>C25-'UIP Detail (R)'!C24</f>
        <v>0</v>
      </c>
      <c r="J25" s="131">
        <f>D25-'UIP Detail (R)'!D24</f>
        <v>0</v>
      </c>
    </row>
    <row r="26" spans="1:10" ht="15" customHeight="1" x14ac:dyDescent="0.2">
      <c r="A26" s="56" t="s">
        <v>414</v>
      </c>
      <c r="B26" s="57"/>
      <c r="C26" s="57"/>
      <c r="D26" s="57"/>
      <c r="E26" s="57"/>
      <c r="G26" s="22"/>
      <c r="H26" s="58" t="str">
        <f>'UIP Detail (R)'!A25</f>
        <v xml:space="preserve">          (5) 451 - Electric Misc Service Revenue</v>
      </c>
      <c r="I26" s="131">
        <f>C26-'UIP Detail (R)'!C25</f>
        <v>0</v>
      </c>
      <c r="J26" s="131">
        <f>D26-'UIP Detail (R)'!D25</f>
        <v>0</v>
      </c>
    </row>
    <row r="27" spans="1:10" ht="15" customHeight="1" x14ac:dyDescent="0.2">
      <c r="A27" s="58" t="s">
        <v>471</v>
      </c>
      <c r="B27" s="59">
        <f>'UIP Detail (R)'!B26</f>
        <v>0</v>
      </c>
      <c r="C27" s="59">
        <f>'UIP Detail (R)'!C26</f>
        <v>0</v>
      </c>
      <c r="D27" s="59">
        <f>'UIP Detail (R)'!D26</f>
        <v>0</v>
      </c>
      <c r="E27" s="59">
        <f t="shared" ref="E27:E36" si="1">SUM(B27:D27)</f>
        <v>0</v>
      </c>
      <c r="G27" s="22"/>
      <c r="H27" s="58" t="str">
        <f>'UIP Detail (R)'!A26</f>
        <v xml:space="preserve">          (5) 454 - Rent For Electric Property</v>
      </c>
      <c r="I27" s="131">
        <f>C27-'UIP Detail (R)'!C26</f>
        <v>0</v>
      </c>
      <c r="J27" s="131">
        <f>D27-'UIP Detail (R)'!D26</f>
        <v>0</v>
      </c>
    </row>
    <row r="28" spans="1:10" ht="15" customHeight="1" x14ac:dyDescent="0.2">
      <c r="A28" s="58" t="s">
        <v>472</v>
      </c>
      <c r="B28" s="59">
        <f>'UIP Detail (R)'!B27</f>
        <v>0</v>
      </c>
      <c r="C28" s="59">
        <f>'UIP Detail (R)'!C27</f>
        <v>0</v>
      </c>
      <c r="D28" s="59">
        <f>'UIP Detail (R)'!D27</f>
        <v>0</v>
      </c>
      <c r="E28" s="59">
        <f t="shared" si="1"/>
        <v>0</v>
      </c>
      <c r="G28" s="22"/>
      <c r="H28" s="58" t="str">
        <f>'UIP Detail (R)'!A27</f>
        <v xml:space="preserve">          (5) 456 - Other Electric Revenues - Transportation</v>
      </c>
      <c r="I28" s="131">
        <f>C28-'UIP Detail (R)'!C27</f>
        <v>0</v>
      </c>
      <c r="J28" s="131">
        <f>D28-'UIP Detail (R)'!D27</f>
        <v>0</v>
      </c>
    </row>
    <row r="29" spans="1:10" ht="15" customHeight="1" x14ac:dyDescent="0.2">
      <c r="A29" s="58" t="s">
        <v>473</v>
      </c>
      <c r="B29" s="59">
        <f>'UIP Detail (R)'!B28</f>
        <v>0</v>
      </c>
      <c r="C29" s="59">
        <f>'UIP Detail (R)'!C28</f>
        <v>0</v>
      </c>
      <c r="D29" s="59">
        <f>'UIP Detail (R)'!D28</f>
        <v>0</v>
      </c>
      <c r="E29" s="59">
        <f t="shared" si="1"/>
        <v>0</v>
      </c>
      <c r="G29" s="22"/>
      <c r="H29" s="58" t="str">
        <f>'UIP Detail (R)'!A28</f>
        <v xml:space="preserve">          (5) 456 - Other Electric Revenues - Unbilled</v>
      </c>
      <c r="I29" s="131">
        <f>C29-'UIP Detail (R)'!C28</f>
        <v>0</v>
      </c>
      <c r="J29" s="131">
        <f>D29-'UIP Detail (R)'!D28</f>
        <v>0</v>
      </c>
    </row>
    <row r="30" spans="1:10" ht="15" customHeight="1" x14ac:dyDescent="0.2">
      <c r="A30" s="58" t="s">
        <v>474</v>
      </c>
      <c r="B30" s="59">
        <f>'UIP Detail (R)'!B29</f>
        <v>0</v>
      </c>
      <c r="C30" s="59">
        <f>'UIP Detail (R)'!C29</f>
        <v>0</v>
      </c>
      <c r="D30" s="59">
        <f>'UIP Detail (R)'!D29</f>
        <v>0</v>
      </c>
      <c r="E30" s="59">
        <f t="shared" si="1"/>
        <v>0</v>
      </c>
      <c r="G30" s="22"/>
      <c r="H30" s="58" t="str">
        <f>'UIP Detail (R)'!A29</f>
        <v xml:space="preserve">          (5) 456 - Other Electric Revenues</v>
      </c>
      <c r="I30" s="131">
        <f>C30-'UIP Detail (R)'!C29</f>
        <v>0</v>
      </c>
      <c r="J30" s="131">
        <f>D30-'UIP Detail (R)'!D29</f>
        <v>0</v>
      </c>
    </row>
    <row r="31" spans="1:10" ht="15" customHeight="1" x14ac:dyDescent="0.2">
      <c r="A31" s="58" t="s">
        <v>475</v>
      </c>
      <c r="B31" s="59">
        <f>'UIP Detail (R)'!B30</f>
        <v>0</v>
      </c>
      <c r="C31" s="59">
        <f>'UIP Detail (R)'!C30</f>
        <v>0</v>
      </c>
      <c r="D31" s="59">
        <f>'UIP Detail (R)'!D30</f>
        <v>0</v>
      </c>
      <c r="E31" s="59">
        <f t="shared" si="1"/>
        <v>0</v>
      </c>
      <c r="G31" s="22"/>
      <c r="H31" s="58" t="str">
        <f>'UIP Detail (R)'!A30</f>
        <v xml:space="preserve">          (5) 487 - Forfeited Discounts</v>
      </c>
      <c r="I31" s="131">
        <f>C31-'UIP Detail (R)'!C30</f>
        <v>0</v>
      </c>
      <c r="J31" s="131">
        <f>D31-'UIP Detail (R)'!D30</f>
        <v>0</v>
      </c>
    </row>
    <row r="32" spans="1:10" ht="15" customHeight="1" x14ac:dyDescent="0.2">
      <c r="A32" s="58" t="s">
        <v>476</v>
      </c>
      <c r="B32" s="59">
        <f>'UIP Detail (R)'!B31</f>
        <v>0</v>
      </c>
      <c r="C32" s="59">
        <f>'UIP Detail (R)'!C31</f>
        <v>0</v>
      </c>
      <c r="D32" s="59">
        <f>'UIP Detail (R)'!D31</f>
        <v>0</v>
      </c>
      <c r="E32" s="59">
        <f t="shared" si="1"/>
        <v>0</v>
      </c>
      <c r="G32" s="22"/>
      <c r="H32" s="58" t="str">
        <f>'UIP Detail (R)'!A31</f>
        <v xml:space="preserve">          (5) 488 - Gas Misc Service Revenues</v>
      </c>
      <c r="I32" s="131">
        <f>C32-'UIP Detail (R)'!C31</f>
        <v>0</v>
      </c>
      <c r="J32" s="131">
        <f>D32-'UIP Detail (R)'!D31</f>
        <v>0</v>
      </c>
    </row>
    <row r="33" spans="1:10" ht="15" customHeight="1" x14ac:dyDescent="0.2">
      <c r="A33" s="58" t="s">
        <v>477</v>
      </c>
      <c r="B33" s="59">
        <f>'UIP Detail (R)'!B32</f>
        <v>0</v>
      </c>
      <c r="C33" s="59">
        <f>'UIP Detail (R)'!C32</f>
        <v>0</v>
      </c>
      <c r="D33" s="59">
        <f>'UIP Detail (R)'!D32</f>
        <v>0</v>
      </c>
      <c r="E33" s="59">
        <f t="shared" si="1"/>
        <v>0</v>
      </c>
      <c r="G33" s="22"/>
      <c r="H33" s="58" t="str">
        <f>'UIP Detail (R)'!A32</f>
        <v xml:space="preserve">          (5) 4894 - Gas Revenues from Storing Gas of Others</v>
      </c>
      <c r="I33" s="131">
        <f>C33-'UIP Detail (R)'!C32</f>
        <v>0</v>
      </c>
      <c r="J33" s="131">
        <f>D33-'UIP Detail (R)'!D32</f>
        <v>0</v>
      </c>
    </row>
    <row r="34" spans="1:10" ht="15" customHeight="1" x14ac:dyDescent="0.2">
      <c r="A34" s="58" t="s">
        <v>92</v>
      </c>
      <c r="B34" s="59">
        <f>'UIP Detail (R)'!B33</f>
        <v>0</v>
      </c>
      <c r="C34" s="59">
        <f>'UIP Detail (R)'!C33</f>
        <v>0</v>
      </c>
      <c r="D34" s="59">
        <f>'UIP Detail (R)'!D33</f>
        <v>0</v>
      </c>
      <c r="E34" s="59">
        <f t="shared" si="1"/>
        <v>0</v>
      </c>
      <c r="G34" s="22"/>
      <c r="H34" s="58" t="str">
        <f>'UIP Detail (R)'!A33</f>
        <v xml:space="preserve">          (5) 493 - Rent From Gas Property</v>
      </c>
      <c r="I34" s="131">
        <f>C34-'UIP Detail (R)'!C33</f>
        <v>0</v>
      </c>
      <c r="J34" s="131">
        <f>D34-'UIP Detail (R)'!D33</f>
        <v>0</v>
      </c>
    </row>
    <row r="35" spans="1:10" ht="15" customHeight="1" x14ac:dyDescent="0.2">
      <c r="A35" s="58" t="s">
        <v>478</v>
      </c>
      <c r="B35" s="59">
        <f>'UIP Detail (R)'!B34</f>
        <v>0</v>
      </c>
      <c r="C35" s="59">
        <f>'UIP Detail (R)'!C34</f>
        <v>0</v>
      </c>
      <c r="D35" s="59">
        <f>'UIP Detail (R)'!D34</f>
        <v>0</v>
      </c>
      <c r="E35" s="59">
        <f t="shared" si="1"/>
        <v>0</v>
      </c>
      <c r="G35" s="22"/>
      <c r="H35" s="58" t="str">
        <f>'UIP Detail (R)'!A34</f>
        <v xml:space="preserve">          (5) 495 - Other Gas Revenues</v>
      </c>
      <c r="I35" s="131">
        <f>C35-'UIP Detail (R)'!C34</f>
        <v>0</v>
      </c>
      <c r="J35" s="131">
        <f>D35-'UIP Detail (R)'!D34</f>
        <v>0</v>
      </c>
    </row>
    <row r="36" spans="1:10" ht="15" customHeight="1" x14ac:dyDescent="0.2">
      <c r="A36" s="58" t="s">
        <v>479</v>
      </c>
      <c r="B36" s="61">
        <f>'UIP Detail (R)'!B35</f>
        <v>0</v>
      </c>
      <c r="C36" s="61">
        <f>'UIP Detail (R)'!C35</f>
        <v>0</v>
      </c>
      <c r="D36" s="61">
        <f>'UIP Detail (R)'!D35</f>
        <v>0</v>
      </c>
      <c r="E36" s="61">
        <f t="shared" si="1"/>
        <v>0</v>
      </c>
      <c r="G36" s="22"/>
      <c r="H36" s="58" t="str">
        <f>'UIP Detail (R)'!A35</f>
        <v xml:space="preserve">               (5) SUBTOTAL</v>
      </c>
      <c r="I36" s="131">
        <f>C36-'UIP Detail (R)'!C35</f>
        <v>0</v>
      </c>
      <c r="J36" s="131">
        <f>D36-'UIP Detail (R)'!D35</f>
        <v>0</v>
      </c>
    </row>
    <row r="37" spans="1:10" ht="15" customHeight="1" x14ac:dyDescent="0.2">
      <c r="A37" s="58" t="s">
        <v>467</v>
      </c>
      <c r="B37" s="64">
        <f>SUM(B27:B36)</f>
        <v>0</v>
      </c>
      <c r="C37" s="64">
        <f>SUM(C27:C36)</f>
        <v>0</v>
      </c>
      <c r="D37" s="64">
        <f>SUM(D27:D36)</f>
        <v>0</v>
      </c>
      <c r="E37" s="64">
        <f>SUM(E27:E36)</f>
        <v>0</v>
      </c>
      <c r="G37" s="22"/>
      <c r="H37" s="56" t="str">
        <f>'UIP Detail (R)'!A36</f>
        <v>(1) TOTAL OPERATING REVENUES</v>
      </c>
      <c r="I37" s="131">
        <f>C37-'UIP Detail (R)'!C36</f>
        <v>0</v>
      </c>
      <c r="J37" s="131">
        <f>D37-'UIP Detail (R)'!D36</f>
        <v>0</v>
      </c>
    </row>
    <row r="38" spans="1:10" ht="15" customHeight="1" x14ac:dyDescent="0.2">
      <c r="A38" s="56" t="s">
        <v>480</v>
      </c>
      <c r="B38" s="62">
        <f>+B18+B21+B25+B37</f>
        <v>0</v>
      </c>
      <c r="C38" s="62">
        <f>+C18+C21+C25+C37</f>
        <v>0</v>
      </c>
      <c r="D38" s="62">
        <f>+D18+D21+D25+D37</f>
        <v>0</v>
      </c>
      <c r="E38" s="62">
        <f>+E18+E21+E25+E37</f>
        <v>0</v>
      </c>
      <c r="G38" s="22"/>
      <c r="H38" s="56">
        <f>'UIP Detail (R)'!A37</f>
        <v>0</v>
      </c>
      <c r="I38" s="131">
        <f>C38-'UIP Detail (R)'!C37</f>
        <v>0</v>
      </c>
      <c r="J38" s="131">
        <f>D38-'UIP Detail (R)'!D37</f>
        <v>0</v>
      </c>
    </row>
    <row r="39" spans="1:10" ht="9" customHeight="1" x14ac:dyDescent="0.2">
      <c r="A39" s="56"/>
      <c r="B39" s="65"/>
      <c r="C39" s="65"/>
      <c r="D39" s="65"/>
      <c r="E39" s="65"/>
      <c r="G39" s="22"/>
      <c r="H39" s="56" t="str">
        <f>'UIP Detail (R)'!A38</f>
        <v>10 - ENERGY COST</v>
      </c>
      <c r="I39" s="131">
        <f>C39-'UIP Detail (R)'!C38</f>
        <v>0</v>
      </c>
      <c r="J39" s="131">
        <f>D39-'UIP Detail (R)'!D38</f>
        <v>0</v>
      </c>
    </row>
    <row r="40" spans="1:10" ht="15" customHeight="1" x14ac:dyDescent="0.2">
      <c r="A40" s="56" t="s">
        <v>481</v>
      </c>
      <c r="B40" s="65"/>
      <c r="C40" s="65"/>
      <c r="D40" s="65"/>
      <c r="E40" s="65"/>
      <c r="G40" s="22"/>
      <c r="H40" s="56" t="str">
        <f>'UIP Detail (R)'!A39</f>
        <v xml:space="preserve">     11 - FUEL</v>
      </c>
      <c r="I40" s="131">
        <f>C40-'UIP Detail (R)'!C39</f>
        <v>0</v>
      </c>
      <c r="J40" s="131">
        <f>D40-'UIP Detail (R)'!D39</f>
        <v>0</v>
      </c>
    </row>
    <row r="41" spans="1:10" ht="15" customHeight="1" x14ac:dyDescent="0.2">
      <c r="A41" s="56" t="s">
        <v>418</v>
      </c>
      <c r="B41" s="57"/>
      <c r="C41" s="57"/>
      <c r="D41" s="57"/>
      <c r="E41" s="57"/>
      <c r="G41" s="22"/>
      <c r="H41" s="58" t="str">
        <f>'UIP Detail (R)'!A40</f>
        <v xml:space="preserve">          (11) 501 - Steam Operations Fuel</v>
      </c>
      <c r="I41" s="131">
        <f>C41-'UIP Detail (R)'!C40</f>
        <v>0</v>
      </c>
      <c r="J41" s="131">
        <f>D41-'UIP Detail (R)'!D40</f>
        <v>0</v>
      </c>
    </row>
    <row r="42" spans="1:10" ht="15" customHeight="1" x14ac:dyDescent="0.2">
      <c r="A42" s="58" t="s">
        <v>482</v>
      </c>
      <c r="B42" s="59">
        <f>'UIP Detail (R)'!B41</f>
        <v>0</v>
      </c>
      <c r="C42" s="59">
        <f>'UIP Detail (R)'!C41</f>
        <v>0</v>
      </c>
      <c r="D42" s="59">
        <f>'UIP Detail (R)'!D41</f>
        <v>0</v>
      </c>
      <c r="E42" s="59">
        <f>SUM(B42:D42)</f>
        <v>0</v>
      </c>
      <c r="G42" s="22"/>
      <c r="H42" s="58" t="str">
        <f>'UIP Detail (R)'!A41</f>
        <v xml:space="preserve">          (11) 547 - Other Power Generation Oper Fuel</v>
      </c>
      <c r="I42" s="131">
        <f>C42-'UIP Detail (R)'!C41</f>
        <v>0</v>
      </c>
      <c r="J42" s="131">
        <f>D42-'UIP Detail (R)'!D41</f>
        <v>0</v>
      </c>
    </row>
    <row r="43" spans="1:10" ht="15" customHeight="1" x14ac:dyDescent="0.2">
      <c r="A43" s="58" t="s">
        <v>483</v>
      </c>
      <c r="B43" s="61">
        <f>'UIP Detail (R)'!B42</f>
        <v>0</v>
      </c>
      <c r="C43" s="61">
        <f>'UIP Detail (R)'!C42</f>
        <v>0</v>
      </c>
      <c r="D43" s="61">
        <f>'UIP Detail (R)'!D42</f>
        <v>0</v>
      </c>
      <c r="E43" s="61">
        <f>SUM(B43:D43)</f>
        <v>0</v>
      </c>
      <c r="G43" s="22"/>
      <c r="H43" s="58" t="str">
        <f>'UIP Detail (R)'!A42</f>
        <v xml:space="preserve">               (11) SUBTOTAL</v>
      </c>
      <c r="I43" s="131">
        <f>C43-'UIP Detail (R)'!C42</f>
        <v>0</v>
      </c>
      <c r="J43" s="131">
        <f>D43-'UIP Detail (R)'!D42</f>
        <v>0</v>
      </c>
    </row>
    <row r="44" spans="1:10" ht="12" customHeight="1" x14ac:dyDescent="0.2">
      <c r="A44" s="58" t="s">
        <v>467</v>
      </c>
      <c r="B44" s="62">
        <f>SUM(B42:B43)</f>
        <v>0</v>
      </c>
      <c r="C44" s="62">
        <f>SUM(C42:C43)</f>
        <v>0</v>
      </c>
      <c r="D44" s="62">
        <f>SUM(D42:D43)</f>
        <v>0</v>
      </c>
      <c r="E44" s="62">
        <f>SUM(E42:E43)</f>
        <v>0</v>
      </c>
      <c r="G44" s="22"/>
      <c r="H44" s="56" t="str">
        <f>'UIP Detail (R)'!A43</f>
        <v xml:space="preserve">     12 - PURCHASED AND INTERCHANGED</v>
      </c>
      <c r="I44" s="131">
        <f>C44-'UIP Detail (R)'!C43</f>
        <v>0</v>
      </c>
      <c r="J44" s="131">
        <f>D44-'UIP Detail (R)'!D43</f>
        <v>0</v>
      </c>
    </row>
    <row r="45" spans="1:10" ht="15" customHeight="1" x14ac:dyDescent="0.2">
      <c r="A45" s="56" t="s">
        <v>419</v>
      </c>
      <c r="B45" s="57"/>
      <c r="C45" s="57"/>
      <c r="D45" s="57"/>
      <c r="E45" s="57"/>
      <c r="G45" s="22"/>
      <c r="H45" s="58" t="str">
        <f>'UIP Detail (R)'!A44</f>
        <v xml:space="preserve">          (12) 555 - Purchased Power</v>
      </c>
      <c r="I45" s="131">
        <f>C45-'UIP Detail (R)'!C44</f>
        <v>0</v>
      </c>
      <c r="J45" s="131">
        <f>D45-'UIP Detail (R)'!D44</f>
        <v>0</v>
      </c>
    </row>
    <row r="46" spans="1:10" ht="15" customHeight="1" x14ac:dyDescent="0.2">
      <c r="A46" s="58" t="s">
        <v>484</v>
      </c>
      <c r="B46" s="59">
        <f>'UIP Detail (R)'!B45</f>
        <v>0</v>
      </c>
      <c r="C46" s="59">
        <f>'UIP Detail (R)'!C45</f>
        <v>0</v>
      </c>
      <c r="D46" s="59">
        <f>'UIP Detail (R)'!D45</f>
        <v>0</v>
      </c>
      <c r="E46" s="59">
        <f t="shared" ref="E46:E52" si="2">SUM(B46:D46)</f>
        <v>0</v>
      </c>
      <c r="G46" s="22"/>
      <c r="H46" s="58" t="str">
        <f>'UIP Detail (R)'!A45</f>
        <v xml:space="preserve">          (12) 557 - Other Power Supply Expense</v>
      </c>
      <c r="I46" s="131">
        <f>C46-'UIP Detail (R)'!C45</f>
        <v>0</v>
      </c>
      <c r="J46" s="131">
        <f>D46-'UIP Detail (R)'!D45</f>
        <v>0</v>
      </c>
    </row>
    <row r="47" spans="1:10" ht="15" customHeight="1" x14ac:dyDescent="0.2">
      <c r="A47" s="58" t="s">
        <v>485</v>
      </c>
      <c r="B47" s="59">
        <f>'UIP Detail (R)'!B46</f>
        <v>0</v>
      </c>
      <c r="C47" s="59">
        <f>'UIP Detail (R)'!C46</f>
        <v>0</v>
      </c>
      <c r="D47" s="59">
        <f>'UIP Detail (R)'!D46</f>
        <v>0</v>
      </c>
      <c r="E47" s="59">
        <f t="shared" si="2"/>
        <v>0</v>
      </c>
      <c r="G47" s="22"/>
      <c r="H47" s="58" t="str">
        <f>'UIP Detail (R)'!A46</f>
        <v xml:space="preserve">          (12) 804 - Natural Gas City Gate Purchases</v>
      </c>
      <c r="I47" s="131">
        <f>C47-'UIP Detail (R)'!C46</f>
        <v>0</v>
      </c>
      <c r="J47" s="131">
        <f>D47-'UIP Detail (R)'!D46</f>
        <v>0</v>
      </c>
    </row>
    <row r="48" spans="1:10" ht="15" customHeight="1" x14ac:dyDescent="0.2">
      <c r="A48" s="58" t="s">
        <v>486</v>
      </c>
      <c r="B48" s="59">
        <f>'UIP Detail (R)'!B47</f>
        <v>0</v>
      </c>
      <c r="C48" s="59">
        <f>'UIP Detail (R)'!C47</f>
        <v>0</v>
      </c>
      <c r="D48" s="59">
        <f>'UIP Detail (R)'!D47</f>
        <v>0</v>
      </c>
      <c r="E48" s="59">
        <f t="shared" si="2"/>
        <v>0</v>
      </c>
      <c r="G48" s="22"/>
      <c r="H48" s="58" t="str">
        <f>'UIP Detail (R)'!A47</f>
        <v xml:space="preserve">          (12) 805 - Other Gas Purchases</v>
      </c>
      <c r="I48" s="131">
        <f>C48-'UIP Detail (R)'!C47</f>
        <v>0</v>
      </c>
      <c r="J48" s="131">
        <f>D48-'UIP Detail (R)'!D47</f>
        <v>0</v>
      </c>
    </row>
    <row r="49" spans="1:10" ht="15" customHeight="1" x14ac:dyDescent="0.2">
      <c r="A49" s="58" t="s">
        <v>487</v>
      </c>
      <c r="B49" s="59">
        <f>'UIP Detail (R)'!B48</f>
        <v>0</v>
      </c>
      <c r="C49" s="59">
        <f>'UIP Detail (R)'!C48</f>
        <v>0</v>
      </c>
      <c r="D49" s="59">
        <f>'UIP Detail (R)'!D48</f>
        <v>0</v>
      </c>
      <c r="E49" s="59">
        <f t="shared" si="2"/>
        <v>0</v>
      </c>
      <c r="G49" s="22"/>
      <c r="H49" s="58" t="str">
        <f>'UIP Detail (R)'!A48</f>
        <v xml:space="preserve">          (12) 8051 - Purchased Gas Cost Adjustments</v>
      </c>
      <c r="I49" s="131">
        <f>C49-'UIP Detail (R)'!C48</f>
        <v>0</v>
      </c>
      <c r="J49" s="131">
        <f>D49-'UIP Detail (R)'!D48</f>
        <v>0</v>
      </c>
    </row>
    <row r="50" spans="1:10" ht="15" customHeight="1" x14ac:dyDescent="0.2">
      <c r="A50" s="58" t="s">
        <v>488</v>
      </c>
      <c r="B50" s="59">
        <f>'UIP Detail (R)'!B49</f>
        <v>0</v>
      </c>
      <c r="C50" s="59">
        <f>'UIP Detail (R)'!C49</f>
        <v>0</v>
      </c>
      <c r="D50" s="59">
        <f>'UIP Detail (R)'!D49</f>
        <v>0</v>
      </c>
      <c r="E50" s="59">
        <f t="shared" si="2"/>
        <v>0</v>
      </c>
      <c r="G50" s="22"/>
      <c r="H50" s="58" t="str">
        <f>'UIP Detail (R)'!A49</f>
        <v xml:space="preserve">          (12) 8081 - Gas Withdrawn From Storage</v>
      </c>
      <c r="I50" s="131">
        <f>C50-'UIP Detail (R)'!C49</f>
        <v>0</v>
      </c>
      <c r="J50" s="131">
        <f>D50-'UIP Detail (R)'!D49</f>
        <v>0</v>
      </c>
    </row>
    <row r="51" spans="1:10" ht="15" customHeight="1" x14ac:dyDescent="0.2">
      <c r="A51" s="58" t="s">
        <v>489</v>
      </c>
      <c r="B51" s="59">
        <f>'UIP Detail (R)'!B50</f>
        <v>0</v>
      </c>
      <c r="C51" s="59">
        <f>'UIP Detail (R)'!C50</f>
        <v>0</v>
      </c>
      <c r="D51" s="59">
        <f>'UIP Detail (R)'!D50</f>
        <v>0</v>
      </c>
      <c r="E51" s="59">
        <f t="shared" si="2"/>
        <v>0</v>
      </c>
      <c r="G51" s="22"/>
      <c r="H51" s="58" t="str">
        <f>'UIP Detail (R)'!A50</f>
        <v xml:space="preserve">          (12) 8082 - Gas Delivered To Storage</v>
      </c>
      <c r="I51" s="131">
        <f>C51-'UIP Detail (R)'!C50</f>
        <v>0</v>
      </c>
      <c r="J51" s="131">
        <f>D51-'UIP Detail (R)'!D50</f>
        <v>0</v>
      </c>
    </row>
    <row r="52" spans="1:10" ht="15" customHeight="1" x14ac:dyDescent="0.2">
      <c r="A52" s="58" t="s">
        <v>490</v>
      </c>
      <c r="B52" s="61">
        <f>'UIP Detail (R)'!B51</f>
        <v>0</v>
      </c>
      <c r="C52" s="61">
        <f>'UIP Detail (R)'!C51</f>
        <v>0</v>
      </c>
      <c r="D52" s="61">
        <f>'UIP Detail (R)'!D51</f>
        <v>0</v>
      </c>
      <c r="E52" s="61">
        <f t="shared" si="2"/>
        <v>0</v>
      </c>
      <c r="G52" s="22"/>
      <c r="H52" s="58" t="str">
        <f>'UIP Detail (R)'!A51</f>
        <v xml:space="preserve">               (12) SUBTOTAL</v>
      </c>
      <c r="I52" s="131">
        <f>C52-'UIP Detail (R)'!C51</f>
        <v>0</v>
      </c>
      <c r="J52" s="131">
        <f>D52-'UIP Detail (R)'!D51</f>
        <v>0</v>
      </c>
    </row>
    <row r="53" spans="1:10" ht="12.75" customHeight="1" x14ac:dyDescent="0.2">
      <c r="A53" s="58" t="s">
        <v>467</v>
      </c>
      <c r="B53" s="62">
        <f>SUM(B46:B52)</f>
        <v>0</v>
      </c>
      <c r="C53" s="62">
        <f>SUM(C46:C52)</f>
        <v>0</v>
      </c>
      <c r="D53" s="62">
        <f>SUM(D46:D52)</f>
        <v>0</v>
      </c>
      <c r="E53" s="62">
        <f>SUM(E46:E52)</f>
        <v>0</v>
      </c>
      <c r="G53" s="22"/>
      <c r="H53" s="56" t="str">
        <f>'UIP Detail (R)'!A52</f>
        <v xml:space="preserve">     13 - WHEELING</v>
      </c>
      <c r="I53" s="131">
        <f>C53-'UIP Detail (R)'!C52</f>
        <v>0</v>
      </c>
      <c r="J53" s="131">
        <f>D53-'UIP Detail (R)'!D52</f>
        <v>0</v>
      </c>
    </row>
    <row r="54" spans="1:10" ht="15" customHeight="1" x14ac:dyDescent="0.2">
      <c r="A54" s="56" t="s">
        <v>420</v>
      </c>
      <c r="B54" s="66"/>
      <c r="C54" s="57"/>
      <c r="D54" s="57"/>
      <c r="G54" s="22"/>
      <c r="H54" s="58" t="str">
        <f>'UIP Detail (R)'!A53</f>
        <v xml:space="preserve">          (13) 565 - Transmission Of Electricity By Others</v>
      </c>
      <c r="I54" s="131">
        <f>C54-'UIP Detail (R)'!C53</f>
        <v>0</v>
      </c>
      <c r="J54" s="131">
        <f>D54-'UIP Detail (R)'!D53</f>
        <v>0</v>
      </c>
    </row>
    <row r="55" spans="1:10" ht="15" customHeight="1" x14ac:dyDescent="0.2">
      <c r="A55" s="58" t="s">
        <v>491</v>
      </c>
      <c r="B55" s="61">
        <f>'UIP Detail (R)'!B54</f>
        <v>0</v>
      </c>
      <c r="C55" s="61">
        <f>'UIP Detail (R)'!C54</f>
        <v>0</v>
      </c>
      <c r="D55" s="61">
        <f>'UIP Detail (R)'!D54</f>
        <v>0</v>
      </c>
      <c r="E55" s="61">
        <f>SUM(B55:D55)</f>
        <v>0</v>
      </c>
      <c r="G55" s="22"/>
      <c r="H55" s="58" t="str">
        <f>'UIP Detail (R)'!A54</f>
        <v xml:space="preserve">               (13) SUBTOTAL</v>
      </c>
      <c r="I55" s="131">
        <f>C55-'UIP Detail (R)'!C54</f>
        <v>0</v>
      </c>
      <c r="J55" s="131">
        <f>D55-'UIP Detail (R)'!D54</f>
        <v>0</v>
      </c>
    </row>
    <row r="56" spans="1:10" ht="12.75" customHeight="1" x14ac:dyDescent="0.2">
      <c r="A56" s="58" t="s">
        <v>467</v>
      </c>
      <c r="B56" s="57">
        <f>+B55</f>
        <v>0</v>
      </c>
      <c r="C56" s="57">
        <f>+C55</f>
        <v>0</v>
      </c>
      <c r="D56" s="57">
        <f>+D55</f>
        <v>0</v>
      </c>
      <c r="E56" s="57">
        <f>+E55</f>
        <v>0</v>
      </c>
      <c r="G56" s="22"/>
      <c r="H56" s="56" t="str">
        <f>'UIP Detail (R)'!A55</f>
        <v xml:space="preserve">     14 - RESIDENTIAL EXCHANGE</v>
      </c>
      <c r="I56" s="131">
        <f>C56-'UIP Detail (R)'!C55</f>
        <v>0</v>
      </c>
      <c r="J56" s="131">
        <f>D56-'UIP Detail (R)'!D55</f>
        <v>0</v>
      </c>
    </row>
    <row r="57" spans="1:10" ht="15" customHeight="1" x14ac:dyDescent="0.2">
      <c r="A57" s="56" t="s">
        <v>421</v>
      </c>
      <c r="B57" s="57"/>
      <c r="C57" s="57"/>
      <c r="D57" s="57"/>
      <c r="E57" s="57"/>
      <c r="G57" s="22"/>
      <c r="H57" s="58" t="str">
        <f>'UIP Detail (R)'!A56</f>
        <v xml:space="preserve">          (14) 555 - Purchased Power</v>
      </c>
      <c r="I57" s="131">
        <f>C57-'UIP Detail (R)'!C56</f>
        <v>0</v>
      </c>
      <c r="J57" s="131">
        <f>D57-'UIP Detail (R)'!D56</f>
        <v>0</v>
      </c>
    </row>
    <row r="58" spans="1:10" ht="15" customHeight="1" x14ac:dyDescent="0.2">
      <c r="A58" s="58" t="s">
        <v>492</v>
      </c>
      <c r="B58" s="61">
        <f>'UIP Detail (R)'!B57</f>
        <v>0</v>
      </c>
      <c r="C58" s="61">
        <f>'UIP Detail (R)'!C57</f>
        <v>0</v>
      </c>
      <c r="D58" s="61">
        <f>'UIP Detail (R)'!D57</f>
        <v>0</v>
      </c>
      <c r="E58" s="61">
        <f>SUM(B58:D58)</f>
        <v>0</v>
      </c>
      <c r="G58" s="22"/>
      <c r="H58" s="58" t="str">
        <f>'UIP Detail (R)'!A57</f>
        <v xml:space="preserve">               (14) SUBTOTAL</v>
      </c>
      <c r="I58" s="131">
        <f>C58-'UIP Detail (R)'!C57</f>
        <v>0</v>
      </c>
      <c r="J58" s="131">
        <f>D58-'UIP Detail (R)'!D57</f>
        <v>0</v>
      </c>
    </row>
    <row r="59" spans="1:10" ht="13.5" customHeight="1" x14ac:dyDescent="0.2">
      <c r="A59" s="58" t="s">
        <v>467</v>
      </c>
      <c r="B59" s="67">
        <f>+B58</f>
        <v>0</v>
      </c>
      <c r="C59" s="67">
        <f>+C58</f>
        <v>0</v>
      </c>
      <c r="D59" s="67">
        <f>+D58</f>
        <v>0</v>
      </c>
      <c r="E59" s="62">
        <f>+E58</f>
        <v>0</v>
      </c>
      <c r="G59" s="22"/>
      <c r="H59" s="56" t="str">
        <f>'UIP Detail (R)'!A58</f>
        <v>(10) TOTAL ENERGY COST</v>
      </c>
      <c r="I59" s="131">
        <f>C59-'UIP Detail (R)'!C58</f>
        <v>0</v>
      </c>
      <c r="J59" s="131">
        <f>D59-'UIP Detail (R)'!D58</f>
        <v>0</v>
      </c>
    </row>
    <row r="60" spans="1:10" ht="15" customHeight="1" x14ac:dyDescent="0.2">
      <c r="A60" s="56" t="s">
        <v>493</v>
      </c>
      <c r="B60" s="64">
        <f>+B44+B53+B56+B59</f>
        <v>0</v>
      </c>
      <c r="C60" s="64">
        <f>+C44+C53+C56+C59</f>
        <v>0</v>
      </c>
      <c r="D60" s="64">
        <f>+D44+D53+D56+D59</f>
        <v>0</v>
      </c>
      <c r="E60" s="67">
        <f>+E44+E53+E56+E59</f>
        <v>0</v>
      </c>
      <c r="G60" s="22"/>
      <c r="H60" s="56"/>
      <c r="I60" s="131">
        <f>C60-'UIP Detail (R)'!C59</f>
        <v>0</v>
      </c>
      <c r="J60" s="131">
        <f>D60-'UIP Detail (R)'!D59</f>
        <v>0</v>
      </c>
    </row>
    <row r="61" spans="1:10" ht="8.25" customHeight="1" x14ac:dyDescent="0.2">
      <c r="A61" s="56"/>
      <c r="B61" s="57"/>
      <c r="C61" s="57"/>
      <c r="D61" s="57"/>
      <c r="E61" s="133"/>
      <c r="G61" s="22"/>
      <c r="H61" s="58" t="s">
        <v>494</v>
      </c>
      <c r="I61" s="131"/>
      <c r="J61" s="131"/>
    </row>
    <row r="62" spans="1:10" ht="15" customHeight="1" thickBot="1" x14ac:dyDescent="0.25">
      <c r="A62" s="58" t="s">
        <v>494</v>
      </c>
      <c r="B62" s="68">
        <f>+B38-B60</f>
        <v>0</v>
      </c>
      <c r="C62" s="68">
        <f>+C38-C60</f>
        <v>0</v>
      </c>
      <c r="D62" s="68">
        <f>+D38-D60</f>
        <v>0</v>
      </c>
      <c r="E62" s="68">
        <f>+E38-E60</f>
        <v>0</v>
      </c>
      <c r="G62" s="22"/>
      <c r="H62" s="58"/>
      <c r="I62" s="131">
        <f>C62-'UIP Detail (R)'!C61</f>
        <v>0</v>
      </c>
      <c r="J62" s="131">
        <f>D62-'UIP Detail (R)'!D61</f>
        <v>0</v>
      </c>
    </row>
    <row r="63" spans="1:10" ht="7.5" customHeight="1" thickTop="1" x14ac:dyDescent="0.2">
      <c r="A63" s="58"/>
      <c r="B63" s="54"/>
      <c r="C63" s="54"/>
      <c r="D63" s="54"/>
      <c r="E63" s="54"/>
      <c r="G63" s="22"/>
      <c r="H63" s="69" t="str">
        <f>'UIP Detail (R)'!A62</f>
        <v>OPERATING EXPENSES</v>
      </c>
      <c r="I63" s="131">
        <f>C63-'UIP Detail (R)'!C62</f>
        <v>0</v>
      </c>
      <c r="J63" s="131">
        <f>D63-'UIP Detail (R)'!D62</f>
        <v>0</v>
      </c>
    </row>
    <row r="64" spans="1:10" ht="15" customHeight="1" x14ac:dyDescent="0.2">
      <c r="A64" s="56" t="s">
        <v>495</v>
      </c>
      <c r="B64" s="54"/>
      <c r="C64" s="54"/>
      <c r="D64" s="54"/>
      <c r="E64" s="54"/>
      <c r="G64" s="22"/>
      <c r="H64" s="56" t="str">
        <f>'UIP Detail (R)'!A63</f>
        <v xml:space="preserve">     OPERATING AND MAINTENANCE</v>
      </c>
      <c r="I64" s="131">
        <f>C64-'UIP Detail (R)'!C63</f>
        <v>0</v>
      </c>
      <c r="J64" s="131">
        <f>D64-'UIP Detail (R)'!D63</f>
        <v>0</v>
      </c>
    </row>
    <row r="65" spans="1:10" ht="15" customHeight="1" x14ac:dyDescent="0.2">
      <c r="A65" s="69" t="s">
        <v>496</v>
      </c>
      <c r="B65" s="54"/>
      <c r="C65" s="54"/>
      <c r="D65" s="54"/>
      <c r="E65" s="54"/>
      <c r="G65" s="22"/>
      <c r="H65" s="58" t="str">
        <f>'UIP Detail (R)'!A64</f>
        <v xml:space="preserve">          17 - OTHER ENERGY SUPPLY EXPENSES</v>
      </c>
      <c r="I65" s="131">
        <f>C65-'UIP Detail (R)'!C64</f>
        <v>0</v>
      </c>
      <c r="J65" s="131">
        <f>D65-'UIP Detail (R)'!D64</f>
        <v>0</v>
      </c>
    </row>
    <row r="66" spans="1:10" ht="15" customHeight="1" x14ac:dyDescent="0.2">
      <c r="A66" s="56" t="s">
        <v>424</v>
      </c>
      <c r="B66" s="57"/>
      <c r="C66" s="57"/>
      <c r="D66" s="57"/>
      <c r="E66" s="57"/>
      <c r="G66" s="22"/>
      <c r="H66" s="58" t="str">
        <f>'UIP Detail (R)'!A65</f>
        <v xml:space="preserve">               (17) 500 - Steam Oper Supv &amp; Engineering</v>
      </c>
      <c r="I66" s="131">
        <f>C66-'UIP Detail (R)'!C65</f>
        <v>0</v>
      </c>
      <c r="J66" s="131">
        <f>D66-'UIP Detail (R)'!D65</f>
        <v>0</v>
      </c>
    </row>
    <row r="67" spans="1:10" ht="15" customHeight="1" x14ac:dyDescent="0.2">
      <c r="A67" s="58" t="s">
        <v>497</v>
      </c>
      <c r="B67" s="59">
        <f>'UIP Detail (R)'!B66</f>
        <v>0</v>
      </c>
      <c r="C67" s="59">
        <f>'UIP Detail (R)'!C66</f>
        <v>0</v>
      </c>
      <c r="D67" s="59">
        <f>'UIP Detail (R)'!D66</f>
        <v>0</v>
      </c>
      <c r="E67" s="59">
        <f>SUM(B67:D67)</f>
        <v>0</v>
      </c>
      <c r="F67" s="22"/>
      <c r="G67" s="22"/>
      <c r="H67" s="58" t="str">
        <f>'UIP Detail (R)'!A66</f>
        <v xml:space="preserve">               (17) 502 - Steam Oper Steam Expenses</v>
      </c>
      <c r="I67" s="131">
        <f>C67-'UIP Detail (R)'!C66</f>
        <v>0</v>
      </c>
      <c r="J67" s="131">
        <f>D67-'UIP Detail (R)'!D66</f>
        <v>0</v>
      </c>
    </row>
    <row r="68" spans="1:10" ht="15" customHeight="1" x14ac:dyDescent="0.2">
      <c r="A68" s="58" t="s">
        <v>498</v>
      </c>
      <c r="B68" s="59">
        <f>'UIP Detail (R)'!B67</f>
        <v>0</v>
      </c>
      <c r="C68" s="59">
        <f>'UIP Detail (R)'!C67</f>
        <v>0</v>
      </c>
      <c r="D68" s="59">
        <f>'UIP Detail (R)'!D67</f>
        <v>0</v>
      </c>
      <c r="E68" s="59">
        <f t="shared" ref="E68:E131" si="3">SUM(B68:D68)</f>
        <v>0</v>
      </c>
      <c r="F68" s="22"/>
      <c r="G68" s="22"/>
      <c r="H68" s="58" t="str">
        <f>'UIP Detail (R)'!A67</f>
        <v xml:space="preserve">               (17) 505 - Steam Oper Electric Expense</v>
      </c>
      <c r="I68" s="131">
        <f>C68-'UIP Detail (R)'!C67</f>
        <v>0</v>
      </c>
      <c r="J68" s="131">
        <f>D68-'UIP Detail (R)'!D67</f>
        <v>0</v>
      </c>
    </row>
    <row r="69" spans="1:10" ht="15" customHeight="1" x14ac:dyDescent="0.2">
      <c r="A69" s="58" t="s">
        <v>499</v>
      </c>
      <c r="B69" s="59">
        <f>'UIP Detail (R)'!B68</f>
        <v>0</v>
      </c>
      <c r="C69" s="59">
        <f>'UIP Detail (R)'!C68</f>
        <v>0</v>
      </c>
      <c r="D69" s="59">
        <f>'UIP Detail (R)'!D68</f>
        <v>0</v>
      </c>
      <c r="E69" s="59">
        <f t="shared" si="3"/>
        <v>0</v>
      </c>
      <c r="F69" s="22"/>
      <c r="G69" s="22"/>
      <c r="H69" s="58" t="str">
        <f>'UIP Detail (R)'!A68</f>
        <v xml:space="preserve">               (17) 506 - Steam Oper Misc Steam Power</v>
      </c>
      <c r="I69" s="131">
        <f>C69-'UIP Detail (R)'!C68</f>
        <v>0</v>
      </c>
      <c r="J69" s="131">
        <f>D69-'UIP Detail (R)'!D68</f>
        <v>0</v>
      </c>
    </row>
    <row r="70" spans="1:10" ht="15" customHeight="1" x14ac:dyDescent="0.2">
      <c r="A70" s="58" t="s">
        <v>500</v>
      </c>
      <c r="B70" s="59">
        <f>'UIP Detail (R)'!B69</f>
        <v>0</v>
      </c>
      <c r="C70" s="59">
        <f>'UIP Detail (R)'!C69</f>
        <v>0</v>
      </c>
      <c r="D70" s="59">
        <f>'UIP Detail (R)'!D69</f>
        <v>0</v>
      </c>
      <c r="E70" s="59">
        <f t="shared" si="3"/>
        <v>0</v>
      </c>
      <c r="F70" s="22"/>
      <c r="G70" s="22"/>
      <c r="H70" s="58" t="str">
        <f>'UIP Detail (R)'!A69</f>
        <v xml:space="preserve">               (17) 507 - Steam Operations Rents</v>
      </c>
      <c r="I70" s="131">
        <f>C70-'UIP Detail (R)'!C69</f>
        <v>0</v>
      </c>
      <c r="J70" s="131">
        <f>D70-'UIP Detail (R)'!D69</f>
        <v>0</v>
      </c>
    </row>
    <row r="71" spans="1:10" ht="15" customHeight="1" x14ac:dyDescent="0.2">
      <c r="A71" s="58" t="s">
        <v>501</v>
      </c>
      <c r="B71" s="59">
        <f>'UIP Detail (R)'!B70</f>
        <v>0</v>
      </c>
      <c r="C71" s="59">
        <f>'UIP Detail (R)'!C70</f>
        <v>0</v>
      </c>
      <c r="D71" s="59">
        <f>'UIP Detail (R)'!D70</f>
        <v>0</v>
      </c>
      <c r="E71" s="59">
        <f t="shared" si="3"/>
        <v>0</v>
      </c>
      <c r="F71" s="22"/>
      <c r="G71" s="22"/>
      <c r="H71" s="58" t="str">
        <f>'UIP Detail (R)'!A70</f>
        <v xml:space="preserve">               (17) 510 - Steam Maint Supv &amp; Engineering</v>
      </c>
      <c r="I71" s="131">
        <f>C71-'UIP Detail (R)'!C70</f>
        <v>0</v>
      </c>
      <c r="J71" s="131">
        <f>D71-'UIP Detail (R)'!D70</f>
        <v>0</v>
      </c>
    </row>
    <row r="72" spans="1:10" ht="15.75" customHeight="1" x14ac:dyDescent="0.2">
      <c r="A72" s="58" t="s">
        <v>502</v>
      </c>
      <c r="B72" s="59">
        <f>'UIP Detail (R)'!B71</f>
        <v>0</v>
      </c>
      <c r="C72" s="59">
        <f>'UIP Detail (R)'!C71</f>
        <v>0</v>
      </c>
      <c r="D72" s="59">
        <f>'UIP Detail (R)'!D71</f>
        <v>0</v>
      </c>
      <c r="E72" s="59">
        <f t="shared" si="3"/>
        <v>0</v>
      </c>
      <c r="F72" s="22"/>
      <c r="G72" s="22"/>
      <c r="H72" s="58" t="str">
        <f>'UIP Detail (R)'!A71</f>
        <v xml:space="preserve">               (17) 511 - Steam Maint Structures</v>
      </c>
      <c r="I72" s="131">
        <f>C72-'UIP Detail (R)'!C71</f>
        <v>0</v>
      </c>
      <c r="J72" s="131">
        <f>D72-'UIP Detail (R)'!D71</f>
        <v>0</v>
      </c>
    </row>
    <row r="73" spans="1:10" ht="15" customHeight="1" x14ac:dyDescent="0.2">
      <c r="A73" s="58" t="s">
        <v>503</v>
      </c>
      <c r="B73" s="59">
        <f>'UIP Detail (R)'!B72</f>
        <v>0</v>
      </c>
      <c r="C73" s="59">
        <f>'UIP Detail (R)'!C72</f>
        <v>0</v>
      </c>
      <c r="D73" s="59">
        <f>'UIP Detail (R)'!D72</f>
        <v>0</v>
      </c>
      <c r="E73" s="59">
        <f t="shared" si="3"/>
        <v>0</v>
      </c>
      <c r="F73" s="22"/>
      <c r="G73" s="22"/>
      <c r="H73" s="58" t="str">
        <f>'UIP Detail (R)'!A72</f>
        <v xml:space="preserve">               (17) 512 - Steam Maint Boiler Plant</v>
      </c>
      <c r="I73" s="131">
        <f>C73-'UIP Detail (R)'!C72</f>
        <v>0</v>
      </c>
      <c r="J73" s="131">
        <f>D73-'UIP Detail (R)'!D72</f>
        <v>0</v>
      </c>
    </row>
    <row r="74" spans="1:10" ht="15" customHeight="1" x14ac:dyDescent="0.2">
      <c r="A74" s="58" t="s">
        <v>504</v>
      </c>
      <c r="B74" s="59">
        <f>'UIP Detail (R)'!B73</f>
        <v>0</v>
      </c>
      <c r="C74" s="59">
        <f>'UIP Detail (R)'!C73</f>
        <v>0</v>
      </c>
      <c r="D74" s="59">
        <f>'UIP Detail (R)'!D73</f>
        <v>0</v>
      </c>
      <c r="E74" s="59">
        <f t="shared" si="3"/>
        <v>0</v>
      </c>
      <c r="F74" s="22"/>
      <c r="G74" s="22"/>
      <c r="H74" s="58" t="str">
        <f>'UIP Detail (R)'!A73</f>
        <v xml:space="preserve">               (17) 513 - Steam Maint Electric Plant</v>
      </c>
      <c r="I74" s="131">
        <f>C74-'UIP Detail (R)'!C73</f>
        <v>0</v>
      </c>
      <c r="J74" s="131">
        <f>D74-'UIP Detail (R)'!D73</f>
        <v>0</v>
      </c>
    </row>
    <row r="75" spans="1:10" ht="15" customHeight="1" x14ac:dyDescent="0.2">
      <c r="A75" s="58" t="s">
        <v>505</v>
      </c>
      <c r="B75" s="59">
        <f>'UIP Detail (R)'!B74</f>
        <v>0</v>
      </c>
      <c r="C75" s="59">
        <f>'UIP Detail (R)'!C74</f>
        <v>0</v>
      </c>
      <c r="D75" s="59">
        <f>'UIP Detail (R)'!D74</f>
        <v>0</v>
      </c>
      <c r="E75" s="59">
        <f t="shared" si="3"/>
        <v>0</v>
      </c>
      <c r="F75" s="22"/>
      <c r="G75" s="22"/>
      <c r="H75" s="58" t="str">
        <f>'UIP Detail (R)'!A74</f>
        <v xml:space="preserve">               (17) 514 - Steam Maint Misc Steam Plant</v>
      </c>
      <c r="I75" s="131">
        <f>C75-'UIP Detail (R)'!C74</f>
        <v>0</v>
      </c>
      <c r="J75" s="131">
        <f>D75-'UIP Detail (R)'!D74</f>
        <v>0</v>
      </c>
    </row>
    <row r="76" spans="1:10" ht="15" customHeight="1" x14ac:dyDescent="0.2">
      <c r="A76" s="58" t="s">
        <v>506</v>
      </c>
      <c r="B76" s="59">
        <f>'UIP Detail (R)'!B75</f>
        <v>0</v>
      </c>
      <c r="C76" s="59">
        <f>'UIP Detail (R)'!C75</f>
        <v>0</v>
      </c>
      <c r="D76" s="59">
        <f>'UIP Detail (R)'!D75</f>
        <v>0</v>
      </c>
      <c r="E76" s="59">
        <f t="shared" si="3"/>
        <v>0</v>
      </c>
      <c r="F76" s="22"/>
      <c r="G76" s="22"/>
      <c r="H76" s="58" t="str">
        <f>'UIP Detail (R)'!A75</f>
        <v xml:space="preserve">               (17) 535 - Hydro Oper Supv &amp; Engineering</v>
      </c>
      <c r="I76" s="131">
        <f>C76-'UIP Detail (R)'!C75</f>
        <v>0</v>
      </c>
      <c r="J76" s="131">
        <f>D76-'UIP Detail (R)'!D75</f>
        <v>0</v>
      </c>
    </row>
    <row r="77" spans="1:10" ht="15" customHeight="1" x14ac:dyDescent="0.2">
      <c r="A77" s="58" t="s">
        <v>507</v>
      </c>
      <c r="B77" s="59">
        <f>'UIP Detail (R)'!B76</f>
        <v>0</v>
      </c>
      <c r="C77" s="59">
        <f>'UIP Detail (R)'!C76</f>
        <v>0</v>
      </c>
      <c r="D77" s="59">
        <f>'UIP Detail (R)'!D76</f>
        <v>0</v>
      </c>
      <c r="E77" s="59">
        <f t="shared" si="3"/>
        <v>0</v>
      </c>
      <c r="F77" s="22"/>
      <c r="G77" s="22"/>
      <c r="H77" s="58" t="str">
        <f>'UIP Detail (R)'!A76</f>
        <v xml:space="preserve">               (17) 536 - Hydro Oper Water For Power</v>
      </c>
      <c r="I77" s="131">
        <f>C77-'UIP Detail (R)'!C76</f>
        <v>0</v>
      </c>
      <c r="J77" s="131">
        <f>D77-'UIP Detail (R)'!D76</f>
        <v>0</v>
      </c>
    </row>
    <row r="78" spans="1:10" ht="15" customHeight="1" x14ac:dyDescent="0.2">
      <c r="A78" s="58" t="s">
        <v>508</v>
      </c>
      <c r="B78" s="59">
        <f>'UIP Detail (R)'!B77</f>
        <v>0</v>
      </c>
      <c r="C78" s="59">
        <f>'UIP Detail (R)'!C77</f>
        <v>0</v>
      </c>
      <c r="D78" s="59">
        <f>'UIP Detail (R)'!D77</f>
        <v>0</v>
      </c>
      <c r="E78" s="59">
        <f t="shared" si="3"/>
        <v>0</v>
      </c>
      <c r="F78" s="22"/>
      <c r="G78" s="22"/>
      <c r="H78" s="58" t="str">
        <f>'UIP Detail (R)'!A77</f>
        <v xml:space="preserve">               (17) 537 - Hydro Oper Hydraulic Expenses</v>
      </c>
      <c r="I78" s="131">
        <f>C78-'UIP Detail (R)'!C77</f>
        <v>0</v>
      </c>
      <c r="J78" s="131">
        <f>D78-'UIP Detail (R)'!D77</f>
        <v>0</v>
      </c>
    </row>
    <row r="79" spans="1:10" ht="15" customHeight="1" x14ac:dyDescent="0.2">
      <c r="A79" s="58" t="s">
        <v>509</v>
      </c>
      <c r="B79" s="59">
        <f>'UIP Detail (R)'!B78</f>
        <v>0</v>
      </c>
      <c r="C79" s="59">
        <f>'UIP Detail (R)'!C78</f>
        <v>0</v>
      </c>
      <c r="D79" s="59">
        <f>'UIP Detail (R)'!D78</f>
        <v>0</v>
      </c>
      <c r="E79" s="59">
        <f t="shared" si="3"/>
        <v>0</v>
      </c>
      <c r="F79" s="22"/>
      <c r="G79" s="22"/>
      <c r="H79" s="58" t="str">
        <f>'UIP Detail (R)'!A78</f>
        <v xml:space="preserve">               (17) 538 - Hydro Oper Electric Expenses</v>
      </c>
      <c r="I79" s="131">
        <f>C79-'UIP Detail (R)'!C78</f>
        <v>0</v>
      </c>
      <c r="J79" s="131">
        <f>D79-'UIP Detail (R)'!D78</f>
        <v>0</v>
      </c>
    </row>
    <row r="80" spans="1:10" ht="15" customHeight="1" x14ac:dyDescent="0.2">
      <c r="A80" s="58" t="s">
        <v>510</v>
      </c>
      <c r="B80" s="59">
        <f>'UIP Detail (R)'!B79</f>
        <v>0</v>
      </c>
      <c r="C80" s="59">
        <f>'UIP Detail (R)'!C79</f>
        <v>0</v>
      </c>
      <c r="D80" s="59">
        <f>'UIP Detail (R)'!D79</f>
        <v>0</v>
      </c>
      <c r="E80" s="59">
        <f t="shared" si="3"/>
        <v>0</v>
      </c>
      <c r="F80" s="22"/>
      <c r="G80" s="22"/>
      <c r="H80" s="58" t="str">
        <f>'UIP Detail (R)'!A79</f>
        <v xml:space="preserve">               (17) 539 - Hydro Oper Misc Hydraulic Exp</v>
      </c>
      <c r="I80" s="131">
        <f>C80-'UIP Detail (R)'!C79</f>
        <v>0</v>
      </c>
      <c r="J80" s="131">
        <f>D80-'UIP Detail (R)'!D79</f>
        <v>0</v>
      </c>
    </row>
    <row r="81" spans="1:10" ht="15" customHeight="1" x14ac:dyDescent="0.2">
      <c r="A81" s="58" t="s">
        <v>511</v>
      </c>
      <c r="B81" s="59">
        <f>'UIP Detail (R)'!B80</f>
        <v>0</v>
      </c>
      <c r="C81" s="59">
        <f>'UIP Detail (R)'!C80</f>
        <v>0</v>
      </c>
      <c r="D81" s="59">
        <f>'UIP Detail (R)'!D80</f>
        <v>0</v>
      </c>
      <c r="E81" s="59">
        <f t="shared" si="3"/>
        <v>0</v>
      </c>
      <c r="F81" s="22"/>
      <c r="G81" s="22"/>
      <c r="H81" s="58" t="str">
        <f>'UIP Detail (R)'!A80</f>
        <v xml:space="preserve">               (17) 540 - Hydro Office Rents</v>
      </c>
      <c r="I81" s="131">
        <f>C81-'UIP Detail (R)'!C80</f>
        <v>0</v>
      </c>
      <c r="J81" s="131">
        <f>D81-'UIP Detail (R)'!D80</f>
        <v>0</v>
      </c>
    </row>
    <row r="82" spans="1:10" ht="15" customHeight="1" x14ac:dyDescent="0.2">
      <c r="A82" s="58" t="s">
        <v>79</v>
      </c>
      <c r="B82" s="59">
        <f>'UIP Detail (R)'!B81</f>
        <v>0</v>
      </c>
      <c r="C82" s="59">
        <f>'UIP Detail (R)'!C81</f>
        <v>0</v>
      </c>
      <c r="D82" s="59">
        <f>'UIP Detail (R)'!D81</f>
        <v>0</v>
      </c>
      <c r="E82" s="59">
        <f t="shared" si="3"/>
        <v>0</v>
      </c>
      <c r="F82" s="22"/>
      <c r="G82" s="22"/>
      <c r="H82" s="58" t="str">
        <f>'UIP Detail (R)'!A81</f>
        <v xml:space="preserve">               (17) 541 - Hydro Maint Supv &amp; Engineering</v>
      </c>
      <c r="I82" s="131">
        <f>C82-'UIP Detail (R)'!C81</f>
        <v>0</v>
      </c>
      <c r="J82" s="131">
        <f>D82-'UIP Detail (R)'!D81</f>
        <v>0</v>
      </c>
    </row>
    <row r="83" spans="1:10" ht="15" customHeight="1" x14ac:dyDescent="0.2">
      <c r="A83" s="58" t="s">
        <v>512</v>
      </c>
      <c r="B83" s="59">
        <f>'UIP Detail (R)'!B82</f>
        <v>0</v>
      </c>
      <c r="C83" s="59">
        <f>'UIP Detail (R)'!C82</f>
        <v>0</v>
      </c>
      <c r="D83" s="59">
        <f>'UIP Detail (R)'!D82</f>
        <v>0</v>
      </c>
      <c r="E83" s="59">
        <f t="shared" si="3"/>
        <v>0</v>
      </c>
      <c r="F83" s="22"/>
      <c r="G83" s="22"/>
      <c r="H83" s="58" t="str">
        <f>'UIP Detail (R)'!A82</f>
        <v xml:space="preserve">               (17) 542 - Hydro Maint Structures</v>
      </c>
      <c r="I83" s="131">
        <f>C83-'UIP Detail (R)'!C82</f>
        <v>0</v>
      </c>
      <c r="J83" s="131">
        <f>D83-'UIP Detail (R)'!D82</f>
        <v>0</v>
      </c>
    </row>
    <row r="84" spans="1:10" ht="15" customHeight="1" x14ac:dyDescent="0.2">
      <c r="A84" s="58" t="s">
        <v>513</v>
      </c>
      <c r="B84" s="59">
        <f>'UIP Detail (R)'!B83</f>
        <v>0</v>
      </c>
      <c r="C84" s="59">
        <f>'UIP Detail (R)'!C83</f>
        <v>0</v>
      </c>
      <c r="D84" s="59">
        <f>'UIP Detail (R)'!D83</f>
        <v>0</v>
      </c>
      <c r="E84" s="59">
        <f t="shared" si="3"/>
        <v>0</v>
      </c>
      <c r="F84" s="22"/>
      <c r="G84" s="22"/>
      <c r="H84" s="58" t="str">
        <f>'UIP Detail (R)'!A83</f>
        <v xml:space="preserve">               (17) 543 - Hydro Maint Res. Dams &amp; Waterways</v>
      </c>
      <c r="I84" s="131">
        <f>C84-'UIP Detail (R)'!C83</f>
        <v>0</v>
      </c>
      <c r="J84" s="131">
        <f>D84-'UIP Detail (R)'!D83</f>
        <v>0</v>
      </c>
    </row>
    <row r="85" spans="1:10" ht="15" customHeight="1" x14ac:dyDescent="0.2">
      <c r="A85" s="58" t="s">
        <v>514</v>
      </c>
      <c r="B85" s="59">
        <f>'UIP Detail (R)'!B84</f>
        <v>0</v>
      </c>
      <c r="C85" s="59">
        <f>'UIP Detail (R)'!C84</f>
        <v>0</v>
      </c>
      <c r="D85" s="59">
        <f>'UIP Detail (R)'!D84</f>
        <v>0</v>
      </c>
      <c r="E85" s="59">
        <f t="shared" si="3"/>
        <v>0</v>
      </c>
      <c r="F85" s="22"/>
      <c r="G85" s="22"/>
      <c r="H85" s="58" t="str">
        <f>'UIP Detail (R)'!A84</f>
        <v xml:space="preserve">               (17) 544 - Hydro Maint Electric Plant</v>
      </c>
      <c r="I85" s="131">
        <f>C85-'UIP Detail (R)'!C84</f>
        <v>0</v>
      </c>
      <c r="J85" s="131">
        <f>D85-'UIP Detail (R)'!D84</f>
        <v>0</v>
      </c>
    </row>
    <row r="86" spans="1:10" ht="15" customHeight="1" x14ac:dyDescent="0.2">
      <c r="A86" s="58" t="s">
        <v>515</v>
      </c>
      <c r="B86" s="59">
        <f>'UIP Detail (R)'!B85</f>
        <v>0</v>
      </c>
      <c r="C86" s="59">
        <f>'UIP Detail (R)'!C85</f>
        <v>0</v>
      </c>
      <c r="D86" s="59">
        <f>'UIP Detail (R)'!D85</f>
        <v>0</v>
      </c>
      <c r="E86" s="59">
        <f>SUM(B86:D86)</f>
        <v>0</v>
      </c>
      <c r="F86" s="22"/>
      <c r="G86" s="22"/>
      <c r="H86" s="58" t="str">
        <f>'UIP Detail (R)'!A85</f>
        <v xml:space="preserve">               (17) 545 - Hydro Maint Misc Hydraulic Plant</v>
      </c>
      <c r="I86" s="131">
        <f>C86-'UIP Detail (R)'!C85</f>
        <v>0</v>
      </c>
      <c r="J86" s="131">
        <f>D86-'UIP Detail (R)'!D85</f>
        <v>0</v>
      </c>
    </row>
    <row r="87" spans="1:10" ht="15" customHeight="1" x14ac:dyDescent="0.2">
      <c r="A87" s="58" t="s">
        <v>516</v>
      </c>
      <c r="B87" s="59">
        <f>'UIP Detail (R)'!B86</f>
        <v>0</v>
      </c>
      <c r="C87" s="59">
        <f>'UIP Detail (R)'!C86</f>
        <v>0</v>
      </c>
      <c r="D87" s="59">
        <f>'UIP Detail (R)'!D86</f>
        <v>0</v>
      </c>
      <c r="E87" s="59">
        <f t="shared" si="3"/>
        <v>0</v>
      </c>
      <c r="F87" s="22"/>
      <c r="G87" s="22"/>
      <c r="H87" s="58" t="str">
        <f>'UIP Detail (R)'!A86</f>
        <v xml:space="preserve">               (17) 546 - Other Pwr Gen Oper Supv &amp; Eng</v>
      </c>
      <c r="I87" s="131">
        <f>C87-'UIP Detail (R)'!C86</f>
        <v>0</v>
      </c>
      <c r="J87" s="131">
        <f>D87-'UIP Detail (R)'!D86</f>
        <v>0</v>
      </c>
    </row>
    <row r="88" spans="1:10" ht="15" customHeight="1" x14ac:dyDescent="0.2">
      <c r="A88" s="58" t="s">
        <v>517</v>
      </c>
      <c r="B88" s="59">
        <f>'UIP Detail (R)'!B87</f>
        <v>0</v>
      </c>
      <c r="C88" s="59">
        <f>'UIP Detail (R)'!C87</f>
        <v>0</v>
      </c>
      <c r="D88" s="59">
        <f>'UIP Detail (R)'!D87</f>
        <v>0</v>
      </c>
      <c r="E88" s="59">
        <f t="shared" si="3"/>
        <v>0</v>
      </c>
      <c r="F88" s="22"/>
      <c r="G88" s="22"/>
      <c r="H88" s="58" t="str">
        <f>'UIP Detail (R)'!A87</f>
        <v xml:space="preserve">               (17) 548 - Other Power Gen Oper Gen Exp</v>
      </c>
      <c r="I88" s="131">
        <f>C88-'UIP Detail (R)'!C87</f>
        <v>0</v>
      </c>
      <c r="J88" s="131">
        <f>D88-'UIP Detail (R)'!D87</f>
        <v>0</v>
      </c>
    </row>
    <row r="89" spans="1:10" ht="15" customHeight="1" x14ac:dyDescent="0.2">
      <c r="A89" s="58" t="s">
        <v>518</v>
      </c>
      <c r="B89" s="59">
        <f>'UIP Detail (R)'!B88</f>
        <v>0</v>
      </c>
      <c r="C89" s="59">
        <f>'UIP Detail (R)'!C88</f>
        <v>0</v>
      </c>
      <c r="D89" s="59">
        <f>'UIP Detail (R)'!D88</f>
        <v>0</v>
      </c>
      <c r="E89" s="59">
        <f t="shared" si="3"/>
        <v>0</v>
      </c>
      <c r="F89" s="22"/>
      <c r="G89" s="22"/>
      <c r="H89" s="58" t="str">
        <f>'UIP Detail (R)'!A88</f>
        <v xml:space="preserve">               (17) 549 - Other Power Gen Oper Misc</v>
      </c>
      <c r="I89" s="131">
        <f>C89-'UIP Detail (R)'!C88</f>
        <v>0</v>
      </c>
      <c r="J89" s="131">
        <f>D89-'UIP Detail (R)'!D88</f>
        <v>0</v>
      </c>
    </row>
    <row r="90" spans="1:10" ht="15" customHeight="1" x14ac:dyDescent="0.2">
      <c r="A90" s="58" t="s">
        <v>519</v>
      </c>
      <c r="B90" s="59">
        <f>'UIP Detail (R)'!B89</f>
        <v>0</v>
      </c>
      <c r="C90" s="59">
        <f>'UIP Detail (R)'!C89</f>
        <v>0</v>
      </c>
      <c r="D90" s="59">
        <f>'UIP Detail (R)'!D89</f>
        <v>0</v>
      </c>
      <c r="E90" s="59">
        <f t="shared" si="3"/>
        <v>0</v>
      </c>
      <c r="F90" s="22"/>
      <c r="G90" s="22"/>
      <c r="H90" s="58" t="str">
        <f>'UIP Detail (R)'!A89</f>
        <v xml:space="preserve">               (17) 550 - Other Power Gen Oper Rents</v>
      </c>
      <c r="I90" s="131">
        <f>C90-'UIP Detail (R)'!C89</f>
        <v>0</v>
      </c>
      <c r="J90" s="131">
        <f>D90-'UIP Detail (R)'!D89</f>
        <v>0</v>
      </c>
    </row>
    <row r="91" spans="1:10" ht="15" customHeight="1" x14ac:dyDescent="0.2">
      <c r="A91" s="58" t="s">
        <v>520</v>
      </c>
      <c r="B91" s="59">
        <f>'UIP Detail (R)'!B90</f>
        <v>0</v>
      </c>
      <c r="C91" s="59">
        <f>'UIP Detail (R)'!C90</f>
        <v>0</v>
      </c>
      <c r="D91" s="59">
        <f>'UIP Detail (R)'!D90</f>
        <v>0</v>
      </c>
      <c r="E91" s="59">
        <f t="shared" si="3"/>
        <v>0</v>
      </c>
      <c r="F91" s="22"/>
      <c r="G91" s="22"/>
      <c r="H91" s="58" t="str">
        <f>'UIP Detail (R)'!A90</f>
        <v xml:space="preserve">               (17) 551 - Other Power Gen Maint Supv &amp; Eng</v>
      </c>
      <c r="I91" s="131">
        <f>C91-'UIP Detail (R)'!C90</f>
        <v>0</v>
      </c>
      <c r="J91" s="131">
        <f>D91-'UIP Detail (R)'!D90</f>
        <v>0</v>
      </c>
    </row>
    <row r="92" spans="1:10" ht="15" customHeight="1" x14ac:dyDescent="0.2">
      <c r="A92" s="58" t="s">
        <v>521</v>
      </c>
      <c r="B92" s="59">
        <f>'UIP Detail (R)'!B91</f>
        <v>0</v>
      </c>
      <c r="C92" s="59">
        <f>'UIP Detail (R)'!C91</f>
        <v>0</v>
      </c>
      <c r="D92" s="59">
        <f>'UIP Detail (R)'!D91</f>
        <v>0</v>
      </c>
      <c r="E92" s="59">
        <f t="shared" si="3"/>
        <v>0</v>
      </c>
      <c r="F92" s="22"/>
      <c r="G92" s="22"/>
      <c r="H92" s="58" t="str">
        <f>'UIP Detail (R)'!A91</f>
        <v xml:space="preserve">               (17) 552 - Other Power Gen Maint Structures</v>
      </c>
      <c r="I92" s="131">
        <f>C92-'UIP Detail (R)'!C91</f>
        <v>0</v>
      </c>
      <c r="J92" s="131">
        <f>D92-'UIP Detail (R)'!D91</f>
        <v>0</v>
      </c>
    </row>
    <row r="93" spans="1:10" ht="15" customHeight="1" x14ac:dyDescent="0.2">
      <c r="A93" s="58" t="s">
        <v>522</v>
      </c>
      <c r="B93" s="59">
        <f>'UIP Detail (R)'!B92</f>
        <v>0</v>
      </c>
      <c r="C93" s="59">
        <f>'UIP Detail (R)'!C92</f>
        <v>0</v>
      </c>
      <c r="D93" s="59">
        <f>'UIP Detail (R)'!D92</f>
        <v>0</v>
      </c>
      <c r="E93" s="59">
        <f t="shared" si="3"/>
        <v>0</v>
      </c>
      <c r="F93" s="22"/>
      <c r="G93" s="22"/>
      <c r="H93" s="58" t="str">
        <f>'UIP Detail (R)'!A92</f>
        <v xml:space="preserve">               (17) 553 - Other Power Gen Maint Gen &amp; Elec</v>
      </c>
      <c r="I93" s="131">
        <f>C93-'UIP Detail (R)'!C92</f>
        <v>0</v>
      </c>
      <c r="J93" s="131">
        <f>D93-'UIP Detail (R)'!D92</f>
        <v>0</v>
      </c>
    </row>
    <row r="94" spans="1:10" ht="15" customHeight="1" x14ac:dyDescent="0.2">
      <c r="A94" s="58" t="s">
        <v>523</v>
      </c>
      <c r="B94" s="59">
        <f>'UIP Detail (R)'!B93</f>
        <v>0</v>
      </c>
      <c r="C94" s="59">
        <f>'UIP Detail (R)'!C93</f>
        <v>0</v>
      </c>
      <c r="D94" s="59">
        <f>'UIP Detail (R)'!D93</f>
        <v>0</v>
      </c>
      <c r="E94" s="59">
        <f t="shared" si="3"/>
        <v>0</v>
      </c>
      <c r="F94" s="22"/>
      <c r="G94" s="22"/>
      <c r="H94" s="58" t="str">
        <f>'UIP Detail (R)'!A93</f>
        <v xml:space="preserve">               (17) 554 - Other Power Gen Maint Misc</v>
      </c>
      <c r="I94" s="131">
        <f>C94-'UIP Detail (R)'!C93</f>
        <v>0</v>
      </c>
      <c r="J94" s="131">
        <f>D94-'UIP Detail (R)'!D93</f>
        <v>0</v>
      </c>
    </row>
    <row r="95" spans="1:10" ht="15" customHeight="1" x14ac:dyDescent="0.2">
      <c r="A95" s="58" t="s">
        <v>524</v>
      </c>
      <c r="B95" s="59">
        <f>'UIP Detail (R)'!B94</f>
        <v>0</v>
      </c>
      <c r="C95" s="59">
        <f>'UIP Detail (R)'!C94</f>
        <v>0</v>
      </c>
      <c r="D95" s="59">
        <f>'UIP Detail (R)'!D94</f>
        <v>0</v>
      </c>
      <c r="E95" s="59">
        <f t="shared" si="3"/>
        <v>0</v>
      </c>
      <c r="F95" s="22"/>
      <c r="G95" s="22"/>
      <c r="H95" s="58" t="str">
        <f>'UIP Detail (R)'!A94</f>
        <v xml:space="preserve">               (17) 556 - System Control &amp; Load Dispatch</v>
      </c>
      <c r="I95" s="131">
        <f>C95-'UIP Detail (R)'!C94</f>
        <v>0</v>
      </c>
      <c r="J95" s="131">
        <f>D95-'UIP Detail (R)'!D94</f>
        <v>0</v>
      </c>
    </row>
    <row r="96" spans="1:10" ht="15" customHeight="1" x14ac:dyDescent="0.2">
      <c r="A96" s="58" t="s">
        <v>525</v>
      </c>
      <c r="B96" s="59">
        <f>'UIP Detail (R)'!B95</f>
        <v>0</v>
      </c>
      <c r="C96" s="59">
        <f>'UIP Detail (R)'!C95</f>
        <v>0</v>
      </c>
      <c r="D96" s="59">
        <f>'UIP Detail (R)'!D95</f>
        <v>0</v>
      </c>
      <c r="E96" s="59">
        <f t="shared" si="3"/>
        <v>0</v>
      </c>
      <c r="F96" s="22"/>
      <c r="G96" s="22"/>
      <c r="H96" s="58" t="str">
        <f>'UIP Detail (R)'!A95</f>
        <v xml:space="preserve">               (17) 710 - Production Operations Supv &amp; Engineering</v>
      </c>
      <c r="I96" s="131">
        <f>C96-'UIP Detail (R)'!C95</f>
        <v>0</v>
      </c>
      <c r="J96" s="131">
        <f>D96-'UIP Detail (R)'!D95</f>
        <v>0</v>
      </c>
    </row>
    <row r="97" spans="1:237" ht="15" customHeight="1" x14ac:dyDescent="0.2">
      <c r="A97" s="58" t="s">
        <v>526</v>
      </c>
      <c r="B97" s="59">
        <f>'UIP Detail (R)'!B96</f>
        <v>0</v>
      </c>
      <c r="C97" s="59">
        <f>'UIP Detail (R)'!C96</f>
        <v>0</v>
      </c>
      <c r="D97" s="59">
        <f>'UIP Detail (R)'!D96</f>
        <v>0</v>
      </c>
      <c r="E97" s="59">
        <f t="shared" si="3"/>
        <v>0</v>
      </c>
      <c r="F97" s="22"/>
      <c r="G97" s="22"/>
      <c r="H97" s="58" t="str">
        <f>'UIP Detail (R)'!A96</f>
        <v xml:space="preserve">               (17) 717 - Liquefied Petroleum Gas Expenses</v>
      </c>
      <c r="I97" s="131">
        <f>C97-'UIP Detail (R)'!C96</f>
        <v>0</v>
      </c>
      <c r="J97" s="131">
        <f>D97-'UIP Detail (R)'!D96</f>
        <v>0</v>
      </c>
    </row>
    <row r="98" spans="1:237" ht="15" customHeight="1" x14ac:dyDescent="0.2">
      <c r="A98" s="58" t="s">
        <v>527</v>
      </c>
      <c r="B98" s="59">
        <f>'UIP Detail (R)'!B97</f>
        <v>0</v>
      </c>
      <c r="C98" s="59">
        <f>'UIP Detail (R)'!C97</f>
        <v>0</v>
      </c>
      <c r="D98" s="59">
        <f>'UIP Detail (R)'!D97</f>
        <v>0</v>
      </c>
      <c r="E98" s="59">
        <f t="shared" si="3"/>
        <v>0</v>
      </c>
      <c r="F98" s="22"/>
      <c r="G98" s="22"/>
      <c r="H98" s="58" t="str">
        <f>'UIP Detail (R)'!A97</f>
        <v xml:space="preserve">               (17) 735 - Misc Gas Production Exp</v>
      </c>
      <c r="I98" s="131">
        <f>C98-'UIP Detail (R)'!C97</f>
        <v>0</v>
      </c>
      <c r="J98" s="131">
        <f>D98-'UIP Detail (R)'!D97</f>
        <v>0</v>
      </c>
    </row>
    <row r="99" spans="1:237" ht="15" customHeight="1" x14ac:dyDescent="0.2">
      <c r="A99" s="58" t="s">
        <v>528</v>
      </c>
      <c r="B99" s="59">
        <f>'UIP Detail (R)'!B98</f>
        <v>0</v>
      </c>
      <c r="C99" s="59">
        <f>'UIP Detail (R)'!C98</f>
        <v>0</v>
      </c>
      <c r="D99" s="59">
        <f>'UIP Detail (R)'!D98</f>
        <v>0</v>
      </c>
      <c r="E99" s="59">
        <f t="shared" si="3"/>
        <v>0</v>
      </c>
      <c r="F99" s="22"/>
      <c r="G99" s="22"/>
      <c r="H99" s="58" t="str">
        <f>'UIP Detail (R)'!A98</f>
        <v xml:space="preserve">               (17) 741 - Production Plant Maint Structures</v>
      </c>
      <c r="I99" s="131">
        <f>C99-'UIP Detail (R)'!C98</f>
        <v>0</v>
      </c>
      <c r="J99" s="131">
        <f>D99-'UIP Detail (R)'!D98</f>
        <v>0</v>
      </c>
    </row>
    <row r="100" spans="1:237" ht="15" customHeight="1" x14ac:dyDescent="0.2">
      <c r="A100" s="58" t="s">
        <v>529</v>
      </c>
      <c r="B100" s="59">
        <f>'UIP Detail (R)'!B99</f>
        <v>0</v>
      </c>
      <c r="C100" s="59">
        <f>'UIP Detail (R)'!C99</f>
        <v>0</v>
      </c>
      <c r="D100" s="59">
        <f>'UIP Detail (R)'!D99</f>
        <v>0</v>
      </c>
      <c r="E100" s="59">
        <f t="shared" si="3"/>
        <v>0</v>
      </c>
      <c r="F100" s="22"/>
      <c r="G100" s="22"/>
      <c r="H100" s="58" t="str">
        <f>'UIP Detail (R)'!A99</f>
        <v xml:space="preserve">               (17) 742 - Production Plant Maint Prod Equip</v>
      </c>
      <c r="I100" s="131">
        <f>C100-'UIP Detail (R)'!C99</f>
        <v>0</v>
      </c>
      <c r="J100" s="131">
        <f>D100-'UIP Detail (R)'!D99</f>
        <v>0</v>
      </c>
    </row>
    <row r="101" spans="1:237" ht="15" customHeight="1" x14ac:dyDescent="0.2">
      <c r="A101" s="58" t="s">
        <v>530</v>
      </c>
      <c r="B101" s="59">
        <f>'UIP Detail (R)'!B100</f>
        <v>0</v>
      </c>
      <c r="C101" s="59">
        <f>'UIP Detail (R)'!C100</f>
        <v>0</v>
      </c>
      <c r="D101" s="59">
        <f>'UIP Detail (R)'!D100</f>
        <v>0</v>
      </c>
      <c r="E101" s="59">
        <f t="shared" si="3"/>
        <v>0</v>
      </c>
      <c r="F101" s="22"/>
      <c r="G101" s="22"/>
      <c r="H101" s="58" t="str">
        <f>'UIP Detail (R)'!A100</f>
        <v xml:space="preserve">               (17) 8072 - Purchased Gas Expenses</v>
      </c>
      <c r="I101" s="131">
        <f>C101-'UIP Detail (R)'!C100</f>
        <v>0</v>
      </c>
      <c r="J101" s="131">
        <f>D101-'UIP Detail (R)'!D100</f>
        <v>0</v>
      </c>
    </row>
    <row r="102" spans="1:237" ht="15" customHeight="1" x14ac:dyDescent="0.2">
      <c r="A102" s="58" t="s">
        <v>76</v>
      </c>
      <c r="B102" s="59">
        <f>'UIP Detail (R)'!B101</f>
        <v>0</v>
      </c>
      <c r="C102" s="59">
        <f>'UIP Detail (R)'!C101</f>
        <v>0</v>
      </c>
      <c r="D102" s="59">
        <f>'UIP Detail (R)'!D101</f>
        <v>0</v>
      </c>
      <c r="E102" s="59">
        <f t="shared" si="3"/>
        <v>0</v>
      </c>
      <c r="F102" s="22"/>
      <c r="G102" s="22"/>
      <c r="H102" s="58" t="str">
        <f>'UIP Detail (R)'!A101</f>
        <v xml:space="preserve">               (17) 8074 - Purchased Gas Calculation Exp</v>
      </c>
      <c r="I102" s="131">
        <f>C102-'UIP Detail (R)'!C101</f>
        <v>0</v>
      </c>
      <c r="J102" s="131">
        <f>D102-'UIP Detail (R)'!D101</f>
        <v>0</v>
      </c>
    </row>
    <row r="103" spans="1:237" ht="15" customHeight="1" x14ac:dyDescent="0.2">
      <c r="A103" s="58" t="s">
        <v>531</v>
      </c>
      <c r="B103" s="59">
        <f>'UIP Detail (R)'!B102</f>
        <v>0</v>
      </c>
      <c r="C103" s="59">
        <f>'UIP Detail (R)'!C102</f>
        <v>0</v>
      </c>
      <c r="D103" s="59">
        <f>'UIP Detail (R)'!D102</f>
        <v>0</v>
      </c>
      <c r="E103" s="59">
        <f t="shared" si="3"/>
        <v>0</v>
      </c>
      <c r="F103" s="22"/>
      <c r="G103" s="22"/>
      <c r="H103" s="60" t="str">
        <f>'UIP Detail (R)'!A102</f>
        <v xml:space="preserve">               (17) 812 - Gas Used For Other Utility Operations</v>
      </c>
      <c r="I103" s="131">
        <f>C103-'UIP Detail (R)'!C102</f>
        <v>0</v>
      </c>
      <c r="J103" s="131">
        <f>D103-'UIP Detail (R)'!D102</f>
        <v>0</v>
      </c>
    </row>
    <row r="104" spans="1:237" ht="15" customHeight="1" x14ac:dyDescent="0.2">
      <c r="A104" s="58" t="s">
        <v>532</v>
      </c>
      <c r="B104" s="59">
        <f>'UIP Detail (R)'!B103</f>
        <v>0</v>
      </c>
      <c r="C104" s="59">
        <f>'UIP Detail (R)'!C103</f>
        <v>0</v>
      </c>
      <c r="D104" s="59">
        <f>'UIP Detail (R)'!D103</f>
        <v>0</v>
      </c>
      <c r="E104" s="59">
        <f t="shared" si="3"/>
        <v>0</v>
      </c>
      <c r="F104" s="22"/>
      <c r="G104" s="22"/>
      <c r="H104" s="58" t="str">
        <f>'UIP Detail (R)'!A103</f>
        <v xml:space="preserve">               (17) 813 - Other Gas Supply Expenses</v>
      </c>
      <c r="I104" s="131">
        <f>C104-'UIP Detail (R)'!C103</f>
        <v>0</v>
      </c>
      <c r="J104" s="131">
        <f>D104-'UIP Detail (R)'!D103</f>
        <v>0</v>
      </c>
    </row>
    <row r="105" spans="1:237" ht="15" customHeight="1" x14ac:dyDescent="0.2">
      <c r="A105" s="60" t="s">
        <v>533</v>
      </c>
      <c r="B105" s="59">
        <f>'UIP Detail (R)'!B104</f>
        <v>0</v>
      </c>
      <c r="C105" s="59">
        <f>'UIP Detail (R)'!C104</f>
        <v>0</v>
      </c>
      <c r="D105" s="59">
        <f>'UIP Detail (R)'!D104</f>
        <v>0</v>
      </c>
      <c r="E105" s="59">
        <f t="shared" si="3"/>
        <v>0</v>
      </c>
      <c r="F105" s="22"/>
      <c r="G105" s="22"/>
      <c r="H105" s="58" t="str">
        <f>'UIP Detail (R)'!A104</f>
        <v xml:space="preserve">               (17) 814 - Undergrnd Strge - Operation Supv &amp; Eng</v>
      </c>
      <c r="I105" s="131">
        <f>C105-'UIP Detail (R)'!C104</f>
        <v>0</v>
      </c>
      <c r="J105" s="131">
        <f>D105-'UIP Detail (R)'!D104</f>
        <v>0</v>
      </c>
    </row>
    <row r="106" spans="1:237" ht="15" customHeight="1" x14ac:dyDescent="0.2">
      <c r="A106" s="58" t="s">
        <v>534</v>
      </c>
      <c r="B106" s="59">
        <f>'UIP Detail (R)'!B105</f>
        <v>0</v>
      </c>
      <c r="C106" s="59">
        <f>'UIP Detail (R)'!C105</f>
        <v>0</v>
      </c>
      <c r="D106" s="59">
        <f>'UIP Detail (R)'!D105</f>
        <v>0</v>
      </c>
      <c r="E106" s="59">
        <f t="shared" si="3"/>
        <v>0</v>
      </c>
      <c r="F106" s="22"/>
      <c r="G106" s="22"/>
      <c r="H106" s="58" t="str">
        <f>'UIP Detail (R)'!A105</f>
        <v xml:space="preserve">               (17) 815 - Undergrnd Strge - Oper Map &amp; Records</v>
      </c>
      <c r="I106" s="131">
        <f>C106-'UIP Detail (R)'!C105</f>
        <v>0</v>
      </c>
      <c r="J106" s="131">
        <f>D106-'UIP Detail (R)'!D105</f>
        <v>0</v>
      </c>
    </row>
    <row r="107" spans="1:237" ht="15" customHeight="1" x14ac:dyDescent="0.2">
      <c r="A107" s="58" t="s">
        <v>535</v>
      </c>
      <c r="B107" s="59">
        <f>'UIP Detail (R)'!B106</f>
        <v>0</v>
      </c>
      <c r="C107" s="59">
        <f>'UIP Detail (R)'!C106</f>
        <v>0</v>
      </c>
      <c r="D107" s="59">
        <f>'UIP Detail (R)'!D106</f>
        <v>0</v>
      </c>
      <c r="E107" s="59">
        <f t="shared" si="3"/>
        <v>0</v>
      </c>
      <c r="F107" s="22"/>
      <c r="G107" s="23"/>
      <c r="H107" s="58" t="str">
        <f>'UIP Detail (R)'!A106</f>
        <v xml:space="preserve">               (17) 816 - Undergrnd Strge - Oper Wells Expense</v>
      </c>
      <c r="I107" s="131">
        <f>C107-'UIP Detail (R)'!C106</f>
        <v>0</v>
      </c>
      <c r="J107" s="131">
        <f>D107-'UIP Detail (R)'!D106</f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</row>
    <row r="108" spans="1:237" ht="15" customHeight="1" x14ac:dyDescent="0.2">
      <c r="A108" s="58" t="s">
        <v>536</v>
      </c>
      <c r="B108" s="59">
        <f>'UIP Detail (R)'!B107</f>
        <v>0</v>
      </c>
      <c r="C108" s="59">
        <f>'UIP Detail (R)'!C107</f>
        <v>0</v>
      </c>
      <c r="D108" s="59">
        <f>'UIP Detail (R)'!D107</f>
        <v>0</v>
      </c>
      <c r="E108" s="59">
        <f t="shared" si="3"/>
        <v>0</v>
      </c>
      <c r="F108" s="22"/>
      <c r="G108" s="22"/>
      <c r="H108" s="58" t="str">
        <f>'UIP Detail (R)'!A107</f>
        <v xml:space="preserve">               (17) 817 - Undergrnd Strge - Oper Lines Expense</v>
      </c>
      <c r="I108" s="131">
        <f>C108-'UIP Detail (R)'!C107</f>
        <v>0</v>
      </c>
      <c r="J108" s="131">
        <f>D108-'UIP Detail (R)'!D107</f>
        <v>0</v>
      </c>
    </row>
    <row r="109" spans="1:237" ht="15" customHeight="1" x14ac:dyDescent="0.2">
      <c r="A109" s="58" t="s">
        <v>537</v>
      </c>
      <c r="B109" s="59">
        <f>'UIP Detail (R)'!B108</f>
        <v>0</v>
      </c>
      <c r="C109" s="59">
        <f>'UIP Detail (R)'!C108</f>
        <v>0</v>
      </c>
      <c r="D109" s="59">
        <f>'UIP Detail (R)'!D108</f>
        <v>0</v>
      </c>
      <c r="E109" s="59">
        <f t="shared" si="3"/>
        <v>0</v>
      </c>
      <c r="F109" s="22"/>
      <c r="G109" s="22"/>
      <c r="H109" s="58" t="str">
        <f>'UIP Detail (R)'!A108</f>
        <v xml:space="preserve">               (17) 818 - Undergrnd Strge - Oper Compressor Sta Exp</v>
      </c>
      <c r="I109" s="131">
        <f>C109-'UIP Detail (R)'!C108</f>
        <v>0</v>
      </c>
      <c r="J109" s="131">
        <f>D109-'UIP Detail (R)'!D108</f>
        <v>0</v>
      </c>
    </row>
    <row r="110" spans="1:237" ht="15" customHeight="1" x14ac:dyDescent="0.2">
      <c r="A110" s="58" t="s">
        <v>538</v>
      </c>
      <c r="B110" s="59">
        <f>'UIP Detail (R)'!B109</f>
        <v>0</v>
      </c>
      <c r="C110" s="59">
        <f>'UIP Detail (R)'!C109</f>
        <v>0</v>
      </c>
      <c r="D110" s="59">
        <f>'UIP Detail (R)'!D109</f>
        <v>0</v>
      </c>
      <c r="E110" s="59">
        <f t="shared" si="3"/>
        <v>0</v>
      </c>
      <c r="F110" s="22"/>
      <c r="G110" s="22"/>
      <c r="H110" s="58" t="str">
        <f>'UIP Detail (R)'!A109</f>
        <v xml:space="preserve">               (17) 819 - Undergrnd Strge - Oper Compressor Sta Fuel</v>
      </c>
      <c r="I110" s="131">
        <f>C110-'UIP Detail (R)'!C109</f>
        <v>0</v>
      </c>
      <c r="J110" s="131">
        <f>D110-'UIP Detail (R)'!D109</f>
        <v>0</v>
      </c>
    </row>
    <row r="111" spans="1:237" ht="15" customHeight="1" x14ac:dyDescent="0.2">
      <c r="A111" s="58" t="s">
        <v>539</v>
      </c>
      <c r="B111" s="59">
        <f>'UIP Detail (R)'!B110</f>
        <v>0</v>
      </c>
      <c r="C111" s="59">
        <f>'UIP Detail (R)'!C110</f>
        <v>0</v>
      </c>
      <c r="D111" s="59">
        <f>'UIP Detail (R)'!D110</f>
        <v>0</v>
      </c>
      <c r="E111" s="59">
        <f t="shared" si="3"/>
        <v>0</v>
      </c>
      <c r="F111" s="22"/>
      <c r="G111" s="22"/>
      <c r="H111" s="58" t="str">
        <f>'UIP Detail (R)'!A110</f>
        <v xml:space="preserve">               (17) 820 - Undergrnd Strge - Oper Meas &amp; Reg Sta Exp</v>
      </c>
      <c r="I111" s="131">
        <f>C111-'UIP Detail (R)'!C110</f>
        <v>0</v>
      </c>
      <c r="J111" s="131">
        <f>D111-'UIP Detail (R)'!D110</f>
        <v>0</v>
      </c>
    </row>
    <row r="112" spans="1:237" ht="15" customHeight="1" x14ac:dyDescent="0.2">
      <c r="A112" s="58" t="s">
        <v>540</v>
      </c>
      <c r="B112" s="59">
        <f>'UIP Detail (R)'!B111</f>
        <v>0</v>
      </c>
      <c r="C112" s="59">
        <f>'UIP Detail (R)'!C111</f>
        <v>0</v>
      </c>
      <c r="D112" s="59">
        <f>'UIP Detail (R)'!D111</f>
        <v>0</v>
      </c>
      <c r="E112" s="59">
        <f t="shared" si="3"/>
        <v>0</v>
      </c>
      <c r="F112" s="22"/>
      <c r="G112" s="22"/>
      <c r="H112" s="58" t="str">
        <f>'UIP Detail (R)'!A111</f>
        <v xml:space="preserve">               (17) 821 - Undergrnd Strge - Oper Purification Exp</v>
      </c>
      <c r="I112" s="131">
        <f>C112-'UIP Detail (R)'!C111</f>
        <v>0</v>
      </c>
      <c r="J112" s="131">
        <f>D112-'UIP Detail (R)'!D111</f>
        <v>0</v>
      </c>
    </row>
    <row r="113" spans="1:10" ht="15" customHeight="1" x14ac:dyDescent="0.2">
      <c r="A113" s="58" t="s">
        <v>541</v>
      </c>
      <c r="B113" s="59">
        <f>'UIP Detail (R)'!B112</f>
        <v>0</v>
      </c>
      <c r="C113" s="59">
        <f>'UIP Detail (R)'!C112</f>
        <v>0</v>
      </c>
      <c r="D113" s="59">
        <f>'UIP Detail (R)'!D112</f>
        <v>0</v>
      </c>
      <c r="E113" s="59">
        <f t="shared" si="3"/>
        <v>0</v>
      </c>
      <c r="F113" s="22"/>
      <c r="G113" s="22"/>
      <c r="H113" s="58" t="str">
        <f>'UIP Detail (R)'!A112</f>
        <v xml:space="preserve">               (17) 823 - Storage Gas Losses</v>
      </c>
      <c r="I113" s="131">
        <f>C113-'UIP Detail (R)'!C112</f>
        <v>0</v>
      </c>
      <c r="J113" s="131">
        <f>D113-'UIP Detail (R)'!D112</f>
        <v>0</v>
      </c>
    </row>
    <row r="114" spans="1:10" ht="15" customHeight="1" x14ac:dyDescent="0.2">
      <c r="A114" s="58" t="s">
        <v>542</v>
      </c>
      <c r="B114" s="59">
        <f>'UIP Detail (R)'!B113</f>
        <v>0</v>
      </c>
      <c r="C114" s="59">
        <f>'UIP Detail (R)'!C113</f>
        <v>0</v>
      </c>
      <c r="D114" s="59">
        <f>'UIP Detail (R)'!D113</f>
        <v>0</v>
      </c>
      <c r="E114" s="59">
        <f t="shared" si="3"/>
        <v>0</v>
      </c>
      <c r="F114" s="22"/>
      <c r="G114" s="22"/>
      <c r="H114" s="58" t="str">
        <f>'UIP Detail (R)'!A113</f>
        <v xml:space="preserve">               (17) 824 - Undergrnd Strge - Oper Other Expenses</v>
      </c>
      <c r="I114" s="131">
        <f>C114-'UIP Detail (R)'!C113</f>
        <v>0</v>
      </c>
      <c r="J114" s="131">
        <f>D114-'UIP Detail (R)'!D113</f>
        <v>0</v>
      </c>
    </row>
    <row r="115" spans="1:10" ht="15" customHeight="1" x14ac:dyDescent="0.2">
      <c r="A115" s="58" t="s">
        <v>543</v>
      </c>
      <c r="B115" s="59">
        <f>'UIP Detail (R)'!B114</f>
        <v>0</v>
      </c>
      <c r="C115" s="59">
        <f>'UIP Detail (R)'!C114</f>
        <v>0</v>
      </c>
      <c r="D115" s="59">
        <f>'UIP Detail (R)'!D114</f>
        <v>0</v>
      </c>
      <c r="E115" s="59">
        <f t="shared" si="3"/>
        <v>0</v>
      </c>
      <c r="F115" s="22"/>
      <c r="G115" s="22"/>
      <c r="H115" s="58" t="str">
        <f>'UIP Detail (R)'!A114</f>
        <v xml:space="preserve">               (17) 825 - Undergrnd Strge - Oper Storage Well Royalty</v>
      </c>
      <c r="I115" s="131">
        <f>C115-'UIP Detail (R)'!C114</f>
        <v>0</v>
      </c>
      <c r="J115" s="131">
        <f>D115-'UIP Detail (R)'!D114</f>
        <v>0</v>
      </c>
    </row>
    <row r="116" spans="1:10" ht="15" customHeight="1" x14ac:dyDescent="0.2">
      <c r="A116" s="58" t="s">
        <v>544</v>
      </c>
      <c r="B116" s="59">
        <f>'UIP Detail (R)'!B115</f>
        <v>0</v>
      </c>
      <c r="C116" s="59">
        <f>'UIP Detail (R)'!C115</f>
        <v>0</v>
      </c>
      <c r="D116" s="59">
        <f>'UIP Detail (R)'!D115</f>
        <v>0</v>
      </c>
      <c r="E116" s="59">
        <f t="shared" si="3"/>
        <v>0</v>
      </c>
      <c r="F116" s="22"/>
      <c r="G116" s="22"/>
      <c r="H116" s="58" t="str">
        <f>'UIP Detail (R)'!A115</f>
        <v xml:space="preserve">               (17) 826 - Undergrnd Strge - Oper Other Storage Rents</v>
      </c>
      <c r="I116" s="131">
        <f>C116-'UIP Detail (R)'!C115</f>
        <v>0</v>
      </c>
      <c r="J116" s="131">
        <f>D116-'UIP Detail (R)'!D115</f>
        <v>0</v>
      </c>
    </row>
    <row r="117" spans="1:10" ht="15" customHeight="1" x14ac:dyDescent="0.2">
      <c r="A117" s="58" t="s">
        <v>545</v>
      </c>
      <c r="B117" s="59">
        <f>'UIP Detail (R)'!B116</f>
        <v>0</v>
      </c>
      <c r="C117" s="59">
        <f>'UIP Detail (R)'!C116</f>
        <v>0</v>
      </c>
      <c r="D117" s="59">
        <f>'UIP Detail (R)'!D116</f>
        <v>0</v>
      </c>
      <c r="E117" s="59">
        <f t="shared" si="3"/>
        <v>0</v>
      </c>
      <c r="F117" s="22"/>
      <c r="G117" s="22"/>
      <c r="H117" s="58" t="str">
        <f>'UIP Detail (R)'!A116</f>
        <v xml:space="preserve">               (17) 830 - Undergrnd Strge - Maint Supv &amp; Engineering</v>
      </c>
      <c r="I117" s="131">
        <f>C117-'UIP Detail (R)'!C116</f>
        <v>0</v>
      </c>
      <c r="J117" s="131">
        <f>D117-'UIP Detail (R)'!D116</f>
        <v>0</v>
      </c>
    </row>
    <row r="118" spans="1:10" ht="15" customHeight="1" x14ac:dyDescent="0.2">
      <c r="A118" s="58" t="s">
        <v>546</v>
      </c>
      <c r="B118" s="59">
        <f>'UIP Detail (R)'!B117</f>
        <v>0</v>
      </c>
      <c r="C118" s="59">
        <f>'UIP Detail (R)'!C117</f>
        <v>0</v>
      </c>
      <c r="D118" s="59">
        <f>'UIP Detail (R)'!D117</f>
        <v>0</v>
      </c>
      <c r="E118" s="59">
        <f t="shared" si="3"/>
        <v>0</v>
      </c>
      <c r="F118" s="22"/>
      <c r="G118" s="22"/>
      <c r="H118" s="58" t="str">
        <f>'UIP Detail (R)'!A117</f>
        <v xml:space="preserve">               (17) 831 - Undergrnd Strge - Maint Structures</v>
      </c>
      <c r="I118" s="131">
        <f>C118-'UIP Detail (R)'!C117</f>
        <v>0</v>
      </c>
      <c r="J118" s="131">
        <f>D118-'UIP Detail (R)'!D117</f>
        <v>0</v>
      </c>
    </row>
    <row r="119" spans="1:10" ht="15" customHeight="1" x14ac:dyDescent="0.2">
      <c r="A119" s="58" t="s">
        <v>547</v>
      </c>
      <c r="B119" s="59">
        <f>'UIP Detail (R)'!B118</f>
        <v>0</v>
      </c>
      <c r="C119" s="59">
        <f>'UIP Detail (R)'!C118</f>
        <v>0</v>
      </c>
      <c r="D119" s="59">
        <f>'UIP Detail (R)'!D118</f>
        <v>0</v>
      </c>
      <c r="E119" s="59">
        <f t="shared" si="3"/>
        <v>0</v>
      </c>
      <c r="F119" s="22"/>
      <c r="G119" s="22"/>
      <c r="H119" s="58" t="str">
        <f>'UIP Detail (R)'!A118</f>
        <v xml:space="preserve">               (17) 832 - Undergrnd Strge - Maint Reservoirs &amp; Wells</v>
      </c>
      <c r="I119" s="131">
        <f>C119-'UIP Detail (R)'!C118</f>
        <v>0</v>
      </c>
      <c r="J119" s="131">
        <f>D119-'UIP Detail (R)'!D118</f>
        <v>0</v>
      </c>
    </row>
    <row r="120" spans="1:10" ht="15" customHeight="1" x14ac:dyDescent="0.2">
      <c r="A120" s="58" t="s">
        <v>548</v>
      </c>
      <c r="B120" s="59">
        <f>'UIP Detail (R)'!B119</f>
        <v>0</v>
      </c>
      <c r="C120" s="59">
        <f>'UIP Detail (R)'!C119</f>
        <v>0</v>
      </c>
      <c r="D120" s="59">
        <f>'UIP Detail (R)'!D119</f>
        <v>0</v>
      </c>
      <c r="E120" s="59">
        <f t="shared" si="3"/>
        <v>0</v>
      </c>
      <c r="F120" s="22"/>
      <c r="G120" s="22"/>
      <c r="H120" s="58" t="str">
        <f>'UIP Detail (R)'!A119</f>
        <v xml:space="preserve">               (17) 833 - Undergrnd Strge - Maint Of Lines</v>
      </c>
      <c r="I120" s="131">
        <f>C120-'UIP Detail (R)'!C119</f>
        <v>0</v>
      </c>
      <c r="J120" s="131">
        <f>D120-'UIP Detail (R)'!D119</f>
        <v>0</v>
      </c>
    </row>
    <row r="121" spans="1:10" ht="15" customHeight="1" x14ac:dyDescent="0.2">
      <c r="A121" s="58" t="s">
        <v>549</v>
      </c>
      <c r="B121" s="59">
        <f>'UIP Detail (R)'!B120</f>
        <v>0</v>
      </c>
      <c r="C121" s="59">
        <f>'UIP Detail (R)'!C120</f>
        <v>0</v>
      </c>
      <c r="D121" s="59">
        <f>'UIP Detail (R)'!D120</f>
        <v>0</v>
      </c>
      <c r="E121" s="59">
        <f t="shared" si="3"/>
        <v>0</v>
      </c>
      <c r="F121" s="22"/>
      <c r="G121" s="22"/>
      <c r="H121" s="58" t="str">
        <f>'UIP Detail (R)'!A120</f>
        <v xml:space="preserve">               (17) 834 - Undergrnd Strge - Maint Compressor Sta Equip</v>
      </c>
      <c r="I121" s="131">
        <f>C121-'UIP Detail (R)'!C120</f>
        <v>0</v>
      </c>
      <c r="J121" s="131">
        <f>D121-'UIP Detail (R)'!D120</f>
        <v>0</v>
      </c>
    </row>
    <row r="122" spans="1:10" ht="15" customHeight="1" x14ac:dyDescent="0.2">
      <c r="A122" s="58" t="s">
        <v>550</v>
      </c>
      <c r="B122" s="59">
        <f>'UIP Detail (R)'!B121</f>
        <v>0</v>
      </c>
      <c r="C122" s="59">
        <f>'UIP Detail (R)'!C121</f>
        <v>0</v>
      </c>
      <c r="D122" s="59">
        <f>'UIP Detail (R)'!D121</f>
        <v>0</v>
      </c>
      <c r="E122" s="59">
        <f t="shared" si="3"/>
        <v>0</v>
      </c>
      <c r="F122" s="22"/>
      <c r="G122" s="22"/>
      <c r="H122" s="58" t="str">
        <f>'UIP Detail (R)'!A121</f>
        <v xml:space="preserve">               (17) 835 - Undergrnd Strge - Maint Meas &amp; Reg Sta E</v>
      </c>
      <c r="I122" s="131">
        <f>C122-'UIP Detail (R)'!C121</f>
        <v>0</v>
      </c>
      <c r="J122" s="131">
        <f>D122-'UIP Detail (R)'!D121</f>
        <v>0</v>
      </c>
    </row>
    <row r="123" spans="1:10" ht="15" customHeight="1" x14ac:dyDescent="0.2">
      <c r="A123" s="58" t="s">
        <v>551</v>
      </c>
      <c r="B123" s="59">
        <f>'UIP Detail (R)'!B122</f>
        <v>0</v>
      </c>
      <c r="C123" s="59">
        <f>'UIP Detail (R)'!C122</f>
        <v>0</v>
      </c>
      <c r="D123" s="59">
        <f>'UIP Detail (R)'!D122</f>
        <v>0</v>
      </c>
      <c r="E123" s="59">
        <f t="shared" si="3"/>
        <v>0</v>
      </c>
      <c r="F123" s="22"/>
      <c r="G123" s="22"/>
      <c r="H123" s="58" t="str">
        <f>'UIP Detail (R)'!A122</f>
        <v xml:space="preserve">               (17) 836 - Undergrnd Strge - Maint Purification Equip</v>
      </c>
      <c r="I123" s="131">
        <f>C123-'UIP Detail (R)'!C122</f>
        <v>0</v>
      </c>
      <c r="J123" s="131">
        <f>D123-'UIP Detail (R)'!D122</f>
        <v>0</v>
      </c>
    </row>
    <row r="124" spans="1:10" ht="15" customHeight="1" x14ac:dyDescent="0.2">
      <c r="A124" s="58" t="s">
        <v>552</v>
      </c>
      <c r="B124" s="59">
        <f>'UIP Detail (R)'!B123</f>
        <v>0</v>
      </c>
      <c r="C124" s="59">
        <f>'UIP Detail (R)'!C123</f>
        <v>0</v>
      </c>
      <c r="D124" s="59">
        <f>'UIP Detail (R)'!D123</f>
        <v>0</v>
      </c>
      <c r="E124" s="59">
        <f t="shared" si="3"/>
        <v>0</v>
      </c>
      <c r="F124" s="22"/>
      <c r="G124" s="22"/>
      <c r="H124" s="58" t="str">
        <f>'UIP Detail (R)'!A123</f>
        <v xml:space="preserve">               (17) 837 - Undergrnd Strge-Maint Other Equipment</v>
      </c>
      <c r="I124" s="131">
        <f>C124-'UIP Detail (R)'!C123</f>
        <v>0</v>
      </c>
      <c r="J124" s="131">
        <f>D124-'UIP Detail (R)'!D123</f>
        <v>0</v>
      </c>
    </row>
    <row r="125" spans="1:10" ht="15" customHeight="1" x14ac:dyDescent="0.2">
      <c r="A125" s="58" t="s">
        <v>553</v>
      </c>
      <c r="B125" s="59">
        <f>'UIP Detail (R)'!B124</f>
        <v>0</v>
      </c>
      <c r="C125" s="59">
        <f>'UIP Detail (R)'!C124</f>
        <v>0</v>
      </c>
      <c r="D125" s="59">
        <f>'UIP Detail (R)'!D124</f>
        <v>0</v>
      </c>
      <c r="E125" s="59">
        <f t="shared" si="3"/>
        <v>0</v>
      </c>
      <c r="F125" s="22"/>
      <c r="G125" s="22"/>
      <c r="H125" s="58" t="str">
        <f>'UIP Detail (R)'!A124</f>
        <v xml:space="preserve">               (17) 841 - Operating Labor &amp; Expenses</v>
      </c>
      <c r="I125" s="131">
        <f>C125-'UIP Detail (R)'!C124</f>
        <v>0</v>
      </c>
      <c r="J125" s="131">
        <f>D125-'UIP Detail (R)'!D124</f>
        <v>0</v>
      </c>
    </row>
    <row r="126" spans="1:10" ht="15" customHeight="1" x14ac:dyDescent="0.2">
      <c r="A126" s="58" t="s">
        <v>554</v>
      </c>
      <c r="B126" s="59">
        <f>'UIP Detail (R)'!B125</f>
        <v>0</v>
      </c>
      <c r="C126" s="59">
        <f>'UIP Detail (R)'!C125</f>
        <v>0</v>
      </c>
      <c r="D126" s="59">
        <f>'UIP Detail (R)'!D125</f>
        <v>0</v>
      </c>
      <c r="E126" s="59">
        <f t="shared" si="3"/>
        <v>0</v>
      </c>
      <c r="F126" s="22"/>
      <c r="G126" s="22"/>
      <c r="H126" s="58" t="str">
        <f>'UIP Detail (R)'!A125</f>
        <v xml:space="preserve">               (17) 8432 - Maint Struc &amp; Impro</v>
      </c>
      <c r="I126" s="131">
        <f>C126-'UIP Detail (R)'!C125</f>
        <v>0</v>
      </c>
      <c r="J126" s="131">
        <f>D126-'UIP Detail (R)'!D125</f>
        <v>0</v>
      </c>
    </row>
    <row r="127" spans="1:10" ht="15" customHeight="1" x14ac:dyDescent="0.2">
      <c r="A127" s="58" t="s">
        <v>555</v>
      </c>
      <c r="B127" s="59">
        <f>'UIP Detail (R)'!B126</f>
        <v>0</v>
      </c>
      <c r="C127" s="59">
        <f>'UIP Detail (R)'!C126</f>
        <v>0</v>
      </c>
      <c r="D127" s="59">
        <f>'UIP Detail (R)'!D126</f>
        <v>0</v>
      </c>
      <c r="E127" s="59">
        <f t="shared" si="3"/>
        <v>0</v>
      </c>
      <c r="F127" s="22"/>
      <c r="G127" s="22"/>
      <c r="H127" s="58" t="str">
        <f>'UIP Detail (R)'!A126</f>
        <v xml:space="preserve">               (17) 8433 - Maintenance of Gas Holders</v>
      </c>
      <c r="I127" s="131">
        <f>C127-'UIP Detail (R)'!C126</f>
        <v>0</v>
      </c>
      <c r="J127" s="131">
        <f>D127-'UIP Detail (R)'!D126</f>
        <v>0</v>
      </c>
    </row>
    <row r="128" spans="1:10" ht="15" customHeight="1" x14ac:dyDescent="0.2">
      <c r="A128" s="58" t="s">
        <v>556</v>
      </c>
      <c r="B128" s="59">
        <f>'UIP Detail (R)'!B127</f>
        <v>0</v>
      </c>
      <c r="C128" s="59">
        <f>'UIP Detail (R)'!C127</f>
        <v>0</v>
      </c>
      <c r="D128" s="59">
        <f>'UIP Detail (R)'!D127</f>
        <v>0</v>
      </c>
      <c r="E128" s="59">
        <f t="shared" si="3"/>
        <v>0</v>
      </c>
      <c r="F128" s="22"/>
      <c r="G128" s="22"/>
      <c r="H128" s="58" t="str">
        <f>'UIP Detail (R)'!A127</f>
        <v xml:space="preserve">               (17) 8436 - Maintenance of Vaporizing Equipment</v>
      </c>
      <c r="I128" s="131">
        <f>C128-'UIP Detail (R)'!C127</f>
        <v>0</v>
      </c>
      <c r="J128" s="131">
        <f>D128-'UIP Detail (R)'!D127</f>
        <v>0</v>
      </c>
    </row>
    <row r="129" spans="1:10" ht="15" customHeight="1" x14ac:dyDescent="0.2">
      <c r="A129" s="58" t="s">
        <v>557</v>
      </c>
      <c r="B129" s="59">
        <f>'UIP Detail (R)'!B128</f>
        <v>0</v>
      </c>
      <c r="C129" s="59">
        <f>'UIP Detail (R)'!C128</f>
        <v>0</v>
      </c>
      <c r="D129" s="59">
        <f>'UIP Detail (R)'!D128</f>
        <v>0</v>
      </c>
      <c r="E129" s="59">
        <f t="shared" si="3"/>
        <v>0</v>
      </c>
      <c r="F129" s="22"/>
      <c r="G129" s="22"/>
      <c r="H129" s="58" t="str">
        <f>'UIP Detail (R)'!A128</f>
        <v xml:space="preserve">               (17) 8438 - Maint Measure &amp; Reg</v>
      </c>
      <c r="I129" s="131">
        <f>C129-'UIP Detail (R)'!C128</f>
        <v>0</v>
      </c>
      <c r="J129" s="131">
        <f>D129-'UIP Detail (R)'!D128</f>
        <v>0</v>
      </c>
    </row>
    <row r="130" spans="1:10" ht="15" customHeight="1" x14ac:dyDescent="0.2">
      <c r="A130" s="58" t="s">
        <v>558</v>
      </c>
      <c r="B130" s="59">
        <f>'UIP Detail (R)'!B129</f>
        <v>0</v>
      </c>
      <c r="C130" s="59">
        <f>'UIP Detail (R)'!C129</f>
        <v>0</v>
      </c>
      <c r="D130" s="59">
        <f>'UIP Detail (R)'!D129</f>
        <v>0</v>
      </c>
      <c r="E130" s="59">
        <f t="shared" si="3"/>
        <v>0</v>
      </c>
      <c r="F130" s="22"/>
      <c r="G130" s="22"/>
      <c r="H130" s="58" t="str">
        <f>'UIP Detail (R)'!A129</f>
        <v xml:space="preserve">               (17) 8439 - Other Gas Maintenance</v>
      </c>
      <c r="I130" s="131">
        <f>C130-'UIP Detail (R)'!C129</f>
        <v>0</v>
      </c>
      <c r="J130" s="131">
        <f>D130-'UIP Detail (R)'!D129</f>
        <v>0</v>
      </c>
    </row>
    <row r="131" spans="1:10" ht="15" customHeight="1" x14ac:dyDescent="0.2">
      <c r="A131" s="58" t="s">
        <v>559</v>
      </c>
      <c r="B131" s="61">
        <f>'UIP Detail (R)'!B130</f>
        <v>0</v>
      </c>
      <c r="C131" s="61">
        <f>'UIP Detail (R)'!C130</f>
        <v>0</v>
      </c>
      <c r="D131" s="61">
        <f>'UIP Detail (R)'!D130</f>
        <v>0</v>
      </c>
      <c r="E131" s="61">
        <f t="shared" si="3"/>
        <v>0</v>
      </c>
      <c r="F131" s="22"/>
      <c r="G131" s="22"/>
      <c r="H131" s="56" t="str">
        <f>'UIP Detail (R)'!A131</f>
        <v xml:space="preserve">                    (17) SUBTOTAL</v>
      </c>
      <c r="I131" s="131">
        <f>C131-'UIP Detail (R)'!C130</f>
        <v>0</v>
      </c>
      <c r="J131" s="131">
        <f>D131-'UIP Detail (R)'!D130</f>
        <v>0</v>
      </c>
    </row>
    <row r="132" spans="1:10" ht="12" customHeight="1" x14ac:dyDescent="0.2">
      <c r="A132" s="58" t="s">
        <v>467</v>
      </c>
      <c r="B132" s="62">
        <f>SUM(B67:B131)</f>
        <v>0</v>
      </c>
      <c r="C132" s="62">
        <f>SUM(C67:C131)</f>
        <v>0</v>
      </c>
      <c r="D132" s="62">
        <f>SUM(D67:D131)</f>
        <v>0</v>
      </c>
      <c r="E132" s="62">
        <f>SUM(E67:E131)</f>
        <v>0</v>
      </c>
      <c r="G132" s="22"/>
      <c r="H132" s="58" t="str">
        <f>'UIP Detail (R)'!A132</f>
        <v xml:space="preserve">          18 - TRANSMISSION EXPENSE</v>
      </c>
      <c r="I132" s="131" t="e">
        <f>C132-'UIP Detail (R)'!#REF!</f>
        <v>#REF!</v>
      </c>
      <c r="J132" s="131" t="e">
        <f>D132-'UIP Detail (R)'!#REF!</f>
        <v>#REF!</v>
      </c>
    </row>
    <row r="133" spans="1:10" ht="15" customHeight="1" x14ac:dyDescent="0.2">
      <c r="A133" s="56" t="s">
        <v>425</v>
      </c>
      <c r="B133" s="57"/>
      <c r="C133" s="57"/>
      <c r="D133" s="57"/>
      <c r="E133" s="57"/>
      <c r="G133" s="22"/>
      <c r="H133" s="58" t="str">
        <f>'UIP Detail (R)'!A133</f>
        <v xml:space="preserve">               (18) 560 - Transmission Oper Supv &amp; Engineering</v>
      </c>
      <c r="I133" s="131">
        <f>C133-'UIP Detail (R)'!C131</f>
        <v>0</v>
      </c>
      <c r="J133" s="131">
        <f>D133-'UIP Detail (R)'!D131</f>
        <v>0</v>
      </c>
    </row>
    <row r="134" spans="1:10" ht="15" customHeight="1" x14ac:dyDescent="0.2">
      <c r="A134" s="58" t="s">
        <v>560</v>
      </c>
      <c r="B134" s="59">
        <f>'UIP Detail (R)'!B132</f>
        <v>0</v>
      </c>
      <c r="C134" s="59">
        <f>'UIP Detail (R)'!C132</f>
        <v>0</v>
      </c>
      <c r="D134" s="59">
        <f>'UIP Detail (R)'!D132</f>
        <v>0</v>
      </c>
      <c r="E134" s="59">
        <f t="shared" ref="E134:E160" si="4">SUM(B134:D134)</f>
        <v>0</v>
      </c>
      <c r="G134" s="22"/>
      <c r="H134" s="58" t="str">
        <f>'UIP Detail (R)'!A134</f>
        <v xml:space="preserve">               (18) 561 - Transmission Oper Load Dispatching</v>
      </c>
      <c r="I134" s="131">
        <f>C134-'UIP Detail (R)'!C132</f>
        <v>0</v>
      </c>
      <c r="J134" s="131">
        <f>D134-'UIP Detail (R)'!D132</f>
        <v>0</v>
      </c>
    </row>
    <row r="135" spans="1:10" ht="15" customHeight="1" x14ac:dyDescent="0.2">
      <c r="A135" s="58" t="s">
        <v>561</v>
      </c>
      <c r="B135" s="59">
        <f>'UIP Detail (R)'!B133</f>
        <v>0</v>
      </c>
      <c r="C135" s="59">
        <f>'UIP Detail (R)'!C133</f>
        <v>0</v>
      </c>
      <c r="D135" s="59">
        <f>'UIP Detail (R)'!D133</f>
        <v>0</v>
      </c>
      <c r="E135" s="59">
        <f t="shared" si="4"/>
        <v>0</v>
      </c>
      <c r="G135" s="22"/>
      <c r="H135" s="58" t="str">
        <f>'UIP Detail (R)'!A135</f>
        <v xml:space="preserve">               (18) 5611 - Transmission Oper Load Dispatching</v>
      </c>
      <c r="I135" s="131">
        <f>C135-'UIP Detail (R)'!C133</f>
        <v>0</v>
      </c>
      <c r="J135" s="131">
        <f>D135-'UIP Detail (R)'!D133</f>
        <v>0</v>
      </c>
    </row>
    <row r="136" spans="1:10" ht="15" customHeight="1" x14ac:dyDescent="0.2">
      <c r="A136" s="58" t="s">
        <v>562</v>
      </c>
      <c r="B136" s="59">
        <f>'UIP Detail (R)'!B134</f>
        <v>0</v>
      </c>
      <c r="C136" s="59">
        <f>'UIP Detail (R)'!C134</f>
        <v>0</v>
      </c>
      <c r="D136" s="59">
        <f>'UIP Detail (R)'!D134</f>
        <v>0</v>
      </c>
      <c r="E136" s="59">
        <f t="shared" si="4"/>
        <v>0</v>
      </c>
      <c r="G136" s="22"/>
      <c r="H136" s="58" t="str">
        <f>'UIP Detail (R)'!A136</f>
        <v xml:space="preserve">               (18) 5612 - Load Dispatch - Monitor &amp; Oper Trans System</v>
      </c>
      <c r="I136" s="131">
        <f>C136-'UIP Detail (R)'!C134</f>
        <v>0</v>
      </c>
      <c r="J136" s="131">
        <f>D136-'UIP Detail (R)'!D134</f>
        <v>0</v>
      </c>
    </row>
    <row r="137" spans="1:10" ht="15" customHeight="1" x14ac:dyDescent="0.2">
      <c r="A137" s="58" t="s">
        <v>563</v>
      </c>
      <c r="B137" s="59">
        <f>'UIP Detail (R)'!B135</f>
        <v>0</v>
      </c>
      <c r="C137" s="59">
        <f>'UIP Detail (R)'!C135</f>
        <v>0</v>
      </c>
      <c r="D137" s="59">
        <f>'UIP Detail (R)'!D135</f>
        <v>0</v>
      </c>
      <c r="E137" s="59">
        <f t="shared" si="4"/>
        <v>0</v>
      </c>
      <c r="G137" s="22"/>
      <c r="H137" s="58" t="str">
        <f>'UIP Detail (R)'!A137</f>
        <v xml:space="preserve">               (18) 5613 - Load Dispatch - Service and Scheduling</v>
      </c>
      <c r="I137" s="131">
        <f>C137-'UIP Detail (R)'!C135</f>
        <v>0</v>
      </c>
      <c r="J137" s="131">
        <f>D137-'UIP Detail (R)'!D135</f>
        <v>0</v>
      </c>
    </row>
    <row r="138" spans="1:10" ht="15" customHeight="1" x14ac:dyDescent="0.2">
      <c r="A138" s="58" t="s">
        <v>564</v>
      </c>
      <c r="B138" s="59">
        <f>'UIP Detail (R)'!B136</f>
        <v>0</v>
      </c>
      <c r="C138" s="59">
        <f>'UIP Detail (R)'!C136</f>
        <v>0</v>
      </c>
      <c r="D138" s="59">
        <f>'UIP Detail (R)'!D136</f>
        <v>0</v>
      </c>
      <c r="E138" s="59">
        <f t="shared" si="4"/>
        <v>0</v>
      </c>
      <c r="G138" s="22"/>
      <c r="H138" s="58" t="str">
        <f>'UIP Detail (R)'!A138</f>
        <v xml:space="preserve">               (18) 5615 - Reliability Planning &amp; Standards</v>
      </c>
      <c r="I138" s="131">
        <f>C138-'UIP Detail (R)'!C136</f>
        <v>0</v>
      </c>
      <c r="J138" s="131">
        <f>D138-'UIP Detail (R)'!D136</f>
        <v>0</v>
      </c>
    </row>
    <row r="139" spans="1:10" ht="15" customHeight="1" x14ac:dyDescent="0.2">
      <c r="A139" s="58" t="s">
        <v>565</v>
      </c>
      <c r="B139" s="59">
        <f>'UIP Detail (R)'!B137</f>
        <v>0</v>
      </c>
      <c r="C139" s="59">
        <f>'UIP Detail (R)'!C137</f>
        <v>0</v>
      </c>
      <c r="D139" s="59">
        <f>'UIP Detail (R)'!D137</f>
        <v>0</v>
      </c>
      <c r="E139" s="59">
        <f t="shared" si="4"/>
        <v>0</v>
      </c>
      <c r="G139" s="22"/>
      <c r="H139" s="58" t="str">
        <f>'UIP Detail (R)'!A139</f>
        <v xml:space="preserve">               (18) 5616 - Transmission Svc Studies</v>
      </c>
      <c r="I139" s="131">
        <f>C139-'UIP Detail (R)'!C137</f>
        <v>0</v>
      </c>
      <c r="J139" s="131">
        <f>D139-'UIP Detail (R)'!D137</f>
        <v>0</v>
      </c>
    </row>
    <row r="140" spans="1:10" ht="15" customHeight="1" x14ac:dyDescent="0.2">
      <c r="A140" s="58" t="s">
        <v>566</v>
      </c>
      <c r="B140" s="59">
        <f>'UIP Detail (R)'!B138</f>
        <v>0</v>
      </c>
      <c r="C140" s="59">
        <f>'UIP Detail (R)'!C138</f>
        <v>0</v>
      </c>
      <c r="D140" s="59">
        <f>'UIP Detail (R)'!D138</f>
        <v>0</v>
      </c>
      <c r="E140" s="59">
        <f t="shared" si="4"/>
        <v>0</v>
      </c>
      <c r="G140" s="22"/>
      <c r="H140" s="58" t="str">
        <f>'UIP Detail (R)'!A140</f>
        <v xml:space="preserve">               (18) 5617 Gen Intercnct Studies</v>
      </c>
      <c r="I140" s="131">
        <f>C140-'UIP Detail (R)'!C138</f>
        <v>0</v>
      </c>
      <c r="J140" s="131">
        <f>D140-'UIP Detail (R)'!D138</f>
        <v>0</v>
      </c>
    </row>
    <row r="141" spans="1:10" ht="15" customHeight="1" x14ac:dyDescent="0.2">
      <c r="A141" s="58" t="s">
        <v>266</v>
      </c>
      <c r="B141" s="59">
        <f>'UIP Detail (R)'!B139</f>
        <v>0</v>
      </c>
      <c r="C141" s="59">
        <f>'UIP Detail (R)'!C139</f>
        <v>0</v>
      </c>
      <c r="D141" s="59">
        <f>'UIP Detail (R)'!D139</f>
        <v>0</v>
      </c>
      <c r="E141" s="59">
        <f t="shared" si="4"/>
        <v>0</v>
      </c>
      <c r="G141" s="22"/>
      <c r="H141" s="58" t="str">
        <f>'UIP Detail (R)'!A141</f>
        <v xml:space="preserve">               (18) 5618 - Reliability Planning</v>
      </c>
      <c r="I141" s="131">
        <f>C141-'UIP Detail (R)'!C139</f>
        <v>0</v>
      </c>
      <c r="J141" s="131">
        <f>D141-'UIP Detail (R)'!D139</f>
        <v>0</v>
      </c>
    </row>
    <row r="142" spans="1:10" ht="15" customHeight="1" x14ac:dyDescent="0.2">
      <c r="A142" s="58" t="s">
        <v>567</v>
      </c>
      <c r="B142" s="59">
        <f>'UIP Detail (R)'!B140</f>
        <v>0</v>
      </c>
      <c r="C142" s="59">
        <f>'UIP Detail (R)'!C140</f>
        <v>0</v>
      </c>
      <c r="D142" s="59">
        <f>'UIP Detail (R)'!D140</f>
        <v>0</v>
      </c>
      <c r="E142" s="59">
        <f t="shared" si="4"/>
        <v>0</v>
      </c>
      <c r="G142" s="22"/>
      <c r="H142" s="58" t="str">
        <f>'UIP Detail (R)'!A142</f>
        <v xml:space="preserve">               (18) 562 - Transmission Oper Station Expense</v>
      </c>
      <c r="I142" s="131">
        <f>C142-'UIP Detail (R)'!C140</f>
        <v>0</v>
      </c>
      <c r="J142" s="131">
        <f>D142-'UIP Detail (R)'!D140</f>
        <v>0</v>
      </c>
    </row>
    <row r="143" spans="1:10" ht="15" customHeight="1" x14ac:dyDescent="0.2">
      <c r="A143" s="58" t="s">
        <v>568</v>
      </c>
      <c r="B143" s="59">
        <f>'UIP Detail (R)'!B141</f>
        <v>0</v>
      </c>
      <c r="C143" s="59">
        <f>'UIP Detail (R)'!C141</f>
        <v>0</v>
      </c>
      <c r="D143" s="59">
        <f>'UIP Detail (R)'!D141</f>
        <v>0</v>
      </c>
      <c r="E143" s="59">
        <f t="shared" si="4"/>
        <v>0</v>
      </c>
      <c r="G143" s="22"/>
      <c r="H143" s="58" t="str">
        <f>'UIP Detail (R)'!A143</f>
        <v xml:space="preserve">               (18) 563 - Transmission Oper Overhead Line Exp</v>
      </c>
      <c r="I143" s="131">
        <f>C143-'UIP Detail (R)'!C141</f>
        <v>0</v>
      </c>
      <c r="J143" s="131">
        <f>D143-'UIP Detail (R)'!D141</f>
        <v>0</v>
      </c>
    </row>
    <row r="144" spans="1:10" ht="15" customHeight="1" x14ac:dyDescent="0.2">
      <c r="A144" s="58" t="s">
        <v>569</v>
      </c>
      <c r="B144" s="59">
        <f>'UIP Detail (R)'!B142</f>
        <v>0</v>
      </c>
      <c r="C144" s="59">
        <f>'UIP Detail (R)'!C142</f>
        <v>0</v>
      </c>
      <c r="D144" s="59">
        <f>'UIP Detail (R)'!D142</f>
        <v>0</v>
      </c>
      <c r="E144" s="59">
        <f t="shared" si="4"/>
        <v>0</v>
      </c>
      <c r="G144" s="22"/>
      <c r="H144" s="58" t="str">
        <f>'UIP Detail (R)'!A144</f>
        <v xml:space="preserve">               (18) 566 - Transmission Oper Misc</v>
      </c>
      <c r="I144" s="131">
        <f>C144-'UIP Detail (R)'!C142</f>
        <v>0</v>
      </c>
      <c r="J144" s="131">
        <f>D144-'UIP Detail (R)'!D142</f>
        <v>0</v>
      </c>
    </row>
    <row r="145" spans="1:10" ht="15" customHeight="1" x14ac:dyDescent="0.2">
      <c r="A145" s="58" t="s">
        <v>570</v>
      </c>
      <c r="B145" s="59">
        <f>'UIP Detail (R)'!B143</f>
        <v>0</v>
      </c>
      <c r="C145" s="59">
        <f>'UIP Detail (R)'!C143</f>
        <v>0</v>
      </c>
      <c r="D145" s="59">
        <f>'UIP Detail (R)'!D143</f>
        <v>0</v>
      </c>
      <c r="E145" s="59">
        <f t="shared" si="4"/>
        <v>0</v>
      </c>
      <c r="G145" s="22"/>
      <c r="H145" s="58" t="str">
        <f>'UIP Detail (R)'!A145</f>
        <v xml:space="preserve">               (18) 567 - Transmission Oper Rents</v>
      </c>
      <c r="I145" s="131">
        <f>C145-'UIP Detail (R)'!C143</f>
        <v>0</v>
      </c>
      <c r="J145" s="131">
        <f>D145-'UIP Detail (R)'!D143</f>
        <v>0</v>
      </c>
    </row>
    <row r="146" spans="1:10" ht="15" customHeight="1" x14ac:dyDescent="0.2">
      <c r="A146" s="58" t="s">
        <v>571</v>
      </c>
      <c r="B146" s="59">
        <f>'UIP Detail (R)'!B144</f>
        <v>0</v>
      </c>
      <c r="C146" s="59">
        <f>'UIP Detail (R)'!C144</f>
        <v>0</v>
      </c>
      <c r="D146" s="59">
        <f>'UIP Detail (R)'!D144</f>
        <v>0</v>
      </c>
      <c r="E146" s="59">
        <f t="shared" si="4"/>
        <v>0</v>
      </c>
      <c r="G146" s="22"/>
      <c r="H146" s="58" t="str">
        <f>'UIP Detail (R)'!A146</f>
        <v xml:space="preserve">               (18) 568 - Transmission Maint Supv &amp; Eng</v>
      </c>
      <c r="I146" s="131">
        <f>C146-'UIP Detail (R)'!C144</f>
        <v>0</v>
      </c>
      <c r="J146" s="131">
        <f>D146-'UIP Detail (R)'!D144</f>
        <v>0</v>
      </c>
    </row>
    <row r="147" spans="1:10" ht="15" customHeight="1" x14ac:dyDescent="0.2">
      <c r="A147" s="58" t="s">
        <v>572</v>
      </c>
      <c r="B147" s="59">
        <f>'UIP Detail (R)'!B145</f>
        <v>0</v>
      </c>
      <c r="C147" s="59">
        <f>'UIP Detail (R)'!C145</f>
        <v>0</v>
      </c>
      <c r="D147" s="59">
        <f>'UIP Detail (R)'!D145</f>
        <v>0</v>
      </c>
      <c r="E147" s="59">
        <f t="shared" si="4"/>
        <v>0</v>
      </c>
      <c r="G147" s="22"/>
      <c r="H147" s="58" t="str">
        <f>'UIP Detail (R)'!A147</f>
        <v xml:space="preserve">               (18) 569 - Transmission Maint Structures</v>
      </c>
      <c r="I147" s="131">
        <f>C147-'UIP Detail (R)'!C145</f>
        <v>0</v>
      </c>
      <c r="J147" s="131">
        <f>D147-'UIP Detail (R)'!D145</f>
        <v>0</v>
      </c>
    </row>
    <row r="148" spans="1:10" ht="15" customHeight="1" x14ac:dyDescent="0.2">
      <c r="A148" s="58" t="s">
        <v>573</v>
      </c>
      <c r="B148" s="59">
        <f>'UIP Detail (R)'!B146</f>
        <v>0</v>
      </c>
      <c r="C148" s="59">
        <f>'UIP Detail (R)'!C146</f>
        <v>0</v>
      </c>
      <c r="D148" s="59">
        <f>'UIP Detail (R)'!D146</f>
        <v>0</v>
      </c>
      <c r="E148" s="59">
        <f t="shared" si="4"/>
        <v>0</v>
      </c>
      <c r="G148" s="22"/>
      <c r="H148" s="58" t="str">
        <f>'UIP Detail (R)'!A148</f>
        <v xml:space="preserve">               (18) 5691 - Transmission Computer Hardware Maint</v>
      </c>
      <c r="I148" s="131">
        <f>C148-'UIP Detail (R)'!C146</f>
        <v>0</v>
      </c>
      <c r="J148" s="131">
        <f>D148-'UIP Detail (R)'!D146</f>
        <v>0</v>
      </c>
    </row>
    <row r="149" spans="1:10" ht="15" customHeight="1" x14ac:dyDescent="0.2">
      <c r="A149" s="58" t="s">
        <v>574</v>
      </c>
      <c r="B149" s="59">
        <f>'UIP Detail (R)'!B147</f>
        <v>0</v>
      </c>
      <c r="C149" s="59">
        <f>'UIP Detail (R)'!C147</f>
        <v>0</v>
      </c>
      <c r="D149" s="59">
        <f>'UIP Detail (R)'!D147</f>
        <v>0</v>
      </c>
      <c r="E149" s="59">
        <f t="shared" si="4"/>
        <v>0</v>
      </c>
      <c r="G149" s="22"/>
      <c r="H149" s="58" t="str">
        <f>'UIP Detail (R)'!A149</f>
        <v xml:space="preserve">               (18) 5692 - Maintenance of Computer Software</v>
      </c>
      <c r="I149" s="131">
        <f>C149-'UIP Detail (R)'!C147</f>
        <v>0</v>
      </c>
      <c r="J149" s="131">
        <f>D149-'UIP Detail (R)'!D147</f>
        <v>0</v>
      </c>
    </row>
    <row r="150" spans="1:10" ht="15" customHeight="1" x14ac:dyDescent="0.2">
      <c r="A150" s="58" t="s">
        <v>575</v>
      </c>
      <c r="B150" s="59">
        <f>'UIP Detail (R)'!B148</f>
        <v>0</v>
      </c>
      <c r="C150" s="59">
        <f>'UIP Detail (R)'!C148</f>
        <v>0</v>
      </c>
      <c r="D150" s="59">
        <f>'UIP Detail (R)'!D148</f>
        <v>0</v>
      </c>
      <c r="E150" s="59">
        <f t="shared" si="4"/>
        <v>0</v>
      </c>
      <c r="G150" s="22"/>
      <c r="H150" s="58" t="str">
        <f>'UIP Detail (R)'!A150</f>
        <v xml:space="preserve">               (18) 570 - Transmission Maint Station Equipment</v>
      </c>
      <c r="I150" s="131">
        <f>C150-'UIP Detail (R)'!C148</f>
        <v>0</v>
      </c>
      <c r="J150" s="131">
        <f>D150-'UIP Detail (R)'!D148</f>
        <v>0</v>
      </c>
    </row>
    <row r="151" spans="1:10" ht="15" customHeight="1" x14ac:dyDescent="0.2">
      <c r="A151" s="58" t="s">
        <v>576</v>
      </c>
      <c r="B151" s="59">
        <f>'UIP Detail (R)'!B149</f>
        <v>0</v>
      </c>
      <c r="C151" s="59">
        <f>'UIP Detail (R)'!C149</f>
        <v>0</v>
      </c>
      <c r="D151" s="59">
        <f>'UIP Detail (R)'!D149</f>
        <v>0</v>
      </c>
      <c r="E151" s="59">
        <f t="shared" si="4"/>
        <v>0</v>
      </c>
      <c r="G151" s="22"/>
      <c r="H151" s="58" t="str">
        <f>'UIP Detail (R)'!A151</f>
        <v xml:space="preserve">               (18) 571 - Transmission Maint Overhead Lines</v>
      </c>
      <c r="I151" s="131">
        <f>C151-'UIP Detail (R)'!C149</f>
        <v>0</v>
      </c>
      <c r="J151" s="131">
        <f>D151-'UIP Detail (R)'!D149</f>
        <v>0</v>
      </c>
    </row>
    <row r="152" spans="1:10" ht="15" customHeight="1" x14ac:dyDescent="0.2">
      <c r="A152" s="58" t="s">
        <v>577</v>
      </c>
      <c r="B152" s="59">
        <f>'UIP Detail (R)'!B150</f>
        <v>0</v>
      </c>
      <c r="C152" s="59">
        <f>'UIP Detail (R)'!C150</f>
        <v>0</v>
      </c>
      <c r="D152" s="59">
        <f>'UIP Detail (R)'!D150</f>
        <v>0</v>
      </c>
      <c r="E152" s="59">
        <f t="shared" si="4"/>
        <v>0</v>
      </c>
      <c r="G152" s="22"/>
      <c r="H152" s="58" t="str">
        <f>'UIP Detail (R)'!A152</f>
        <v xml:space="preserve">               (18) 572 - Transmission Maint Underground Lines</v>
      </c>
      <c r="I152" s="131">
        <f>C152-'UIP Detail (R)'!C150</f>
        <v>0</v>
      </c>
      <c r="J152" s="131">
        <f>D152-'UIP Detail (R)'!D150</f>
        <v>0</v>
      </c>
    </row>
    <row r="153" spans="1:10" ht="15" customHeight="1" x14ac:dyDescent="0.2">
      <c r="A153" s="58" t="s">
        <v>578</v>
      </c>
      <c r="B153" s="59">
        <f>'UIP Detail (R)'!B151</f>
        <v>0</v>
      </c>
      <c r="C153" s="59">
        <f>'UIP Detail (R)'!C151</f>
        <v>0</v>
      </c>
      <c r="D153" s="59">
        <f>'UIP Detail (R)'!D151</f>
        <v>0</v>
      </c>
      <c r="E153" s="59">
        <f t="shared" si="4"/>
        <v>0</v>
      </c>
      <c r="G153" s="22"/>
      <c r="H153" s="58" t="str">
        <f>'UIP Detail (R)'!A153</f>
        <v xml:space="preserve">               (18) 850 - Transmission Oper Supv &amp; Engineering</v>
      </c>
      <c r="I153" s="131">
        <f>C153-'UIP Detail (R)'!C151</f>
        <v>0</v>
      </c>
      <c r="J153" s="131">
        <f>D153-'UIP Detail (R)'!D151</f>
        <v>0</v>
      </c>
    </row>
    <row r="154" spans="1:10" ht="15" customHeight="1" x14ac:dyDescent="0.2">
      <c r="A154" s="58" t="s">
        <v>579</v>
      </c>
      <c r="B154" s="59">
        <f>'UIP Detail (R)'!B152</f>
        <v>0</v>
      </c>
      <c r="C154" s="59">
        <f>'UIP Detail (R)'!C152</f>
        <v>0</v>
      </c>
      <c r="D154" s="59">
        <f>'UIP Detail (R)'!D152</f>
        <v>0</v>
      </c>
      <c r="E154" s="59">
        <f t="shared" si="4"/>
        <v>0</v>
      </c>
      <c r="G154" s="22"/>
      <c r="H154" s="58" t="str">
        <f>'UIP Detail (R)'!A154</f>
        <v xml:space="preserve">               (18) 856 - Transmission Oper Mains Expenses</v>
      </c>
      <c r="I154" s="131">
        <f>C154-'UIP Detail (R)'!C152</f>
        <v>0</v>
      </c>
      <c r="J154" s="131">
        <f>D154-'UIP Detail (R)'!D152</f>
        <v>0</v>
      </c>
    </row>
    <row r="155" spans="1:10" ht="15" customHeight="1" x14ac:dyDescent="0.2">
      <c r="A155" s="58" t="s">
        <v>580</v>
      </c>
      <c r="B155" s="59">
        <f>'UIP Detail (R)'!B153</f>
        <v>0</v>
      </c>
      <c r="C155" s="59">
        <f>'UIP Detail (R)'!C153</f>
        <v>0</v>
      </c>
      <c r="D155" s="59">
        <f>'UIP Detail (R)'!D153</f>
        <v>0</v>
      </c>
      <c r="E155" s="59">
        <f t="shared" si="4"/>
        <v>0</v>
      </c>
      <c r="G155" s="22"/>
      <c r="H155" s="58" t="str">
        <f>'UIP Detail (R)'!A155</f>
        <v xml:space="preserve">               (18) 857 - Transmission Oper Meas &amp; Reg Sta Exp</v>
      </c>
      <c r="I155" s="131">
        <f>C155-'UIP Detail (R)'!C153</f>
        <v>0</v>
      </c>
      <c r="J155" s="131">
        <f>D155-'UIP Detail (R)'!D153</f>
        <v>0</v>
      </c>
    </row>
    <row r="156" spans="1:10" ht="15" customHeight="1" x14ac:dyDescent="0.2">
      <c r="A156" s="58" t="s">
        <v>581</v>
      </c>
      <c r="B156" s="59">
        <f>'UIP Detail (R)'!B154</f>
        <v>0</v>
      </c>
      <c r="C156" s="59">
        <f>'UIP Detail (R)'!C154</f>
        <v>0</v>
      </c>
      <c r="D156" s="59">
        <f>'UIP Detail (R)'!D154</f>
        <v>0</v>
      </c>
      <c r="E156" s="59">
        <f t="shared" si="4"/>
        <v>0</v>
      </c>
      <c r="G156" s="22"/>
      <c r="H156" s="58" t="str">
        <f>'UIP Detail (R)'!A156</f>
        <v xml:space="preserve">               (18) 862 - Transmission Maint Structures &amp; Improvements</v>
      </c>
      <c r="I156" s="131">
        <f>C156-'UIP Detail (R)'!C154</f>
        <v>0</v>
      </c>
      <c r="J156" s="131">
        <f>D156-'UIP Detail (R)'!D154</f>
        <v>0</v>
      </c>
    </row>
    <row r="157" spans="1:10" ht="15" customHeight="1" x14ac:dyDescent="0.2">
      <c r="A157" s="58" t="s">
        <v>582</v>
      </c>
      <c r="B157" s="59">
        <f>'UIP Detail (R)'!B155</f>
        <v>0</v>
      </c>
      <c r="C157" s="59">
        <f>'UIP Detail (R)'!C155</f>
        <v>0</v>
      </c>
      <c r="D157" s="59">
        <f>'UIP Detail (R)'!D155</f>
        <v>0</v>
      </c>
      <c r="E157" s="59">
        <f t="shared" si="4"/>
        <v>0</v>
      </c>
      <c r="G157" s="22"/>
      <c r="H157" s="58" t="str">
        <f>'UIP Detail (R)'!A157</f>
        <v xml:space="preserve">               (18) 863 - Transmission Maint Supv &amp; Eng</v>
      </c>
      <c r="I157" s="131">
        <f>C157-'UIP Detail (R)'!C155</f>
        <v>0</v>
      </c>
      <c r="J157" s="131">
        <f>D157-'UIP Detail (R)'!D155</f>
        <v>0</v>
      </c>
    </row>
    <row r="158" spans="1:10" ht="15" customHeight="1" x14ac:dyDescent="0.2">
      <c r="A158" s="58" t="s">
        <v>583</v>
      </c>
      <c r="B158" s="59">
        <f>'UIP Detail (R)'!B156</f>
        <v>0</v>
      </c>
      <c r="C158" s="59">
        <f>'UIP Detail (R)'!C156</f>
        <v>0</v>
      </c>
      <c r="D158" s="59">
        <f>'UIP Detail (R)'!D156</f>
        <v>0</v>
      </c>
      <c r="E158" s="59">
        <f t="shared" si="4"/>
        <v>0</v>
      </c>
      <c r="G158" s="22"/>
      <c r="H158" s="58" t="str">
        <f>'UIP Detail (R)'!A158</f>
        <v xml:space="preserve">               (18) 865 - Transmission Maint of measur &amp; regul station equip</v>
      </c>
      <c r="I158" s="131">
        <f>C158-'UIP Detail (R)'!C156</f>
        <v>0</v>
      </c>
      <c r="J158" s="131">
        <f>D158-'UIP Detail (R)'!D156</f>
        <v>0</v>
      </c>
    </row>
    <row r="159" spans="1:10" ht="15" customHeight="1" x14ac:dyDescent="0.2">
      <c r="A159" s="58" t="s">
        <v>77</v>
      </c>
      <c r="B159" s="59">
        <f>'UIP Detail (R)'!B157</f>
        <v>0</v>
      </c>
      <c r="C159" s="59">
        <f>'UIP Detail (R)'!C157</f>
        <v>0</v>
      </c>
      <c r="D159" s="59">
        <f>'UIP Detail (R)'!D157</f>
        <v>0</v>
      </c>
      <c r="E159" s="59">
        <f t="shared" si="4"/>
        <v>0</v>
      </c>
      <c r="G159" s="22"/>
      <c r="H159" s="56" t="str">
        <f>'UIP Detail (R)'!A159</f>
        <v xml:space="preserve">               (18) 867 - Transmission Maint Other Equipment</v>
      </c>
      <c r="I159" s="131">
        <f>C159-'UIP Detail (R)'!C157</f>
        <v>0</v>
      </c>
      <c r="J159" s="131">
        <f>D159-'UIP Detail (R)'!D157</f>
        <v>0</v>
      </c>
    </row>
    <row r="160" spans="1:10" ht="14.25" customHeight="1" x14ac:dyDescent="0.2">
      <c r="A160" s="58" t="s">
        <v>584</v>
      </c>
      <c r="B160" s="61">
        <f>'UIP Detail (R)'!B158</f>
        <v>0</v>
      </c>
      <c r="C160" s="61">
        <f>'UIP Detail (R)'!C158</f>
        <v>0</v>
      </c>
      <c r="D160" s="61">
        <f>'UIP Detail (R)'!D158</f>
        <v>0</v>
      </c>
      <c r="E160" s="61">
        <f t="shared" si="4"/>
        <v>0</v>
      </c>
      <c r="G160" s="22"/>
      <c r="H160" s="58" t="str">
        <f>'UIP Detail (R)'!A160</f>
        <v xml:space="preserve">                    (18) SUBTOTAL</v>
      </c>
      <c r="I160" s="131">
        <f>C160-'UIP Detail (R)'!C158</f>
        <v>0</v>
      </c>
      <c r="J160" s="131">
        <f>D160-'UIP Detail (R)'!D158</f>
        <v>0</v>
      </c>
    </row>
    <row r="161" spans="1:10" ht="15" customHeight="1" x14ac:dyDescent="0.2">
      <c r="A161" s="58" t="s">
        <v>467</v>
      </c>
      <c r="B161" s="62">
        <f>SUM(B134:B160)</f>
        <v>0</v>
      </c>
      <c r="C161" s="62">
        <f>SUM(C134:C160)</f>
        <v>0</v>
      </c>
      <c r="D161" s="62">
        <f>SUM(D134:D160)</f>
        <v>0</v>
      </c>
      <c r="E161" s="62">
        <f>SUM(E134:E160)</f>
        <v>0</v>
      </c>
      <c r="G161" s="22"/>
      <c r="H161" s="58" t="str">
        <f>'UIP Detail (R)'!A161</f>
        <v xml:space="preserve">          19 - DISTRIBUTION EXPENSE</v>
      </c>
      <c r="I161" s="131">
        <f>C161-'UIP Detail (R)'!C159</f>
        <v>0</v>
      </c>
      <c r="J161" s="131">
        <f>D161-'UIP Detail (R)'!D159</f>
        <v>0</v>
      </c>
    </row>
    <row r="162" spans="1:10" ht="15" customHeight="1" x14ac:dyDescent="0.2">
      <c r="A162" s="56" t="s">
        <v>426</v>
      </c>
      <c r="B162" s="57"/>
      <c r="C162" s="57"/>
      <c r="D162" s="57"/>
      <c r="E162" s="57"/>
      <c r="G162" s="22"/>
      <c r="H162" s="58" t="str">
        <f>'UIP Detail (R)'!A162</f>
        <v xml:space="preserve">               (19) 580 - Distribution Oper Supv &amp; Engineering</v>
      </c>
      <c r="I162" s="131">
        <f>C162-'UIP Detail (R)'!C160</f>
        <v>0</v>
      </c>
      <c r="J162" s="131">
        <f>D162-'UIP Detail (R)'!D160</f>
        <v>0</v>
      </c>
    </row>
    <row r="163" spans="1:10" ht="15" customHeight="1" x14ac:dyDescent="0.2">
      <c r="A163" s="58" t="s">
        <v>585</v>
      </c>
      <c r="B163" s="59">
        <f>'UIP Detail (R)'!B160</f>
        <v>0</v>
      </c>
      <c r="C163" s="59">
        <f>'UIP Detail (R)'!C160</f>
        <v>0</v>
      </c>
      <c r="D163" s="59">
        <f>'UIP Detail (R)'!D160</f>
        <v>0</v>
      </c>
      <c r="E163" s="59">
        <f t="shared" ref="E163:E195" si="5">SUM(B163:D163)</f>
        <v>0</v>
      </c>
      <c r="G163" s="22"/>
      <c r="H163" s="58" t="str">
        <f>'UIP Detail (R)'!A163</f>
        <v xml:space="preserve">               (19) 581 - Distribution Oper Load Dispatching</v>
      </c>
      <c r="I163" s="131">
        <f>C163-'UIP Detail (R)'!C161</f>
        <v>0</v>
      </c>
      <c r="J163" s="131">
        <f>D163-'UIP Detail (R)'!D161</f>
        <v>0</v>
      </c>
    </row>
    <row r="164" spans="1:10" ht="15" customHeight="1" x14ac:dyDescent="0.2">
      <c r="A164" s="58" t="s">
        <v>586</v>
      </c>
      <c r="B164" s="59">
        <f>'UIP Detail (R)'!B161</f>
        <v>0</v>
      </c>
      <c r="C164" s="59">
        <f>'UIP Detail (R)'!C161</f>
        <v>0</v>
      </c>
      <c r="D164" s="59">
        <f>'UIP Detail (R)'!D161</f>
        <v>0</v>
      </c>
      <c r="E164" s="59">
        <f t="shared" si="5"/>
        <v>0</v>
      </c>
      <c r="G164" s="22"/>
      <c r="H164" s="58" t="str">
        <f>'UIP Detail (R)'!A164</f>
        <v xml:space="preserve">               (19) 582 - Distribution Oper Station Expenses</v>
      </c>
      <c r="I164" s="131">
        <f>C164-'UIP Detail (R)'!C162</f>
        <v>0</v>
      </c>
      <c r="J164" s="131">
        <f>D164-'UIP Detail (R)'!D162</f>
        <v>0</v>
      </c>
    </row>
    <row r="165" spans="1:10" ht="15" customHeight="1" x14ac:dyDescent="0.2">
      <c r="A165" s="58" t="s">
        <v>587</v>
      </c>
      <c r="B165" s="59">
        <f>'UIP Detail (R)'!B162</f>
        <v>0</v>
      </c>
      <c r="C165" s="59">
        <f>'UIP Detail (R)'!C162</f>
        <v>0</v>
      </c>
      <c r="D165" s="59">
        <f>'UIP Detail (R)'!D162</f>
        <v>0</v>
      </c>
      <c r="E165" s="59">
        <f t="shared" si="5"/>
        <v>0</v>
      </c>
      <c r="G165" s="22"/>
      <c r="H165" s="58" t="str">
        <f>'UIP Detail (R)'!A165</f>
        <v xml:space="preserve">               (19) 583 - Distribution Oper Overhead Line Exp</v>
      </c>
      <c r="I165" s="131">
        <f>C165-'UIP Detail (R)'!C163</f>
        <v>0</v>
      </c>
      <c r="J165" s="131">
        <f>D165-'UIP Detail (R)'!D163</f>
        <v>0</v>
      </c>
    </row>
    <row r="166" spans="1:10" ht="15" customHeight="1" x14ac:dyDescent="0.2">
      <c r="A166" s="58" t="s">
        <v>588</v>
      </c>
      <c r="B166" s="59">
        <f>'UIP Detail (R)'!B163</f>
        <v>0</v>
      </c>
      <c r="C166" s="59">
        <f>'UIP Detail (R)'!C163</f>
        <v>0</v>
      </c>
      <c r="D166" s="59">
        <f>'UIP Detail (R)'!D163</f>
        <v>0</v>
      </c>
      <c r="E166" s="59">
        <f t="shared" si="5"/>
        <v>0</v>
      </c>
      <c r="G166" s="22"/>
      <c r="H166" s="58" t="str">
        <f>'UIP Detail (R)'!A166</f>
        <v xml:space="preserve">               (19) 584 - Distribution Oper Underground Line Exp</v>
      </c>
      <c r="I166" s="131">
        <f>C166-'UIP Detail (R)'!C164</f>
        <v>0</v>
      </c>
      <c r="J166" s="131">
        <f>D166-'UIP Detail (R)'!D164</f>
        <v>0</v>
      </c>
    </row>
    <row r="167" spans="1:10" ht="15" customHeight="1" x14ac:dyDescent="0.2">
      <c r="A167" s="58" t="s">
        <v>589</v>
      </c>
      <c r="B167" s="59">
        <f>'UIP Detail (R)'!B164</f>
        <v>0</v>
      </c>
      <c r="C167" s="59">
        <f>'UIP Detail (R)'!C164</f>
        <v>0</v>
      </c>
      <c r="D167" s="59">
        <f>'UIP Detail (R)'!D164</f>
        <v>0</v>
      </c>
      <c r="E167" s="59">
        <f t="shared" si="5"/>
        <v>0</v>
      </c>
      <c r="G167" s="22"/>
      <c r="H167" s="58" t="str">
        <f>'UIP Detail (R)'!A167</f>
        <v xml:space="preserve">               (19) 585 - Distribution Oper St Lighting &amp; Signal</v>
      </c>
      <c r="I167" s="131">
        <f>C167-'UIP Detail (R)'!C165</f>
        <v>0</v>
      </c>
      <c r="J167" s="131">
        <f>D167-'UIP Detail (R)'!D165</f>
        <v>0</v>
      </c>
    </row>
    <row r="168" spans="1:10" ht="15" customHeight="1" x14ac:dyDescent="0.2">
      <c r="A168" s="58" t="s">
        <v>590</v>
      </c>
      <c r="B168" s="59">
        <f>'UIP Detail (R)'!B165</f>
        <v>0</v>
      </c>
      <c r="C168" s="59">
        <f>'UIP Detail (R)'!C165</f>
        <v>0</v>
      </c>
      <c r="D168" s="59">
        <f>'UIP Detail (R)'!D165</f>
        <v>0</v>
      </c>
      <c r="E168" s="59">
        <f t="shared" si="5"/>
        <v>0</v>
      </c>
      <c r="G168" s="22"/>
      <c r="H168" s="58" t="str">
        <f>'UIP Detail (R)'!A168</f>
        <v xml:space="preserve">               (19) 586 - Distribution Oper Meter Expense</v>
      </c>
      <c r="I168" s="131">
        <f>C168-'UIP Detail (R)'!C166</f>
        <v>0</v>
      </c>
      <c r="J168" s="131">
        <f>D168-'UIP Detail (R)'!D166</f>
        <v>0</v>
      </c>
    </row>
    <row r="169" spans="1:10" ht="15" customHeight="1" x14ac:dyDescent="0.2">
      <c r="A169" s="58" t="s">
        <v>591</v>
      </c>
      <c r="B169" s="59">
        <f>'UIP Detail (R)'!B166</f>
        <v>0</v>
      </c>
      <c r="C169" s="59">
        <f>'UIP Detail (R)'!C166</f>
        <v>0</v>
      </c>
      <c r="D169" s="59">
        <f>'UIP Detail (R)'!D166</f>
        <v>0</v>
      </c>
      <c r="E169" s="59">
        <f t="shared" si="5"/>
        <v>0</v>
      </c>
      <c r="G169" s="22"/>
      <c r="H169" s="58" t="str">
        <f>'UIP Detail (R)'!A169</f>
        <v xml:space="preserve">               (19) 587 - Distribution Oper Cust Installation</v>
      </c>
      <c r="I169" s="131">
        <f>C169-'UIP Detail (R)'!C167</f>
        <v>0</v>
      </c>
      <c r="J169" s="131">
        <f>D169-'UIP Detail (R)'!D167</f>
        <v>0</v>
      </c>
    </row>
    <row r="170" spans="1:10" ht="15" customHeight="1" x14ac:dyDescent="0.2">
      <c r="A170" s="58" t="s">
        <v>592</v>
      </c>
      <c r="B170" s="59">
        <f>'UIP Detail (R)'!B167</f>
        <v>0</v>
      </c>
      <c r="C170" s="59">
        <f>'UIP Detail (R)'!C167</f>
        <v>0</v>
      </c>
      <c r="D170" s="59">
        <f>'UIP Detail (R)'!D167</f>
        <v>0</v>
      </c>
      <c r="E170" s="59">
        <f t="shared" si="5"/>
        <v>0</v>
      </c>
      <c r="G170" s="22"/>
      <c r="H170" s="58" t="str">
        <f>'UIP Detail (R)'!A170</f>
        <v xml:space="preserve">               (19) 588 - Distribution Oper Misc Dist Exp</v>
      </c>
      <c r="I170" s="131">
        <f>C170-'UIP Detail (R)'!C168</f>
        <v>0</v>
      </c>
      <c r="J170" s="131">
        <f>D170-'UIP Detail (R)'!D168</f>
        <v>0</v>
      </c>
    </row>
    <row r="171" spans="1:10" ht="15" customHeight="1" x14ac:dyDescent="0.2">
      <c r="A171" s="58" t="s">
        <v>593</v>
      </c>
      <c r="B171" s="59">
        <f>'UIP Detail (R)'!B168</f>
        <v>0</v>
      </c>
      <c r="C171" s="59">
        <f>'UIP Detail (R)'!C168</f>
        <v>0</v>
      </c>
      <c r="D171" s="59">
        <f>'UIP Detail (R)'!D168</f>
        <v>0</v>
      </c>
      <c r="E171" s="59">
        <f t="shared" si="5"/>
        <v>0</v>
      </c>
      <c r="G171" s="22"/>
      <c r="H171" s="58" t="str">
        <f>'UIP Detail (R)'!A171</f>
        <v xml:space="preserve">               (19) 589 - Distribution Oper Rents</v>
      </c>
      <c r="I171" s="131">
        <f>C171-'UIP Detail (R)'!C169</f>
        <v>0</v>
      </c>
      <c r="J171" s="131">
        <f>D171-'UIP Detail (R)'!D169</f>
        <v>0</v>
      </c>
    </row>
    <row r="172" spans="1:10" ht="15" customHeight="1" x14ac:dyDescent="0.2">
      <c r="A172" s="58" t="s">
        <v>594</v>
      </c>
      <c r="B172" s="59">
        <f>'UIP Detail (R)'!B169</f>
        <v>0</v>
      </c>
      <c r="C172" s="59">
        <f>'UIP Detail (R)'!C169</f>
        <v>0</v>
      </c>
      <c r="D172" s="59">
        <f>'UIP Detail (R)'!D169</f>
        <v>0</v>
      </c>
      <c r="E172" s="59">
        <f t="shared" si="5"/>
        <v>0</v>
      </c>
      <c r="G172" s="22"/>
      <c r="H172" s="58" t="str">
        <f>'UIP Detail (R)'!A172</f>
        <v xml:space="preserve">               (19) 590 - Distribution Maint Superv &amp; Engineering</v>
      </c>
      <c r="I172" s="131">
        <f>C172-'UIP Detail (R)'!C170</f>
        <v>0</v>
      </c>
      <c r="J172" s="131">
        <f>D172-'UIP Detail (R)'!D170</f>
        <v>0</v>
      </c>
    </row>
    <row r="173" spans="1:10" ht="15" customHeight="1" x14ac:dyDescent="0.2">
      <c r="A173" s="58" t="s">
        <v>595</v>
      </c>
      <c r="B173" s="59">
        <f>'UIP Detail (R)'!B170</f>
        <v>0</v>
      </c>
      <c r="C173" s="59">
        <f>'UIP Detail (R)'!C170</f>
        <v>0</v>
      </c>
      <c r="D173" s="59">
        <f>'UIP Detail (R)'!D170</f>
        <v>0</v>
      </c>
      <c r="E173" s="59">
        <f t="shared" si="5"/>
        <v>0</v>
      </c>
      <c r="G173" s="22"/>
      <c r="H173" s="58" t="str">
        <f>'UIP Detail (R)'!A173</f>
        <v xml:space="preserve">               (19) 591 - Distribution Maint Structures</v>
      </c>
      <c r="I173" s="131">
        <f>C173-'UIP Detail (R)'!C171</f>
        <v>0</v>
      </c>
      <c r="J173" s="131">
        <f>D173-'UIP Detail (R)'!D171</f>
        <v>0</v>
      </c>
    </row>
    <row r="174" spans="1:10" ht="15" customHeight="1" x14ac:dyDescent="0.2">
      <c r="A174" s="58" t="s">
        <v>596</v>
      </c>
      <c r="B174" s="59">
        <f>'UIP Detail (R)'!B171</f>
        <v>0</v>
      </c>
      <c r="C174" s="59">
        <f>'UIP Detail (R)'!C171</f>
        <v>0</v>
      </c>
      <c r="D174" s="59">
        <f>'UIP Detail (R)'!D171</f>
        <v>0</v>
      </c>
      <c r="E174" s="59">
        <f t="shared" si="5"/>
        <v>0</v>
      </c>
      <c r="G174" s="22"/>
      <c r="H174" s="58" t="str">
        <f>'UIP Detail (R)'!A174</f>
        <v xml:space="preserve">               (19) 592 - Distribution Maint Station Equipment</v>
      </c>
      <c r="I174" s="131">
        <f>C174-'UIP Detail (R)'!C172</f>
        <v>0</v>
      </c>
      <c r="J174" s="131">
        <f>D174-'UIP Detail (R)'!D172</f>
        <v>0</v>
      </c>
    </row>
    <row r="175" spans="1:10" ht="15" customHeight="1" x14ac:dyDescent="0.2">
      <c r="A175" s="58" t="s">
        <v>597</v>
      </c>
      <c r="B175" s="59">
        <f>'UIP Detail (R)'!B172</f>
        <v>0</v>
      </c>
      <c r="C175" s="59">
        <f>'UIP Detail (R)'!C172</f>
        <v>0</v>
      </c>
      <c r="D175" s="59">
        <f>'UIP Detail (R)'!D172</f>
        <v>0</v>
      </c>
      <c r="E175" s="59">
        <f t="shared" si="5"/>
        <v>0</v>
      </c>
      <c r="G175" s="22"/>
      <c r="H175" s="58" t="str">
        <f>'UIP Detail (R)'!A175</f>
        <v xml:space="preserve">               (19) 593 - Distribution Maint Overhead Lines</v>
      </c>
      <c r="I175" s="131">
        <f>C175-'UIP Detail (R)'!C173</f>
        <v>0</v>
      </c>
      <c r="J175" s="131">
        <f>D175-'UIP Detail (R)'!D173</f>
        <v>0</v>
      </c>
    </row>
    <row r="176" spans="1:10" ht="15" customHeight="1" x14ac:dyDescent="0.2">
      <c r="A176" s="58" t="s">
        <v>598</v>
      </c>
      <c r="B176" s="59">
        <f>'UIP Detail (R)'!B173</f>
        <v>0</v>
      </c>
      <c r="C176" s="59">
        <f>'UIP Detail (R)'!C173</f>
        <v>0</v>
      </c>
      <c r="D176" s="59">
        <f>'UIP Detail (R)'!D173</f>
        <v>0</v>
      </c>
      <c r="E176" s="59">
        <f t="shared" si="5"/>
        <v>0</v>
      </c>
      <c r="G176" s="22"/>
      <c r="H176" s="58" t="str">
        <f>'UIP Detail (R)'!A176</f>
        <v xml:space="preserve">               (19) 594 - Distribution Maint Underground Lines</v>
      </c>
      <c r="I176" s="131">
        <f>C176-'UIP Detail (R)'!C174</f>
        <v>0</v>
      </c>
      <c r="J176" s="131">
        <f>D176-'UIP Detail (R)'!D174</f>
        <v>0</v>
      </c>
    </row>
    <row r="177" spans="1:10" ht="15" customHeight="1" x14ac:dyDescent="0.2">
      <c r="A177" s="58" t="s">
        <v>599</v>
      </c>
      <c r="B177" s="59">
        <f>'UIP Detail (R)'!B174</f>
        <v>0</v>
      </c>
      <c r="C177" s="59">
        <f>'UIP Detail (R)'!C174</f>
        <v>0</v>
      </c>
      <c r="D177" s="59">
        <f>'UIP Detail (R)'!D174</f>
        <v>0</v>
      </c>
      <c r="E177" s="59">
        <f t="shared" si="5"/>
        <v>0</v>
      </c>
      <c r="G177" s="22"/>
      <c r="H177" s="58" t="str">
        <f>'UIP Detail (R)'!A177</f>
        <v xml:space="preserve">               (19) 595 - Distribution Maint Line Transformers</v>
      </c>
      <c r="I177" s="131">
        <f>C177-'UIP Detail (R)'!C175</f>
        <v>0</v>
      </c>
      <c r="J177" s="131">
        <f>D177-'UIP Detail (R)'!D175</f>
        <v>0</v>
      </c>
    </row>
    <row r="178" spans="1:10" ht="15" customHeight="1" x14ac:dyDescent="0.2">
      <c r="A178" s="58" t="s">
        <v>600</v>
      </c>
      <c r="B178" s="59">
        <f>'UIP Detail (R)'!B175</f>
        <v>0</v>
      </c>
      <c r="C178" s="59">
        <f>'UIP Detail (R)'!C175</f>
        <v>0</v>
      </c>
      <c r="D178" s="59">
        <f>'UIP Detail (R)'!D175</f>
        <v>0</v>
      </c>
      <c r="E178" s="59">
        <f t="shared" si="5"/>
        <v>0</v>
      </c>
      <c r="G178" s="22"/>
      <c r="H178" s="58" t="str">
        <f>'UIP Detail (R)'!A178</f>
        <v xml:space="preserve">               (19) 596 - Distribution Maint St Lighting/Signal</v>
      </c>
      <c r="I178" s="131">
        <f>C178-'UIP Detail (R)'!C176</f>
        <v>0</v>
      </c>
      <c r="J178" s="131">
        <f>D178-'UIP Detail (R)'!D176</f>
        <v>0</v>
      </c>
    </row>
    <row r="179" spans="1:10" ht="15" customHeight="1" x14ac:dyDescent="0.2">
      <c r="A179" s="58" t="s">
        <v>601</v>
      </c>
      <c r="B179" s="59">
        <f>'UIP Detail (R)'!B176</f>
        <v>0</v>
      </c>
      <c r="C179" s="59">
        <f>'UIP Detail (R)'!C176</f>
        <v>0</v>
      </c>
      <c r="D179" s="59">
        <f>'UIP Detail (R)'!D176</f>
        <v>0</v>
      </c>
      <c r="E179" s="59">
        <f t="shared" si="5"/>
        <v>0</v>
      </c>
      <c r="G179" s="22"/>
      <c r="H179" s="58" t="str">
        <f>'UIP Detail (R)'!A179</f>
        <v xml:space="preserve">               (19) 597 - Distribution Maint Meters</v>
      </c>
      <c r="I179" s="131">
        <f>C179-'UIP Detail (R)'!C177</f>
        <v>0</v>
      </c>
      <c r="J179" s="131">
        <f>D179-'UIP Detail (R)'!D177</f>
        <v>0</v>
      </c>
    </row>
    <row r="180" spans="1:10" ht="15" customHeight="1" x14ac:dyDescent="0.2">
      <c r="A180" s="58" t="s">
        <v>602</v>
      </c>
      <c r="B180" s="59">
        <f>'UIP Detail (R)'!B177</f>
        <v>0</v>
      </c>
      <c r="C180" s="59">
        <f>'UIP Detail (R)'!C177</f>
        <v>0</v>
      </c>
      <c r="D180" s="59">
        <f>'UIP Detail (R)'!D177</f>
        <v>0</v>
      </c>
      <c r="E180" s="59">
        <f t="shared" si="5"/>
        <v>0</v>
      </c>
      <c r="G180" s="22"/>
      <c r="H180" s="58" t="str">
        <f>'UIP Detail (R)'!A180</f>
        <v xml:space="preserve">               (19) 598 - Distribution Maint Misc Dist Plant</v>
      </c>
      <c r="I180" s="131">
        <f>C180-'UIP Detail (R)'!C178</f>
        <v>0</v>
      </c>
      <c r="J180" s="131">
        <f>D180-'UIP Detail (R)'!D178</f>
        <v>0</v>
      </c>
    </row>
    <row r="181" spans="1:10" ht="15" customHeight="1" x14ac:dyDescent="0.2">
      <c r="A181" s="58" t="s">
        <v>603</v>
      </c>
      <c r="B181" s="59">
        <f>'UIP Detail (R)'!B178</f>
        <v>0</v>
      </c>
      <c r="C181" s="59">
        <f>'UIP Detail (R)'!C178</f>
        <v>0</v>
      </c>
      <c r="D181" s="59">
        <f>'UIP Detail (R)'!D178</f>
        <v>0</v>
      </c>
      <c r="E181" s="59">
        <f t="shared" si="5"/>
        <v>0</v>
      </c>
      <c r="G181" s="22"/>
      <c r="H181" s="58" t="str">
        <f>'UIP Detail (R)'!A181</f>
        <v xml:space="preserve">               (19) 870 - Distribution Oper Supv &amp; Engineering</v>
      </c>
      <c r="I181" s="131">
        <f>C181-'UIP Detail (R)'!C179</f>
        <v>0</v>
      </c>
      <c r="J181" s="131">
        <f>D181-'UIP Detail (R)'!D179</f>
        <v>0</v>
      </c>
    </row>
    <row r="182" spans="1:10" ht="15" customHeight="1" x14ac:dyDescent="0.2">
      <c r="A182" s="58" t="s">
        <v>604</v>
      </c>
      <c r="B182" s="59">
        <f>'UIP Detail (R)'!B179</f>
        <v>0</v>
      </c>
      <c r="C182" s="59">
        <f>'UIP Detail (R)'!C179</f>
        <v>0</v>
      </c>
      <c r="D182" s="59">
        <f>'UIP Detail (R)'!D179</f>
        <v>0</v>
      </c>
      <c r="E182" s="59">
        <f t="shared" si="5"/>
        <v>0</v>
      </c>
      <c r="G182" s="22"/>
      <c r="H182" s="58" t="str">
        <f>'UIP Detail (R)'!A182</f>
        <v xml:space="preserve">               (19) 871 - Distribution Oper Load Dispatching</v>
      </c>
      <c r="I182" s="131">
        <f>C182-'UIP Detail (R)'!C180</f>
        <v>0</v>
      </c>
      <c r="J182" s="131">
        <f>D182-'UIP Detail (R)'!D180</f>
        <v>0</v>
      </c>
    </row>
    <row r="183" spans="1:10" ht="15" customHeight="1" x14ac:dyDescent="0.2">
      <c r="A183" s="58" t="s">
        <v>605</v>
      </c>
      <c r="B183" s="59">
        <f>'UIP Detail (R)'!B180</f>
        <v>0</v>
      </c>
      <c r="C183" s="59">
        <f>'UIP Detail (R)'!C180</f>
        <v>0</v>
      </c>
      <c r="D183" s="59">
        <f>'UIP Detail (R)'!D180</f>
        <v>0</v>
      </c>
      <c r="E183" s="59">
        <f t="shared" si="5"/>
        <v>0</v>
      </c>
      <c r="G183" s="22"/>
      <c r="H183" s="58" t="str">
        <f>'UIP Detail (R)'!A183</f>
        <v xml:space="preserve">               (19) 874 - Distribution Oper Mains &amp; Services Exp</v>
      </c>
      <c r="I183" s="131">
        <f>C183-'UIP Detail (R)'!C181</f>
        <v>0</v>
      </c>
      <c r="J183" s="131">
        <f>D183-'UIP Detail (R)'!D181</f>
        <v>0</v>
      </c>
    </row>
    <row r="184" spans="1:10" ht="15" customHeight="1" x14ac:dyDescent="0.2">
      <c r="A184" s="58" t="s">
        <v>606</v>
      </c>
      <c r="B184" s="59">
        <f>'UIP Detail (R)'!B181</f>
        <v>0</v>
      </c>
      <c r="C184" s="59">
        <f>'UIP Detail (R)'!C181</f>
        <v>0</v>
      </c>
      <c r="D184" s="59">
        <f>'UIP Detail (R)'!D181</f>
        <v>0</v>
      </c>
      <c r="E184" s="59">
        <f t="shared" si="5"/>
        <v>0</v>
      </c>
      <c r="G184" s="22"/>
      <c r="H184" s="58" t="str">
        <f>'UIP Detail (R)'!A184</f>
        <v xml:space="preserve">               (19) 875 - Distribution Oper Meas &amp; Reg Sta Gen</v>
      </c>
      <c r="I184" s="131">
        <f>C184-'UIP Detail (R)'!C182</f>
        <v>0</v>
      </c>
      <c r="J184" s="131">
        <f>D184-'UIP Detail (R)'!D182</f>
        <v>0</v>
      </c>
    </row>
    <row r="185" spans="1:10" ht="15" customHeight="1" x14ac:dyDescent="0.2">
      <c r="A185" s="58" t="s">
        <v>607</v>
      </c>
      <c r="B185" s="59">
        <f>'UIP Detail (R)'!B182</f>
        <v>0</v>
      </c>
      <c r="C185" s="59">
        <f>'UIP Detail (R)'!C182</f>
        <v>0</v>
      </c>
      <c r="D185" s="59">
        <f>'UIP Detail (R)'!D182</f>
        <v>0</v>
      </c>
      <c r="E185" s="59">
        <f t="shared" si="5"/>
        <v>0</v>
      </c>
      <c r="G185" s="22"/>
      <c r="H185" s="58" t="str">
        <f>'UIP Detail (R)'!A185</f>
        <v xml:space="preserve">               (19) 876 - Distribution Oper Meas &amp; Reg Sta Indus</v>
      </c>
      <c r="I185" s="131">
        <f>C185-'UIP Detail (R)'!C183</f>
        <v>0</v>
      </c>
      <c r="J185" s="131">
        <f>D185-'UIP Detail (R)'!D183</f>
        <v>0</v>
      </c>
    </row>
    <row r="186" spans="1:10" ht="15" customHeight="1" x14ac:dyDescent="0.2">
      <c r="A186" s="58" t="s">
        <v>608</v>
      </c>
      <c r="B186" s="59">
        <f>'UIP Detail (R)'!B183</f>
        <v>0</v>
      </c>
      <c r="C186" s="59">
        <f>'UIP Detail (R)'!C183</f>
        <v>0</v>
      </c>
      <c r="D186" s="59">
        <f>'UIP Detail (R)'!D183</f>
        <v>0</v>
      </c>
      <c r="E186" s="59">
        <f t="shared" si="5"/>
        <v>0</v>
      </c>
      <c r="G186" s="22"/>
      <c r="H186" s="58" t="str">
        <f>'UIP Detail (R)'!A186</f>
        <v xml:space="preserve">               (19) 878 - Distribution Oper Meter &amp; House Reg</v>
      </c>
      <c r="I186" s="131">
        <f>C186-'UIP Detail (R)'!C184</f>
        <v>0</v>
      </c>
      <c r="J186" s="131">
        <f>D186-'UIP Detail (R)'!D184</f>
        <v>0</v>
      </c>
    </row>
    <row r="187" spans="1:10" ht="15" customHeight="1" x14ac:dyDescent="0.2">
      <c r="A187" s="58" t="s">
        <v>609</v>
      </c>
      <c r="B187" s="59">
        <f>'UIP Detail (R)'!B184</f>
        <v>0</v>
      </c>
      <c r="C187" s="59">
        <f>'UIP Detail (R)'!C184</f>
        <v>0</v>
      </c>
      <c r="D187" s="59">
        <f>'UIP Detail (R)'!D184</f>
        <v>0</v>
      </c>
      <c r="E187" s="59">
        <f t="shared" si="5"/>
        <v>0</v>
      </c>
      <c r="G187" s="22"/>
      <c r="H187" s="58" t="str">
        <f>'UIP Detail (R)'!A187</f>
        <v xml:space="preserve">               (19) 879 - Distribution Oper Customer Install Exp</v>
      </c>
      <c r="I187" s="131">
        <f>C187-'UIP Detail (R)'!C185</f>
        <v>0</v>
      </c>
      <c r="J187" s="131">
        <f>D187-'UIP Detail (R)'!D185</f>
        <v>0</v>
      </c>
    </row>
    <row r="188" spans="1:10" ht="15" customHeight="1" x14ac:dyDescent="0.2">
      <c r="A188" s="58" t="s">
        <v>610</v>
      </c>
      <c r="B188" s="59">
        <f>'UIP Detail (R)'!B185</f>
        <v>0</v>
      </c>
      <c r="C188" s="59">
        <f>'UIP Detail (R)'!C185</f>
        <v>0</v>
      </c>
      <c r="D188" s="59">
        <f>'UIP Detail (R)'!D185</f>
        <v>0</v>
      </c>
      <c r="E188" s="59">
        <f t="shared" si="5"/>
        <v>0</v>
      </c>
      <c r="G188" s="22"/>
      <c r="H188" s="58" t="str">
        <f>'UIP Detail (R)'!A188</f>
        <v xml:space="preserve">               (19) 880 - Distribution Oper Other Expense</v>
      </c>
      <c r="I188" s="131">
        <f>C188-'UIP Detail (R)'!C186</f>
        <v>0</v>
      </c>
      <c r="J188" s="131">
        <f>D188-'UIP Detail (R)'!D186</f>
        <v>0</v>
      </c>
    </row>
    <row r="189" spans="1:10" ht="15" customHeight="1" x14ac:dyDescent="0.2">
      <c r="A189" s="58" t="s">
        <v>611</v>
      </c>
      <c r="B189" s="59">
        <f>'UIP Detail (R)'!B186</f>
        <v>0</v>
      </c>
      <c r="C189" s="59">
        <f>'UIP Detail (R)'!C186</f>
        <v>0</v>
      </c>
      <c r="D189" s="59">
        <f>'UIP Detail (R)'!D186</f>
        <v>0</v>
      </c>
      <c r="E189" s="59">
        <f t="shared" si="5"/>
        <v>0</v>
      </c>
      <c r="G189" s="22"/>
      <c r="H189" s="58" t="str">
        <f>'UIP Detail (R)'!A189</f>
        <v xml:space="preserve">               (19) 881 - Distribution Oper Rents Expense</v>
      </c>
      <c r="I189" s="131">
        <f>C189-'UIP Detail (R)'!C187</f>
        <v>0</v>
      </c>
      <c r="J189" s="131">
        <f>D189-'UIP Detail (R)'!D187</f>
        <v>0</v>
      </c>
    </row>
    <row r="190" spans="1:10" ht="15" customHeight="1" x14ac:dyDescent="0.2">
      <c r="A190" s="58" t="s">
        <v>612</v>
      </c>
      <c r="B190" s="59">
        <f>'UIP Detail (R)'!B187</f>
        <v>0</v>
      </c>
      <c r="C190" s="59">
        <f>'UIP Detail (R)'!C187</f>
        <v>0</v>
      </c>
      <c r="D190" s="59">
        <f>'UIP Detail (R)'!D187</f>
        <v>0</v>
      </c>
      <c r="E190" s="59">
        <f t="shared" si="5"/>
        <v>0</v>
      </c>
      <c r="G190" s="22"/>
      <c r="H190" s="58" t="str">
        <f>'UIP Detail (R)'!A190</f>
        <v xml:space="preserve">               (19) 886 - Maint of Facilities and Structures</v>
      </c>
      <c r="I190" s="131">
        <f>C190-'UIP Detail (R)'!C188</f>
        <v>0</v>
      </c>
      <c r="J190" s="131">
        <f>D190-'UIP Detail (R)'!D188</f>
        <v>0</v>
      </c>
    </row>
    <row r="191" spans="1:10" ht="15" customHeight="1" x14ac:dyDescent="0.2">
      <c r="A191" s="58" t="s">
        <v>613</v>
      </c>
      <c r="B191" s="59">
        <f>'UIP Detail (R)'!B188</f>
        <v>0</v>
      </c>
      <c r="C191" s="59">
        <f>'UIP Detail (R)'!C188</f>
        <v>0</v>
      </c>
      <c r="D191" s="59">
        <f>'UIP Detail (R)'!D188</f>
        <v>0</v>
      </c>
      <c r="E191" s="59">
        <f t="shared" si="5"/>
        <v>0</v>
      </c>
      <c r="G191" s="22"/>
      <c r="H191" s="58" t="str">
        <f>'UIP Detail (R)'!A192</f>
        <v xml:space="preserve">               (19) 889 - Distribution Maint Meas &amp; Reg Sta Gen</v>
      </c>
      <c r="I191" s="131">
        <f>C191-'UIP Detail (R)'!C189</f>
        <v>0</v>
      </c>
      <c r="J191" s="131">
        <f>D191-'UIP Detail (R)'!D189</f>
        <v>0</v>
      </c>
    </row>
    <row r="192" spans="1:10" ht="15" customHeight="1" x14ac:dyDescent="0.2">
      <c r="A192" s="58" t="s">
        <v>614</v>
      </c>
      <c r="B192" s="59">
        <f>'UIP Detail (R)'!B189</f>
        <v>0</v>
      </c>
      <c r="C192" s="59">
        <f>'UIP Detail (R)'!C189</f>
        <v>0</v>
      </c>
      <c r="D192" s="59">
        <f>'UIP Detail (R)'!D189</f>
        <v>0</v>
      </c>
      <c r="E192" s="59">
        <f t="shared" si="5"/>
        <v>0</v>
      </c>
      <c r="G192" s="22"/>
      <c r="H192" s="58" t="str">
        <f>'UIP Detail (R)'!A193</f>
        <v xml:space="preserve">               (19) 890 - Distribution Maint Meas &amp; Reg Sta Ind</v>
      </c>
      <c r="I192" s="131">
        <f>C192-'UIP Detail (R)'!C190</f>
        <v>0</v>
      </c>
      <c r="J192" s="131">
        <f>D192-'UIP Detail (R)'!D190</f>
        <v>0</v>
      </c>
    </row>
    <row r="193" spans="1:10" ht="15" customHeight="1" x14ac:dyDescent="0.2">
      <c r="A193" s="58" t="s">
        <v>615</v>
      </c>
      <c r="B193" s="59">
        <f>'UIP Detail (R)'!B190</f>
        <v>0</v>
      </c>
      <c r="C193" s="59">
        <f>'UIP Detail (R)'!C190</f>
        <v>0</v>
      </c>
      <c r="D193" s="59">
        <f>'UIP Detail (R)'!D190</f>
        <v>0</v>
      </c>
      <c r="E193" s="59">
        <f t="shared" si="5"/>
        <v>0</v>
      </c>
      <c r="G193" s="22"/>
      <c r="H193" s="58" t="str">
        <f>'UIP Detail (R)'!A194</f>
        <v xml:space="preserve">               (19) 892 - Distribution Maint Services</v>
      </c>
      <c r="I193" s="131">
        <f>C193-'UIP Detail (R)'!C191</f>
        <v>0</v>
      </c>
      <c r="J193" s="131">
        <f>D193-'UIP Detail (R)'!D191</f>
        <v>0</v>
      </c>
    </row>
    <row r="194" spans="1:10" ht="15" customHeight="1" x14ac:dyDescent="0.2">
      <c r="A194" s="58" t="s">
        <v>616</v>
      </c>
      <c r="B194" s="59">
        <f>'UIP Detail (R)'!B191</f>
        <v>0</v>
      </c>
      <c r="C194" s="59">
        <f>'UIP Detail (R)'!C191</f>
        <v>0</v>
      </c>
      <c r="D194" s="59">
        <f>'UIP Detail (R)'!D191</f>
        <v>0</v>
      </c>
      <c r="E194" s="59">
        <f t="shared" si="5"/>
        <v>0</v>
      </c>
      <c r="G194" s="22"/>
      <c r="H194" s="58" t="str">
        <f>'UIP Detail (R)'!A195</f>
        <v xml:space="preserve">               (19) 893 - Distribution Maint Meters &amp; House Reg</v>
      </c>
      <c r="I194" s="131">
        <f>C194-'UIP Detail (R)'!C192</f>
        <v>0</v>
      </c>
      <c r="J194" s="131">
        <f>D194-'UIP Detail (R)'!D192</f>
        <v>0</v>
      </c>
    </row>
    <row r="195" spans="1:10" ht="15" customHeight="1" x14ac:dyDescent="0.2">
      <c r="A195" s="58" t="s">
        <v>617</v>
      </c>
      <c r="B195" s="59">
        <f>'UIP Detail (R)'!B192</f>
        <v>0</v>
      </c>
      <c r="C195" s="59">
        <f>'UIP Detail (R)'!C192</f>
        <v>0</v>
      </c>
      <c r="D195" s="59">
        <f>'UIP Detail (R)'!D192</f>
        <v>0</v>
      </c>
      <c r="E195" s="59">
        <f t="shared" si="5"/>
        <v>0</v>
      </c>
      <c r="G195" s="22"/>
      <c r="H195" s="56" t="str">
        <f>'UIP Detail (R)'!A196</f>
        <v xml:space="preserve">               (19) 894 - Distribution Maint Other Equipment</v>
      </c>
      <c r="I195" s="131">
        <f>C195-'UIP Detail (R)'!C193</f>
        <v>0</v>
      </c>
      <c r="J195" s="131">
        <f>D195-'UIP Detail (R)'!D193</f>
        <v>0</v>
      </c>
    </row>
    <row r="196" spans="1:10" ht="15" customHeight="1" x14ac:dyDescent="0.2">
      <c r="A196" s="58" t="s">
        <v>618</v>
      </c>
      <c r="B196" s="61">
        <f>'UIP Detail (R)'!B193</f>
        <v>0</v>
      </c>
      <c r="C196" s="61">
        <f>'UIP Detail (R)'!C193</f>
        <v>0</v>
      </c>
      <c r="D196" s="61">
        <f>'UIP Detail (R)'!D193</f>
        <v>0</v>
      </c>
      <c r="E196" s="61">
        <f>SUM(B196:D196)</f>
        <v>0</v>
      </c>
      <c r="G196" s="22"/>
      <c r="H196" s="58" t="str">
        <f>'UIP Detail (R)'!A197</f>
        <v xml:space="preserve">                    (19) SUBTOTAL</v>
      </c>
      <c r="I196" s="131">
        <f>C196-'UIP Detail (R)'!C194</f>
        <v>0</v>
      </c>
      <c r="J196" s="131">
        <f>D196-'UIP Detail (R)'!D194</f>
        <v>0</v>
      </c>
    </row>
    <row r="197" spans="1:10" ht="15" customHeight="1" x14ac:dyDescent="0.2">
      <c r="A197" s="58" t="s">
        <v>467</v>
      </c>
      <c r="B197" s="62">
        <f>SUM(B163:B196)</f>
        <v>0</v>
      </c>
      <c r="C197" s="62">
        <f>SUM(C163:C196)</f>
        <v>0</v>
      </c>
      <c r="D197" s="62">
        <f>SUM(D163:D196)</f>
        <v>0</v>
      </c>
      <c r="E197" s="62">
        <f>SUM(E163:E196)</f>
        <v>0</v>
      </c>
      <c r="G197" s="22"/>
      <c r="H197" s="58" t="str">
        <f>'UIP Detail (R)'!A198</f>
        <v xml:space="preserve">          20 - CUSTOMER ACCTS EXPENSES</v>
      </c>
      <c r="I197" s="131">
        <f>C197-'UIP Detail (R)'!C195</f>
        <v>0</v>
      </c>
      <c r="J197" s="131">
        <f>D197-'UIP Detail (R)'!D195</f>
        <v>0</v>
      </c>
    </row>
    <row r="198" spans="1:10" ht="15" customHeight="1" x14ac:dyDescent="0.2">
      <c r="A198" s="56" t="s">
        <v>427</v>
      </c>
      <c r="B198" s="57"/>
      <c r="C198" s="57"/>
      <c r="D198" s="57"/>
      <c r="E198" s="57"/>
      <c r="G198" s="22"/>
      <c r="H198" s="58" t="str">
        <f>'UIP Detail (R)'!A199</f>
        <v xml:space="preserve">               (20) 901 - Customer Accounts Supervision</v>
      </c>
      <c r="I198" s="131">
        <f>C198-'UIP Detail (R)'!C196</f>
        <v>0</v>
      </c>
      <c r="J198" s="131">
        <f>D198-'UIP Detail (R)'!D196</f>
        <v>0</v>
      </c>
    </row>
    <row r="199" spans="1:10" ht="15" customHeight="1" x14ac:dyDescent="0.2">
      <c r="A199" s="58" t="s">
        <v>619</v>
      </c>
      <c r="B199" s="59">
        <f>'UIP Detail (R)'!B196</f>
        <v>0</v>
      </c>
      <c r="C199" s="59">
        <f>'UIP Detail (R)'!C196</f>
        <v>0</v>
      </c>
      <c r="D199" s="59">
        <f>'UIP Detail (R)'!D196</f>
        <v>0</v>
      </c>
      <c r="E199" s="59">
        <f>SUM(B199:D199)</f>
        <v>0</v>
      </c>
      <c r="G199" s="22"/>
      <c r="H199" s="58" t="str">
        <f>'UIP Detail (R)'!A200</f>
        <v xml:space="preserve">               (20) 902 - Meter Reading Expense</v>
      </c>
      <c r="I199" s="131">
        <f>C199-'UIP Detail (R)'!C197</f>
        <v>0</v>
      </c>
      <c r="J199" s="131">
        <f>D199-'UIP Detail (R)'!D197</f>
        <v>0</v>
      </c>
    </row>
    <row r="200" spans="1:10" ht="15" customHeight="1" x14ac:dyDescent="0.2">
      <c r="A200" s="58" t="s">
        <v>620</v>
      </c>
      <c r="B200" s="59">
        <f>'UIP Detail (R)'!B197</f>
        <v>0</v>
      </c>
      <c r="C200" s="59">
        <f>'UIP Detail (R)'!C197</f>
        <v>0</v>
      </c>
      <c r="D200" s="59">
        <f>'UIP Detail (R)'!D197</f>
        <v>0</v>
      </c>
      <c r="E200" s="59">
        <f>SUM(B200:D200)</f>
        <v>0</v>
      </c>
      <c r="G200" s="22"/>
      <c r="H200" s="58" t="str">
        <f>'UIP Detail (R)'!A201</f>
        <v xml:space="preserve">               (20) 903 - Customer Records &amp; Collection Expense</v>
      </c>
      <c r="I200" s="131">
        <f>C200-'UIP Detail (R)'!C198</f>
        <v>0</v>
      </c>
      <c r="J200" s="131">
        <f>D200-'UIP Detail (R)'!D198</f>
        <v>0</v>
      </c>
    </row>
    <row r="201" spans="1:10" ht="15" customHeight="1" x14ac:dyDescent="0.2">
      <c r="A201" s="58" t="s">
        <v>621</v>
      </c>
      <c r="B201" s="59">
        <f>'UIP Detail (R)'!B198</f>
        <v>0</v>
      </c>
      <c r="C201" s="59">
        <f>'UIP Detail (R)'!C198</f>
        <v>0</v>
      </c>
      <c r="D201" s="59">
        <f>'UIP Detail (R)'!D198</f>
        <v>0</v>
      </c>
      <c r="E201" s="59">
        <f>SUM(B201:D201)</f>
        <v>0</v>
      </c>
      <c r="G201" s="22"/>
      <c r="H201" s="58" t="str">
        <f>'UIP Detail (R)'!A202</f>
        <v xml:space="preserve">               (20) 904 - Uncollectible Accounts</v>
      </c>
      <c r="I201" s="131">
        <f>C201-'UIP Detail (R)'!C199</f>
        <v>0</v>
      </c>
      <c r="J201" s="131">
        <f>D201-'UIP Detail (R)'!D199</f>
        <v>0</v>
      </c>
    </row>
    <row r="202" spans="1:10" ht="15" customHeight="1" x14ac:dyDescent="0.2">
      <c r="A202" s="58" t="s">
        <v>622</v>
      </c>
      <c r="B202" s="59">
        <f>'UIP Detail (R)'!B199</f>
        <v>0</v>
      </c>
      <c r="C202" s="59">
        <f>'UIP Detail (R)'!C199</f>
        <v>0</v>
      </c>
      <c r="D202" s="59">
        <f>'UIP Detail (R)'!D199</f>
        <v>0</v>
      </c>
      <c r="E202" s="59">
        <f>SUM(B202:D202)</f>
        <v>0</v>
      </c>
      <c r="G202" s="22"/>
      <c r="H202" s="56" t="str">
        <f>'UIP Detail (R)'!A203</f>
        <v xml:space="preserve">               (20) 905 - Misc. Customer Accounts Expense</v>
      </c>
      <c r="I202" s="131">
        <f>C202-'UIP Detail (R)'!C200</f>
        <v>0</v>
      </c>
      <c r="J202" s="131">
        <f>D202-'UIP Detail (R)'!D200</f>
        <v>0</v>
      </c>
    </row>
    <row r="203" spans="1:10" ht="11.25" customHeight="1" x14ac:dyDescent="0.2">
      <c r="A203" s="58" t="s">
        <v>623</v>
      </c>
      <c r="B203" s="61">
        <f>'UIP Detail (R)'!B200</f>
        <v>0</v>
      </c>
      <c r="C203" s="61">
        <f>'UIP Detail (R)'!C200</f>
        <v>0</v>
      </c>
      <c r="D203" s="61">
        <f>'UIP Detail (R)'!D200</f>
        <v>0</v>
      </c>
      <c r="E203" s="61">
        <f>SUM(B203:D203)</f>
        <v>0</v>
      </c>
      <c r="G203" s="22"/>
      <c r="H203" s="58" t="str">
        <f>'UIP Detail (R)'!A204</f>
        <v xml:space="preserve">                    (20) SUBTOTAL</v>
      </c>
      <c r="I203" s="131">
        <f>C203-'UIP Detail (R)'!C201</f>
        <v>0</v>
      </c>
      <c r="J203" s="131">
        <f>D203-'UIP Detail (R)'!D201</f>
        <v>0</v>
      </c>
    </row>
    <row r="204" spans="1:10" ht="15" customHeight="1" x14ac:dyDescent="0.2">
      <c r="A204" s="58" t="s">
        <v>467</v>
      </c>
      <c r="B204" s="62">
        <f>SUM(B199:B203)</f>
        <v>0</v>
      </c>
      <c r="C204" s="62">
        <f>SUM(C199:C203)</f>
        <v>0</v>
      </c>
      <c r="D204" s="62">
        <f>SUM(D199:D203)</f>
        <v>0</v>
      </c>
      <c r="E204" s="62">
        <f>SUM(E199:E203)</f>
        <v>0</v>
      </c>
      <c r="G204" s="22"/>
      <c r="H204" s="58" t="str">
        <f>'UIP Detail (R)'!A205</f>
        <v xml:space="preserve">          21 - CUSTOMER SERVICE EXPENSES</v>
      </c>
      <c r="I204" s="131">
        <f>C204-'UIP Detail (R)'!C202</f>
        <v>0</v>
      </c>
      <c r="J204" s="131">
        <f>D204-'UIP Detail (R)'!D202</f>
        <v>0</v>
      </c>
    </row>
    <row r="205" spans="1:10" ht="15" customHeight="1" x14ac:dyDescent="0.2">
      <c r="A205" s="56" t="s">
        <v>428</v>
      </c>
      <c r="B205" s="57"/>
      <c r="C205" s="57"/>
      <c r="D205" s="57"/>
      <c r="E205" s="57"/>
      <c r="G205" s="22"/>
      <c r="H205" s="58" t="str">
        <f>'UIP Detail (R)'!A206</f>
        <v xml:space="preserve">               (21) 908 - Customer Assistance Expense</v>
      </c>
      <c r="I205" s="131">
        <f>C205-'UIP Detail (R)'!C203</f>
        <v>0</v>
      </c>
      <c r="J205" s="131">
        <f>D205-'UIP Detail (R)'!D203</f>
        <v>0</v>
      </c>
    </row>
    <row r="206" spans="1:10" ht="15" customHeight="1" x14ac:dyDescent="0.2">
      <c r="A206" s="58" t="s">
        <v>624</v>
      </c>
      <c r="B206" s="59">
        <f>'UIP Detail (R)'!B203</f>
        <v>0</v>
      </c>
      <c r="C206" s="59">
        <f>'UIP Detail (R)'!C203</f>
        <v>0</v>
      </c>
      <c r="D206" s="59">
        <f>'UIP Detail (R)'!D203</f>
        <v>0</v>
      </c>
      <c r="E206" s="59">
        <f t="shared" ref="E206:E211" si="6">SUM(B206:D206)</f>
        <v>0</v>
      </c>
      <c r="G206" s="22"/>
      <c r="H206" s="58" t="str">
        <f>'UIP Detail (R)'!A207</f>
        <v xml:space="preserve">               (21) 909 - Info &amp; Instructional Advertising</v>
      </c>
      <c r="I206" s="131">
        <f>C206-'UIP Detail (R)'!C204</f>
        <v>0</v>
      </c>
      <c r="J206" s="131">
        <f>D206-'UIP Detail (R)'!D204</f>
        <v>0</v>
      </c>
    </row>
    <row r="207" spans="1:10" ht="15" customHeight="1" x14ac:dyDescent="0.2">
      <c r="A207" s="58" t="s">
        <v>625</v>
      </c>
      <c r="B207" s="59">
        <f>'UIP Detail (R)'!B204</f>
        <v>0</v>
      </c>
      <c r="C207" s="59">
        <f>'UIP Detail (R)'!C204</f>
        <v>0</v>
      </c>
      <c r="D207" s="59">
        <f>'UIP Detail (R)'!D204</f>
        <v>0</v>
      </c>
      <c r="E207" s="59">
        <f t="shared" si="6"/>
        <v>0</v>
      </c>
      <c r="G207" s="22"/>
      <c r="H207" s="58" t="str">
        <f>'UIP Detail (R)'!A208</f>
        <v xml:space="preserve">               (21) 910 - Misc Cust Svc &amp; Info Expense</v>
      </c>
      <c r="I207" s="131">
        <f>C207-'UIP Detail (R)'!C205</f>
        <v>0</v>
      </c>
      <c r="J207" s="131">
        <f>D207-'UIP Detail (R)'!D205</f>
        <v>0</v>
      </c>
    </row>
    <row r="208" spans="1:10" ht="15" customHeight="1" x14ac:dyDescent="0.2">
      <c r="A208" s="58" t="s">
        <v>626</v>
      </c>
      <c r="B208" s="59">
        <f>'UIP Detail (R)'!B205</f>
        <v>0</v>
      </c>
      <c r="C208" s="59">
        <f>'UIP Detail (R)'!C205</f>
        <v>0</v>
      </c>
      <c r="D208" s="59">
        <f>'UIP Detail (R)'!D205</f>
        <v>0</v>
      </c>
      <c r="E208" s="59">
        <f t="shared" si="6"/>
        <v>0</v>
      </c>
      <c r="G208" s="22"/>
      <c r="H208" s="58" t="str">
        <f>'UIP Detail (R)'!A209</f>
        <v xml:space="preserve">               (21) 911 - Sales Supervision Exp</v>
      </c>
      <c r="I208" s="131">
        <f>C208-'UIP Detail (R)'!C206</f>
        <v>0</v>
      </c>
      <c r="J208" s="131">
        <f>D208-'UIP Detail (R)'!D206</f>
        <v>0</v>
      </c>
    </row>
    <row r="209" spans="1:10" ht="15" customHeight="1" x14ac:dyDescent="0.2">
      <c r="A209" s="58" t="s">
        <v>627</v>
      </c>
      <c r="B209" s="59">
        <f>'UIP Detail (R)'!B206</f>
        <v>0</v>
      </c>
      <c r="C209" s="59">
        <f>'UIP Detail (R)'!C206</f>
        <v>0</v>
      </c>
      <c r="D209" s="59">
        <f>'UIP Detail (R)'!D206</f>
        <v>0</v>
      </c>
      <c r="E209" s="59">
        <f t="shared" si="6"/>
        <v>0</v>
      </c>
      <c r="G209" s="22"/>
      <c r="H209" s="58" t="str">
        <f>'UIP Detail (R)'!A210</f>
        <v xml:space="preserve">               (21) 912 - Demonstration &amp; Selling Expense</v>
      </c>
      <c r="I209" s="131">
        <f>C209-'UIP Detail (R)'!C207</f>
        <v>0</v>
      </c>
      <c r="J209" s="131">
        <f>D209-'UIP Detail (R)'!D207</f>
        <v>0</v>
      </c>
    </row>
    <row r="210" spans="1:10" ht="15" customHeight="1" x14ac:dyDescent="0.2">
      <c r="A210" s="58" t="s">
        <v>628</v>
      </c>
      <c r="B210" s="59">
        <f>'UIP Detail (R)'!B207</f>
        <v>0</v>
      </c>
      <c r="C210" s="59">
        <f>'UIP Detail (R)'!C207</f>
        <v>0</v>
      </c>
      <c r="D210" s="59">
        <f>'UIP Detail (R)'!D207</f>
        <v>0</v>
      </c>
      <c r="E210" s="59">
        <f t="shared" si="6"/>
        <v>0</v>
      </c>
      <c r="G210" s="22"/>
      <c r="H210" s="58" t="str">
        <f>'UIP Detail (R)'!A211</f>
        <v xml:space="preserve">               (21) 913 - Advertising Expenses</v>
      </c>
      <c r="I210" s="131">
        <f>C210-'UIP Detail (R)'!C208</f>
        <v>0</v>
      </c>
      <c r="J210" s="131">
        <f>D210-'UIP Detail (R)'!D208</f>
        <v>0</v>
      </c>
    </row>
    <row r="211" spans="1:10" ht="15" customHeight="1" x14ac:dyDescent="0.2">
      <c r="A211" s="58" t="s">
        <v>629</v>
      </c>
      <c r="B211" s="59">
        <f>'UIP Detail (R)'!B208</f>
        <v>0</v>
      </c>
      <c r="C211" s="59">
        <f>'UIP Detail (R)'!C208</f>
        <v>0</v>
      </c>
      <c r="D211" s="59">
        <f>'UIP Detail (R)'!D208</f>
        <v>0</v>
      </c>
      <c r="E211" s="59">
        <f t="shared" si="6"/>
        <v>0</v>
      </c>
      <c r="G211" s="22"/>
      <c r="H211" s="56" t="str">
        <f>'UIP Detail (R)'!A212</f>
        <v xml:space="preserve">               (21) 916 - Misc. Sales Expense</v>
      </c>
      <c r="I211" s="131">
        <f>C211-'UIP Detail (R)'!C209</f>
        <v>0</v>
      </c>
      <c r="J211" s="131">
        <f>D211-'UIP Detail (R)'!D209</f>
        <v>0</v>
      </c>
    </row>
    <row r="212" spans="1:10" ht="15" customHeight="1" x14ac:dyDescent="0.2">
      <c r="A212" s="58" t="s">
        <v>630</v>
      </c>
      <c r="B212" s="61">
        <f>'UIP Detail (R)'!B209</f>
        <v>0</v>
      </c>
      <c r="C212" s="61">
        <f>'UIP Detail (R)'!C209</f>
        <v>0</v>
      </c>
      <c r="D212" s="61">
        <f>'UIP Detail (R)'!D209</f>
        <v>0</v>
      </c>
      <c r="E212" s="61">
        <f>SUM(B212:D212)</f>
        <v>0</v>
      </c>
      <c r="G212" s="22"/>
      <c r="H212" s="58" t="str">
        <f>'UIP Detail (R)'!A213</f>
        <v xml:space="preserve">                    (21) SUBTOTAL</v>
      </c>
      <c r="I212" s="131">
        <f>C212-'UIP Detail (R)'!C210</f>
        <v>0</v>
      </c>
      <c r="J212" s="131">
        <f>D212-'UIP Detail (R)'!D210</f>
        <v>0</v>
      </c>
    </row>
    <row r="213" spans="1:10" ht="15" customHeight="1" x14ac:dyDescent="0.2">
      <c r="A213" s="58" t="s">
        <v>467</v>
      </c>
      <c r="B213" s="62">
        <f>SUM(B206:B212)</f>
        <v>0</v>
      </c>
      <c r="C213" s="62">
        <f>SUM(C206:C212)</f>
        <v>0</v>
      </c>
      <c r="D213" s="62">
        <f>SUM(D206:D212)</f>
        <v>0</v>
      </c>
      <c r="E213" s="62">
        <f>SUM(E206:E212)</f>
        <v>0</v>
      </c>
      <c r="G213" s="22"/>
      <c r="H213" s="58" t="str">
        <f>'UIP Detail (R)'!A214</f>
        <v xml:space="preserve">          22 - CONSERVATION AMORTIZATION</v>
      </c>
      <c r="I213" s="131">
        <f>C213-'UIP Detail (R)'!C211</f>
        <v>0</v>
      </c>
      <c r="J213" s="131">
        <f>D213-'UIP Detail (R)'!D211</f>
        <v>0</v>
      </c>
    </row>
    <row r="214" spans="1:10" ht="15" customHeight="1" x14ac:dyDescent="0.2">
      <c r="A214" s="56" t="s">
        <v>429</v>
      </c>
      <c r="B214" s="62"/>
      <c r="C214" s="62"/>
      <c r="D214" s="62"/>
      <c r="E214" s="62"/>
      <c r="G214" s="22"/>
      <c r="H214" s="56" t="str">
        <f>'UIP Detail (R)'!A215</f>
        <v xml:space="preserve">               (22) 908 - Customer Assistance Expense</v>
      </c>
      <c r="I214" s="131">
        <f>C214-'UIP Detail (R)'!C212</f>
        <v>0</v>
      </c>
      <c r="J214" s="131">
        <f>D214-'UIP Detail (R)'!D212</f>
        <v>0</v>
      </c>
    </row>
    <row r="215" spans="1:10" ht="15" customHeight="1" x14ac:dyDescent="0.2">
      <c r="A215" s="58" t="s">
        <v>631</v>
      </c>
      <c r="B215" s="61">
        <f>'UIP Detail (R)'!B212</f>
        <v>0</v>
      </c>
      <c r="C215" s="61">
        <f>'UIP Detail (R)'!C212</f>
        <v>0</v>
      </c>
      <c r="D215" s="61">
        <f>'UIP Detail (R)'!D212</f>
        <v>0</v>
      </c>
      <c r="E215" s="61">
        <f>SUM(B215:D215)</f>
        <v>0</v>
      </c>
      <c r="G215" s="22"/>
      <c r="H215" s="58" t="str">
        <f>'UIP Detail (R)'!A216</f>
        <v xml:space="preserve">                    (22) SUBTOTAL</v>
      </c>
      <c r="I215" s="131">
        <f>C215-'UIP Detail (R)'!C213</f>
        <v>0</v>
      </c>
      <c r="J215" s="131">
        <f>D215-'UIP Detail (R)'!D213</f>
        <v>0</v>
      </c>
    </row>
    <row r="216" spans="1:10" ht="15" customHeight="1" x14ac:dyDescent="0.2">
      <c r="A216" s="58" t="s">
        <v>467</v>
      </c>
      <c r="B216" s="57">
        <f>+B215</f>
        <v>0</v>
      </c>
      <c r="C216" s="57">
        <f>+C215</f>
        <v>0</v>
      </c>
      <c r="D216" s="57">
        <f>+D215</f>
        <v>0</v>
      </c>
      <c r="E216" s="57">
        <f>+E215</f>
        <v>0</v>
      </c>
      <c r="G216" s="22"/>
      <c r="H216" s="58" t="str">
        <f>'UIP Detail (R)'!A217</f>
        <v xml:space="preserve">          23 - ADMIN &amp; GENERAL EXPENSE</v>
      </c>
      <c r="I216" s="131">
        <f>C216-'UIP Detail (R)'!C214</f>
        <v>0</v>
      </c>
      <c r="J216" s="131">
        <f>D216-'UIP Detail (R)'!D214</f>
        <v>0</v>
      </c>
    </row>
    <row r="217" spans="1:10" ht="15" customHeight="1" x14ac:dyDescent="0.2">
      <c r="A217" s="56" t="s">
        <v>430</v>
      </c>
      <c r="B217" s="57"/>
      <c r="C217" s="57"/>
      <c r="D217" s="57"/>
      <c r="E217" s="57"/>
      <c r="G217" s="22"/>
      <c r="H217" s="58" t="str">
        <f>'UIP Detail (R)'!A218</f>
        <v xml:space="preserve">               (23) 920 - A &amp; G Salaries</v>
      </c>
      <c r="I217" s="131">
        <f>C217-'UIP Detail (R)'!C215</f>
        <v>0</v>
      </c>
      <c r="J217" s="131">
        <f>D217-'UIP Detail (R)'!D215</f>
        <v>0</v>
      </c>
    </row>
    <row r="218" spans="1:10" ht="15" customHeight="1" x14ac:dyDescent="0.2">
      <c r="A218" s="58" t="s">
        <v>632</v>
      </c>
      <c r="B218" s="59">
        <f>'UIP Detail (R)'!B215</f>
        <v>0</v>
      </c>
      <c r="C218" s="59">
        <f>'UIP Detail (R)'!C215</f>
        <v>0</v>
      </c>
      <c r="D218" s="59">
        <f>'UIP Detail (R)'!D215</f>
        <v>0</v>
      </c>
      <c r="E218" s="59">
        <f t="shared" ref="E218:E230" si="7">SUM(B218:D218)</f>
        <v>0</v>
      </c>
      <c r="G218" s="22"/>
      <c r="H218" s="58" t="str">
        <f>'UIP Detail (R)'!A219</f>
        <v xml:space="preserve">               (23) 921 - Office Supplies and Expenses</v>
      </c>
      <c r="I218" s="131">
        <f>C218-'UIP Detail (R)'!C216</f>
        <v>0</v>
      </c>
      <c r="J218" s="131">
        <f>D218-'UIP Detail (R)'!D216</f>
        <v>0</v>
      </c>
    </row>
    <row r="219" spans="1:10" ht="15" customHeight="1" x14ac:dyDescent="0.2">
      <c r="A219" s="58" t="s">
        <v>633</v>
      </c>
      <c r="B219" s="59">
        <f>'UIP Detail (R)'!B216</f>
        <v>0</v>
      </c>
      <c r="C219" s="59">
        <f>'UIP Detail (R)'!C216</f>
        <v>0</v>
      </c>
      <c r="D219" s="59">
        <f>'UIP Detail (R)'!D216</f>
        <v>0</v>
      </c>
      <c r="E219" s="59">
        <f t="shared" si="7"/>
        <v>0</v>
      </c>
      <c r="G219" s="22"/>
      <c r="H219" s="58" t="str">
        <f>'UIP Detail (R)'!A220</f>
        <v xml:space="preserve">               (23) 922 - Admin Expenses Transferred</v>
      </c>
      <c r="I219" s="131">
        <f>C219-'UIP Detail (R)'!C217</f>
        <v>0</v>
      </c>
      <c r="J219" s="131">
        <f>D219-'UIP Detail (R)'!D217</f>
        <v>0</v>
      </c>
    </row>
    <row r="220" spans="1:10" ht="15" customHeight="1" x14ac:dyDescent="0.2">
      <c r="A220" s="58" t="s">
        <v>634</v>
      </c>
      <c r="B220" s="59">
        <f>'UIP Detail (R)'!B217</f>
        <v>0</v>
      </c>
      <c r="C220" s="59">
        <f>'UIP Detail (R)'!C217</f>
        <v>0</v>
      </c>
      <c r="D220" s="59">
        <f>'UIP Detail (R)'!D217</f>
        <v>0</v>
      </c>
      <c r="E220" s="59">
        <f t="shared" si="7"/>
        <v>0</v>
      </c>
      <c r="G220" s="22"/>
      <c r="H220" s="58" t="str">
        <f>'UIP Detail (R)'!A221</f>
        <v xml:space="preserve">               (23) 923 - Outside Services Employed</v>
      </c>
      <c r="I220" s="131">
        <f>C220-'UIP Detail (R)'!C218</f>
        <v>0</v>
      </c>
      <c r="J220" s="131">
        <f>D220-'UIP Detail (R)'!D218</f>
        <v>0</v>
      </c>
    </row>
    <row r="221" spans="1:10" ht="15" customHeight="1" x14ac:dyDescent="0.2">
      <c r="A221" s="58" t="s">
        <v>635</v>
      </c>
      <c r="B221" s="59">
        <f>'UIP Detail (R)'!B218</f>
        <v>0</v>
      </c>
      <c r="C221" s="59">
        <f>'UIP Detail (R)'!C218</f>
        <v>0</v>
      </c>
      <c r="D221" s="59">
        <f>'UIP Detail (R)'!D218</f>
        <v>0</v>
      </c>
      <c r="E221" s="59">
        <f t="shared" si="7"/>
        <v>0</v>
      </c>
      <c r="G221" s="22"/>
      <c r="H221" s="58" t="str">
        <f>'UIP Detail (R)'!A222</f>
        <v xml:space="preserve">               (23) 924 - Property Insurance</v>
      </c>
      <c r="I221" s="131">
        <f>C221-'UIP Detail (R)'!C219</f>
        <v>0</v>
      </c>
      <c r="J221" s="131">
        <f>D221-'UIP Detail (R)'!D219</f>
        <v>0</v>
      </c>
    </row>
    <row r="222" spans="1:10" ht="15" customHeight="1" x14ac:dyDescent="0.2">
      <c r="A222" s="58" t="s">
        <v>636</v>
      </c>
      <c r="B222" s="59">
        <f>'UIP Detail (R)'!B219</f>
        <v>0</v>
      </c>
      <c r="C222" s="59">
        <f>'UIP Detail (R)'!C219</f>
        <v>0</v>
      </c>
      <c r="D222" s="59">
        <f>'UIP Detail (R)'!D219</f>
        <v>0</v>
      </c>
      <c r="E222" s="59">
        <f t="shared" si="7"/>
        <v>0</v>
      </c>
      <c r="G222" s="22"/>
      <c r="H222" s="58" t="str">
        <f>'UIP Detail (R)'!A223</f>
        <v xml:space="preserve">               (23) 925 - Injuries &amp; Damages</v>
      </c>
      <c r="I222" s="131">
        <f>C222-'UIP Detail (R)'!C220</f>
        <v>0</v>
      </c>
      <c r="J222" s="131">
        <f>D222-'UIP Detail (R)'!D220</f>
        <v>0</v>
      </c>
    </row>
    <row r="223" spans="1:10" ht="15" customHeight="1" x14ac:dyDescent="0.2">
      <c r="A223" s="58" t="s">
        <v>637</v>
      </c>
      <c r="B223" s="59">
        <f>'UIP Detail (R)'!B220</f>
        <v>0</v>
      </c>
      <c r="C223" s="59">
        <f>'UIP Detail (R)'!C220</f>
        <v>0</v>
      </c>
      <c r="D223" s="59">
        <f>'UIP Detail (R)'!D220</f>
        <v>0</v>
      </c>
      <c r="E223" s="59">
        <f t="shared" si="7"/>
        <v>0</v>
      </c>
      <c r="G223" s="22"/>
      <c r="H223" s="58" t="str">
        <f>'UIP Detail (R)'!A224</f>
        <v xml:space="preserve">               (23) 926 - Emp Pension &amp; Benefits</v>
      </c>
      <c r="I223" s="131">
        <f>C223-'UIP Detail (R)'!C221</f>
        <v>0</v>
      </c>
      <c r="J223" s="131">
        <f>D223-'UIP Detail (R)'!D221</f>
        <v>0</v>
      </c>
    </row>
    <row r="224" spans="1:10" ht="15" customHeight="1" x14ac:dyDescent="0.2">
      <c r="A224" s="58" t="s">
        <v>638</v>
      </c>
      <c r="B224" s="59">
        <f>'UIP Detail (R)'!B221</f>
        <v>0</v>
      </c>
      <c r="C224" s="59">
        <f>'UIP Detail (R)'!C221</f>
        <v>0</v>
      </c>
      <c r="D224" s="59">
        <f>'UIP Detail (R)'!D221</f>
        <v>0</v>
      </c>
      <c r="E224" s="59">
        <f t="shared" si="7"/>
        <v>0</v>
      </c>
      <c r="G224" s="22"/>
      <c r="H224" s="58" t="str">
        <f>'UIP Detail (R)'!A225</f>
        <v xml:space="preserve">               (23) 928 - Regulatory Commission Expense</v>
      </c>
      <c r="I224" s="131">
        <f>C224-'UIP Detail (R)'!C222</f>
        <v>0</v>
      </c>
      <c r="J224" s="131">
        <f>D224-'UIP Detail (R)'!D222</f>
        <v>0</v>
      </c>
    </row>
    <row r="225" spans="1:10" ht="15" customHeight="1" x14ac:dyDescent="0.2">
      <c r="A225" s="58" t="s">
        <v>639</v>
      </c>
      <c r="B225" s="59">
        <f>'UIP Detail (R)'!B222</f>
        <v>0</v>
      </c>
      <c r="C225" s="59">
        <f>'UIP Detail (R)'!C222</f>
        <v>0</v>
      </c>
      <c r="D225" s="59">
        <f>'UIP Detail (R)'!D222</f>
        <v>0</v>
      </c>
      <c r="E225" s="59">
        <f t="shared" si="7"/>
        <v>0</v>
      </c>
      <c r="G225" s="22"/>
      <c r="H225" s="58" t="str">
        <f>'UIP Detail (R)'!A226</f>
        <v xml:space="preserve">               (23) 9301 - Gen Advertising Exp</v>
      </c>
      <c r="I225" s="131">
        <f>C225-'UIP Detail (R)'!C223</f>
        <v>0</v>
      </c>
      <c r="J225" s="131">
        <f>D225-'UIP Detail (R)'!D223</f>
        <v>0</v>
      </c>
    </row>
    <row r="226" spans="1:10" ht="15" customHeight="1" x14ac:dyDescent="0.2">
      <c r="A226" s="58" t="s">
        <v>640</v>
      </c>
      <c r="B226" s="59">
        <f>'UIP Detail (R)'!B223</f>
        <v>0</v>
      </c>
      <c r="C226" s="59">
        <f>'UIP Detail (R)'!C223</f>
        <v>0</v>
      </c>
      <c r="D226" s="59">
        <f>'UIP Detail (R)'!D223</f>
        <v>0</v>
      </c>
      <c r="E226" s="59">
        <f t="shared" si="7"/>
        <v>0</v>
      </c>
      <c r="G226" s="22"/>
      <c r="H226" s="58" t="str">
        <f>'UIP Detail (R)'!A227</f>
        <v xml:space="preserve">               (23) 9302 - Misc. General Expenses</v>
      </c>
      <c r="I226" s="131">
        <f>C226-'UIP Detail (R)'!C224</f>
        <v>0</v>
      </c>
      <c r="J226" s="131">
        <f>D226-'UIP Detail (R)'!D224</f>
        <v>0</v>
      </c>
    </row>
    <row r="227" spans="1:10" ht="15" customHeight="1" x14ac:dyDescent="0.2">
      <c r="A227" s="58" t="s">
        <v>641</v>
      </c>
      <c r="B227" s="59">
        <f>'UIP Detail (R)'!B224</f>
        <v>0</v>
      </c>
      <c r="C227" s="59">
        <f>'UIP Detail (R)'!C224</f>
        <v>0</v>
      </c>
      <c r="D227" s="59">
        <f>'UIP Detail (R)'!D224</f>
        <v>0</v>
      </c>
      <c r="E227" s="59">
        <f t="shared" si="7"/>
        <v>0</v>
      </c>
      <c r="G227" s="22"/>
      <c r="H227" s="58" t="str">
        <f>'UIP Detail (R)'!A228</f>
        <v xml:space="preserve">               (23) 931 - Rents</v>
      </c>
      <c r="I227" s="131">
        <f>C227-'UIP Detail (R)'!C225</f>
        <v>0</v>
      </c>
      <c r="J227" s="131">
        <f>D227-'UIP Detail (R)'!D225</f>
        <v>0</v>
      </c>
    </row>
    <row r="228" spans="1:10" ht="15" customHeight="1" x14ac:dyDescent="0.2">
      <c r="A228" s="58" t="s">
        <v>642</v>
      </c>
      <c r="B228" s="59">
        <f>'UIP Detail (R)'!B225</f>
        <v>0</v>
      </c>
      <c r="C228" s="59">
        <f>'UIP Detail (R)'!C225</f>
        <v>0</v>
      </c>
      <c r="D228" s="59">
        <f>'UIP Detail (R)'!D225</f>
        <v>0</v>
      </c>
      <c r="E228" s="59">
        <f t="shared" si="7"/>
        <v>0</v>
      </c>
      <c r="G228" s="22"/>
      <c r="H228" s="58" t="str">
        <f>'UIP Detail (R)'!A229</f>
        <v xml:space="preserve">               (23) 932 - Maint Of General Plant- Gas</v>
      </c>
      <c r="I228" s="131">
        <f>C228-'UIP Detail (R)'!C226</f>
        <v>0</v>
      </c>
      <c r="J228" s="131">
        <f>D228-'UIP Detail (R)'!D226</f>
        <v>0</v>
      </c>
    </row>
    <row r="229" spans="1:10" ht="15" customHeight="1" x14ac:dyDescent="0.2">
      <c r="A229" s="58" t="s">
        <v>643</v>
      </c>
      <c r="B229" s="59">
        <f>'UIP Detail (R)'!B226</f>
        <v>0</v>
      </c>
      <c r="C229" s="59">
        <f>'UIP Detail (R)'!C226</f>
        <v>0</v>
      </c>
      <c r="D229" s="59">
        <f>'UIP Detail (R)'!D226</f>
        <v>0</v>
      </c>
      <c r="E229" s="59">
        <f t="shared" si="7"/>
        <v>0</v>
      </c>
      <c r="G229" s="22"/>
      <c r="H229" s="70" t="str">
        <f>'UIP Detail (R)'!A230</f>
        <v xml:space="preserve">               (23) 935 - Maint General Plant - Electric</v>
      </c>
      <c r="I229" s="131">
        <f>C229-'UIP Detail (R)'!C227</f>
        <v>0</v>
      </c>
      <c r="J229" s="131">
        <f>D229-'UIP Detail (R)'!D227</f>
        <v>0</v>
      </c>
    </row>
    <row r="230" spans="1:10" ht="15" customHeight="1" x14ac:dyDescent="0.2">
      <c r="A230" s="58" t="s">
        <v>78</v>
      </c>
      <c r="B230" s="61">
        <f>'UIP Detail (R)'!B227</f>
        <v>0</v>
      </c>
      <c r="C230" s="61">
        <f>'UIP Detail (R)'!C227</f>
        <v>0</v>
      </c>
      <c r="D230" s="61">
        <f>'UIP Detail (R)'!D227</f>
        <v>0</v>
      </c>
      <c r="E230" s="61">
        <f t="shared" si="7"/>
        <v>0</v>
      </c>
      <c r="G230" s="22"/>
      <c r="H230" s="58" t="str">
        <f>'UIP Detail (R)'!A231</f>
        <v xml:space="preserve">                    (23) SUBTOTAL</v>
      </c>
      <c r="I230" s="131">
        <f>C230-'UIP Detail (R)'!C229</f>
        <v>0</v>
      </c>
      <c r="J230" s="131">
        <f>D230-'UIP Detail (R)'!D229</f>
        <v>0</v>
      </c>
    </row>
    <row r="231" spans="1:10" ht="15" customHeight="1" x14ac:dyDescent="0.2">
      <c r="A231" s="58" t="s">
        <v>467</v>
      </c>
      <c r="B231" s="67">
        <f>SUM(B218:B230)</f>
        <v>0</v>
      </c>
      <c r="C231" s="67">
        <f>SUM(C218:C230)</f>
        <v>0</v>
      </c>
      <c r="D231" s="67">
        <f>SUM(D218:D230)</f>
        <v>0</v>
      </c>
      <c r="E231" s="67">
        <f>SUM(E218:E230)</f>
        <v>0</v>
      </c>
      <c r="G231" s="22"/>
      <c r="H231" s="69" t="str">
        <f>'UIP Detail (R)'!A232</f>
        <v xml:space="preserve">     TOTAL OPERATING AND MAINTENANCE</v>
      </c>
      <c r="I231" s="131">
        <f>C231-'UIP Detail (R)'!C230</f>
        <v>0</v>
      </c>
      <c r="J231" s="131">
        <f>D231-'UIP Detail (R)'!D230</f>
        <v>0</v>
      </c>
    </row>
    <row r="232" spans="1:10" ht="6" customHeight="1" thickBot="1" x14ac:dyDescent="0.25">
      <c r="A232" s="70" t="s">
        <v>644</v>
      </c>
      <c r="B232" s="68">
        <f>+B132+B161+B197+B204+B213+B216+B231</f>
        <v>0</v>
      </c>
      <c r="C232" s="68">
        <f>+C132+C161+C197+C204+C213+C216+C231</f>
        <v>0</v>
      </c>
      <c r="D232" s="68">
        <f>+D132+D161+D197+D204+D213+D216+D231</f>
        <v>0</v>
      </c>
      <c r="E232" s="68">
        <f>+E132+E161+E197+E204+E213+E216+E231</f>
        <v>0</v>
      </c>
      <c r="G232" s="22"/>
      <c r="H232" s="56">
        <f>'UIP Detail (R)'!A233</f>
        <v>0</v>
      </c>
      <c r="I232" s="131">
        <f>C232-'UIP Detail (R)'!C231</f>
        <v>0</v>
      </c>
      <c r="J232" s="131">
        <f>D232-'UIP Detail (R)'!D231</f>
        <v>0</v>
      </c>
    </row>
    <row r="233" spans="1:10" ht="15" customHeight="1" thickTop="1" x14ac:dyDescent="0.2">
      <c r="A233" s="58"/>
      <c r="B233" s="62"/>
      <c r="C233" s="62"/>
      <c r="D233" s="62"/>
      <c r="E233" s="62"/>
      <c r="G233" s="22"/>
      <c r="H233" s="58" t="str">
        <f>'UIP Detail (R)'!A234</f>
        <v xml:space="preserve">     DEPRECIATION, DEPLETION AND AMORTIZATION</v>
      </c>
      <c r="I233" s="131">
        <f>C233-'UIP Detail (R)'!C232</f>
        <v>0</v>
      </c>
      <c r="J233" s="131">
        <f>D233-'UIP Detail (R)'!D232</f>
        <v>0</v>
      </c>
    </row>
    <row r="234" spans="1:10" ht="15" customHeight="1" x14ac:dyDescent="0.2">
      <c r="A234" s="69" t="s">
        <v>645</v>
      </c>
      <c r="B234" s="62"/>
      <c r="C234" s="62"/>
      <c r="D234" s="62"/>
      <c r="E234" s="62"/>
      <c r="G234" s="22"/>
      <c r="H234" s="58" t="str">
        <f>'UIP Detail (R)'!A235</f>
        <v xml:space="preserve">          24 - DEPRECIATION</v>
      </c>
      <c r="I234" s="131">
        <f>C234-'UIP Detail (R)'!C233</f>
        <v>0</v>
      </c>
      <c r="J234" s="131">
        <f>D234-'UIP Detail (R)'!D233</f>
        <v>0</v>
      </c>
    </row>
    <row r="235" spans="1:10" ht="15" customHeight="1" x14ac:dyDescent="0.2">
      <c r="A235" s="56" t="s">
        <v>431</v>
      </c>
      <c r="B235" s="57"/>
      <c r="C235" s="57"/>
      <c r="D235" s="57"/>
      <c r="E235" s="57"/>
      <c r="G235" s="22"/>
      <c r="H235" s="58" t="str">
        <f>'UIP Detail (R)'!A236</f>
        <v xml:space="preserve">               (24) 403 - Depreciation Expense</v>
      </c>
      <c r="I235" s="131">
        <f>C235-'UIP Detail (R)'!C234</f>
        <v>0</v>
      </c>
      <c r="J235" s="131">
        <f>D235-'UIP Detail (R)'!D234</f>
        <v>0</v>
      </c>
    </row>
    <row r="236" spans="1:10" ht="15" customHeight="1" x14ac:dyDescent="0.2">
      <c r="A236" s="58" t="s">
        <v>646</v>
      </c>
      <c r="B236" s="59">
        <f>'UIP Detail (R)'!B234</f>
        <v>0</v>
      </c>
      <c r="C236" s="59">
        <f>'UIP Detail (R)'!C234</f>
        <v>0</v>
      </c>
      <c r="D236" s="59">
        <f>'UIP Detail (R)'!D234</f>
        <v>0</v>
      </c>
      <c r="E236" s="59">
        <f>SUM(B236:D236)</f>
        <v>0</v>
      </c>
      <c r="G236" s="22"/>
      <c r="H236" s="56" t="str">
        <f>'UIP Detail (R)'!A237</f>
        <v xml:space="preserve">               (24) 4031 - Depreciation Expense - FAS143</v>
      </c>
      <c r="I236" s="131">
        <f>C236-'UIP Detail (R)'!C235</f>
        <v>0</v>
      </c>
      <c r="J236" s="131">
        <f>D236-'UIP Detail (R)'!D235</f>
        <v>0</v>
      </c>
    </row>
    <row r="237" spans="1:10" ht="15" customHeight="1" x14ac:dyDescent="0.2">
      <c r="A237" s="58" t="s">
        <v>647</v>
      </c>
      <c r="B237" s="61">
        <f>'UIP Detail (R)'!B235</f>
        <v>0</v>
      </c>
      <c r="C237" s="61">
        <f>'UIP Detail (R)'!C235</f>
        <v>0</v>
      </c>
      <c r="D237" s="61">
        <f>'UIP Detail (R)'!D235</f>
        <v>0</v>
      </c>
      <c r="E237" s="61">
        <f>SUM(B237:D237)</f>
        <v>0</v>
      </c>
      <c r="G237" s="22"/>
      <c r="H237" s="58" t="str">
        <f>'UIP Detail (R)'!A238</f>
        <v xml:space="preserve">                    (24) SUBTOTAL</v>
      </c>
      <c r="I237" s="131">
        <f>C237-'UIP Detail (R)'!C236</f>
        <v>0</v>
      </c>
      <c r="J237" s="131">
        <f>D237-'UIP Detail (R)'!D236</f>
        <v>0</v>
      </c>
    </row>
    <row r="238" spans="1:10" ht="15" customHeight="1" x14ac:dyDescent="0.2">
      <c r="A238" s="58" t="s">
        <v>467</v>
      </c>
      <c r="B238" s="57">
        <f>SUM(B236:B237)</f>
        <v>0</v>
      </c>
      <c r="C238" s="57">
        <f>SUM(C236:C237)</f>
        <v>0</v>
      </c>
      <c r="D238" s="57">
        <f>SUM(D236:D237)</f>
        <v>0</v>
      </c>
      <c r="E238" s="62">
        <f>SUM(E236:E237)</f>
        <v>0</v>
      </c>
      <c r="G238" s="22"/>
      <c r="H238" s="58" t="str">
        <f>'UIP Detail (R)'!A239</f>
        <v xml:space="preserve">          25 - AMORTIZATION</v>
      </c>
      <c r="I238" s="131">
        <f>C238-'UIP Detail (R)'!C237</f>
        <v>0</v>
      </c>
      <c r="J238" s="131">
        <f>D238-'UIP Detail (R)'!D237</f>
        <v>0</v>
      </c>
    </row>
    <row r="239" spans="1:10" ht="15" customHeight="1" x14ac:dyDescent="0.2">
      <c r="A239" s="56" t="s">
        <v>432</v>
      </c>
      <c r="B239" s="62"/>
      <c r="C239" s="62"/>
      <c r="D239" s="62"/>
      <c r="E239" s="62"/>
      <c r="G239" s="22"/>
      <c r="H239" s="58" t="str">
        <f>'UIP Detail (R)'!A240</f>
        <v xml:space="preserve">               (25) 404 - Amort Ltd-Term Plant</v>
      </c>
      <c r="I239" s="131">
        <f>C239-'UIP Detail (R)'!C238</f>
        <v>0</v>
      </c>
      <c r="J239" s="131">
        <f>D239-'UIP Detail (R)'!D238</f>
        <v>0</v>
      </c>
    </row>
    <row r="240" spans="1:10" ht="15" customHeight="1" x14ac:dyDescent="0.2">
      <c r="A240" s="58" t="s">
        <v>648</v>
      </c>
      <c r="B240" s="59">
        <f>'UIP Detail (R)'!B238</f>
        <v>0</v>
      </c>
      <c r="C240" s="59">
        <f>'UIP Detail (R)'!C238</f>
        <v>0</v>
      </c>
      <c r="D240" s="59">
        <f>'UIP Detail (R)'!D238</f>
        <v>0</v>
      </c>
      <c r="E240" s="59">
        <f>SUM(B240:D240)</f>
        <v>0</v>
      </c>
      <c r="G240" s="22"/>
      <c r="H240" s="58" t="str">
        <f>'UIP Detail (R)'!A241</f>
        <v xml:space="preserve">               (25) 406 - Amortization Of Plant Acquisition Adj</v>
      </c>
      <c r="I240" s="131">
        <f>C240-'UIP Detail (R)'!C239</f>
        <v>0</v>
      </c>
      <c r="J240" s="131">
        <f>D240-'UIP Detail (R)'!D239</f>
        <v>0</v>
      </c>
    </row>
    <row r="241" spans="1:10" ht="15" customHeight="1" x14ac:dyDescent="0.2">
      <c r="A241" s="58" t="s">
        <v>649</v>
      </c>
      <c r="B241" s="59">
        <f>'UIP Detail (R)'!B239</f>
        <v>0</v>
      </c>
      <c r="C241" s="59">
        <f>'UIP Detail (R)'!C239</f>
        <v>0</v>
      </c>
      <c r="D241" s="59">
        <f>'UIP Detail (R)'!D239</f>
        <v>0</v>
      </c>
      <c r="E241" s="59">
        <f>SUM(B241:D241)</f>
        <v>0</v>
      </c>
      <c r="G241" s="22"/>
      <c r="H241" s="56" t="str">
        <f>'UIP Detail (R)'!A242</f>
        <v xml:space="preserve">               (25) 4111 - Accretion Exp - FAS143</v>
      </c>
      <c r="I241" s="131">
        <f>C241-'UIP Detail (R)'!C240</f>
        <v>0</v>
      </c>
      <c r="J241" s="131">
        <f>D241-'UIP Detail (R)'!D240</f>
        <v>0</v>
      </c>
    </row>
    <row r="242" spans="1:10" ht="15" customHeight="1" x14ac:dyDescent="0.2">
      <c r="A242" s="58" t="s">
        <v>650</v>
      </c>
      <c r="B242" s="61">
        <f>'UIP Detail (R)'!B240</f>
        <v>0</v>
      </c>
      <c r="C242" s="61">
        <f>'UIP Detail (R)'!C240</f>
        <v>0</v>
      </c>
      <c r="D242" s="61">
        <f>'UIP Detail (R)'!D240</f>
        <v>0</v>
      </c>
      <c r="E242" s="61">
        <f>SUM(B242:D242)</f>
        <v>0</v>
      </c>
      <c r="G242" s="22"/>
      <c r="H242" s="58" t="str">
        <f>'UIP Detail (R)'!A243</f>
        <v xml:space="preserve">                    (25) SUBTOTAL</v>
      </c>
      <c r="I242" s="131">
        <f>C242-'UIP Detail (R)'!C241</f>
        <v>0</v>
      </c>
      <c r="J242" s="131">
        <f>D242-'UIP Detail (R)'!D241</f>
        <v>0</v>
      </c>
    </row>
    <row r="243" spans="1:10" ht="15" customHeight="1" x14ac:dyDescent="0.2">
      <c r="A243" s="58" t="s">
        <v>467</v>
      </c>
      <c r="B243" s="57">
        <f>SUM(B240:B242)</f>
        <v>0</v>
      </c>
      <c r="C243" s="57">
        <f>SUM(C240:C242)</f>
        <v>0</v>
      </c>
      <c r="D243" s="57">
        <f>SUM(D240:D242)</f>
        <v>0</v>
      </c>
      <c r="E243" s="62">
        <f>SUM(E240:E242)</f>
        <v>0</v>
      </c>
      <c r="G243" s="22"/>
      <c r="H243" s="58" t="str">
        <f>'UIP Detail (R)'!A244</f>
        <v xml:space="preserve">          26 - AMORTIZ OF PROPERTY LOSS</v>
      </c>
      <c r="I243" s="131">
        <f>C243-'UIP Detail (R)'!C242</f>
        <v>0</v>
      </c>
      <c r="J243" s="131">
        <f>D243-'UIP Detail (R)'!D242</f>
        <v>0</v>
      </c>
    </row>
    <row r="244" spans="1:10" ht="15" customHeight="1" x14ac:dyDescent="0.2">
      <c r="A244" s="56" t="s">
        <v>433</v>
      </c>
      <c r="B244" s="62"/>
      <c r="C244" s="62"/>
      <c r="D244" s="62"/>
      <c r="E244" s="62"/>
      <c r="G244" s="22"/>
      <c r="H244" s="56" t="str">
        <f>'UIP Detail (R)'!A245</f>
        <v xml:space="preserve">               (26) 407 - Amortization Of Prop. Losses</v>
      </c>
      <c r="I244" s="131">
        <f>C244-'UIP Detail (R)'!C243</f>
        <v>0</v>
      </c>
      <c r="J244" s="131">
        <f>D244-'UIP Detail (R)'!D243</f>
        <v>0</v>
      </c>
    </row>
    <row r="245" spans="1:10" ht="15" customHeight="1" x14ac:dyDescent="0.2">
      <c r="A245" s="58" t="s">
        <v>651</v>
      </c>
      <c r="B245" s="61">
        <f>'UIP Detail (R)'!B243</f>
        <v>0</v>
      </c>
      <c r="C245" s="61">
        <f>'UIP Detail (R)'!C243</f>
        <v>0</v>
      </c>
      <c r="D245" s="61">
        <f>'UIP Detail (R)'!D243</f>
        <v>0</v>
      </c>
      <c r="E245" s="61">
        <f>SUM(B245:D245)</f>
        <v>0</v>
      </c>
      <c r="G245" s="22"/>
      <c r="H245" s="58" t="str">
        <f>'UIP Detail (R)'!A246</f>
        <v xml:space="preserve">                    (26) SUBTOTAL</v>
      </c>
      <c r="I245" s="131">
        <f>C245-'UIP Detail (R)'!C244</f>
        <v>0</v>
      </c>
      <c r="J245" s="131">
        <f>D245-'UIP Detail (R)'!D244</f>
        <v>0</v>
      </c>
    </row>
    <row r="246" spans="1:10" ht="15" customHeight="1" x14ac:dyDescent="0.2">
      <c r="A246" s="58" t="s">
        <v>467</v>
      </c>
      <c r="B246" s="57">
        <f>+B245</f>
        <v>0</v>
      </c>
      <c r="C246" s="57">
        <f>+C245</f>
        <v>0</v>
      </c>
      <c r="D246" s="57">
        <f>+D245</f>
        <v>0</v>
      </c>
      <c r="E246" s="57">
        <f>+E245</f>
        <v>0</v>
      </c>
      <c r="G246" s="22"/>
      <c r="H246" s="58" t="str">
        <f>'UIP Detail (R)'!A247</f>
        <v xml:space="preserve">          27 - OTHER OPERATING EXPENSES</v>
      </c>
      <c r="I246" s="131">
        <f>C246-'UIP Detail (R)'!C245</f>
        <v>0</v>
      </c>
      <c r="J246" s="131">
        <f>D246-'UIP Detail (R)'!D245</f>
        <v>0</v>
      </c>
    </row>
    <row r="247" spans="1:10" ht="15" customHeight="1" x14ac:dyDescent="0.2">
      <c r="A247" s="56" t="s">
        <v>434</v>
      </c>
      <c r="B247" s="57"/>
      <c r="C247" s="57"/>
      <c r="D247" s="57"/>
      <c r="E247" s="57"/>
      <c r="G247" s="22"/>
      <c r="H247" s="58" t="str">
        <f>'UIP Detail (R)'!A248</f>
        <v xml:space="preserve">               (27) 4073 - Regulatory Debits</v>
      </c>
      <c r="I247" s="131">
        <f>C247-'UIP Detail (R)'!C246</f>
        <v>0</v>
      </c>
      <c r="J247" s="131">
        <f>D247-'UIP Detail (R)'!D246</f>
        <v>0</v>
      </c>
    </row>
    <row r="248" spans="1:10" ht="15" customHeight="1" x14ac:dyDescent="0.2">
      <c r="A248" s="58" t="s">
        <v>652</v>
      </c>
      <c r="B248" s="59">
        <f>'UIP Detail (R)'!B246</f>
        <v>0</v>
      </c>
      <c r="C248" s="59">
        <f>'UIP Detail (R)'!C246</f>
        <v>0</v>
      </c>
      <c r="D248" s="59">
        <f>'UIP Detail (R)'!D246</f>
        <v>0</v>
      </c>
      <c r="E248" s="59">
        <f t="shared" ref="E248:E253" si="8">SUM(B248:D248)</f>
        <v>0</v>
      </c>
      <c r="G248" s="22"/>
      <c r="H248" s="58" t="str">
        <f>'UIP Detail (R)'!A249</f>
        <v xml:space="preserve">               (27) 4074 - Regulatory Credits</v>
      </c>
      <c r="I248" s="131">
        <f>C248-'UIP Detail (R)'!C247</f>
        <v>0</v>
      </c>
      <c r="J248" s="131">
        <f>D248-'UIP Detail (R)'!D247</f>
        <v>0</v>
      </c>
    </row>
    <row r="249" spans="1:10" ht="15" customHeight="1" x14ac:dyDescent="0.2">
      <c r="A249" s="58" t="s">
        <v>653</v>
      </c>
      <c r="B249" s="59">
        <f>'UIP Detail (R)'!B247</f>
        <v>0</v>
      </c>
      <c r="C249" s="59">
        <f>'UIP Detail (R)'!C247</f>
        <v>0</v>
      </c>
      <c r="D249" s="59">
        <f>'UIP Detail (R)'!D247</f>
        <v>0</v>
      </c>
      <c r="E249" s="59">
        <f t="shared" si="8"/>
        <v>0</v>
      </c>
      <c r="G249" s="22"/>
      <c r="H249" s="58" t="str">
        <f>'UIP Detail (R)'!A250</f>
        <v xml:space="preserve">               (27) 4116 - Gains From Disposition Of Utility Plant</v>
      </c>
      <c r="I249" s="131">
        <f>C249-'UIP Detail (R)'!C248</f>
        <v>0</v>
      </c>
      <c r="J249" s="131">
        <f>D249-'UIP Detail (R)'!D248</f>
        <v>0</v>
      </c>
    </row>
    <row r="250" spans="1:10" ht="15" customHeight="1" x14ac:dyDescent="0.2">
      <c r="A250" s="58" t="s">
        <v>654</v>
      </c>
      <c r="B250" s="59">
        <f>'UIP Detail (R)'!B248</f>
        <v>0</v>
      </c>
      <c r="C250" s="59">
        <f>'UIP Detail (R)'!C248</f>
        <v>0</v>
      </c>
      <c r="D250" s="59">
        <f>'UIP Detail (R)'!D248</f>
        <v>0</v>
      </c>
      <c r="E250" s="59">
        <f t="shared" si="8"/>
        <v>0</v>
      </c>
      <c r="G250" s="22"/>
      <c r="H250" s="58" t="str">
        <f>'UIP Detail (R)'!A251</f>
        <v xml:space="preserve">               (27) 4117 - Losses From Disposition Of Utility Plant</v>
      </c>
      <c r="I250" s="131">
        <f>C250-'UIP Detail (R)'!C249</f>
        <v>0</v>
      </c>
      <c r="J250" s="131">
        <f>D250-'UIP Detail (R)'!D249</f>
        <v>0</v>
      </c>
    </row>
    <row r="251" spans="1:10" ht="15" customHeight="1" x14ac:dyDescent="0.2">
      <c r="A251" s="58" t="s">
        <v>655</v>
      </c>
      <c r="B251" s="59">
        <f>'UIP Detail (R)'!B249</f>
        <v>0</v>
      </c>
      <c r="C251" s="59">
        <f>'UIP Detail (R)'!C249</f>
        <v>0</v>
      </c>
      <c r="D251" s="59">
        <f>'UIP Detail (R)'!D249</f>
        <v>0</v>
      </c>
      <c r="E251" s="59">
        <f t="shared" si="8"/>
        <v>0</v>
      </c>
      <c r="G251" s="22"/>
      <c r="H251" s="58" t="str">
        <f>'UIP Detail (R)'!A252</f>
        <v xml:space="preserve">               (27) 4118 - Gains From Disposition Of Allowances</v>
      </c>
      <c r="I251" s="131">
        <f>C251-'UIP Detail (R)'!C250</f>
        <v>0</v>
      </c>
      <c r="J251" s="131">
        <f>D251-'UIP Detail (R)'!D250</f>
        <v>0</v>
      </c>
    </row>
    <row r="252" spans="1:10" ht="15" customHeight="1" x14ac:dyDescent="0.2">
      <c r="A252" s="58" t="s">
        <v>656</v>
      </c>
      <c r="B252" s="59">
        <f>'UIP Detail (R)'!B250</f>
        <v>0</v>
      </c>
      <c r="C252" s="59">
        <f>'UIP Detail (R)'!C250</f>
        <v>0</v>
      </c>
      <c r="D252" s="59">
        <f>'UIP Detail (R)'!D250</f>
        <v>0</v>
      </c>
      <c r="E252" s="59">
        <f t="shared" si="8"/>
        <v>0</v>
      </c>
      <c r="G252" s="22"/>
      <c r="H252" s="56" t="str">
        <f>'UIP Detail (R)'!A253</f>
        <v xml:space="preserve">               (27) 414 - Other Utility Operating Income</v>
      </c>
      <c r="I252" s="131">
        <f>C252-'UIP Detail (R)'!C251</f>
        <v>0</v>
      </c>
      <c r="J252" s="131">
        <f>D252-'UIP Detail (R)'!D251</f>
        <v>0</v>
      </c>
    </row>
    <row r="253" spans="1:10" ht="15" customHeight="1" x14ac:dyDescent="0.2">
      <c r="A253" s="58" t="s">
        <v>319</v>
      </c>
      <c r="B253" s="61">
        <f>'UIP Detail (R)'!B251</f>
        <v>0</v>
      </c>
      <c r="C253" s="61">
        <f>'UIP Detail (R)'!C251</f>
        <v>0</v>
      </c>
      <c r="D253" s="61">
        <f>'UIP Detail (R)'!D251</f>
        <v>0</v>
      </c>
      <c r="E253" s="61">
        <f t="shared" si="8"/>
        <v>0</v>
      </c>
      <c r="G253" s="22"/>
      <c r="H253" s="58" t="str">
        <f>'UIP Detail (R)'!A254</f>
        <v xml:space="preserve">                    (27) SUBTOTAL</v>
      </c>
      <c r="I253" s="131">
        <f>C253-'UIP Detail (R)'!C252</f>
        <v>0</v>
      </c>
      <c r="J253" s="131">
        <f>D253-'UIP Detail (R)'!D252</f>
        <v>0</v>
      </c>
    </row>
    <row r="254" spans="1:10" ht="15" customHeight="1" x14ac:dyDescent="0.2">
      <c r="A254" s="58" t="s">
        <v>467</v>
      </c>
      <c r="B254" s="57">
        <f>SUM(B248:B253)</f>
        <v>0</v>
      </c>
      <c r="C254" s="57">
        <f>SUM(C248:C253)</f>
        <v>0</v>
      </c>
      <c r="D254" s="57">
        <f>SUM(D248:D253)</f>
        <v>0</v>
      </c>
      <c r="E254" s="62">
        <f>SUM(E248:E253)</f>
        <v>0</v>
      </c>
      <c r="G254" s="22"/>
      <c r="H254" s="58" t="str">
        <f>'UIP Detail (R)'!A255</f>
        <v xml:space="preserve">          28 - ASC 815</v>
      </c>
      <c r="I254" s="131">
        <f>C254-'UIP Detail (R)'!C253</f>
        <v>0</v>
      </c>
      <c r="J254" s="131">
        <f>D254-'UIP Detail (R)'!D253</f>
        <v>0</v>
      </c>
    </row>
    <row r="255" spans="1:10" ht="15" customHeight="1" x14ac:dyDescent="0.2">
      <c r="A255" s="56" t="s">
        <v>435</v>
      </c>
      <c r="B255" s="62"/>
      <c r="C255" s="62"/>
      <c r="D255" s="62"/>
      <c r="E255" s="62"/>
      <c r="G255" s="22"/>
      <c r="H255" s="58" t="str">
        <f>'UIP Detail (R)'!A256</f>
        <v xml:space="preserve">               (28) 421 - FAS 133 Gain</v>
      </c>
      <c r="I255" s="131">
        <f>C255-'UIP Detail (R)'!C254</f>
        <v>0</v>
      </c>
      <c r="J255" s="131">
        <f>D255-'UIP Detail (R)'!D254</f>
        <v>0</v>
      </c>
    </row>
    <row r="256" spans="1:10" ht="15" customHeight="1" x14ac:dyDescent="0.2">
      <c r="A256" s="58" t="s">
        <v>657</v>
      </c>
      <c r="B256" s="59">
        <f>'UIP Detail (R)'!B254</f>
        <v>0</v>
      </c>
      <c r="C256" s="59">
        <f>'UIP Detail (R)'!C254</f>
        <v>0</v>
      </c>
      <c r="D256" s="59">
        <f>'UIP Detail (R)'!D254</f>
        <v>0</v>
      </c>
      <c r="E256" s="59">
        <f>SUM(B256:D256)</f>
        <v>0</v>
      </c>
      <c r="G256" s="22"/>
      <c r="H256" s="69" t="str">
        <f>'UIP Detail (R)'!A257</f>
        <v xml:space="preserve">               (28) 4265 - FAS 133 Loss</v>
      </c>
      <c r="I256" s="131">
        <f>C256-'UIP Detail (R)'!C255</f>
        <v>0</v>
      </c>
      <c r="J256" s="131">
        <f>D256-'UIP Detail (R)'!D255</f>
        <v>0</v>
      </c>
    </row>
    <row r="257" spans="1:10" ht="15" customHeight="1" x14ac:dyDescent="0.2">
      <c r="A257" s="58" t="s">
        <v>658</v>
      </c>
      <c r="B257" s="61">
        <f>'UIP Detail (R)'!B255</f>
        <v>0</v>
      </c>
      <c r="C257" s="61">
        <f>'UIP Detail (R)'!C255</f>
        <v>0</v>
      </c>
      <c r="D257" s="61">
        <f>'UIP Detail (R)'!D255</f>
        <v>0</v>
      </c>
      <c r="E257" s="61">
        <f>SUM(B257:D257)</f>
        <v>0</v>
      </c>
      <c r="G257" s="22"/>
      <c r="H257" s="58" t="str">
        <f>'UIP Detail (R)'!A258</f>
        <v xml:space="preserve">                    (28) SUBTOTAL</v>
      </c>
      <c r="I257" s="131">
        <f>C257-'UIP Detail (R)'!C256</f>
        <v>0</v>
      </c>
      <c r="J257" s="131">
        <f>D257-'UIP Detail (R)'!D256</f>
        <v>0</v>
      </c>
    </row>
    <row r="258" spans="1:10" ht="15" customHeight="1" x14ac:dyDescent="0.2">
      <c r="A258" s="58" t="s">
        <v>467</v>
      </c>
      <c r="B258" s="62">
        <f>SUM(B256:B257)</f>
        <v>0</v>
      </c>
      <c r="C258" s="62">
        <f>SUM(C256:C257)</f>
        <v>0</v>
      </c>
      <c r="D258" s="62">
        <f>SUM(D256:D257)</f>
        <v>0</v>
      </c>
      <c r="E258" s="62">
        <f>SUM(E256:E257)</f>
        <v>0</v>
      </c>
      <c r="G258" s="22"/>
      <c r="H258" s="56" t="str">
        <f>'UIP Detail (R)'!A259</f>
        <v xml:space="preserve">     TOTAL DEPRECIATION, DEPLETION AND AMORTIZATION</v>
      </c>
      <c r="I258" s="131">
        <f>C258-'UIP Detail (R)'!C257</f>
        <v>0</v>
      </c>
      <c r="J258" s="131">
        <f>D258-'UIP Detail (R)'!D257</f>
        <v>0</v>
      </c>
    </row>
    <row r="259" spans="1:10" ht="5.25" customHeight="1" thickBot="1" x14ac:dyDescent="0.25">
      <c r="A259" s="69" t="s">
        <v>0</v>
      </c>
      <c r="B259" s="68">
        <f>+B238+B243+B246+B254+B258</f>
        <v>0</v>
      </c>
      <c r="C259" s="68">
        <f>+C238+C243+C246+C254+C258</f>
        <v>0</v>
      </c>
      <c r="D259" s="68">
        <f>+D238+D243+D246+D254+D258</f>
        <v>0</v>
      </c>
      <c r="E259" s="68">
        <f>+E238+E243+E246+E254+E258</f>
        <v>0</v>
      </c>
      <c r="G259" s="22"/>
      <c r="H259" s="58" t="str">
        <f>'UIP Detail (R)'!A260</f>
        <v xml:space="preserve">          </v>
      </c>
      <c r="I259" s="131">
        <f>C259-'UIP Detail (R)'!C258</f>
        <v>0</v>
      </c>
      <c r="J259" s="131">
        <f>D259-'UIP Detail (R)'!D258</f>
        <v>0</v>
      </c>
    </row>
    <row r="260" spans="1:10" ht="15" customHeight="1" thickTop="1" x14ac:dyDescent="0.2">
      <c r="A260" s="58"/>
      <c r="B260" s="62"/>
      <c r="C260" s="62"/>
      <c r="D260" s="62"/>
      <c r="E260" s="62"/>
      <c r="G260" s="22"/>
      <c r="H260" s="58" t="str">
        <f>'UIP Detail (R)'!A261</f>
        <v xml:space="preserve">     29 - TAXES OTHER THAN INCOME TAXES</v>
      </c>
      <c r="I260" s="131">
        <f>C260-'UIP Detail (R)'!C259</f>
        <v>0</v>
      </c>
      <c r="J260" s="131">
        <f>D260-'UIP Detail (R)'!D259</f>
        <v>0</v>
      </c>
    </row>
    <row r="261" spans="1:10" ht="15" customHeight="1" x14ac:dyDescent="0.2">
      <c r="A261" s="56" t="s">
        <v>436</v>
      </c>
      <c r="B261" s="62"/>
      <c r="C261" s="62"/>
      <c r="D261" s="62"/>
      <c r="E261" s="62"/>
      <c r="G261" s="22"/>
      <c r="H261" s="56" t="str">
        <f>'UIP Detail (R)'!A262</f>
        <v xml:space="preserve">          (29) 4081 - Taxes Other-Util Income</v>
      </c>
      <c r="I261" s="131">
        <f>C261-'UIP Detail (R)'!C260</f>
        <v>0</v>
      </c>
      <c r="J261" s="131">
        <f>D261-'UIP Detail (R)'!D260</f>
        <v>0</v>
      </c>
    </row>
    <row r="262" spans="1:10" ht="15" customHeight="1" x14ac:dyDescent="0.2">
      <c r="A262" s="58" t="s">
        <v>1</v>
      </c>
      <c r="B262" s="61">
        <f>'UIP Detail (R)'!B260</f>
        <v>0</v>
      </c>
      <c r="C262" s="61">
        <f>'UIP Detail (R)'!C260</f>
        <v>0</v>
      </c>
      <c r="D262" s="61">
        <f>'UIP Detail (R)'!D260</f>
        <v>0</v>
      </c>
      <c r="E262" s="61">
        <f>SUM(B262:D262)</f>
        <v>0</v>
      </c>
      <c r="G262" s="22"/>
      <c r="H262" s="58" t="str">
        <f>'UIP Detail (R)'!A263</f>
        <v xml:space="preserve">               (29) SUBTOTAL</v>
      </c>
      <c r="I262" s="131">
        <f>C262-'UIP Detail (R)'!C261</f>
        <v>0</v>
      </c>
      <c r="J262" s="131">
        <f>D262-'UIP Detail (R)'!D261</f>
        <v>0</v>
      </c>
    </row>
    <row r="263" spans="1:10" ht="15" customHeight="1" x14ac:dyDescent="0.2">
      <c r="A263" s="58" t="s">
        <v>467</v>
      </c>
      <c r="B263" s="57">
        <f>SUM(B262:B262)</f>
        <v>0</v>
      </c>
      <c r="C263" s="57">
        <f>SUM(C262:C262)</f>
        <v>0</v>
      </c>
      <c r="D263" s="57">
        <f>SUM(D262:D262)</f>
        <v>0</v>
      </c>
      <c r="E263" s="57">
        <f>SUM(B263:D263)</f>
        <v>0</v>
      </c>
      <c r="G263" s="22"/>
      <c r="H263" s="58" t="str">
        <f>'UIP Detail (R)'!A264</f>
        <v xml:space="preserve">     30 - INCOME TAXES</v>
      </c>
      <c r="I263" s="131">
        <f>C263-'UIP Detail (R)'!C262</f>
        <v>0</v>
      </c>
      <c r="J263" s="131">
        <f>D263-'UIP Detail (R)'!D262</f>
        <v>0</v>
      </c>
    </row>
    <row r="264" spans="1:10" ht="15" customHeight="1" x14ac:dyDescent="0.2">
      <c r="A264" s="56" t="s">
        <v>437</v>
      </c>
      <c r="B264" s="57"/>
      <c r="C264" s="57"/>
      <c r="D264" s="57"/>
      <c r="E264" s="57"/>
      <c r="G264" s="22"/>
      <c r="H264" s="58" t="str">
        <f>'UIP Detail (R)'!A265</f>
        <v xml:space="preserve">          (30) 4081 - Montana Corp. License Taxes</v>
      </c>
      <c r="I264" s="131">
        <f>C264-'UIP Detail (R)'!C263</f>
        <v>0</v>
      </c>
      <c r="J264" s="131">
        <f>D264-'UIP Detail (R)'!D263</f>
        <v>0</v>
      </c>
    </row>
    <row r="265" spans="1:10" ht="15" customHeight="1" x14ac:dyDescent="0.2">
      <c r="A265" s="58" t="s">
        <v>2</v>
      </c>
      <c r="B265" s="59">
        <f>'UIP Detail (R)'!B263</f>
        <v>0</v>
      </c>
      <c r="C265" s="59">
        <f>'UIP Detail (R)'!C263</f>
        <v>0</v>
      </c>
      <c r="D265" s="59">
        <f>'UIP Detail (R)'!D263</f>
        <v>0</v>
      </c>
      <c r="E265" s="59">
        <f>SUM(B265:D265)</f>
        <v>0</v>
      </c>
      <c r="G265" s="22"/>
      <c r="H265" s="56" t="str">
        <f>'UIP Detail (R)'!A266</f>
        <v xml:space="preserve">          (30) 4091 - Montana Corp license Tax</v>
      </c>
      <c r="I265" s="131">
        <f>C265-'UIP Detail (R)'!C264</f>
        <v>0</v>
      </c>
      <c r="J265" s="131">
        <f>D265-'UIP Detail (R)'!D264</f>
        <v>0</v>
      </c>
    </row>
    <row r="266" spans="1:10" ht="15" customHeight="1" x14ac:dyDescent="0.2">
      <c r="A266" s="58" t="s">
        <v>3</v>
      </c>
      <c r="B266" s="61">
        <f>'UIP Detail (R)'!B264</f>
        <v>0</v>
      </c>
      <c r="C266" s="61">
        <f>'UIP Detail (R)'!C264</f>
        <v>0</v>
      </c>
      <c r="D266" s="61">
        <f>'UIP Detail (R)'!D264</f>
        <v>0</v>
      </c>
      <c r="E266" s="61">
        <f>SUM(B266:D266)</f>
        <v>0</v>
      </c>
      <c r="G266" s="22"/>
      <c r="H266" s="58" t="str">
        <f>'UIP Detail (R)'!A267</f>
        <v xml:space="preserve">          (30) 4091 - Fit-Util Oper Income</v>
      </c>
      <c r="I266" s="131">
        <f>C266-'UIP Detail (R)'!C265</f>
        <v>0</v>
      </c>
      <c r="J266" s="131">
        <f>D266-'UIP Detail (R)'!D265</f>
        <v>0</v>
      </c>
    </row>
    <row r="267" spans="1:10" ht="15" customHeight="1" x14ac:dyDescent="0.2">
      <c r="A267" s="58" t="s">
        <v>467</v>
      </c>
      <c r="B267" s="57">
        <f>SUM(B265:B266)</f>
        <v>0</v>
      </c>
      <c r="C267" s="57">
        <f>SUM(C265:C266)</f>
        <v>0</v>
      </c>
      <c r="D267" s="57">
        <f>SUM(D265:D266)</f>
        <v>0</v>
      </c>
      <c r="E267" s="62">
        <f>SUM(E265:E266)</f>
        <v>0</v>
      </c>
      <c r="G267" s="22"/>
      <c r="H267" s="58" t="str">
        <f>'UIP Detail (R)'!A268</f>
        <v xml:space="preserve">               (30) SUBTOTAL</v>
      </c>
      <c r="I267" s="131">
        <f>C267-'UIP Detail (R)'!C266</f>
        <v>0</v>
      </c>
      <c r="J267" s="131">
        <f>D267-'UIP Detail (R)'!D266</f>
        <v>0</v>
      </c>
    </row>
    <row r="268" spans="1:10" ht="15" customHeight="1" x14ac:dyDescent="0.2">
      <c r="A268" s="56" t="s">
        <v>438</v>
      </c>
      <c r="B268" s="62"/>
      <c r="C268" s="62"/>
      <c r="D268" s="62"/>
      <c r="E268" s="62"/>
      <c r="G268" s="22"/>
      <c r="H268" s="58" t="str">
        <f>'UIP Detail (R)'!A269</f>
        <v xml:space="preserve">     31 - DEFERRED INCOME TAXES</v>
      </c>
      <c r="I268" s="131">
        <f>C268-'UIP Detail (R)'!C267</f>
        <v>0</v>
      </c>
      <c r="J268" s="131">
        <f>D268-'UIP Detail (R)'!D267</f>
        <v>0</v>
      </c>
    </row>
    <row r="269" spans="1:10" ht="15" customHeight="1" x14ac:dyDescent="0.2">
      <c r="A269" s="58" t="s">
        <v>4</v>
      </c>
      <c r="B269" s="59">
        <f>'UIP Detail (R)'!B267</f>
        <v>0</v>
      </c>
      <c r="C269" s="59">
        <f>'UIP Detail (R)'!C267</f>
        <v>0</v>
      </c>
      <c r="D269" s="59">
        <f>'UIP Detail (R)'!D267</f>
        <v>0</v>
      </c>
      <c r="E269" s="59">
        <f>SUM(B269:D269)</f>
        <v>0</v>
      </c>
      <c r="G269" s="22"/>
      <c r="H269" s="58" t="str">
        <f>'UIP Detail (R)'!A270</f>
        <v xml:space="preserve">          (31) 4101 - Def Fit-Util Oper Income</v>
      </c>
      <c r="I269" s="131">
        <f>C269-'UIP Detail (R)'!C268</f>
        <v>0</v>
      </c>
      <c r="J269" s="131">
        <f>D269-'UIP Detail (R)'!D268</f>
        <v>0</v>
      </c>
    </row>
    <row r="270" spans="1:10" ht="15" customHeight="1" x14ac:dyDescent="0.2">
      <c r="A270" s="58" t="s">
        <v>5</v>
      </c>
      <c r="B270" s="59">
        <f>'UIP Detail (R)'!B268</f>
        <v>0</v>
      </c>
      <c r="C270" s="59">
        <f>'UIP Detail (R)'!C268</f>
        <v>0</v>
      </c>
      <c r="D270" s="59">
        <f>'UIP Detail (R)'!D268</f>
        <v>0</v>
      </c>
      <c r="E270" s="59">
        <f>SUM(B270:D270)</f>
        <v>0</v>
      </c>
      <c r="G270" s="22"/>
      <c r="H270" s="58" t="str">
        <f>'UIP Detail (R)'!A271</f>
        <v xml:space="preserve">          (31) 4111 - Def Fit-Cr - Util Oper Income</v>
      </c>
      <c r="I270" s="131">
        <f>C270-'UIP Detail (R)'!C269</f>
        <v>0</v>
      </c>
      <c r="J270" s="131">
        <f>D270-'UIP Detail (R)'!D269</f>
        <v>0</v>
      </c>
    </row>
    <row r="271" spans="1:10" ht="15" customHeight="1" x14ac:dyDescent="0.2">
      <c r="A271" s="58" t="s">
        <v>6</v>
      </c>
      <c r="B271" s="61">
        <f>'UIP Detail (R)'!B269</f>
        <v>0</v>
      </c>
      <c r="C271" s="61">
        <f>'UIP Detail (R)'!C269</f>
        <v>0</v>
      </c>
      <c r="D271" s="61">
        <f>'UIP Detail (R)'!D269</f>
        <v>0</v>
      </c>
      <c r="E271" s="61">
        <f>SUM(B271:D271)</f>
        <v>0</v>
      </c>
      <c r="G271" s="22"/>
      <c r="H271" s="71" t="str">
        <f>'UIP Detail (R)'!A272</f>
        <v xml:space="preserve">          (31) 4114 - Inv Tax Cr Adj-Util Operations</v>
      </c>
      <c r="I271" s="131">
        <f>C271-'UIP Detail (R)'!C270</f>
        <v>0</v>
      </c>
      <c r="J271" s="131">
        <f>D271-'UIP Detail (R)'!D270</f>
        <v>0</v>
      </c>
    </row>
    <row r="272" spans="1:10" ht="9.75" customHeight="1" x14ac:dyDescent="0.2">
      <c r="A272" s="58" t="s">
        <v>467</v>
      </c>
      <c r="B272" s="57">
        <f>SUM(B269:B271)</f>
        <v>0</v>
      </c>
      <c r="C272" s="57">
        <f>SUM(C269:C271)</f>
        <v>0</v>
      </c>
      <c r="D272" s="57">
        <f>SUM(D269:D271)</f>
        <v>0</v>
      </c>
      <c r="E272" s="57">
        <f>SUM(E269:E271)</f>
        <v>0</v>
      </c>
      <c r="G272" s="22"/>
      <c r="H272" s="71" t="str">
        <f>'UIP Detail (R)'!A273</f>
        <v xml:space="preserve">               (31) SUBTOTAL</v>
      </c>
      <c r="I272" s="131">
        <f>C272-'UIP Detail (R)'!C271</f>
        <v>0</v>
      </c>
      <c r="J272" s="131">
        <f>D272-'UIP Detail (R)'!D271</f>
        <v>0</v>
      </c>
    </row>
    <row r="273" spans="1:10" ht="15" customHeight="1" x14ac:dyDescent="0.2">
      <c r="A273" s="58"/>
      <c r="B273" s="62"/>
      <c r="C273" s="62"/>
      <c r="D273" s="62"/>
      <c r="E273" s="62"/>
      <c r="G273" s="22"/>
      <c r="H273" s="58">
        <f>'UIP Detail (R)'!A274</f>
        <v>0</v>
      </c>
      <c r="I273" s="131">
        <f>C273-'UIP Detail (R)'!C272</f>
        <v>0</v>
      </c>
      <c r="J273" s="131">
        <f>D273-'UIP Detail (R)'!D272</f>
        <v>0</v>
      </c>
    </row>
    <row r="274" spans="1:10" ht="7.5" customHeight="1" x14ac:dyDescent="0.35">
      <c r="A274" s="71" t="s">
        <v>440</v>
      </c>
      <c r="B274" s="72">
        <f>B62-B232-B259-B263-B267-B272</f>
        <v>0</v>
      </c>
      <c r="C274" s="72">
        <f>C38-C60-C232-C259-C263-C267-C272</f>
        <v>0</v>
      </c>
      <c r="D274" s="72">
        <f>D38-D60-D232-D259-D263-D267-D272</f>
        <v>0</v>
      </c>
      <c r="E274" s="72">
        <f>E38-E60-E232-E259-E263-E267-E272</f>
        <v>0</v>
      </c>
      <c r="G274" s="22"/>
      <c r="H274" s="58"/>
      <c r="I274" s="131">
        <f>C274-'UIP Detail (R)'!C273</f>
        <v>0</v>
      </c>
      <c r="J274" s="131">
        <f>D274-'UIP Detail (R)'!D273</f>
        <v>0</v>
      </c>
    </row>
    <row r="275" spans="1:10" ht="15" customHeight="1" x14ac:dyDescent="0.35">
      <c r="A275" s="71"/>
      <c r="B275" s="72"/>
      <c r="C275" s="72"/>
      <c r="D275" s="72"/>
      <c r="E275" s="72"/>
      <c r="G275" s="22"/>
      <c r="H275" s="56">
        <f>'UIP Detail (R)'!A276</f>
        <v>0</v>
      </c>
      <c r="I275" s="131">
        <f>C275-'UIP Detail (R)'!C274</f>
        <v>0</v>
      </c>
      <c r="J275" s="131">
        <f>D275-'UIP Detail (R)'!D274</f>
        <v>0</v>
      </c>
    </row>
    <row r="276" spans="1:10" ht="15" customHeight="1" x14ac:dyDescent="0.2">
      <c r="A276" s="53" t="s">
        <v>453</v>
      </c>
      <c r="B276" s="62"/>
      <c r="C276" s="62"/>
      <c r="D276" s="62"/>
      <c r="E276" s="62"/>
      <c r="G276" s="22"/>
      <c r="H276" s="58" t="str">
        <f>'UIP Detail (R)'!A277</f>
        <v>NON-OPERATING INCOME</v>
      </c>
      <c r="I276" s="131">
        <f>C276-'UIP Detail (R)'!C275</f>
        <v>0</v>
      </c>
      <c r="J276" s="131">
        <f>D276-'UIP Detail (R)'!D275</f>
        <v>0</v>
      </c>
    </row>
    <row r="277" spans="1:10" ht="15" customHeight="1" x14ac:dyDescent="0.2">
      <c r="A277" s="56" t="s">
        <v>447</v>
      </c>
      <c r="B277" s="57"/>
      <c r="C277" s="57"/>
      <c r="D277" s="57"/>
      <c r="E277" s="57"/>
      <c r="F277" s="134"/>
      <c r="G277" s="22"/>
      <c r="H277" s="58" t="str">
        <f>'UIP Detail (R)'!A278</f>
        <v xml:space="preserve">     99 - OTHER INCOME</v>
      </c>
      <c r="I277" s="131">
        <f>C277-'UIP Detail (R)'!C276</f>
        <v>0</v>
      </c>
      <c r="J277" s="131">
        <f>D277-'UIP Detail (R)'!D276</f>
        <v>0</v>
      </c>
    </row>
    <row r="278" spans="1:10" ht="15" customHeight="1" x14ac:dyDescent="0.2">
      <c r="A278" s="58" t="s">
        <v>7</v>
      </c>
      <c r="B278" s="59">
        <f>'UIP Detail (R)'!B276</f>
        <v>0</v>
      </c>
      <c r="C278" s="59">
        <f>'UIP Detail (R)'!C276</f>
        <v>0</v>
      </c>
      <c r="D278" s="59">
        <f>'UIP Detail (R)'!D276</f>
        <v>0</v>
      </c>
      <c r="E278" s="59">
        <f>SUM(B278:D278)</f>
        <v>0</v>
      </c>
      <c r="F278" s="134"/>
      <c r="G278" s="22"/>
      <c r="H278" s="58" t="str">
        <f>'UIP Detail (R)'!A279</f>
        <v xml:space="preserve">          (99) 4082 - Taxes Other - Other Income</v>
      </c>
      <c r="I278" s="131">
        <f>C278-'UIP Detail (R)'!C277</f>
        <v>0</v>
      </c>
      <c r="J278" s="131">
        <f>D278-'UIP Detail (R)'!D277</f>
        <v>0</v>
      </c>
    </row>
    <row r="279" spans="1:10" ht="15" customHeight="1" x14ac:dyDescent="0.2">
      <c r="A279" s="58" t="s">
        <v>8</v>
      </c>
      <c r="B279" s="59">
        <f>'UIP Detail (R)'!B277</f>
        <v>0</v>
      </c>
      <c r="C279" s="59">
        <f>'UIP Detail (R)'!C277</f>
        <v>0</v>
      </c>
      <c r="D279" s="59">
        <f>'UIP Detail (R)'!D277</f>
        <v>0</v>
      </c>
      <c r="E279" s="59">
        <f t="shared" ref="E279:E301" si="9">SUM(B279:D279)</f>
        <v>0</v>
      </c>
      <c r="F279" s="134"/>
      <c r="G279" s="22"/>
      <c r="H279" s="58" t="str">
        <f>'UIP Detail (R)'!A280</f>
        <v xml:space="preserve">          (99) 4092 - Fit - Other Income</v>
      </c>
      <c r="I279" s="131">
        <f>C279-'UIP Detail (R)'!C278</f>
        <v>0</v>
      </c>
      <c r="J279" s="131">
        <f>D279-'UIP Detail (R)'!D278</f>
        <v>0</v>
      </c>
    </row>
    <row r="280" spans="1:10" ht="15" customHeight="1" x14ac:dyDescent="0.2">
      <c r="A280" s="58" t="s">
        <v>9</v>
      </c>
      <c r="B280" s="59">
        <f>'UIP Detail (R)'!B278</f>
        <v>0</v>
      </c>
      <c r="C280" s="59">
        <f>'UIP Detail (R)'!C278</f>
        <v>0</v>
      </c>
      <c r="D280" s="59">
        <f>'UIP Detail (R)'!D278</f>
        <v>0</v>
      </c>
      <c r="E280" s="59">
        <f t="shared" si="9"/>
        <v>0</v>
      </c>
      <c r="F280" s="134"/>
      <c r="G280" s="22"/>
      <c r="H280" s="58" t="str">
        <f>'UIP Detail (R)'!A281</f>
        <v xml:space="preserve">          (99) 4102 - Def Fit - Other Income</v>
      </c>
      <c r="I280" s="131">
        <f>C280-'UIP Detail (R)'!C279</f>
        <v>0</v>
      </c>
      <c r="J280" s="131">
        <f>D280-'UIP Detail (R)'!D279</f>
        <v>0</v>
      </c>
    </row>
    <row r="281" spans="1:10" ht="15" customHeight="1" x14ac:dyDescent="0.2">
      <c r="A281" s="58" t="s">
        <v>10</v>
      </c>
      <c r="B281" s="59">
        <f>'UIP Detail (R)'!B279</f>
        <v>0</v>
      </c>
      <c r="C281" s="59">
        <f>'UIP Detail (R)'!C279</f>
        <v>0</v>
      </c>
      <c r="D281" s="59">
        <f>'UIP Detail (R)'!D279</f>
        <v>0</v>
      </c>
      <c r="E281" s="59">
        <f t="shared" si="9"/>
        <v>0</v>
      </c>
      <c r="F281" s="134"/>
      <c r="G281" s="22"/>
      <c r="H281" s="58" t="str">
        <f>'UIP Detail (R)'!A282</f>
        <v xml:space="preserve">          (99) 4112 - Provision for Deferred FIT - Credit &amp; Other Income</v>
      </c>
      <c r="I281" s="131">
        <f>C281-'UIP Detail (R)'!C280</f>
        <v>0</v>
      </c>
      <c r="J281" s="131">
        <f>D281-'UIP Detail (R)'!D280</f>
        <v>0</v>
      </c>
    </row>
    <row r="282" spans="1:10" ht="15" customHeight="1" x14ac:dyDescent="0.2">
      <c r="A282" s="58" t="s">
        <v>11</v>
      </c>
      <c r="B282" s="59">
        <f>'UIP Detail (R)'!B280</f>
        <v>0</v>
      </c>
      <c r="C282" s="59">
        <f>'UIP Detail (R)'!C280</f>
        <v>0</v>
      </c>
      <c r="D282" s="59">
        <f>'UIP Detail (R)'!D280</f>
        <v>0</v>
      </c>
      <c r="E282" s="59">
        <f t="shared" si="9"/>
        <v>0</v>
      </c>
      <c r="F282" s="134"/>
      <c r="G282" s="22"/>
      <c r="H282" s="58" t="str">
        <f>'UIP Detail (R)'!A283</f>
        <v xml:space="preserve">          (99) 415 - Revenues From Merchandising And Jobbing</v>
      </c>
      <c r="I282" s="131">
        <f>C282-'UIP Detail (R)'!C281</f>
        <v>0</v>
      </c>
      <c r="J282" s="131">
        <f>D282-'UIP Detail (R)'!D281</f>
        <v>0</v>
      </c>
    </row>
    <row r="283" spans="1:10" ht="15" customHeight="1" x14ac:dyDescent="0.2">
      <c r="A283" s="58" t="s">
        <v>12</v>
      </c>
      <c r="B283" s="59">
        <f>'UIP Detail (R)'!B281</f>
        <v>0</v>
      </c>
      <c r="C283" s="59">
        <f>'UIP Detail (R)'!C281</f>
        <v>0</v>
      </c>
      <c r="D283" s="59">
        <f>'UIP Detail (R)'!D281</f>
        <v>0</v>
      </c>
      <c r="E283" s="59">
        <f t="shared" si="9"/>
        <v>0</v>
      </c>
      <c r="F283" s="134"/>
      <c r="G283" s="22"/>
      <c r="H283" s="58" t="str">
        <f>'UIP Detail (R)'!A284</f>
        <v xml:space="preserve">          (99) 416 - Expenses Of Merchandising And Jobbing</v>
      </c>
      <c r="I283" s="131">
        <f>C283-'UIP Detail (R)'!C282</f>
        <v>0</v>
      </c>
      <c r="J283" s="131">
        <f>D283-'UIP Detail (R)'!D282</f>
        <v>0</v>
      </c>
    </row>
    <row r="284" spans="1:10" ht="15" customHeight="1" x14ac:dyDescent="0.2">
      <c r="A284" s="58" t="s">
        <v>13</v>
      </c>
      <c r="B284" s="59">
        <f>'UIP Detail (R)'!B282</f>
        <v>0</v>
      </c>
      <c r="C284" s="59">
        <f>'UIP Detail (R)'!C282</f>
        <v>0</v>
      </c>
      <c r="D284" s="59">
        <f>'UIP Detail (R)'!D282</f>
        <v>0</v>
      </c>
      <c r="E284" s="59">
        <f t="shared" si="9"/>
        <v>0</v>
      </c>
      <c r="F284" s="134"/>
      <c r="G284" s="22"/>
      <c r="H284" s="58" t="str">
        <f>'UIP Detail (R)'!A285</f>
        <v xml:space="preserve">          (99) 417 - Revenues From Non-Utility Operations</v>
      </c>
      <c r="I284" s="131">
        <f>C284-'UIP Detail (R)'!C283</f>
        <v>0</v>
      </c>
      <c r="J284" s="131">
        <f>D284-'UIP Detail (R)'!D283</f>
        <v>0</v>
      </c>
    </row>
    <row r="285" spans="1:10" ht="15" customHeight="1" x14ac:dyDescent="0.2">
      <c r="A285" s="58" t="s">
        <v>405</v>
      </c>
      <c r="B285" s="59">
        <f>'UIP Detail (R)'!B283</f>
        <v>0</v>
      </c>
      <c r="C285" s="59">
        <f>'UIP Detail (R)'!C283</f>
        <v>0</v>
      </c>
      <c r="D285" s="59">
        <f>'UIP Detail (R)'!D283</f>
        <v>0</v>
      </c>
      <c r="E285" s="59"/>
      <c r="F285" s="134"/>
      <c r="G285" s="22"/>
      <c r="H285" s="58" t="str">
        <f>'UIP Detail (R)'!A286</f>
        <v xml:space="preserve">          (99) 4171 - Merger Related Costs</v>
      </c>
      <c r="I285" s="131">
        <f>C285-'UIP Detail (R)'!C284</f>
        <v>0</v>
      </c>
      <c r="J285" s="131">
        <f>D285-'UIP Detail (R)'!D284</f>
        <v>0</v>
      </c>
    </row>
    <row r="286" spans="1:10" ht="15" customHeight="1" x14ac:dyDescent="0.2">
      <c r="A286" s="58" t="s">
        <v>14</v>
      </c>
      <c r="B286" s="59">
        <f>'UIP Detail (R)'!B284</f>
        <v>0</v>
      </c>
      <c r="C286" s="59">
        <f>'UIP Detail (R)'!C284</f>
        <v>0</v>
      </c>
      <c r="D286" s="59">
        <f>'UIP Detail (R)'!D284</f>
        <v>0</v>
      </c>
      <c r="E286" s="59">
        <f t="shared" si="9"/>
        <v>0</v>
      </c>
      <c r="F286" s="134"/>
      <c r="G286" s="22"/>
      <c r="H286" s="58" t="str">
        <f>'UIP Detail (R)'!A287</f>
        <v xml:space="preserve">          (99) 4171 - Expenses of Non-Utility Operations</v>
      </c>
      <c r="I286" s="131">
        <f>C286-'UIP Detail (R)'!C285</f>
        <v>0</v>
      </c>
      <c r="J286" s="131">
        <f>D286-'UIP Detail (R)'!D285</f>
        <v>0</v>
      </c>
    </row>
    <row r="287" spans="1:10" ht="15" customHeight="1" x14ac:dyDescent="0.2">
      <c r="A287" s="58" t="s">
        <v>15</v>
      </c>
      <c r="B287" s="59">
        <f>'UIP Detail (R)'!B285</f>
        <v>0</v>
      </c>
      <c r="C287" s="59">
        <f>'UIP Detail (R)'!C285</f>
        <v>0</v>
      </c>
      <c r="D287" s="59">
        <f>'UIP Detail (R)'!D285</f>
        <v>0</v>
      </c>
      <c r="E287" s="59">
        <f t="shared" si="9"/>
        <v>0</v>
      </c>
      <c r="F287" s="134"/>
      <c r="G287" s="22"/>
      <c r="H287" s="58" t="str">
        <f>'UIP Detail (R)'!A288</f>
        <v xml:space="preserve">          (99) 418 - Nonoperating Rental Income</v>
      </c>
      <c r="I287" s="131">
        <f>C287-'UIP Detail (R)'!C286</f>
        <v>0</v>
      </c>
      <c r="J287" s="131">
        <f>D287-'UIP Detail (R)'!D286</f>
        <v>0</v>
      </c>
    </row>
    <row r="288" spans="1:10" ht="15" customHeight="1" x14ac:dyDescent="0.2">
      <c r="A288" s="58" t="s">
        <v>16</v>
      </c>
      <c r="B288" s="59">
        <f>'UIP Detail (R)'!B286</f>
        <v>0</v>
      </c>
      <c r="C288" s="59">
        <f>'UIP Detail (R)'!C286</f>
        <v>0</v>
      </c>
      <c r="D288" s="59">
        <f>'UIP Detail (R)'!D286</f>
        <v>0</v>
      </c>
      <c r="E288" s="59">
        <f t="shared" si="9"/>
        <v>0</v>
      </c>
      <c r="F288" s="134"/>
      <c r="G288" s="22"/>
      <c r="H288" s="58" t="str">
        <f>'UIP Detail (R)'!A289</f>
        <v xml:space="preserve">          (99) 4181 - Equity in Earnings of Subsidiaries</v>
      </c>
      <c r="I288" s="131">
        <f>C288-'UIP Detail (R)'!C287</f>
        <v>0</v>
      </c>
      <c r="J288" s="131">
        <f>D288-'UIP Detail (R)'!D287</f>
        <v>0</v>
      </c>
    </row>
    <row r="289" spans="1:10" ht="15" customHeight="1" x14ac:dyDescent="0.2">
      <c r="A289" s="58" t="s">
        <v>17</v>
      </c>
      <c r="B289" s="59">
        <f>'UIP Detail (R)'!B287</f>
        <v>0</v>
      </c>
      <c r="C289" s="59">
        <f>'UIP Detail (R)'!C287</f>
        <v>0</v>
      </c>
      <c r="D289" s="59">
        <f>'UIP Detail (R)'!D287</f>
        <v>0</v>
      </c>
      <c r="E289" s="59">
        <f t="shared" si="9"/>
        <v>0</v>
      </c>
      <c r="F289" s="134"/>
      <c r="G289" s="22"/>
      <c r="H289" s="58" t="str">
        <f>'UIP Detail (R)'!A290</f>
        <v xml:space="preserve">          (99) 419 - Interest And Dividend Income</v>
      </c>
      <c r="I289" s="131">
        <f>C289-'UIP Detail (R)'!C288</f>
        <v>0</v>
      </c>
      <c r="J289" s="131">
        <f>D289-'UIP Detail (R)'!D288</f>
        <v>0</v>
      </c>
    </row>
    <row r="290" spans="1:10" ht="15" customHeight="1" x14ac:dyDescent="0.2">
      <c r="A290" s="58" t="s">
        <v>18</v>
      </c>
      <c r="B290" s="59">
        <f>'UIP Detail (R)'!B288</f>
        <v>0</v>
      </c>
      <c r="C290" s="59">
        <f>'UIP Detail (R)'!C288</f>
        <v>0</v>
      </c>
      <c r="D290" s="59">
        <f>'UIP Detail (R)'!D288</f>
        <v>0</v>
      </c>
      <c r="E290" s="59">
        <f t="shared" si="9"/>
        <v>0</v>
      </c>
      <c r="F290" s="134"/>
      <c r="G290" s="22"/>
      <c r="H290" s="58" t="str">
        <f>'UIP Detail (R)'!A291</f>
        <v xml:space="preserve">          (99) 4191 - Allowance For Other Funds Used During Construction</v>
      </c>
      <c r="I290" s="131">
        <f>C290-'UIP Detail (R)'!C289</f>
        <v>0</v>
      </c>
      <c r="J290" s="131">
        <f>D290-'UIP Detail (R)'!D289</f>
        <v>0</v>
      </c>
    </row>
    <row r="291" spans="1:10" ht="15" customHeight="1" x14ac:dyDescent="0.2">
      <c r="A291" s="58" t="s">
        <v>19</v>
      </c>
      <c r="B291" s="59">
        <f>'UIP Detail (R)'!B289</f>
        <v>0</v>
      </c>
      <c r="C291" s="59">
        <f>'UIP Detail (R)'!C289</f>
        <v>0</v>
      </c>
      <c r="D291" s="59">
        <f>'UIP Detail (R)'!D289</f>
        <v>0</v>
      </c>
      <c r="E291" s="59">
        <f t="shared" si="9"/>
        <v>0</v>
      </c>
      <c r="F291" s="134"/>
      <c r="G291" s="22"/>
      <c r="H291" s="58" t="str">
        <f>'UIP Detail (R)'!A292</f>
        <v xml:space="preserve">          (99) 421 - Misc. Non-Operating Income</v>
      </c>
      <c r="I291" s="131">
        <f>C291-'UIP Detail (R)'!C290</f>
        <v>0</v>
      </c>
      <c r="J291" s="131">
        <f>D291-'UIP Detail (R)'!D290</f>
        <v>0</v>
      </c>
    </row>
    <row r="292" spans="1:10" ht="15" customHeight="1" x14ac:dyDescent="0.2">
      <c r="A292" s="58" t="s">
        <v>20</v>
      </c>
      <c r="B292" s="59">
        <f>'UIP Detail (R)'!B290</f>
        <v>0</v>
      </c>
      <c r="C292" s="59">
        <f>'UIP Detail (R)'!C290</f>
        <v>0</v>
      </c>
      <c r="D292" s="59">
        <f>'UIP Detail (R)'!D290</f>
        <v>0</v>
      </c>
      <c r="E292" s="59">
        <f t="shared" si="9"/>
        <v>0</v>
      </c>
      <c r="F292" s="134"/>
      <c r="G292" s="22"/>
      <c r="H292" s="58" t="str">
        <f>'UIP Detail (R)'!A293</f>
        <v xml:space="preserve">          (99) 4211 - Gain On Disposition Of Property</v>
      </c>
      <c r="I292" s="131">
        <f>C292-'UIP Detail (R)'!C291</f>
        <v>0</v>
      </c>
      <c r="J292" s="131">
        <f>D292-'UIP Detail (R)'!D291</f>
        <v>0</v>
      </c>
    </row>
    <row r="293" spans="1:10" ht="15" customHeight="1" x14ac:dyDescent="0.2">
      <c r="A293" s="58" t="s">
        <v>21</v>
      </c>
      <c r="B293" s="59">
        <f>'UIP Detail (R)'!B291</f>
        <v>0</v>
      </c>
      <c r="C293" s="59">
        <f>'UIP Detail (R)'!C291</f>
        <v>0</v>
      </c>
      <c r="D293" s="59">
        <f>'UIP Detail (R)'!D291</f>
        <v>0</v>
      </c>
      <c r="E293" s="59">
        <f t="shared" si="9"/>
        <v>0</v>
      </c>
      <c r="F293" s="134"/>
      <c r="G293" s="22"/>
      <c r="H293" s="58" t="str">
        <f>'UIP Detail (R)'!A294</f>
        <v xml:space="preserve">          (99) 4212 - Loss On Disposition Of Property</v>
      </c>
      <c r="I293" s="131">
        <f>C293-'UIP Detail (R)'!C292</f>
        <v>0</v>
      </c>
      <c r="J293" s="131">
        <f>D293-'UIP Detail (R)'!D292</f>
        <v>0</v>
      </c>
    </row>
    <row r="294" spans="1:10" ht="15" customHeight="1" x14ac:dyDescent="0.2">
      <c r="A294" s="58" t="s">
        <v>22</v>
      </c>
      <c r="B294" s="59">
        <f>'UIP Detail (R)'!B292</f>
        <v>0</v>
      </c>
      <c r="C294" s="59">
        <f>'UIP Detail (R)'!C292</f>
        <v>0</v>
      </c>
      <c r="D294" s="59">
        <f>'UIP Detail (R)'!D292</f>
        <v>0</v>
      </c>
      <c r="E294" s="59">
        <f t="shared" si="9"/>
        <v>0</v>
      </c>
      <c r="F294" s="134"/>
      <c r="G294" s="22"/>
      <c r="H294" s="58" t="str">
        <f>'UIP Detail (R)'!A295</f>
        <v xml:space="preserve">          (99) 4213 - Misc. Non-Op Income - AFUDC(WUTC)</v>
      </c>
      <c r="I294" s="131">
        <f>C294-'UIP Detail (R)'!C293</f>
        <v>0</v>
      </c>
      <c r="J294" s="131">
        <f>D294-'UIP Detail (R)'!D293</f>
        <v>0</v>
      </c>
    </row>
    <row r="295" spans="1:10" ht="15" customHeight="1" x14ac:dyDescent="0.2">
      <c r="A295" s="58" t="s">
        <v>23</v>
      </c>
      <c r="B295" s="59">
        <f>'UIP Detail (R)'!B293</f>
        <v>0</v>
      </c>
      <c r="C295" s="59">
        <f>'UIP Detail (R)'!C293</f>
        <v>0</v>
      </c>
      <c r="D295" s="59">
        <f>'UIP Detail (R)'!D293</f>
        <v>0</v>
      </c>
      <c r="E295" s="59">
        <f t="shared" si="9"/>
        <v>0</v>
      </c>
      <c r="F295" s="134"/>
      <c r="G295" s="22"/>
      <c r="H295" s="58" t="str">
        <f>'UIP Detail (R)'!A296</f>
        <v xml:space="preserve">          (99) 4214 - Misc. Non-Op Income - AFUCE</v>
      </c>
      <c r="I295" s="131">
        <f>C295-'UIP Detail (R)'!C294</f>
        <v>0</v>
      </c>
      <c r="J295" s="131">
        <f>D295-'UIP Detail (R)'!D294</f>
        <v>0</v>
      </c>
    </row>
    <row r="296" spans="1:10" ht="15" customHeight="1" x14ac:dyDescent="0.2">
      <c r="A296" s="58" t="s">
        <v>105</v>
      </c>
      <c r="B296" s="59">
        <f>'UIP Detail (R)'!B294</f>
        <v>0</v>
      </c>
      <c r="C296" s="59">
        <f>'UIP Detail (R)'!C294</f>
        <v>0</v>
      </c>
      <c r="D296" s="59">
        <f>'UIP Detail (R)'!D294</f>
        <v>0</v>
      </c>
      <c r="E296" s="59">
        <f>SUM(B296:D296)</f>
        <v>0</v>
      </c>
      <c r="F296" s="134"/>
      <c r="G296" s="22"/>
      <c r="H296" s="58" t="str">
        <f>'UIP Detail (R)'!A297</f>
        <v xml:space="preserve">          (99) 425 - Miscellaneous Amortization</v>
      </c>
      <c r="I296" s="131">
        <f>C296-'UIP Detail (R)'!C295</f>
        <v>0</v>
      </c>
      <c r="J296" s="131">
        <f>D296-'UIP Detail (R)'!D295</f>
        <v>0</v>
      </c>
    </row>
    <row r="297" spans="1:10" ht="15" customHeight="1" x14ac:dyDescent="0.2">
      <c r="A297" s="58" t="s">
        <v>24</v>
      </c>
      <c r="B297" s="59">
        <f>'UIP Detail (R)'!B295</f>
        <v>0</v>
      </c>
      <c r="C297" s="59">
        <f>'UIP Detail (R)'!C295</f>
        <v>0</v>
      </c>
      <c r="D297" s="59">
        <f>'UIP Detail (R)'!D295</f>
        <v>0</v>
      </c>
      <c r="E297" s="59">
        <f t="shared" si="9"/>
        <v>0</v>
      </c>
      <c r="F297" s="134"/>
      <c r="G297" s="22"/>
      <c r="H297" s="58" t="str">
        <f>'UIP Detail (R)'!A298</f>
        <v xml:space="preserve">          (99) 4261 - Donations</v>
      </c>
      <c r="I297" s="131">
        <f>C297-'UIP Detail (R)'!C296</f>
        <v>0</v>
      </c>
      <c r="J297" s="131">
        <f>D297-'UIP Detail (R)'!D296</f>
        <v>0</v>
      </c>
    </row>
    <row r="298" spans="1:10" ht="15" customHeight="1" x14ac:dyDescent="0.2">
      <c r="A298" s="58" t="s">
        <v>25</v>
      </c>
      <c r="B298" s="59">
        <f>'UIP Detail (R)'!B296</f>
        <v>0</v>
      </c>
      <c r="C298" s="59">
        <f>'UIP Detail (R)'!C296</f>
        <v>0</v>
      </c>
      <c r="D298" s="59">
        <f>'UIP Detail (R)'!D296</f>
        <v>0</v>
      </c>
      <c r="E298" s="59">
        <f t="shared" si="9"/>
        <v>0</v>
      </c>
      <c r="F298" s="134"/>
      <c r="G298" s="22"/>
      <c r="H298" s="58" t="str">
        <f>'UIP Detail (R)'!A299</f>
        <v xml:space="preserve">          (99) 4262 - Life Insurance</v>
      </c>
      <c r="I298" s="131">
        <f>C298-'UIP Detail (R)'!C297</f>
        <v>0</v>
      </c>
      <c r="J298" s="131">
        <f>D298-'UIP Detail (R)'!D297</f>
        <v>0</v>
      </c>
    </row>
    <row r="299" spans="1:10" ht="15" customHeight="1" x14ac:dyDescent="0.2">
      <c r="A299" s="58" t="s">
        <v>26</v>
      </c>
      <c r="B299" s="59">
        <f>'UIP Detail (R)'!B297</f>
        <v>0</v>
      </c>
      <c r="C299" s="59">
        <f>'UIP Detail (R)'!C297</f>
        <v>0</v>
      </c>
      <c r="D299" s="59">
        <f>'UIP Detail (R)'!D297</f>
        <v>0</v>
      </c>
      <c r="E299" s="59">
        <f t="shared" si="9"/>
        <v>0</v>
      </c>
      <c r="F299" s="134"/>
      <c r="G299" s="22"/>
      <c r="H299" s="58" t="str">
        <f>'UIP Detail (R)'!A300</f>
        <v xml:space="preserve">          (99) 4263 - Penalties</v>
      </c>
      <c r="I299" s="131">
        <f>C299-'UIP Detail (R)'!C298</f>
        <v>0</v>
      </c>
      <c r="J299" s="131">
        <f>D299-'UIP Detail (R)'!D298</f>
        <v>0</v>
      </c>
    </row>
    <row r="300" spans="1:10" ht="15" customHeight="1" x14ac:dyDescent="0.2">
      <c r="A300" s="58" t="s">
        <v>27</v>
      </c>
      <c r="B300" s="59">
        <f>'UIP Detail (R)'!B298</f>
        <v>0</v>
      </c>
      <c r="C300" s="59">
        <f>'UIP Detail (R)'!C298</f>
        <v>0</v>
      </c>
      <c r="D300" s="59">
        <f>'UIP Detail (R)'!D298</f>
        <v>0</v>
      </c>
      <c r="E300" s="59">
        <f t="shared" si="9"/>
        <v>0</v>
      </c>
      <c r="F300" s="134"/>
      <c r="G300" s="22"/>
      <c r="H300" s="58" t="str">
        <f>'UIP Detail (R)'!A301</f>
        <v xml:space="preserve">          (99) 4264 - Expenses For Civic &amp; Political Activities</v>
      </c>
      <c r="I300" s="131">
        <f>C300-'UIP Detail (R)'!C299</f>
        <v>0</v>
      </c>
      <c r="J300" s="131">
        <f>D300-'UIP Detail (R)'!D299</f>
        <v>0</v>
      </c>
    </row>
    <row r="301" spans="1:10" ht="15" customHeight="1" x14ac:dyDescent="0.2">
      <c r="A301" s="58" t="s">
        <v>28</v>
      </c>
      <c r="B301" s="61">
        <f>'UIP Detail (R)'!B299</f>
        <v>0</v>
      </c>
      <c r="C301" s="61">
        <f>'UIP Detail (R)'!C299</f>
        <v>0</v>
      </c>
      <c r="D301" s="61">
        <f>'UIP Detail (R)'!D299</f>
        <v>0</v>
      </c>
      <c r="E301" s="61">
        <f t="shared" si="9"/>
        <v>0</v>
      </c>
      <c r="G301" s="22"/>
      <c r="H301" s="56" t="str">
        <f>'UIP Detail (R)'!A302</f>
        <v xml:space="preserve">          (99) 4265 - Other Deductions</v>
      </c>
      <c r="I301" s="131">
        <f>C301-'UIP Detail (R)'!C300</f>
        <v>0</v>
      </c>
      <c r="J301" s="131">
        <f>D301-'UIP Detail (R)'!D300</f>
        <v>0</v>
      </c>
    </row>
    <row r="302" spans="1:10" ht="15" customHeight="1" x14ac:dyDescent="0.2">
      <c r="A302" s="58" t="s">
        <v>467</v>
      </c>
      <c r="B302" s="62">
        <f>SUM(B278:B301)</f>
        <v>0</v>
      </c>
      <c r="C302" s="62">
        <f>SUM(C278:C301)</f>
        <v>0</v>
      </c>
      <c r="D302" s="62">
        <f>SUM(D278:D301)</f>
        <v>0</v>
      </c>
      <c r="E302" s="62">
        <f>SUM(E278:E301)</f>
        <v>0</v>
      </c>
      <c r="G302" s="22"/>
      <c r="H302" s="58" t="str">
        <f>'UIP Detail (R)'!A303</f>
        <v xml:space="preserve">               (99) SUBTOTAL</v>
      </c>
      <c r="I302" s="131">
        <f>C302-'UIP Detail (R)'!C301</f>
        <v>0</v>
      </c>
      <c r="J302" s="131">
        <f>D302-'UIP Detail (R)'!D301</f>
        <v>0</v>
      </c>
    </row>
    <row r="303" spans="1:10" ht="15" customHeight="1" x14ac:dyDescent="0.2">
      <c r="A303" s="56" t="s">
        <v>448</v>
      </c>
      <c r="B303" s="73"/>
      <c r="C303" s="73"/>
      <c r="D303" s="73"/>
      <c r="E303" s="54"/>
      <c r="G303" s="22"/>
      <c r="H303" s="74" t="str">
        <f>'UIP Detail (R)'!A304</f>
        <v xml:space="preserve">     999 - INTEREST</v>
      </c>
      <c r="I303" s="131">
        <f>C303-'UIP Detail (R)'!C302</f>
        <v>0</v>
      </c>
      <c r="J303" s="131">
        <f>D303-'UIP Detail (R)'!D302</f>
        <v>0</v>
      </c>
    </row>
    <row r="304" spans="1:10" ht="15" customHeight="1" x14ac:dyDescent="0.2">
      <c r="A304" s="58" t="s">
        <v>29</v>
      </c>
      <c r="B304" s="59">
        <f>'UIP Detail (R)'!B302</f>
        <v>0</v>
      </c>
      <c r="C304" s="59">
        <f>'UIP Detail (R)'!C302</f>
        <v>0</v>
      </c>
      <c r="D304" s="59">
        <f>'UIP Detail (R)'!D302</f>
        <v>0</v>
      </c>
      <c r="E304" s="59">
        <f>SUM(B304:D304)</f>
        <v>0</v>
      </c>
      <c r="G304" s="22"/>
      <c r="H304" s="58" t="str">
        <f>'UIP Detail (R)'!A305</f>
        <v xml:space="preserve">          (999) 427 - Interest On Long Term Debt</v>
      </c>
      <c r="I304" s="131">
        <f>C304-'UIP Detail (R)'!C303</f>
        <v>0</v>
      </c>
      <c r="J304" s="131">
        <f>D304-'UIP Detail (R)'!D303</f>
        <v>0</v>
      </c>
    </row>
    <row r="305" spans="1:10" ht="15" customHeight="1" x14ac:dyDescent="0.2">
      <c r="A305" s="74" t="s">
        <v>30</v>
      </c>
      <c r="B305" s="59">
        <f>'UIP Detail (R)'!B303</f>
        <v>0</v>
      </c>
      <c r="C305" s="59">
        <f>'UIP Detail (R)'!C303</f>
        <v>0</v>
      </c>
      <c r="D305" s="59">
        <f>'UIP Detail (R)'!D303</f>
        <v>0</v>
      </c>
      <c r="E305" s="59">
        <f t="shared" ref="E305:E312" si="10">SUM(B305:D305)</f>
        <v>0</v>
      </c>
      <c r="G305" s="22"/>
      <c r="H305" s="58" t="str">
        <f>'UIP Detail (R)'!A306</f>
        <v xml:space="preserve">          (999) 4271 - Interest on Preferred Stock</v>
      </c>
      <c r="I305" s="131">
        <f>C305-'UIP Detail (R)'!C304</f>
        <v>0</v>
      </c>
      <c r="J305" s="131">
        <f>D305-'UIP Detail (R)'!D304</f>
        <v>0</v>
      </c>
    </row>
    <row r="306" spans="1:10" ht="15" customHeight="1" x14ac:dyDescent="0.2">
      <c r="A306" s="58" t="s">
        <v>31</v>
      </c>
      <c r="B306" s="59">
        <f>'UIP Detail (R)'!B304</f>
        <v>0</v>
      </c>
      <c r="C306" s="59">
        <f>'UIP Detail (R)'!C304</f>
        <v>0</v>
      </c>
      <c r="D306" s="59">
        <f>'UIP Detail (R)'!D304</f>
        <v>0</v>
      </c>
      <c r="E306" s="59">
        <f t="shared" si="10"/>
        <v>0</v>
      </c>
      <c r="G306" s="22"/>
      <c r="H306" s="58" t="str">
        <f>'UIP Detail (R)'!A307</f>
        <v xml:space="preserve">          (999) 428 - Amortization Of Debt Discount &amp; Expenses</v>
      </c>
      <c r="I306" s="131">
        <f>C306-'UIP Detail (R)'!C305</f>
        <v>0</v>
      </c>
      <c r="J306" s="131">
        <f>D306-'UIP Detail (R)'!D305</f>
        <v>0</v>
      </c>
    </row>
    <row r="307" spans="1:10" ht="15" customHeight="1" x14ac:dyDescent="0.2">
      <c r="A307" s="58" t="s">
        <v>32</v>
      </c>
      <c r="B307" s="59">
        <f>'UIP Detail (R)'!B305</f>
        <v>0</v>
      </c>
      <c r="C307" s="59">
        <f>'UIP Detail (R)'!C305</f>
        <v>0</v>
      </c>
      <c r="D307" s="59">
        <f>'UIP Detail (R)'!D305</f>
        <v>0</v>
      </c>
      <c r="E307" s="59">
        <f t="shared" si="10"/>
        <v>0</v>
      </c>
      <c r="G307" s="22"/>
      <c r="H307" s="58" t="str">
        <f>'UIP Detail (R)'!A308</f>
        <v xml:space="preserve">          (999) 4281 - Amortization Of Loss On Required Debt</v>
      </c>
      <c r="I307" s="131">
        <f>C307-'UIP Detail (R)'!C306</f>
        <v>0</v>
      </c>
      <c r="J307" s="131">
        <f>D307-'UIP Detail (R)'!D306</f>
        <v>0</v>
      </c>
    </row>
    <row r="308" spans="1:10" ht="15" customHeight="1" x14ac:dyDescent="0.2">
      <c r="A308" s="58" t="s">
        <v>33</v>
      </c>
      <c r="B308" s="59">
        <f>'UIP Detail (R)'!B306</f>
        <v>0</v>
      </c>
      <c r="C308" s="59">
        <f>'UIP Detail (R)'!C306</f>
        <v>0</v>
      </c>
      <c r="D308" s="59">
        <f>'UIP Detail (R)'!D306</f>
        <v>0</v>
      </c>
      <c r="E308" s="59">
        <f t="shared" si="10"/>
        <v>0</v>
      </c>
      <c r="G308" s="22"/>
      <c r="H308" s="58" t="str">
        <f>'UIP Detail (R)'!A309</f>
        <v xml:space="preserve">          (999) 429 - Amortization Of Premium On Debt-Cr</v>
      </c>
      <c r="I308" s="131">
        <f>C308-'UIP Detail (R)'!C307</f>
        <v>0</v>
      </c>
      <c r="J308" s="131">
        <f>D308-'UIP Detail (R)'!D307</f>
        <v>0</v>
      </c>
    </row>
    <row r="309" spans="1:10" ht="15" customHeight="1" x14ac:dyDescent="0.2">
      <c r="A309" s="58" t="s">
        <v>34</v>
      </c>
      <c r="B309" s="59">
        <f>'UIP Detail (R)'!B307</f>
        <v>0</v>
      </c>
      <c r="C309" s="59">
        <f>'UIP Detail (R)'!C307</f>
        <v>0</v>
      </c>
      <c r="D309" s="59">
        <f>'UIP Detail (R)'!D307</f>
        <v>0</v>
      </c>
      <c r="E309" s="59">
        <f t="shared" si="10"/>
        <v>0</v>
      </c>
      <c r="G309" s="22"/>
      <c r="H309" s="58" t="str">
        <f>'UIP Detail (R)'!A310</f>
        <v xml:space="preserve">          (999) 4291 - Amortization Gain On Reacquired Debt</v>
      </c>
      <c r="I309" s="131">
        <f>C309-'UIP Detail (R)'!C308</f>
        <v>0</v>
      </c>
      <c r="J309" s="131">
        <f>D309-'UIP Detail (R)'!D308</f>
        <v>0</v>
      </c>
    </row>
    <row r="310" spans="1:10" ht="15" customHeight="1" x14ac:dyDescent="0.2">
      <c r="A310" s="58" t="s">
        <v>35</v>
      </c>
      <c r="B310" s="59">
        <f>'UIP Detail (R)'!B308</f>
        <v>0</v>
      </c>
      <c r="C310" s="59">
        <f>'UIP Detail (R)'!C308</f>
        <v>0</v>
      </c>
      <c r="D310" s="59">
        <f>'UIP Detail (R)'!D308</f>
        <v>0</v>
      </c>
      <c r="E310" s="59">
        <f t="shared" si="10"/>
        <v>0</v>
      </c>
      <c r="G310" s="22"/>
      <c r="H310" s="58" t="str">
        <f>'UIP Detail (R)'!A311</f>
        <v xml:space="preserve">          (999) 430 - Int on Debt to Assoc. Companies</v>
      </c>
      <c r="I310" s="131">
        <f>C310-'UIP Detail (R)'!C309</f>
        <v>0</v>
      </c>
      <c r="J310" s="131">
        <f>D310-'UIP Detail (R)'!D309</f>
        <v>0</v>
      </c>
    </row>
    <row r="311" spans="1:10" ht="15" customHeight="1" x14ac:dyDescent="0.2">
      <c r="A311" s="58" t="s">
        <v>36</v>
      </c>
      <c r="B311" s="59">
        <f>'UIP Detail (R)'!B309</f>
        <v>0</v>
      </c>
      <c r="C311" s="59">
        <f>'UIP Detail (R)'!C309</f>
        <v>0</v>
      </c>
      <c r="D311" s="59">
        <f>'UIP Detail (R)'!D309</f>
        <v>0</v>
      </c>
      <c r="E311" s="59">
        <f t="shared" si="10"/>
        <v>0</v>
      </c>
      <c r="G311" s="22"/>
      <c r="H311" s="58" t="str">
        <f>'UIP Detail (R)'!A312</f>
        <v xml:space="preserve">          (999) 431 - Other Interest Expense</v>
      </c>
      <c r="I311" s="131">
        <f>C311-'UIP Detail (R)'!C310</f>
        <v>0</v>
      </c>
      <c r="J311" s="131">
        <f>D311-'UIP Detail (R)'!D310</f>
        <v>0</v>
      </c>
    </row>
    <row r="312" spans="1:10" ht="15" customHeight="1" x14ac:dyDescent="0.2">
      <c r="A312" s="58" t="s">
        <v>37</v>
      </c>
      <c r="B312" s="61">
        <f>'UIP Detail (R)'!B310</f>
        <v>0</v>
      </c>
      <c r="C312" s="61">
        <f>'UIP Detail (R)'!C310</f>
        <v>0</v>
      </c>
      <c r="D312" s="61">
        <f>'UIP Detail (R)'!D310</f>
        <v>0</v>
      </c>
      <c r="E312" s="61">
        <f t="shared" si="10"/>
        <v>0</v>
      </c>
      <c r="G312" s="22"/>
      <c r="H312" s="56" t="str">
        <f>'UIP Detail (R)'!A313</f>
        <v xml:space="preserve">          (999) 432 - Allowances For Borrowed Funds</v>
      </c>
      <c r="I312" s="131">
        <f>C312-'UIP Detail (R)'!C311</f>
        <v>0</v>
      </c>
      <c r="J312" s="131">
        <f>D312-'UIP Detail (R)'!D311</f>
        <v>0</v>
      </c>
    </row>
    <row r="313" spans="1:10" ht="15" customHeight="1" x14ac:dyDescent="0.2">
      <c r="A313" s="58" t="s">
        <v>467</v>
      </c>
      <c r="B313" s="62">
        <f>SUM(B304:B312)</f>
        <v>0</v>
      </c>
      <c r="C313" s="62">
        <f>SUM(C304:C312)</f>
        <v>0</v>
      </c>
      <c r="D313" s="62">
        <f>SUM(D304:D312)</f>
        <v>0</v>
      </c>
      <c r="E313" s="62">
        <f>SUM(E304:E312)</f>
        <v>0</v>
      </c>
      <c r="G313" s="22"/>
      <c r="H313" s="58" t="str">
        <f>'UIP Detail (R)'!A314</f>
        <v xml:space="preserve">               (999) SUBTOTAL</v>
      </c>
      <c r="I313" s="131">
        <f>C313-'UIP Detail (R)'!C312</f>
        <v>0</v>
      </c>
      <c r="J313" s="131">
        <f>D313-'UIP Detail (R)'!D312</f>
        <v>0</v>
      </c>
    </row>
    <row r="314" spans="1:10" ht="15" customHeight="1" x14ac:dyDescent="0.2">
      <c r="A314" s="56" t="s">
        <v>449</v>
      </c>
      <c r="B314" s="62"/>
      <c r="C314" s="62"/>
      <c r="D314" s="62"/>
      <c r="E314" s="62"/>
      <c r="G314" s="22"/>
      <c r="H314" s="58" t="str">
        <f>'UIP Detail (R)'!A315</f>
        <v xml:space="preserve">     9999 - EXTRAORDINARY ITEMS</v>
      </c>
      <c r="I314" s="131">
        <f>C314-'UIP Detail (R)'!C313</f>
        <v>0</v>
      </c>
      <c r="J314" s="131">
        <f>D314-'UIP Detail (R)'!D313</f>
        <v>0</v>
      </c>
    </row>
    <row r="315" spans="1:10" ht="15" customHeight="1" x14ac:dyDescent="0.2">
      <c r="A315" s="58" t="s">
        <v>38</v>
      </c>
      <c r="B315" s="59">
        <f>'UIP Detail (R)'!B314</f>
        <v>0</v>
      </c>
      <c r="C315" s="59">
        <f>'UIP Detail (R)'!C314</f>
        <v>0</v>
      </c>
      <c r="D315" s="59">
        <f>'UIP Detail (R)'!D314</f>
        <v>0</v>
      </c>
      <c r="E315" s="59">
        <v>0</v>
      </c>
      <c r="G315" s="22"/>
      <c r="H315" s="58" t="str">
        <f>'UIP Detail (R)'!A316</f>
        <v xml:space="preserve">          (9999) 4111 - Def Fit-Cr - Util Oper Income</v>
      </c>
      <c r="I315" s="131">
        <f>C315-'UIP Detail (R)'!C314</f>
        <v>0</v>
      </c>
      <c r="J315" s="131">
        <f>D315-'UIP Detail (R)'!D314</f>
        <v>0</v>
      </c>
    </row>
    <row r="316" spans="1:10" ht="15" customHeight="1" x14ac:dyDescent="0.2">
      <c r="A316" s="58" t="s">
        <v>39</v>
      </c>
      <c r="B316" s="61">
        <f>'UIP Detail (R)'!B315</f>
        <v>0</v>
      </c>
      <c r="C316" s="61">
        <f>'UIP Detail (R)'!C315</f>
        <v>0</v>
      </c>
      <c r="D316" s="61">
        <f>'UIP Detail (R)'!D315</f>
        <v>0</v>
      </c>
      <c r="E316" s="61">
        <v>0</v>
      </c>
      <c r="G316" s="22"/>
      <c r="H316" s="58" t="str">
        <f>'UIP Detail (R)'!A317</f>
        <v xml:space="preserve">          (9999) 435 - Extraordinary Deductions</v>
      </c>
      <c r="I316" s="131">
        <f>C316-'UIP Detail (R)'!C315</f>
        <v>0</v>
      </c>
      <c r="J316" s="131">
        <f>D316-'UIP Detail (R)'!D315</f>
        <v>0</v>
      </c>
    </row>
    <row r="317" spans="1:10" ht="6" customHeight="1" x14ac:dyDescent="0.2">
      <c r="A317" s="58" t="s">
        <v>467</v>
      </c>
      <c r="B317" s="57">
        <f>SUM(B315:B316)</f>
        <v>0</v>
      </c>
      <c r="C317" s="57">
        <f>SUM(C315:C316)</f>
        <v>0</v>
      </c>
      <c r="D317" s="57">
        <f>SUM(D315:D316)</f>
        <v>0</v>
      </c>
      <c r="E317" s="57">
        <f>SUM(E315:E316)</f>
        <v>0</v>
      </c>
      <c r="G317" s="22"/>
      <c r="H317" s="71" t="str">
        <f>'UIP Detail (R)'!A318</f>
        <v xml:space="preserve">               (9999) SUBTOTAL</v>
      </c>
      <c r="I317" s="131">
        <f>C317-'UIP Detail (R)'!C316</f>
        <v>0</v>
      </c>
      <c r="J317" s="131">
        <f>D317-'UIP Detail (R)'!D316</f>
        <v>0</v>
      </c>
    </row>
    <row r="318" spans="1:10" ht="15" customHeight="1" x14ac:dyDescent="0.2">
      <c r="A318" s="58"/>
      <c r="B318" s="62"/>
      <c r="C318" s="62"/>
      <c r="D318" s="62"/>
      <c r="E318" s="62"/>
      <c r="G318" s="22"/>
      <c r="H318" s="58">
        <f>'UIP Detail (R)'!A319</f>
        <v>0</v>
      </c>
      <c r="I318" s="131">
        <f>C318-'UIP Detail (R)'!C317</f>
        <v>0</v>
      </c>
      <c r="J318" s="131">
        <f>D318-'UIP Detail (R)'!D317</f>
        <v>0</v>
      </c>
    </row>
    <row r="319" spans="1:10" ht="9.75" customHeight="1" x14ac:dyDescent="0.2">
      <c r="A319" s="71" t="s">
        <v>450</v>
      </c>
      <c r="B319" s="62">
        <f>+B302+B313+B317</f>
        <v>0</v>
      </c>
      <c r="C319" s="62">
        <f>+C302+C313+C317</f>
        <v>0</v>
      </c>
      <c r="D319" s="62">
        <f>+D302+D313+D317</f>
        <v>0</v>
      </c>
      <c r="E319" s="62">
        <f>SUM(B319:D319)</f>
        <v>0</v>
      </c>
      <c r="G319" s="22"/>
      <c r="H319" s="75" t="str">
        <f>'UIP Detail (R)'!A320</f>
        <v>TOTAL NON-OPERATING INCOME</v>
      </c>
      <c r="I319" s="131">
        <f>C319-'UIP Detail (R)'!C318</f>
        <v>0</v>
      </c>
      <c r="J319" s="131">
        <f>D319-'UIP Detail (R)'!D318</f>
        <v>0</v>
      </c>
    </row>
    <row r="320" spans="1:10" ht="15" customHeight="1" x14ac:dyDescent="0.2">
      <c r="A320" s="58"/>
      <c r="B320" s="62"/>
      <c r="C320" s="62"/>
      <c r="D320" s="62"/>
      <c r="E320" s="62"/>
      <c r="G320" s="22"/>
      <c r="I320" s="131">
        <f>C320-'UIP Detail (R)'!C319</f>
        <v>0</v>
      </c>
      <c r="J320" s="131">
        <f>D320-'UIP Detail (R)'!D319</f>
        <v>0</v>
      </c>
    </row>
    <row r="321" spans="1:10" ht="15" customHeight="1" x14ac:dyDescent="0.35">
      <c r="A321" s="75" t="s">
        <v>454</v>
      </c>
      <c r="B321" s="76">
        <f>+B274-B319</f>
        <v>0</v>
      </c>
      <c r="C321" s="76">
        <f>+C274-C319</f>
        <v>0</v>
      </c>
      <c r="D321" s="76">
        <f>+D274-D319</f>
        <v>0</v>
      </c>
      <c r="E321" s="77">
        <f>+E274-E319</f>
        <v>0</v>
      </c>
      <c r="G321" s="22"/>
      <c r="I321" s="131">
        <f>C321-'UIP Detail (R)'!C320</f>
        <v>0</v>
      </c>
      <c r="J321" s="131">
        <f>D321-'UIP Detail (R)'!D320</f>
        <v>0</v>
      </c>
    </row>
    <row r="322" spans="1:10" ht="15" customHeight="1" x14ac:dyDescent="0.2">
      <c r="G322" s="22"/>
      <c r="I322" s="131">
        <f>C322-'UIP Detail (R)'!C321</f>
        <v>0</v>
      </c>
      <c r="J322" s="131">
        <f>D322-'UIP Detail (R)'!D321</f>
        <v>0</v>
      </c>
    </row>
    <row r="323" spans="1:10" ht="15" customHeight="1" x14ac:dyDescent="0.2">
      <c r="A323" s="63" t="s">
        <v>100</v>
      </c>
      <c r="B323" s="116" t="e">
        <f>+#REF!</f>
        <v>#REF!</v>
      </c>
      <c r="C323" s="116" t="e">
        <f>+#REF!</f>
        <v>#REF!</v>
      </c>
      <c r="D323" s="116" t="e">
        <f>+#REF!</f>
        <v>#REF!</v>
      </c>
      <c r="G323" s="22"/>
      <c r="I323" s="131" t="e">
        <f>C323-'UIP Detail (R)'!#REF!</f>
        <v>#REF!</v>
      </c>
      <c r="J323" s="131" t="e">
        <f>D323-'UIP Detail (R)'!#REF!</f>
        <v>#REF!</v>
      </c>
    </row>
    <row r="324" spans="1:10" ht="15" customHeight="1" x14ac:dyDescent="0.2">
      <c r="B324" s="62" t="e">
        <f>+B323-B321</f>
        <v>#REF!</v>
      </c>
      <c r="C324" s="62" t="e">
        <f>+C323-C321</f>
        <v>#REF!</v>
      </c>
      <c r="D324" s="62" t="e">
        <f>+D323-D321</f>
        <v>#REF!</v>
      </c>
      <c r="G324" s="22"/>
      <c r="I324" s="131" t="e">
        <f>C324-'UIP Detail (R)'!#REF!</f>
        <v>#REF!</v>
      </c>
      <c r="J324" s="131" t="e">
        <f>D324-'UIP Detail (R)'!#REF!</f>
        <v>#REF!</v>
      </c>
    </row>
    <row r="325" spans="1:10" ht="15" customHeight="1" x14ac:dyDescent="0.2">
      <c r="G325" s="22"/>
      <c r="I325" s="131">
        <f>C325-'UIP Detail (R)'!C322</f>
        <v>0</v>
      </c>
      <c r="J325" s="131">
        <f>D325-'UIP Detail (R)'!D322</f>
        <v>0</v>
      </c>
    </row>
    <row r="326" spans="1:10" ht="15" customHeight="1" x14ac:dyDescent="0.2">
      <c r="G326" s="22"/>
      <c r="I326" s="131" t="e">
        <f>C326-'UIP Detail (R)'!#REF!</f>
        <v>#REF!</v>
      </c>
      <c r="J326" s="131" t="e">
        <f>D326-'UIP Detail (R)'!#REF!</f>
        <v>#REF!</v>
      </c>
    </row>
    <row r="327" spans="1:10" ht="15" customHeight="1" x14ac:dyDescent="0.2">
      <c r="G327" s="22"/>
      <c r="I327" s="131">
        <f>C327-'UIP Detail (R)'!C323</f>
        <v>0</v>
      </c>
      <c r="J327" s="131">
        <f>D327-'UIP Detail (R)'!D323</f>
        <v>0</v>
      </c>
    </row>
    <row r="328" spans="1:10" ht="15" customHeight="1" x14ac:dyDescent="0.2">
      <c r="G328" s="22"/>
      <c r="I328" s="131">
        <f>C328-'UIP Detail (R)'!C326</f>
        <v>0</v>
      </c>
      <c r="J328" s="131">
        <f>D328-'UIP Detail (R)'!D326</f>
        <v>0</v>
      </c>
    </row>
    <row r="329" spans="1:10" ht="15" customHeight="1" x14ac:dyDescent="0.2">
      <c r="G329" s="22"/>
      <c r="I329" s="131">
        <f>C329-'UIP Detail (R)'!C327</f>
        <v>0</v>
      </c>
      <c r="J329" s="131">
        <f>D329-'UIP Detail (R)'!D327</f>
        <v>0</v>
      </c>
    </row>
    <row r="330" spans="1:10" ht="15" customHeight="1" x14ac:dyDescent="0.2">
      <c r="G330" s="22"/>
      <c r="I330" s="131">
        <f>C330-'UIP Detail (R)'!C328</f>
        <v>0</v>
      </c>
      <c r="J330" s="131">
        <f>D330-'UIP Detail (R)'!D328</f>
        <v>0</v>
      </c>
    </row>
    <row r="331" spans="1:10" ht="15" customHeight="1" x14ac:dyDescent="0.2">
      <c r="G331" s="22"/>
      <c r="I331" s="131">
        <f>C331-'UIP Detail (R)'!C329</f>
        <v>0</v>
      </c>
      <c r="J331" s="131">
        <f>D331-'UIP Detail (R)'!D329</f>
        <v>0</v>
      </c>
    </row>
    <row r="332" spans="1:10" ht="15" customHeight="1" x14ac:dyDescent="0.2">
      <c r="G332" s="22"/>
      <c r="I332" s="131">
        <f>C332-'UIP Detail (R)'!C330</f>
        <v>0</v>
      </c>
      <c r="J332" s="131">
        <f>D332-'UIP Detail (R)'!D330</f>
        <v>0</v>
      </c>
    </row>
    <row r="333" spans="1:10" ht="15" customHeight="1" x14ac:dyDescent="0.2">
      <c r="G333" s="22"/>
      <c r="I333" s="131">
        <f>C333-'UIP Detail (R)'!C331</f>
        <v>0</v>
      </c>
      <c r="J333" s="131">
        <f>D333-'UIP Detail (R)'!D331</f>
        <v>0</v>
      </c>
    </row>
    <row r="334" spans="1:10" ht="15" customHeight="1" x14ac:dyDescent="0.2">
      <c r="G334" s="22"/>
      <c r="I334" s="131">
        <f>C334-'UIP Detail (R)'!C332</f>
        <v>0</v>
      </c>
      <c r="J334" s="131">
        <f>D334-'UIP Detail (R)'!D332</f>
        <v>0</v>
      </c>
    </row>
    <row r="335" spans="1:10" ht="15" customHeight="1" x14ac:dyDescent="0.2">
      <c r="G335" s="22"/>
      <c r="I335" s="131">
        <f>C335-'UIP Detail (R)'!C333</f>
        <v>0</v>
      </c>
      <c r="J335" s="131">
        <f>D335-'UIP Detail (R)'!D333</f>
        <v>0</v>
      </c>
    </row>
    <row r="336" spans="1:10" ht="15" customHeight="1" x14ac:dyDescent="0.2">
      <c r="G336" s="22"/>
      <c r="I336" s="131">
        <f>C336-'UIP Detail (R)'!C334</f>
        <v>0</v>
      </c>
      <c r="J336" s="131">
        <f>D336-'UIP Detail (R)'!D334</f>
        <v>0</v>
      </c>
    </row>
    <row r="337" spans="7:10" ht="15" customHeight="1" x14ac:dyDescent="0.2">
      <c r="G337" s="22"/>
      <c r="I337" s="131">
        <f>C337-'UIP Detail (R)'!C335</f>
        <v>0</v>
      </c>
      <c r="J337" s="131">
        <f>D337-'UIP Detail (R)'!D335</f>
        <v>0</v>
      </c>
    </row>
    <row r="338" spans="7:10" ht="15" customHeight="1" x14ac:dyDescent="0.2">
      <c r="G338" s="22"/>
      <c r="I338" s="131">
        <f>C338-'UIP Detail (R)'!C336</f>
        <v>0</v>
      </c>
      <c r="J338" s="131">
        <f>D338-'UIP Detail (R)'!D336</f>
        <v>0</v>
      </c>
    </row>
    <row r="339" spans="7:10" ht="15" customHeight="1" x14ac:dyDescent="0.2">
      <c r="G339" s="22"/>
      <c r="I339" s="131">
        <f>C339-'UIP Detail (R)'!C337</f>
        <v>0</v>
      </c>
      <c r="J339" s="131">
        <f>D339-'UIP Detail (R)'!D337</f>
        <v>0</v>
      </c>
    </row>
    <row r="340" spans="7:10" ht="15" customHeight="1" x14ac:dyDescent="0.2">
      <c r="G340" s="22"/>
      <c r="I340" s="131">
        <f>C340-'UIP Detail (R)'!C338</f>
        <v>0</v>
      </c>
      <c r="J340" s="131">
        <f>D340-'UIP Detail (R)'!D338</f>
        <v>0</v>
      </c>
    </row>
    <row r="341" spans="7:10" ht="15" customHeight="1" x14ac:dyDescent="0.2">
      <c r="G341" s="22"/>
      <c r="I341" s="131">
        <f>C341-'UIP Detail (R)'!C339</f>
        <v>0</v>
      </c>
      <c r="J341" s="131">
        <f>D341-'UIP Detail (R)'!D339</f>
        <v>0</v>
      </c>
    </row>
    <row r="342" spans="7:10" ht="15" customHeight="1" x14ac:dyDescent="0.2">
      <c r="G342" s="22"/>
      <c r="I342" s="131">
        <f>C342-'UIP Detail (R)'!C340</f>
        <v>0</v>
      </c>
      <c r="J342" s="131">
        <f>D342-'UIP Detail (R)'!D340</f>
        <v>0</v>
      </c>
    </row>
    <row r="343" spans="7:10" ht="15" customHeight="1" x14ac:dyDescent="0.2">
      <c r="G343" s="22"/>
      <c r="I343" s="131">
        <f>C343-'UIP Detail (R)'!C341</f>
        <v>0</v>
      </c>
      <c r="J343" s="131">
        <f>D343-'UIP Detail (R)'!D341</f>
        <v>0</v>
      </c>
    </row>
    <row r="344" spans="7:10" ht="15" customHeight="1" x14ac:dyDescent="0.2">
      <c r="G344" s="22"/>
      <c r="I344" s="131">
        <f>C344-'UIP Detail (R)'!C342</f>
        <v>0</v>
      </c>
      <c r="J344" s="131">
        <f>D344-'UIP Detail (R)'!D342</f>
        <v>0</v>
      </c>
    </row>
    <row r="345" spans="7:10" ht="15" customHeight="1" x14ac:dyDescent="0.2">
      <c r="G345" s="22"/>
      <c r="I345" s="131">
        <f>C345-'UIP Detail (R)'!C343</f>
        <v>0</v>
      </c>
      <c r="J345" s="131">
        <f>D345-'UIP Detail (R)'!D343</f>
        <v>0</v>
      </c>
    </row>
    <row r="346" spans="7:10" ht="15" customHeight="1" x14ac:dyDescent="0.2">
      <c r="G346" s="22"/>
      <c r="I346" s="131">
        <f>C346-'UIP Detail (R)'!C344</f>
        <v>0</v>
      </c>
      <c r="J346" s="131">
        <f>D346-'UIP Detail (R)'!D344</f>
        <v>0</v>
      </c>
    </row>
    <row r="347" spans="7:10" ht="15" customHeight="1" x14ac:dyDescent="0.2">
      <c r="G347" s="22"/>
      <c r="I347" s="131">
        <f>C347-'UIP Detail (R)'!C345</f>
        <v>0</v>
      </c>
      <c r="J347" s="131">
        <f>D347-'UIP Detail (R)'!D345</f>
        <v>0</v>
      </c>
    </row>
    <row r="348" spans="7:10" ht="15" customHeight="1" x14ac:dyDescent="0.2">
      <c r="G348" s="22"/>
      <c r="I348" s="131">
        <f>C348-'UIP Detail (R)'!C346</f>
        <v>0</v>
      </c>
      <c r="J348" s="131">
        <f>D348-'UIP Detail (R)'!D346</f>
        <v>0</v>
      </c>
    </row>
    <row r="349" spans="7:10" ht="15" customHeight="1" x14ac:dyDescent="0.2">
      <c r="G349" s="22"/>
      <c r="I349" s="131">
        <f>C349-'UIP Detail (R)'!C347</f>
        <v>0</v>
      </c>
      <c r="J349" s="131">
        <f>D349-'UIP Detail (R)'!D347</f>
        <v>0</v>
      </c>
    </row>
    <row r="350" spans="7:10" ht="15" customHeight="1" x14ac:dyDescent="0.2">
      <c r="G350" s="22"/>
      <c r="I350" s="131">
        <f>C350-'UIP Detail (R)'!C348</f>
        <v>0</v>
      </c>
      <c r="J350" s="131">
        <f>D350-'UIP Detail (R)'!D348</f>
        <v>0</v>
      </c>
    </row>
    <row r="351" spans="7:10" ht="15" customHeight="1" x14ac:dyDescent="0.2">
      <c r="G351" s="22"/>
      <c r="I351" s="131">
        <f>C351-'UIP Detail (R)'!C349</f>
        <v>0</v>
      </c>
      <c r="J351" s="131">
        <f>D351-'UIP Detail (R)'!D349</f>
        <v>0</v>
      </c>
    </row>
    <row r="352" spans="7:10" ht="15" customHeight="1" x14ac:dyDescent="0.2">
      <c r="G352" s="22"/>
      <c r="I352" s="131">
        <f>C352-'UIP Detail (R)'!C350</f>
        <v>0</v>
      </c>
      <c r="J352" s="131">
        <f>D352-'UIP Detail (R)'!D350</f>
        <v>0</v>
      </c>
    </row>
    <row r="353" spans="7:10" ht="15" customHeight="1" x14ac:dyDescent="0.2">
      <c r="G353" s="22"/>
      <c r="I353" s="131">
        <f>C353-'UIP Detail (R)'!C351</f>
        <v>0</v>
      </c>
      <c r="J353" s="131">
        <f>D353-'UIP Detail (R)'!D351</f>
        <v>0</v>
      </c>
    </row>
    <row r="354" spans="7:10" ht="15" customHeight="1" x14ac:dyDescent="0.2">
      <c r="G354" s="22"/>
      <c r="I354" s="131">
        <f>C354-'UIP Detail (R)'!C352</f>
        <v>0</v>
      </c>
      <c r="J354" s="131">
        <f>D354-'UIP Detail (R)'!D352</f>
        <v>0</v>
      </c>
    </row>
    <row r="355" spans="7:10" ht="15" customHeight="1" x14ac:dyDescent="0.2">
      <c r="G355" s="22"/>
      <c r="I355" s="131">
        <f>C355-'UIP Detail (R)'!C353</f>
        <v>0</v>
      </c>
      <c r="J355" s="131">
        <f>D355-'UIP Detail (R)'!D353</f>
        <v>0</v>
      </c>
    </row>
    <row r="356" spans="7:10" ht="15" customHeight="1" x14ac:dyDescent="0.2">
      <c r="G356" s="22"/>
      <c r="I356" s="131">
        <f>C356-'UIP Detail (R)'!C354</f>
        <v>0</v>
      </c>
      <c r="J356" s="131">
        <f>D356-'UIP Detail (R)'!D354</f>
        <v>0</v>
      </c>
    </row>
    <row r="357" spans="7:10" ht="15" customHeight="1" x14ac:dyDescent="0.2">
      <c r="G357" s="22"/>
      <c r="I357" s="131">
        <f>C357-'UIP Detail (R)'!C355</f>
        <v>0</v>
      </c>
      <c r="J357" s="131">
        <f>D357-'UIP Detail (R)'!D355</f>
        <v>0</v>
      </c>
    </row>
    <row r="358" spans="7:10" ht="15" customHeight="1" x14ac:dyDescent="0.2">
      <c r="G358" s="22"/>
      <c r="I358" s="131">
        <f>C358-'UIP Detail (R)'!C356</f>
        <v>0</v>
      </c>
      <c r="J358" s="131">
        <f>D358-'UIP Detail (R)'!D356</f>
        <v>0</v>
      </c>
    </row>
    <row r="359" spans="7:10" ht="15" customHeight="1" x14ac:dyDescent="0.2">
      <c r="G359" s="22"/>
      <c r="I359" s="131">
        <f>C359-'UIP Detail (R)'!C357</f>
        <v>0</v>
      </c>
      <c r="J359" s="131">
        <f>D359-'UIP Detail (R)'!D357</f>
        <v>0</v>
      </c>
    </row>
    <row r="360" spans="7:10" ht="15" customHeight="1" x14ac:dyDescent="0.2">
      <c r="G360" s="22"/>
      <c r="I360" s="131">
        <f>C360-'UIP Detail (R)'!C358</f>
        <v>0</v>
      </c>
      <c r="J360" s="131">
        <f>D360-'UIP Detail (R)'!D358</f>
        <v>0</v>
      </c>
    </row>
    <row r="361" spans="7:10" ht="15" customHeight="1" x14ac:dyDescent="0.2">
      <c r="G361" s="22"/>
      <c r="I361" s="131">
        <f>C361-'UIP Detail (R)'!C359</f>
        <v>0</v>
      </c>
      <c r="J361" s="131">
        <f>D361-'UIP Detail (R)'!D359</f>
        <v>0</v>
      </c>
    </row>
    <row r="362" spans="7:10" ht="15" customHeight="1" x14ac:dyDescent="0.2">
      <c r="G362" s="22"/>
      <c r="I362" s="131">
        <f>C362-'UIP Detail (R)'!C360</f>
        <v>0</v>
      </c>
      <c r="J362" s="131">
        <f>D362-'UIP Detail (R)'!D360</f>
        <v>0</v>
      </c>
    </row>
    <row r="363" spans="7:10" ht="15" customHeight="1" x14ac:dyDescent="0.2">
      <c r="G363" s="22"/>
      <c r="I363" s="131">
        <f>C363-'UIP Detail (R)'!C361</f>
        <v>0</v>
      </c>
      <c r="J363" s="131">
        <f>D363-'UIP Detail (R)'!D361</f>
        <v>0</v>
      </c>
    </row>
    <row r="364" spans="7:10" ht="15" customHeight="1" x14ac:dyDescent="0.2">
      <c r="G364" s="22"/>
      <c r="I364" s="131">
        <f>C364-'UIP Detail (R)'!C362</f>
        <v>0</v>
      </c>
      <c r="J364" s="131">
        <f>D364-'UIP Detail (R)'!D362</f>
        <v>0</v>
      </c>
    </row>
    <row r="365" spans="7:10" ht="15" customHeight="1" x14ac:dyDescent="0.2">
      <c r="G365" s="22"/>
      <c r="I365" s="131">
        <f>C365-'UIP Detail (R)'!C363</f>
        <v>0</v>
      </c>
      <c r="J365" s="131">
        <f>D365-'UIP Detail (R)'!D363</f>
        <v>0</v>
      </c>
    </row>
    <row r="366" spans="7:10" ht="15" customHeight="1" x14ac:dyDescent="0.2">
      <c r="G366" s="22"/>
      <c r="I366" s="131">
        <f>C366-'UIP Detail (R)'!C364</f>
        <v>0</v>
      </c>
      <c r="J366" s="131">
        <f>D366-'UIP Detail (R)'!D364</f>
        <v>0</v>
      </c>
    </row>
    <row r="367" spans="7:10" ht="15" customHeight="1" x14ac:dyDescent="0.2">
      <c r="G367" s="22"/>
      <c r="I367" s="131">
        <f>C367-'UIP Detail (R)'!C365</f>
        <v>0</v>
      </c>
      <c r="J367" s="131">
        <f>D367-'UIP Detail (R)'!D365</f>
        <v>0</v>
      </c>
    </row>
    <row r="368" spans="7:10" ht="15" customHeight="1" x14ac:dyDescent="0.2">
      <c r="G368" s="22"/>
      <c r="I368" s="131">
        <f>C368-'UIP Detail (R)'!C366</f>
        <v>0</v>
      </c>
      <c r="J368" s="131">
        <f>D368-'UIP Detail (R)'!D366</f>
        <v>0</v>
      </c>
    </row>
    <row r="369" spans="7:10" ht="15" customHeight="1" x14ac:dyDescent="0.2">
      <c r="G369" s="22"/>
      <c r="I369" s="131">
        <f>C369-'UIP Detail (R)'!C367</f>
        <v>0</v>
      </c>
      <c r="J369" s="131">
        <f>D369-'UIP Detail (R)'!D367</f>
        <v>0</v>
      </c>
    </row>
    <row r="370" spans="7:10" ht="15" customHeight="1" x14ac:dyDescent="0.2">
      <c r="G370" s="22"/>
      <c r="I370" s="131">
        <f>C370-'UIP Detail (R)'!C368</f>
        <v>0</v>
      </c>
      <c r="J370" s="131">
        <f>D370-'UIP Detail (R)'!D368</f>
        <v>0</v>
      </c>
    </row>
    <row r="371" spans="7:10" ht="15" customHeight="1" x14ac:dyDescent="0.2">
      <c r="G371" s="22"/>
      <c r="I371" s="131">
        <f>C371-'UIP Detail (R)'!C369</f>
        <v>0</v>
      </c>
      <c r="J371" s="131">
        <f>D371-'UIP Detail (R)'!D369</f>
        <v>0</v>
      </c>
    </row>
    <row r="372" spans="7:10" ht="15" customHeight="1" x14ac:dyDescent="0.2">
      <c r="G372" s="22"/>
      <c r="I372" s="131">
        <f>C372-'UIP Detail (R)'!C370</f>
        <v>0</v>
      </c>
      <c r="J372" s="131">
        <f>D372-'UIP Detail (R)'!D370</f>
        <v>0</v>
      </c>
    </row>
    <row r="373" spans="7:10" ht="15" customHeight="1" x14ac:dyDescent="0.2">
      <c r="G373" s="22"/>
      <c r="I373" s="131">
        <f>C373-'UIP Detail (R)'!C371</f>
        <v>0</v>
      </c>
      <c r="J373" s="131">
        <f>D373-'UIP Detail (R)'!D371</f>
        <v>0</v>
      </c>
    </row>
    <row r="374" spans="7:10" ht="15" customHeight="1" x14ac:dyDescent="0.2">
      <c r="G374" s="22"/>
      <c r="I374" s="131">
        <f>C374-'UIP Detail (R)'!C372</f>
        <v>0</v>
      </c>
      <c r="J374" s="131">
        <f>D374-'UIP Detail (R)'!D372</f>
        <v>0</v>
      </c>
    </row>
    <row r="375" spans="7:10" ht="15" customHeight="1" x14ac:dyDescent="0.2">
      <c r="G375" s="22"/>
      <c r="I375" s="131">
        <f>C375-'UIP Detail (R)'!C373</f>
        <v>0</v>
      </c>
      <c r="J375" s="131">
        <f>D375-'UIP Detail (R)'!D373</f>
        <v>0</v>
      </c>
    </row>
    <row r="376" spans="7:10" ht="15" customHeight="1" x14ac:dyDescent="0.2">
      <c r="G376" s="22"/>
      <c r="I376" s="131">
        <f>C376-'UIP Detail (R)'!C374</f>
        <v>0</v>
      </c>
      <c r="J376" s="131">
        <f>D376-'UIP Detail (R)'!D374</f>
        <v>0</v>
      </c>
    </row>
    <row r="377" spans="7:10" ht="15" customHeight="1" x14ac:dyDescent="0.2">
      <c r="G377" s="22"/>
      <c r="I377" s="131">
        <f>C377-'UIP Detail (R)'!C375</f>
        <v>0</v>
      </c>
      <c r="J377" s="131">
        <f>D377-'UIP Detail (R)'!D375</f>
        <v>0</v>
      </c>
    </row>
    <row r="378" spans="7:10" ht="15" customHeight="1" x14ac:dyDescent="0.2">
      <c r="G378" s="22"/>
      <c r="I378" s="131">
        <f>C378-'UIP Detail (R)'!C376</f>
        <v>0</v>
      </c>
      <c r="J378" s="131">
        <f>D378-'UIP Detail (R)'!D376</f>
        <v>0</v>
      </c>
    </row>
    <row r="379" spans="7:10" ht="15" customHeight="1" x14ac:dyDescent="0.2">
      <c r="G379" s="22"/>
      <c r="I379" s="131">
        <f>C379-'UIP Detail (R)'!C377</f>
        <v>0</v>
      </c>
      <c r="J379" s="131">
        <f>D379-'UIP Detail (R)'!D377</f>
        <v>0</v>
      </c>
    </row>
    <row r="380" spans="7:10" ht="15" customHeight="1" x14ac:dyDescent="0.2">
      <c r="G380" s="22"/>
      <c r="I380" s="131">
        <f>C380-'UIP Detail (R)'!C378</f>
        <v>0</v>
      </c>
      <c r="J380" s="131">
        <f>D380-'UIP Detail (R)'!D378</f>
        <v>0</v>
      </c>
    </row>
    <row r="381" spans="7:10" ht="15" customHeight="1" x14ac:dyDescent="0.2">
      <c r="G381" s="22"/>
      <c r="I381" s="131">
        <f>C381-'UIP Detail (R)'!C379</f>
        <v>0</v>
      </c>
      <c r="J381" s="131">
        <f>D381-'UIP Detail (R)'!D379</f>
        <v>0</v>
      </c>
    </row>
    <row r="382" spans="7:10" ht="15" customHeight="1" x14ac:dyDescent="0.2">
      <c r="G382" s="22"/>
      <c r="I382" s="131">
        <f>C382-'UIP Detail (R)'!C380</f>
        <v>0</v>
      </c>
      <c r="J382" s="131">
        <f>D382-'UIP Detail (R)'!D380</f>
        <v>0</v>
      </c>
    </row>
    <row r="383" spans="7:10" ht="15" customHeight="1" x14ac:dyDescent="0.2">
      <c r="G383" s="22"/>
      <c r="I383" s="131">
        <f>C383-'UIP Detail (R)'!C381</f>
        <v>0</v>
      </c>
      <c r="J383" s="131">
        <f>D383-'UIP Detail (R)'!D381</f>
        <v>0</v>
      </c>
    </row>
    <row r="384" spans="7:10" ht="15" customHeight="1" x14ac:dyDescent="0.2">
      <c r="G384" s="22"/>
      <c r="I384" s="131">
        <f>C384-'UIP Detail (R)'!C382</f>
        <v>0</v>
      </c>
      <c r="J384" s="131">
        <f>D384-'UIP Detail (R)'!D382</f>
        <v>0</v>
      </c>
    </row>
    <row r="385" spans="7:10" ht="15" customHeight="1" x14ac:dyDescent="0.2">
      <c r="G385" s="22"/>
      <c r="I385" s="131">
        <f>C385-'UIP Detail (R)'!C383</f>
        <v>0</v>
      </c>
      <c r="J385" s="131">
        <f>D385-'UIP Detail (R)'!D383</f>
        <v>0</v>
      </c>
    </row>
    <row r="386" spans="7:10" ht="15" customHeight="1" x14ac:dyDescent="0.2">
      <c r="G386" s="22"/>
      <c r="I386" s="131">
        <f>C386-'UIP Detail (R)'!C384</f>
        <v>0</v>
      </c>
      <c r="J386" s="131">
        <f>D386-'UIP Detail (R)'!D384</f>
        <v>0</v>
      </c>
    </row>
    <row r="387" spans="7:10" ht="15" customHeight="1" x14ac:dyDescent="0.2">
      <c r="G387" s="22"/>
      <c r="I387" s="131">
        <f>C387-'UIP Detail (R)'!C385</f>
        <v>0</v>
      </c>
      <c r="J387" s="131">
        <f>D387-'UIP Detail (R)'!D385</f>
        <v>0</v>
      </c>
    </row>
    <row r="388" spans="7:10" ht="15" customHeight="1" x14ac:dyDescent="0.2">
      <c r="G388" s="22"/>
      <c r="I388" s="131">
        <f>C388-'UIP Detail (R)'!C386</f>
        <v>0</v>
      </c>
      <c r="J388" s="131">
        <f>D388-'UIP Detail (R)'!D386</f>
        <v>0</v>
      </c>
    </row>
    <row r="389" spans="7:10" ht="15" customHeight="1" x14ac:dyDescent="0.2">
      <c r="G389" s="22"/>
      <c r="I389" s="131">
        <f>C389-'UIP Detail (R)'!C387</f>
        <v>0</v>
      </c>
      <c r="J389" s="131">
        <f>D389-'UIP Detail (R)'!D387</f>
        <v>0</v>
      </c>
    </row>
    <row r="390" spans="7:10" ht="15" customHeight="1" x14ac:dyDescent="0.2">
      <c r="G390" s="22"/>
      <c r="I390" s="131">
        <f>C390-'UIP Detail (R)'!C388</f>
        <v>0</v>
      </c>
      <c r="J390" s="131">
        <f>D390-'UIP Detail (R)'!D388</f>
        <v>0</v>
      </c>
    </row>
    <row r="391" spans="7:10" ht="15" customHeight="1" x14ac:dyDescent="0.2">
      <c r="G391" s="22"/>
      <c r="I391" s="131">
        <f>C391-'UIP Detail (R)'!C389</f>
        <v>0</v>
      </c>
      <c r="J391" s="131">
        <f>D391-'UIP Detail (R)'!D389</f>
        <v>0</v>
      </c>
    </row>
    <row r="392" spans="7:10" ht="15" customHeight="1" x14ac:dyDescent="0.2">
      <c r="G392" s="22"/>
      <c r="I392" s="131">
        <f>C392-'UIP Detail (R)'!C390</f>
        <v>0</v>
      </c>
      <c r="J392" s="131">
        <f>D392-'UIP Detail (R)'!D390</f>
        <v>0</v>
      </c>
    </row>
    <row r="393" spans="7:10" ht="15" customHeight="1" x14ac:dyDescent="0.2">
      <c r="G393" s="22"/>
      <c r="I393" s="131">
        <f>C393-'UIP Detail (R)'!C391</f>
        <v>0</v>
      </c>
      <c r="J393" s="131">
        <f>D393-'UIP Detail (R)'!D391</f>
        <v>0</v>
      </c>
    </row>
    <row r="394" spans="7:10" ht="15" customHeight="1" x14ac:dyDescent="0.2">
      <c r="G394" s="22"/>
      <c r="I394" s="131">
        <f>C394-'UIP Detail (R)'!C392</f>
        <v>0</v>
      </c>
      <c r="J394" s="131">
        <f>D394-'UIP Detail (R)'!D392</f>
        <v>0</v>
      </c>
    </row>
    <row r="395" spans="7:10" ht="15" customHeight="1" x14ac:dyDescent="0.2">
      <c r="G395" s="22"/>
      <c r="I395" s="131">
        <f>C395-'UIP Detail (R)'!C393</f>
        <v>0</v>
      </c>
      <c r="J395" s="131">
        <f>D395-'UIP Detail (R)'!D393</f>
        <v>0</v>
      </c>
    </row>
    <row r="396" spans="7:10" ht="15" customHeight="1" x14ac:dyDescent="0.2">
      <c r="G396" s="22"/>
      <c r="I396" s="131">
        <f>C396-'UIP Detail (R)'!C394</f>
        <v>0</v>
      </c>
      <c r="J396" s="131">
        <f>D396-'UIP Detail (R)'!D394</f>
        <v>0</v>
      </c>
    </row>
    <row r="397" spans="7:10" ht="15" customHeight="1" x14ac:dyDescent="0.2">
      <c r="G397" s="22"/>
      <c r="I397" s="131">
        <f>C397-'UIP Detail (R)'!C395</f>
        <v>0</v>
      </c>
      <c r="J397" s="131">
        <f>D397-'UIP Detail (R)'!D395</f>
        <v>0</v>
      </c>
    </row>
    <row r="398" spans="7:10" ht="15" customHeight="1" x14ac:dyDescent="0.2">
      <c r="G398" s="22"/>
      <c r="I398" s="131">
        <f>C398-'UIP Detail (R)'!C396</f>
        <v>0</v>
      </c>
      <c r="J398" s="131">
        <f>D398-'UIP Detail (R)'!D396</f>
        <v>0</v>
      </c>
    </row>
    <row r="399" spans="7:10" ht="15" customHeight="1" x14ac:dyDescent="0.2">
      <c r="G399" s="22"/>
      <c r="I399" s="131">
        <f>C399-'UIP Detail (R)'!C397</f>
        <v>0</v>
      </c>
      <c r="J399" s="131">
        <f>D399-'UIP Detail (R)'!D397</f>
        <v>0</v>
      </c>
    </row>
    <row r="400" spans="7:10" ht="15" customHeight="1" x14ac:dyDescent="0.2">
      <c r="G400" s="22"/>
      <c r="I400" s="131">
        <f>C400-'UIP Detail (R)'!C398</f>
        <v>0</v>
      </c>
      <c r="J400" s="131">
        <f>D400-'UIP Detail (R)'!D398</f>
        <v>0</v>
      </c>
    </row>
    <row r="401" spans="7:10" ht="15" customHeight="1" x14ac:dyDescent="0.2">
      <c r="G401" s="22"/>
      <c r="I401" s="131">
        <f>C401-'UIP Detail (R)'!C399</f>
        <v>0</v>
      </c>
      <c r="J401" s="131">
        <f>D401-'UIP Detail (R)'!D399</f>
        <v>0</v>
      </c>
    </row>
    <row r="402" spans="7:10" ht="15" customHeight="1" x14ac:dyDescent="0.2">
      <c r="G402" s="22"/>
      <c r="I402" s="131">
        <f>C402-'UIP Detail (R)'!C400</f>
        <v>0</v>
      </c>
      <c r="J402" s="131">
        <f>D402-'UIP Detail (R)'!D400</f>
        <v>0</v>
      </c>
    </row>
    <row r="403" spans="7:10" ht="15" customHeight="1" x14ac:dyDescent="0.2">
      <c r="G403" s="22"/>
      <c r="I403" s="131">
        <f>C403-'UIP Detail (R)'!C401</f>
        <v>0</v>
      </c>
      <c r="J403" s="131">
        <f>D403-'UIP Detail (R)'!D401</f>
        <v>0</v>
      </c>
    </row>
    <row r="404" spans="7:10" ht="15" customHeight="1" x14ac:dyDescent="0.2">
      <c r="G404" s="22"/>
      <c r="I404" s="131">
        <f>C404-'UIP Detail (R)'!C402</f>
        <v>0</v>
      </c>
      <c r="J404" s="131">
        <f>D404-'UIP Detail (R)'!D402</f>
        <v>0</v>
      </c>
    </row>
    <row r="405" spans="7:10" ht="15" customHeight="1" x14ac:dyDescent="0.2">
      <c r="G405" s="22"/>
      <c r="I405" s="131">
        <f>C405-'UIP Detail (R)'!C403</f>
        <v>0</v>
      </c>
      <c r="J405" s="131">
        <f>D405-'UIP Detail (R)'!D403</f>
        <v>0</v>
      </c>
    </row>
    <row r="406" spans="7:10" ht="15" customHeight="1" x14ac:dyDescent="0.2">
      <c r="G406" s="22"/>
      <c r="I406" s="131">
        <f>C406-'UIP Detail (R)'!C404</f>
        <v>0</v>
      </c>
      <c r="J406" s="131">
        <f>D406-'UIP Detail (R)'!D404</f>
        <v>0</v>
      </c>
    </row>
    <row r="407" spans="7:10" ht="15" customHeight="1" x14ac:dyDescent="0.2">
      <c r="G407" s="22"/>
      <c r="I407" s="131">
        <f>C407-'UIP Detail (R)'!C405</f>
        <v>0</v>
      </c>
      <c r="J407" s="131">
        <f>D407-'UIP Detail (R)'!D405</f>
        <v>0</v>
      </c>
    </row>
    <row r="408" spans="7:10" ht="15" customHeight="1" x14ac:dyDescent="0.2">
      <c r="I408" s="131">
        <f>C408-'UIP Detail (R)'!C406</f>
        <v>0</v>
      </c>
      <c r="J408" s="131">
        <f>D408-'UIP Detail (R)'!D406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J338"/>
  <sheetViews>
    <sheetView topLeftCell="A310" zoomScaleNormal="100" workbookViewId="0">
      <selection activeCell="C335" sqref="C335"/>
    </sheetView>
  </sheetViews>
  <sheetFormatPr defaultRowHeight="15" customHeight="1" x14ac:dyDescent="0.2"/>
  <cols>
    <col min="1" max="1" width="60" customWidth="1"/>
    <col min="2" max="2" width="13.5703125" customWidth="1"/>
    <col min="3" max="4" width="12.5703125" customWidth="1"/>
    <col min="5" max="5" width="13.5703125" customWidth="1"/>
    <col min="6" max="6" width="7.42578125" style="50" customWidth="1"/>
    <col min="7" max="7" width="50.85546875" style="50" hidden="1" customWidth="1"/>
    <col min="8" max="16384" width="9.140625" style="50"/>
  </cols>
  <sheetData>
    <row r="1" spans="1:10" ht="15" customHeight="1" x14ac:dyDescent="0.2">
      <c r="A1" s="156" t="s">
        <v>406</v>
      </c>
      <c r="B1" s="156"/>
      <c r="C1" s="156"/>
      <c r="D1" s="156"/>
      <c r="E1" s="156"/>
      <c r="G1" s="153" t="s">
        <v>661</v>
      </c>
    </row>
    <row r="2" spans="1:10" ht="15" customHeight="1" x14ac:dyDescent="0.2">
      <c r="A2" s="156" t="s">
        <v>455</v>
      </c>
      <c r="B2" s="156"/>
      <c r="C2" s="156"/>
      <c r="D2" s="156"/>
      <c r="E2" s="156"/>
      <c r="G2" s="153" t="s">
        <v>665</v>
      </c>
    </row>
    <row r="3" spans="1:10" ht="15" customHeight="1" x14ac:dyDescent="0.2">
      <c r="A3" s="156" t="str">
        <f>'[2]Allocated (C)'!A3</f>
        <v>FOR THE MONTH ENDED NOVEMBER 30, 2015</v>
      </c>
      <c r="B3" s="156"/>
      <c r="C3" s="156"/>
      <c r="D3" s="156"/>
      <c r="E3" s="156"/>
      <c r="G3" s="153" t="s">
        <v>662</v>
      </c>
    </row>
    <row r="4" spans="1:10" ht="15" customHeight="1" x14ac:dyDescent="0.2">
      <c r="A4" s="238" t="s">
        <v>273</v>
      </c>
      <c r="B4" s="238" t="s">
        <v>408</v>
      </c>
      <c r="C4" s="238" t="s">
        <v>268</v>
      </c>
      <c r="D4" s="238" t="s">
        <v>444</v>
      </c>
      <c r="E4" s="238" t="s">
        <v>70</v>
      </c>
      <c r="G4" s="153" t="s">
        <v>663</v>
      </c>
    </row>
    <row r="5" spans="1:10" ht="15" customHeight="1" x14ac:dyDescent="0.2">
      <c r="G5" s="153"/>
    </row>
    <row r="6" spans="1:10" ht="12" x14ac:dyDescent="0.2">
      <c r="A6" s="239" t="s">
        <v>446</v>
      </c>
      <c r="B6" s="239"/>
      <c r="C6" s="239"/>
      <c r="D6" s="239"/>
      <c r="E6" s="239"/>
      <c r="G6" s="153" t="s">
        <v>664</v>
      </c>
    </row>
    <row r="7" spans="1:10" ht="15" customHeight="1" thickBot="1" x14ac:dyDescent="0.25">
      <c r="A7" s="151" t="s">
        <v>128</v>
      </c>
      <c r="B7" s="151"/>
      <c r="C7" s="151"/>
      <c r="D7" s="151"/>
      <c r="E7" s="151"/>
    </row>
    <row r="8" spans="1:10" ht="15" customHeight="1" x14ac:dyDescent="0.2">
      <c r="A8" s="151" t="s">
        <v>129</v>
      </c>
      <c r="B8" s="256"/>
      <c r="C8" s="257"/>
      <c r="D8" s="257"/>
      <c r="E8" s="258">
        <v>0</v>
      </c>
      <c r="G8" s="154" t="s">
        <v>665</v>
      </c>
    </row>
    <row r="9" spans="1:10" ht="15" customHeight="1" x14ac:dyDescent="0.2">
      <c r="A9" s="151" t="s">
        <v>130</v>
      </c>
      <c r="B9" s="259"/>
      <c r="C9" s="260"/>
      <c r="D9" s="260"/>
      <c r="E9" s="261">
        <v>0</v>
      </c>
      <c r="G9" s="154" t="s">
        <v>666</v>
      </c>
    </row>
    <row r="10" spans="1:10" ht="15" customHeight="1" x14ac:dyDescent="0.2">
      <c r="A10" s="151" t="s">
        <v>131</v>
      </c>
      <c r="B10" s="259"/>
      <c r="C10" s="260"/>
      <c r="D10" s="260"/>
      <c r="E10" s="261">
        <v>0</v>
      </c>
      <c r="G10" s="154" t="s">
        <v>667</v>
      </c>
    </row>
    <row r="11" spans="1:10" ht="15" customHeight="1" x14ac:dyDescent="0.2">
      <c r="A11" s="151" t="s">
        <v>132</v>
      </c>
      <c r="B11" s="259"/>
      <c r="C11" s="260"/>
      <c r="D11" s="260"/>
      <c r="E11" s="261">
        <v>0</v>
      </c>
      <c r="G11" s="154" t="s">
        <v>668</v>
      </c>
    </row>
    <row r="12" spans="1:10" ht="15" customHeight="1" x14ac:dyDescent="0.2">
      <c r="A12" s="151" t="s">
        <v>133</v>
      </c>
      <c r="B12" s="259"/>
      <c r="C12" s="260"/>
      <c r="D12" s="260"/>
      <c r="E12" s="261">
        <v>0</v>
      </c>
      <c r="G12" s="154" t="s">
        <v>669</v>
      </c>
    </row>
    <row r="13" spans="1:10" ht="15" customHeight="1" x14ac:dyDescent="0.2">
      <c r="A13" s="240" t="s">
        <v>134</v>
      </c>
      <c r="B13" s="262"/>
      <c r="C13" s="263"/>
      <c r="D13" s="263"/>
      <c r="E13" s="264">
        <v>0</v>
      </c>
      <c r="G13" s="154" t="s">
        <v>670</v>
      </c>
      <c r="J13" s="150"/>
    </row>
    <row r="14" spans="1:10" ht="15" customHeight="1" x14ac:dyDescent="0.2">
      <c r="A14" s="151" t="s">
        <v>135</v>
      </c>
      <c r="B14" s="259"/>
      <c r="C14" s="260"/>
      <c r="D14" s="260"/>
      <c r="E14" s="261">
        <v>0</v>
      </c>
    </row>
    <row r="15" spans="1:10" ht="15" customHeight="1" x14ac:dyDescent="0.2">
      <c r="A15" s="241" t="s">
        <v>136</v>
      </c>
      <c r="B15" s="259"/>
      <c r="C15" s="260"/>
      <c r="D15" s="260"/>
      <c r="E15" s="261">
        <v>0</v>
      </c>
    </row>
    <row r="16" spans="1:10" ht="15" customHeight="1" x14ac:dyDescent="0.2">
      <c r="A16" s="240" t="s">
        <v>137</v>
      </c>
      <c r="B16" s="262"/>
      <c r="C16" s="263"/>
      <c r="D16" s="263"/>
      <c r="E16" s="264">
        <v>0</v>
      </c>
    </row>
    <row r="17" spans="1:5" ht="15" customHeight="1" x14ac:dyDescent="0.2">
      <c r="A17" s="239" t="s">
        <v>138</v>
      </c>
      <c r="B17" s="265"/>
      <c r="C17" s="266"/>
      <c r="D17" s="266"/>
      <c r="E17" s="267">
        <v>0</v>
      </c>
    </row>
    <row r="18" spans="1:5" ht="15" customHeight="1" x14ac:dyDescent="0.2">
      <c r="A18" s="241" t="s">
        <v>139</v>
      </c>
      <c r="B18" s="259"/>
      <c r="C18" s="260"/>
      <c r="D18" s="260"/>
      <c r="E18" s="261"/>
    </row>
    <row r="19" spans="1:5" ht="15" customHeight="1" x14ac:dyDescent="0.2">
      <c r="A19" s="151" t="s">
        <v>140</v>
      </c>
      <c r="B19" s="259"/>
      <c r="C19" s="260"/>
      <c r="D19" s="260"/>
      <c r="E19" s="261">
        <v>0</v>
      </c>
    </row>
    <row r="20" spans="1:5" ht="15" customHeight="1" x14ac:dyDescent="0.2">
      <c r="A20" s="242" t="s">
        <v>141</v>
      </c>
      <c r="B20" s="268"/>
      <c r="C20" s="269"/>
      <c r="D20" s="269"/>
      <c r="E20" s="270">
        <v>0</v>
      </c>
    </row>
    <row r="21" spans="1:5" ht="15" customHeight="1" x14ac:dyDescent="0.2">
      <c r="A21" s="151" t="s">
        <v>142</v>
      </c>
      <c r="B21" s="259"/>
      <c r="C21" s="260"/>
      <c r="D21" s="260"/>
      <c r="E21" s="261"/>
    </row>
    <row r="22" spans="1:5" ht="15" customHeight="1" x14ac:dyDescent="0.2">
      <c r="A22" s="241" t="s">
        <v>143</v>
      </c>
      <c r="B22" s="259"/>
      <c r="C22" s="260"/>
      <c r="D22" s="260"/>
      <c r="E22" s="261">
        <v>0</v>
      </c>
    </row>
    <row r="23" spans="1:5" ht="15" customHeight="1" x14ac:dyDescent="0.2">
      <c r="A23" s="241" t="s">
        <v>144</v>
      </c>
      <c r="B23" s="259"/>
      <c r="C23" s="260"/>
      <c r="D23" s="260"/>
      <c r="E23" s="261">
        <v>0</v>
      </c>
    </row>
    <row r="24" spans="1:5" ht="15" customHeight="1" x14ac:dyDescent="0.2">
      <c r="A24" s="151" t="s">
        <v>145</v>
      </c>
      <c r="B24" s="259"/>
      <c r="C24" s="260"/>
      <c r="D24" s="260"/>
      <c r="E24" s="261">
        <v>0</v>
      </c>
    </row>
    <row r="25" spans="1:5" ht="15" customHeight="1" x14ac:dyDescent="0.2">
      <c r="A25" s="151" t="s">
        <v>146</v>
      </c>
      <c r="B25" s="259"/>
      <c r="C25" s="260"/>
      <c r="D25" s="260"/>
      <c r="E25" s="261"/>
    </row>
    <row r="26" spans="1:5" ht="15" customHeight="1" x14ac:dyDescent="0.2">
      <c r="A26" s="151" t="s">
        <v>147</v>
      </c>
      <c r="B26" s="259"/>
      <c r="C26" s="260"/>
      <c r="D26" s="260"/>
      <c r="E26" s="261">
        <v>0</v>
      </c>
    </row>
    <row r="27" spans="1:5" ht="15" customHeight="1" x14ac:dyDescent="0.2">
      <c r="A27" s="151" t="s">
        <v>674</v>
      </c>
      <c r="B27" s="259"/>
      <c r="C27" s="260"/>
      <c r="D27" s="260"/>
      <c r="E27" s="261">
        <v>0</v>
      </c>
    </row>
    <row r="28" spans="1:5" ht="15" customHeight="1" x14ac:dyDescent="0.2">
      <c r="A28" s="151" t="s">
        <v>675</v>
      </c>
      <c r="B28" s="259"/>
      <c r="C28" s="260"/>
      <c r="D28" s="260"/>
      <c r="E28" s="261">
        <v>0</v>
      </c>
    </row>
    <row r="29" spans="1:5" ht="15" customHeight="1" x14ac:dyDescent="0.2">
      <c r="A29" s="151" t="s">
        <v>148</v>
      </c>
      <c r="B29" s="259"/>
      <c r="C29" s="260"/>
      <c r="D29" s="260"/>
      <c r="E29" s="261">
        <v>0</v>
      </c>
    </row>
    <row r="30" spans="1:5" ht="15" customHeight="1" x14ac:dyDescent="0.2">
      <c r="A30" s="151" t="s">
        <v>149</v>
      </c>
      <c r="B30" s="259"/>
      <c r="C30" s="260"/>
      <c r="D30" s="260"/>
      <c r="E30" s="261">
        <v>0</v>
      </c>
    </row>
    <row r="31" spans="1:5" ht="15" customHeight="1" x14ac:dyDescent="0.2">
      <c r="A31" s="151" t="s">
        <v>150</v>
      </c>
      <c r="B31" s="259"/>
      <c r="C31" s="260"/>
      <c r="D31" s="260"/>
      <c r="E31" s="261">
        <v>0</v>
      </c>
    </row>
    <row r="32" spans="1:5" ht="15" customHeight="1" x14ac:dyDescent="0.2">
      <c r="A32" s="151" t="s">
        <v>151</v>
      </c>
      <c r="B32" s="259"/>
      <c r="C32" s="260"/>
      <c r="D32" s="260"/>
      <c r="E32" s="261">
        <v>0</v>
      </c>
    </row>
    <row r="33" spans="1:5" ht="15" customHeight="1" x14ac:dyDescent="0.2">
      <c r="A33" s="151" t="s">
        <v>152</v>
      </c>
      <c r="B33" s="259"/>
      <c r="C33" s="260"/>
      <c r="D33" s="260"/>
      <c r="E33" s="261">
        <v>0</v>
      </c>
    </row>
    <row r="34" spans="1:5" ht="15" customHeight="1" x14ac:dyDescent="0.2">
      <c r="A34" s="240" t="s">
        <v>153</v>
      </c>
      <c r="B34" s="262"/>
      <c r="C34" s="263"/>
      <c r="D34" s="263"/>
      <c r="E34" s="264">
        <v>0</v>
      </c>
    </row>
    <row r="35" spans="1:5" ht="15" customHeight="1" x14ac:dyDescent="0.2">
      <c r="A35" s="151" t="s">
        <v>154</v>
      </c>
      <c r="B35" s="259"/>
      <c r="C35" s="260"/>
      <c r="D35" s="260"/>
      <c r="E35" s="261">
        <v>0</v>
      </c>
    </row>
    <row r="36" spans="1:5" ht="15" customHeight="1" thickBot="1" x14ac:dyDescent="0.25">
      <c r="A36" s="243" t="s">
        <v>125</v>
      </c>
      <c r="B36" s="271"/>
      <c r="C36" s="272"/>
      <c r="D36" s="272"/>
      <c r="E36" s="273">
        <v>0</v>
      </c>
    </row>
    <row r="37" spans="1:5" ht="15" customHeight="1" thickTop="1" x14ac:dyDescent="0.2">
      <c r="A37" s="244"/>
      <c r="B37" s="274"/>
      <c r="C37" s="275"/>
      <c r="D37" s="275"/>
      <c r="E37" s="276">
        <v>0</v>
      </c>
    </row>
    <row r="38" spans="1:5" ht="15" customHeight="1" x14ac:dyDescent="0.2">
      <c r="A38" s="245" t="s">
        <v>126</v>
      </c>
      <c r="B38" s="277"/>
      <c r="C38" s="278"/>
      <c r="D38" s="278"/>
      <c r="E38" s="279"/>
    </row>
    <row r="39" spans="1:5" ht="15" customHeight="1" x14ac:dyDescent="0.2">
      <c r="A39" s="246" t="s">
        <v>155</v>
      </c>
      <c r="B39" s="280"/>
      <c r="C39" s="281"/>
      <c r="D39" s="281"/>
      <c r="E39" s="282"/>
    </row>
    <row r="40" spans="1:5" ht="15" customHeight="1" x14ac:dyDescent="0.2">
      <c r="A40" s="247" t="s">
        <v>156</v>
      </c>
      <c r="B40" s="283"/>
      <c r="C40" s="284"/>
      <c r="D40" s="284"/>
      <c r="E40" s="285"/>
    </row>
    <row r="41" spans="1:5" ht="15" customHeight="1" x14ac:dyDescent="0.2">
      <c r="A41" s="248" t="s">
        <v>157</v>
      </c>
      <c r="B41" s="286"/>
      <c r="C41" s="287"/>
      <c r="D41" s="287"/>
      <c r="E41" s="288">
        <v>0</v>
      </c>
    </row>
    <row r="42" spans="1:5" ht="15" customHeight="1" x14ac:dyDescent="0.2">
      <c r="A42" s="247" t="s">
        <v>158</v>
      </c>
      <c r="B42" s="283"/>
      <c r="C42" s="284"/>
      <c r="D42" s="284"/>
      <c r="E42" s="285">
        <v>0</v>
      </c>
    </row>
    <row r="43" spans="1:5" ht="15" customHeight="1" x14ac:dyDescent="0.2">
      <c r="A43" s="246" t="s">
        <v>159</v>
      </c>
      <c r="B43" s="280"/>
      <c r="C43" s="281"/>
      <c r="D43" s="281"/>
      <c r="E43" s="282">
        <v>0</v>
      </c>
    </row>
    <row r="44" spans="1:5" ht="15" customHeight="1" x14ac:dyDescent="0.2">
      <c r="A44" s="247" t="s">
        <v>160</v>
      </c>
      <c r="B44" s="283"/>
      <c r="C44" s="284"/>
      <c r="D44" s="284"/>
      <c r="E44" s="285"/>
    </row>
    <row r="45" spans="1:5" ht="15" customHeight="1" x14ac:dyDescent="0.2">
      <c r="A45" s="247" t="s">
        <v>161</v>
      </c>
      <c r="B45" s="283"/>
      <c r="C45" s="284"/>
      <c r="D45" s="284"/>
      <c r="E45" s="285">
        <v>0</v>
      </c>
    </row>
    <row r="46" spans="1:5" ht="15" customHeight="1" x14ac:dyDescent="0.2">
      <c r="A46" s="247" t="s">
        <v>162</v>
      </c>
      <c r="B46" s="283"/>
      <c r="C46" s="284"/>
      <c r="D46" s="284"/>
      <c r="E46" s="285">
        <v>0</v>
      </c>
    </row>
    <row r="47" spans="1:5" ht="15" customHeight="1" x14ac:dyDescent="0.2">
      <c r="A47" s="247" t="s">
        <v>163</v>
      </c>
      <c r="B47" s="283"/>
      <c r="C47" s="284"/>
      <c r="D47" s="284"/>
      <c r="E47" s="285">
        <v>0</v>
      </c>
    </row>
    <row r="48" spans="1:5" ht="15" customHeight="1" x14ac:dyDescent="0.2">
      <c r="A48" s="247" t="s">
        <v>164</v>
      </c>
      <c r="B48" s="283"/>
      <c r="C48" s="284"/>
      <c r="D48" s="284"/>
      <c r="E48" s="285">
        <v>0</v>
      </c>
    </row>
    <row r="49" spans="1:5" ht="15" customHeight="1" x14ac:dyDescent="0.2">
      <c r="A49" s="247" t="s">
        <v>165</v>
      </c>
      <c r="B49" s="283"/>
      <c r="C49" s="284"/>
      <c r="D49" s="284"/>
      <c r="E49" s="285">
        <v>0</v>
      </c>
    </row>
    <row r="50" spans="1:5" ht="15" customHeight="1" x14ac:dyDescent="0.2">
      <c r="A50" s="248" t="s">
        <v>166</v>
      </c>
      <c r="B50" s="286"/>
      <c r="C50" s="287"/>
      <c r="D50" s="287"/>
      <c r="E50" s="288">
        <v>0</v>
      </c>
    </row>
    <row r="51" spans="1:5" ht="15" customHeight="1" x14ac:dyDescent="0.2">
      <c r="A51" s="247" t="s">
        <v>167</v>
      </c>
      <c r="B51" s="283"/>
      <c r="C51" s="284"/>
      <c r="D51" s="284"/>
      <c r="E51" s="285">
        <v>0</v>
      </c>
    </row>
    <row r="52" spans="1:5" ht="15" customHeight="1" x14ac:dyDescent="0.2">
      <c r="A52" s="246" t="s">
        <v>168</v>
      </c>
      <c r="B52" s="280"/>
      <c r="C52" s="281"/>
      <c r="D52" s="281"/>
      <c r="E52" s="282">
        <v>0</v>
      </c>
    </row>
    <row r="53" spans="1:5" ht="15" customHeight="1" x14ac:dyDescent="0.2">
      <c r="A53" s="248" t="s">
        <v>169</v>
      </c>
      <c r="B53" s="286"/>
      <c r="C53" s="287"/>
      <c r="D53" s="287"/>
      <c r="E53" s="288"/>
    </row>
    <row r="54" spans="1:5" ht="15" customHeight="1" x14ac:dyDescent="0.2">
      <c r="A54" s="247" t="s">
        <v>170</v>
      </c>
      <c r="B54" s="283"/>
      <c r="C54" s="284"/>
      <c r="D54" s="284"/>
      <c r="E54" s="285">
        <v>0</v>
      </c>
    </row>
    <row r="55" spans="1:5" ht="15" customHeight="1" x14ac:dyDescent="0.2">
      <c r="A55" s="246" t="s">
        <v>171</v>
      </c>
      <c r="B55" s="280"/>
      <c r="C55" s="281"/>
      <c r="D55" s="281"/>
      <c r="E55" s="282">
        <v>0</v>
      </c>
    </row>
    <row r="56" spans="1:5" ht="15" customHeight="1" x14ac:dyDescent="0.2">
      <c r="A56" s="248" t="s">
        <v>172</v>
      </c>
      <c r="B56" s="286"/>
      <c r="C56" s="287"/>
      <c r="D56" s="287"/>
      <c r="E56" s="288"/>
    </row>
    <row r="57" spans="1:5" ht="15" customHeight="1" x14ac:dyDescent="0.2">
      <c r="A57" s="248" t="s">
        <v>173</v>
      </c>
      <c r="B57" s="286"/>
      <c r="C57" s="287"/>
      <c r="D57" s="287"/>
      <c r="E57" s="288">
        <v>0</v>
      </c>
    </row>
    <row r="58" spans="1:5" ht="15" customHeight="1" x14ac:dyDescent="0.2">
      <c r="A58" s="245" t="s">
        <v>127</v>
      </c>
      <c r="B58" s="277"/>
      <c r="C58" s="278"/>
      <c r="D58" s="278"/>
      <c r="E58" s="279">
        <v>0</v>
      </c>
    </row>
    <row r="59" spans="1:5" ht="15" customHeight="1" x14ac:dyDescent="0.2">
      <c r="A59" s="248"/>
      <c r="B59" s="286"/>
      <c r="C59" s="287"/>
      <c r="D59" s="287"/>
      <c r="E59" s="288">
        <v>0</v>
      </c>
    </row>
    <row r="60" spans="1:5" ht="15" customHeight="1" thickBot="1" x14ac:dyDescent="0.25">
      <c r="A60" s="249" t="s">
        <v>494</v>
      </c>
      <c r="B60" s="271"/>
      <c r="C60" s="272"/>
      <c r="D60" s="272"/>
      <c r="E60" s="273"/>
    </row>
    <row r="61" spans="1:5" ht="15" customHeight="1" thickTop="1" x14ac:dyDescent="0.2">
      <c r="A61" s="247"/>
      <c r="B61" s="283"/>
      <c r="C61" s="284"/>
      <c r="D61" s="284"/>
      <c r="E61" s="285">
        <v>0</v>
      </c>
    </row>
    <row r="62" spans="1:5" ht="15" customHeight="1" x14ac:dyDescent="0.2">
      <c r="A62" s="245" t="s">
        <v>495</v>
      </c>
      <c r="B62" s="277"/>
      <c r="C62" s="278"/>
      <c r="D62" s="278"/>
      <c r="E62" s="279">
        <v>0</v>
      </c>
    </row>
    <row r="63" spans="1:5" ht="15" customHeight="1" x14ac:dyDescent="0.2">
      <c r="A63" s="247" t="s">
        <v>174</v>
      </c>
      <c r="B63" s="283"/>
      <c r="C63" s="284"/>
      <c r="D63" s="284"/>
      <c r="E63" s="285"/>
    </row>
    <row r="64" spans="1:5" ht="15" customHeight="1" x14ac:dyDescent="0.2">
      <c r="A64" s="246" t="s">
        <v>175</v>
      </c>
      <c r="B64" s="280"/>
      <c r="C64" s="281"/>
      <c r="D64" s="281"/>
      <c r="E64" s="282"/>
    </row>
    <row r="65" spans="1:5" ht="15" customHeight="1" x14ac:dyDescent="0.2">
      <c r="A65" s="247" t="s">
        <v>176</v>
      </c>
      <c r="B65" s="283"/>
      <c r="C65" s="284"/>
      <c r="D65" s="284"/>
      <c r="E65" s="285"/>
    </row>
    <row r="66" spans="1:5" ht="15" customHeight="1" x14ac:dyDescent="0.2">
      <c r="A66" s="247" t="s">
        <v>177</v>
      </c>
      <c r="B66" s="283"/>
      <c r="C66" s="284"/>
      <c r="D66" s="284"/>
      <c r="E66" s="285">
        <v>0</v>
      </c>
    </row>
    <row r="67" spans="1:5" ht="15" customHeight="1" x14ac:dyDescent="0.2">
      <c r="A67" s="247" t="s">
        <v>178</v>
      </c>
      <c r="B67" s="283"/>
      <c r="C67" s="284"/>
      <c r="D67" s="284"/>
      <c r="E67" s="285">
        <v>0</v>
      </c>
    </row>
    <row r="68" spans="1:5" ht="15" customHeight="1" x14ac:dyDescent="0.2">
      <c r="A68" s="247" t="s">
        <v>179</v>
      </c>
      <c r="B68" s="283"/>
      <c r="C68" s="284"/>
      <c r="D68" s="284"/>
      <c r="E68" s="285">
        <v>0</v>
      </c>
    </row>
    <row r="69" spans="1:5" ht="15" customHeight="1" x14ac:dyDescent="0.2">
      <c r="A69" s="247" t="s">
        <v>180</v>
      </c>
      <c r="B69" s="283"/>
      <c r="C69" s="284"/>
      <c r="D69" s="284"/>
      <c r="E69" s="285">
        <v>0</v>
      </c>
    </row>
    <row r="70" spans="1:5" ht="15" customHeight="1" x14ac:dyDescent="0.2">
      <c r="A70" s="247" t="s">
        <v>181</v>
      </c>
      <c r="B70" s="283"/>
      <c r="C70" s="284"/>
      <c r="D70" s="284"/>
      <c r="E70" s="285">
        <v>0</v>
      </c>
    </row>
    <row r="71" spans="1:5" ht="15" customHeight="1" x14ac:dyDescent="0.2">
      <c r="A71" s="247" t="s">
        <v>182</v>
      </c>
      <c r="B71" s="283"/>
      <c r="C71" s="284"/>
      <c r="D71" s="284"/>
      <c r="E71" s="285">
        <v>0</v>
      </c>
    </row>
    <row r="72" spans="1:5" ht="15" customHeight="1" x14ac:dyDescent="0.2">
      <c r="A72" s="247" t="s">
        <v>183</v>
      </c>
      <c r="B72" s="283"/>
      <c r="C72" s="284"/>
      <c r="D72" s="284"/>
      <c r="E72" s="285">
        <v>0</v>
      </c>
    </row>
    <row r="73" spans="1:5" ht="15" customHeight="1" x14ac:dyDescent="0.2">
      <c r="A73" s="247" t="s">
        <v>184</v>
      </c>
      <c r="B73" s="283"/>
      <c r="C73" s="284"/>
      <c r="D73" s="284"/>
      <c r="E73" s="285">
        <v>0</v>
      </c>
    </row>
    <row r="74" spans="1:5" ht="15" customHeight="1" x14ac:dyDescent="0.2">
      <c r="A74" s="247" t="s">
        <v>185</v>
      </c>
      <c r="B74" s="283"/>
      <c r="C74" s="284"/>
      <c r="D74" s="284"/>
      <c r="E74" s="285">
        <v>0</v>
      </c>
    </row>
    <row r="75" spans="1:5" ht="15" customHeight="1" x14ac:dyDescent="0.2">
      <c r="A75" s="247" t="s">
        <v>186</v>
      </c>
      <c r="B75" s="283"/>
      <c r="C75" s="284"/>
      <c r="D75" s="284"/>
      <c r="E75" s="285">
        <v>0</v>
      </c>
    </row>
    <row r="76" spans="1:5" ht="15" customHeight="1" x14ac:dyDescent="0.2">
      <c r="A76" s="247" t="s">
        <v>187</v>
      </c>
      <c r="B76" s="283"/>
      <c r="C76" s="284"/>
      <c r="D76" s="284"/>
      <c r="E76" s="285">
        <v>0</v>
      </c>
    </row>
    <row r="77" spans="1:5" ht="15" customHeight="1" x14ac:dyDescent="0.2">
      <c r="A77" s="247" t="s">
        <v>188</v>
      </c>
      <c r="B77" s="283"/>
      <c r="C77" s="284"/>
      <c r="D77" s="284"/>
      <c r="E77" s="285">
        <v>0</v>
      </c>
    </row>
    <row r="78" spans="1:5" ht="15" customHeight="1" x14ac:dyDescent="0.2">
      <c r="A78" s="247" t="s">
        <v>189</v>
      </c>
      <c r="B78" s="283"/>
      <c r="C78" s="284"/>
      <c r="D78" s="284"/>
      <c r="E78" s="285">
        <v>0</v>
      </c>
    </row>
    <row r="79" spans="1:5" ht="15" customHeight="1" x14ac:dyDescent="0.2">
      <c r="A79" s="247" t="s">
        <v>190</v>
      </c>
      <c r="B79" s="283"/>
      <c r="C79" s="284"/>
      <c r="D79" s="284"/>
      <c r="E79" s="285">
        <v>0</v>
      </c>
    </row>
    <row r="80" spans="1:5" ht="15" customHeight="1" x14ac:dyDescent="0.2">
      <c r="A80" s="247" t="s">
        <v>191</v>
      </c>
      <c r="B80" s="283"/>
      <c r="C80" s="284"/>
      <c r="D80" s="284"/>
      <c r="E80" s="285">
        <v>0</v>
      </c>
    </row>
    <row r="81" spans="1:5" ht="15" customHeight="1" x14ac:dyDescent="0.2">
      <c r="A81" s="247" t="s">
        <v>192</v>
      </c>
      <c r="B81" s="283"/>
      <c r="C81" s="284"/>
      <c r="D81" s="284"/>
      <c r="E81" s="285">
        <v>0</v>
      </c>
    </row>
    <row r="82" spans="1:5" ht="15" customHeight="1" x14ac:dyDescent="0.2">
      <c r="A82" s="247" t="s">
        <v>193</v>
      </c>
      <c r="B82" s="283"/>
      <c r="C82" s="284"/>
      <c r="D82" s="284"/>
      <c r="E82" s="285">
        <v>0</v>
      </c>
    </row>
    <row r="83" spans="1:5" ht="15" customHeight="1" x14ac:dyDescent="0.2">
      <c r="A83" s="247" t="s">
        <v>194</v>
      </c>
      <c r="B83" s="283"/>
      <c r="C83" s="284"/>
      <c r="D83" s="284"/>
      <c r="E83" s="285">
        <v>0</v>
      </c>
    </row>
    <row r="84" spans="1:5" ht="15" customHeight="1" x14ac:dyDescent="0.2">
      <c r="A84" s="247" t="s">
        <v>197</v>
      </c>
      <c r="B84" s="283"/>
      <c r="C84" s="284"/>
      <c r="D84" s="284"/>
      <c r="E84" s="285">
        <v>0</v>
      </c>
    </row>
    <row r="85" spans="1:5" ht="15" customHeight="1" x14ac:dyDescent="0.2">
      <c r="A85" s="247" t="s">
        <v>198</v>
      </c>
      <c r="B85" s="283"/>
      <c r="C85" s="284"/>
      <c r="D85" s="284"/>
      <c r="E85" s="285">
        <v>0</v>
      </c>
    </row>
    <row r="86" spans="1:5" ht="15" customHeight="1" x14ac:dyDescent="0.2">
      <c r="A86" s="247" t="s">
        <v>199</v>
      </c>
      <c r="B86" s="283"/>
      <c r="C86" s="284"/>
      <c r="D86" s="284"/>
      <c r="E86" s="285">
        <v>0</v>
      </c>
    </row>
    <row r="87" spans="1:5" ht="15" customHeight="1" x14ac:dyDescent="0.2">
      <c r="A87" s="247" t="s">
        <v>200</v>
      </c>
      <c r="B87" s="283"/>
      <c r="C87" s="284"/>
      <c r="D87" s="284"/>
      <c r="E87" s="285">
        <v>0</v>
      </c>
    </row>
    <row r="88" spans="1:5" ht="15" customHeight="1" x14ac:dyDescent="0.2">
      <c r="A88" s="247" t="s">
        <v>201</v>
      </c>
      <c r="B88" s="283"/>
      <c r="C88" s="284"/>
      <c r="D88" s="284"/>
      <c r="E88" s="285">
        <v>0</v>
      </c>
    </row>
    <row r="89" spans="1:5" ht="15" customHeight="1" x14ac:dyDescent="0.2">
      <c r="A89" s="247" t="s">
        <v>202</v>
      </c>
      <c r="B89" s="283"/>
      <c r="C89" s="284"/>
      <c r="D89" s="284"/>
      <c r="E89" s="285">
        <v>0</v>
      </c>
    </row>
    <row r="90" spans="1:5" ht="15" customHeight="1" x14ac:dyDescent="0.2">
      <c r="A90" s="247" t="s">
        <v>203</v>
      </c>
      <c r="B90" s="283"/>
      <c r="C90" s="284"/>
      <c r="D90" s="284"/>
      <c r="E90" s="285">
        <v>0</v>
      </c>
    </row>
    <row r="91" spans="1:5" ht="15" customHeight="1" x14ac:dyDescent="0.2">
      <c r="A91" s="247" t="s">
        <v>204</v>
      </c>
      <c r="B91" s="283"/>
      <c r="C91" s="284"/>
      <c r="D91" s="284"/>
      <c r="E91" s="285">
        <v>0</v>
      </c>
    </row>
    <row r="92" spans="1:5" ht="15" customHeight="1" x14ac:dyDescent="0.2">
      <c r="A92" s="247" t="s">
        <v>205</v>
      </c>
      <c r="B92" s="283"/>
      <c r="C92" s="284"/>
      <c r="D92" s="284"/>
      <c r="E92" s="285">
        <v>0</v>
      </c>
    </row>
    <row r="93" spans="1:5" ht="15" customHeight="1" x14ac:dyDescent="0.2">
      <c r="A93" s="247" t="s">
        <v>206</v>
      </c>
      <c r="B93" s="283"/>
      <c r="C93" s="284"/>
      <c r="D93" s="284"/>
      <c r="E93" s="285">
        <v>0</v>
      </c>
    </row>
    <row r="94" spans="1:5" ht="15" customHeight="1" x14ac:dyDescent="0.2">
      <c r="A94" s="247" t="s">
        <v>207</v>
      </c>
      <c r="B94" s="283"/>
      <c r="C94" s="284"/>
      <c r="D94" s="284"/>
      <c r="E94" s="285">
        <v>0</v>
      </c>
    </row>
    <row r="95" spans="1:5" ht="15" customHeight="1" x14ac:dyDescent="0.2">
      <c r="A95" s="247" t="s">
        <v>208</v>
      </c>
      <c r="B95" s="283"/>
      <c r="C95" s="284"/>
      <c r="D95" s="284"/>
      <c r="E95" s="285">
        <v>0</v>
      </c>
    </row>
    <row r="96" spans="1:5" ht="15" customHeight="1" x14ac:dyDescent="0.2">
      <c r="A96" s="247" t="s">
        <v>209</v>
      </c>
      <c r="B96" s="283"/>
      <c r="C96" s="284"/>
      <c r="D96" s="284"/>
      <c r="E96" s="285">
        <v>0</v>
      </c>
    </row>
    <row r="97" spans="1:5" ht="15" customHeight="1" x14ac:dyDescent="0.2">
      <c r="A97" s="247" t="s">
        <v>210</v>
      </c>
      <c r="B97" s="283"/>
      <c r="C97" s="284"/>
      <c r="D97" s="284"/>
      <c r="E97" s="285">
        <v>0</v>
      </c>
    </row>
    <row r="98" spans="1:5" ht="15" customHeight="1" x14ac:dyDescent="0.2">
      <c r="A98" s="247" t="s">
        <v>211</v>
      </c>
      <c r="B98" s="283"/>
      <c r="C98" s="284"/>
      <c r="D98" s="284"/>
      <c r="E98" s="285">
        <v>0</v>
      </c>
    </row>
    <row r="99" spans="1:5" ht="15" customHeight="1" x14ac:dyDescent="0.2">
      <c r="A99" s="247" t="s">
        <v>212</v>
      </c>
      <c r="B99" s="283"/>
      <c r="C99" s="284"/>
      <c r="D99" s="284"/>
      <c r="E99" s="285">
        <v>0</v>
      </c>
    </row>
    <row r="100" spans="1:5" ht="15" customHeight="1" x14ac:dyDescent="0.2">
      <c r="A100" s="247" t="s">
        <v>213</v>
      </c>
      <c r="B100" s="283"/>
      <c r="C100" s="284"/>
      <c r="D100" s="284"/>
      <c r="E100" s="285">
        <v>0</v>
      </c>
    </row>
    <row r="101" spans="1:5" ht="15" customHeight="1" x14ac:dyDescent="0.2">
      <c r="A101" s="247" t="s">
        <v>214</v>
      </c>
      <c r="B101" s="283"/>
      <c r="C101" s="284"/>
      <c r="D101" s="284"/>
      <c r="E101" s="285">
        <v>0</v>
      </c>
    </row>
    <row r="102" spans="1:5" ht="15" customHeight="1" x14ac:dyDescent="0.2">
      <c r="A102" s="247" t="s">
        <v>215</v>
      </c>
      <c r="B102" s="283"/>
      <c r="C102" s="284"/>
      <c r="D102" s="284"/>
      <c r="E102" s="285">
        <v>0</v>
      </c>
    </row>
    <row r="103" spans="1:5" ht="15" customHeight="1" x14ac:dyDescent="0.2">
      <c r="A103" s="247" t="s">
        <v>216</v>
      </c>
      <c r="B103" s="283"/>
      <c r="C103" s="284"/>
      <c r="D103" s="284"/>
      <c r="E103" s="285">
        <v>0</v>
      </c>
    </row>
    <row r="104" spans="1:5" ht="15" customHeight="1" x14ac:dyDescent="0.2">
      <c r="A104" s="247" t="s">
        <v>217</v>
      </c>
      <c r="B104" s="283"/>
      <c r="C104" s="284"/>
      <c r="D104" s="284"/>
      <c r="E104" s="285">
        <v>0</v>
      </c>
    </row>
    <row r="105" spans="1:5" ht="15" customHeight="1" x14ac:dyDescent="0.2">
      <c r="A105" s="247" t="s">
        <v>218</v>
      </c>
      <c r="B105" s="283"/>
      <c r="C105" s="284"/>
      <c r="D105" s="284"/>
      <c r="E105" s="285">
        <v>0</v>
      </c>
    </row>
    <row r="106" spans="1:5" ht="15" customHeight="1" x14ac:dyDescent="0.2">
      <c r="A106" s="247" t="s">
        <v>219</v>
      </c>
      <c r="B106" s="283"/>
      <c r="C106" s="284"/>
      <c r="D106" s="284"/>
      <c r="E106" s="285">
        <v>0</v>
      </c>
    </row>
    <row r="107" spans="1:5" ht="15" customHeight="1" x14ac:dyDescent="0.2">
      <c r="A107" s="247" t="s">
        <v>220</v>
      </c>
      <c r="B107" s="283"/>
      <c r="C107" s="284"/>
      <c r="D107" s="284"/>
      <c r="E107" s="285">
        <v>0</v>
      </c>
    </row>
    <row r="108" spans="1:5" ht="15" customHeight="1" x14ac:dyDescent="0.2">
      <c r="A108" s="247" t="s">
        <v>221</v>
      </c>
      <c r="B108" s="283"/>
      <c r="C108" s="284"/>
      <c r="D108" s="284"/>
      <c r="E108" s="285">
        <v>0</v>
      </c>
    </row>
    <row r="109" spans="1:5" ht="15" customHeight="1" x14ac:dyDescent="0.2">
      <c r="A109" s="247" t="s">
        <v>222</v>
      </c>
      <c r="B109" s="283"/>
      <c r="C109" s="284"/>
      <c r="D109" s="284"/>
      <c r="E109" s="285">
        <v>0</v>
      </c>
    </row>
    <row r="110" spans="1:5" ht="15" customHeight="1" x14ac:dyDescent="0.2">
      <c r="A110" s="247" t="s">
        <v>223</v>
      </c>
      <c r="B110" s="283"/>
      <c r="C110" s="284"/>
      <c r="D110" s="284"/>
      <c r="E110" s="285">
        <v>0</v>
      </c>
    </row>
    <row r="111" spans="1:5" ht="15" customHeight="1" x14ac:dyDescent="0.2">
      <c r="A111" s="247" t="s">
        <v>224</v>
      </c>
      <c r="B111" s="283"/>
      <c r="C111" s="284"/>
      <c r="D111" s="284"/>
      <c r="E111" s="285">
        <v>0</v>
      </c>
    </row>
    <row r="112" spans="1:5" ht="15" customHeight="1" x14ac:dyDescent="0.2">
      <c r="A112" s="247" t="s">
        <v>225</v>
      </c>
      <c r="B112" s="283"/>
      <c r="C112" s="284"/>
      <c r="D112" s="284"/>
      <c r="E112" s="285">
        <v>0</v>
      </c>
    </row>
    <row r="113" spans="1:5" ht="15" customHeight="1" x14ac:dyDescent="0.2">
      <c r="A113" s="247" t="s">
        <v>226</v>
      </c>
      <c r="B113" s="283"/>
      <c r="C113" s="284"/>
      <c r="D113" s="284"/>
      <c r="E113" s="285">
        <v>0</v>
      </c>
    </row>
    <row r="114" spans="1:5" ht="15" customHeight="1" x14ac:dyDescent="0.2">
      <c r="A114" s="247" t="s">
        <v>227</v>
      </c>
      <c r="B114" s="283"/>
      <c r="C114" s="284"/>
      <c r="D114" s="284"/>
      <c r="E114" s="285">
        <v>0</v>
      </c>
    </row>
    <row r="115" spans="1:5" ht="15" customHeight="1" x14ac:dyDescent="0.2">
      <c r="A115" s="247" t="s">
        <v>228</v>
      </c>
      <c r="B115" s="283"/>
      <c r="C115" s="284"/>
      <c r="D115" s="284"/>
      <c r="E115" s="285">
        <v>0</v>
      </c>
    </row>
    <row r="116" spans="1:5" ht="15" customHeight="1" x14ac:dyDescent="0.2">
      <c r="A116" s="247" t="s">
        <v>229</v>
      </c>
      <c r="B116" s="283"/>
      <c r="C116" s="284"/>
      <c r="D116" s="284"/>
      <c r="E116" s="285">
        <v>0</v>
      </c>
    </row>
    <row r="117" spans="1:5" ht="15" customHeight="1" x14ac:dyDescent="0.2">
      <c r="A117" s="247" t="s">
        <v>230</v>
      </c>
      <c r="B117" s="283"/>
      <c r="C117" s="284"/>
      <c r="D117" s="284"/>
      <c r="E117" s="285">
        <v>0</v>
      </c>
    </row>
    <row r="118" spans="1:5" ht="15" customHeight="1" x14ac:dyDescent="0.2">
      <c r="A118" s="247" t="s">
        <v>231</v>
      </c>
      <c r="B118" s="283"/>
      <c r="C118" s="284"/>
      <c r="D118" s="284"/>
      <c r="E118" s="285">
        <v>0</v>
      </c>
    </row>
    <row r="119" spans="1:5" ht="15" customHeight="1" x14ac:dyDescent="0.2">
      <c r="A119" s="247" t="s">
        <v>232</v>
      </c>
      <c r="B119" s="283"/>
      <c r="C119" s="284"/>
      <c r="D119" s="284"/>
      <c r="E119" s="285">
        <v>0</v>
      </c>
    </row>
    <row r="120" spans="1:5" ht="15" customHeight="1" x14ac:dyDescent="0.2">
      <c r="A120" s="247" t="s">
        <v>676</v>
      </c>
      <c r="B120" s="283"/>
      <c r="C120" s="284"/>
      <c r="D120" s="284"/>
      <c r="E120" s="285">
        <v>0</v>
      </c>
    </row>
    <row r="121" spans="1:5" ht="15" customHeight="1" x14ac:dyDescent="0.2">
      <c r="A121" s="247" t="s">
        <v>233</v>
      </c>
      <c r="B121" s="283"/>
      <c r="C121" s="284"/>
      <c r="D121" s="284"/>
      <c r="E121" s="285">
        <v>0</v>
      </c>
    </row>
    <row r="122" spans="1:5" ht="15" customHeight="1" x14ac:dyDescent="0.2">
      <c r="A122" s="247" t="s">
        <v>234</v>
      </c>
      <c r="B122" s="283"/>
      <c r="C122" s="284"/>
      <c r="D122" s="284"/>
      <c r="E122" s="285">
        <v>0</v>
      </c>
    </row>
    <row r="123" spans="1:5" ht="15" customHeight="1" x14ac:dyDescent="0.2">
      <c r="A123" s="247" t="s">
        <v>235</v>
      </c>
      <c r="B123" s="283"/>
      <c r="C123" s="284"/>
      <c r="D123" s="284"/>
      <c r="E123" s="285">
        <v>0</v>
      </c>
    </row>
    <row r="124" spans="1:5" ht="15" customHeight="1" x14ac:dyDescent="0.2">
      <c r="A124" s="247" t="s">
        <v>236</v>
      </c>
      <c r="B124" s="283"/>
      <c r="C124" s="284"/>
      <c r="D124" s="284"/>
      <c r="E124" s="285">
        <v>0</v>
      </c>
    </row>
    <row r="125" spans="1:5" ht="15" customHeight="1" x14ac:dyDescent="0.2">
      <c r="A125" s="247" t="s">
        <v>237</v>
      </c>
      <c r="B125" s="283"/>
      <c r="C125" s="284"/>
      <c r="D125" s="284"/>
      <c r="E125" s="285">
        <v>0</v>
      </c>
    </row>
    <row r="126" spans="1:5" ht="15" customHeight="1" x14ac:dyDescent="0.2">
      <c r="A126" s="247" t="s">
        <v>238</v>
      </c>
      <c r="B126" s="283"/>
      <c r="C126" s="284"/>
      <c r="D126" s="284"/>
      <c r="E126" s="285">
        <v>0</v>
      </c>
    </row>
    <row r="127" spans="1:5" ht="15" customHeight="1" x14ac:dyDescent="0.2">
      <c r="A127" s="247" t="s">
        <v>239</v>
      </c>
      <c r="B127" s="283"/>
      <c r="C127" s="284"/>
      <c r="D127" s="284"/>
      <c r="E127" s="285">
        <v>0</v>
      </c>
    </row>
    <row r="128" spans="1:5" ht="15" customHeight="1" x14ac:dyDescent="0.2">
      <c r="A128" s="247" t="s">
        <v>240</v>
      </c>
      <c r="B128" s="283"/>
      <c r="C128" s="284"/>
      <c r="D128" s="284"/>
      <c r="E128" s="285">
        <v>0</v>
      </c>
    </row>
    <row r="129" spans="1:5" ht="15" customHeight="1" x14ac:dyDescent="0.2">
      <c r="A129" s="247" t="s">
        <v>241</v>
      </c>
      <c r="B129" s="283"/>
      <c r="C129" s="284"/>
      <c r="D129" s="284"/>
      <c r="E129" s="285">
        <v>0</v>
      </c>
    </row>
    <row r="130" spans="1:5" ht="15" customHeight="1" x14ac:dyDescent="0.2">
      <c r="A130" s="248" t="s">
        <v>677</v>
      </c>
      <c r="B130" s="286"/>
      <c r="C130" s="287"/>
      <c r="D130" s="287"/>
      <c r="E130" s="288">
        <v>0</v>
      </c>
    </row>
    <row r="131" spans="1:5" ht="15" customHeight="1" x14ac:dyDescent="0.2">
      <c r="A131" s="250" t="s">
        <v>242</v>
      </c>
      <c r="B131" s="283"/>
      <c r="C131" s="284"/>
      <c r="D131" s="284"/>
      <c r="E131" s="285">
        <v>0</v>
      </c>
    </row>
    <row r="132" spans="1:5" ht="15" customHeight="1" x14ac:dyDescent="0.2">
      <c r="A132" s="246" t="s">
        <v>243</v>
      </c>
      <c r="B132" s="280"/>
      <c r="C132" s="281"/>
      <c r="D132" s="281"/>
      <c r="E132" s="282">
        <v>0</v>
      </c>
    </row>
    <row r="133" spans="1:5" ht="15" customHeight="1" x14ac:dyDescent="0.2">
      <c r="A133" s="247" t="s">
        <v>244</v>
      </c>
      <c r="B133" s="283"/>
      <c r="C133" s="284"/>
      <c r="D133" s="284"/>
      <c r="E133" s="285"/>
    </row>
    <row r="134" spans="1:5" ht="15" customHeight="1" x14ac:dyDescent="0.2">
      <c r="A134" s="247" t="s">
        <v>245</v>
      </c>
      <c r="B134" s="283"/>
      <c r="C134" s="284"/>
      <c r="D134" s="284"/>
      <c r="E134" s="285">
        <v>0</v>
      </c>
    </row>
    <row r="135" spans="1:5" ht="15" customHeight="1" x14ac:dyDescent="0.2">
      <c r="A135" s="247" t="s">
        <v>246</v>
      </c>
      <c r="B135" s="283"/>
      <c r="C135" s="284"/>
      <c r="D135" s="284"/>
      <c r="E135" s="285">
        <v>0</v>
      </c>
    </row>
    <row r="136" spans="1:5" ht="15" customHeight="1" x14ac:dyDescent="0.2">
      <c r="A136" s="247" t="s">
        <v>678</v>
      </c>
      <c r="B136" s="283"/>
      <c r="C136" s="284"/>
      <c r="D136" s="284"/>
      <c r="E136" s="285">
        <v>0</v>
      </c>
    </row>
    <row r="137" spans="1:5" ht="15" customHeight="1" x14ac:dyDescent="0.2">
      <c r="A137" s="247" t="s">
        <v>247</v>
      </c>
      <c r="B137" s="283"/>
      <c r="C137" s="284"/>
      <c r="D137" s="284"/>
      <c r="E137" s="285">
        <v>0</v>
      </c>
    </row>
    <row r="138" spans="1:5" ht="15" customHeight="1" x14ac:dyDescent="0.2">
      <c r="A138" s="247" t="s">
        <v>248</v>
      </c>
      <c r="B138" s="283"/>
      <c r="C138" s="284"/>
      <c r="D138" s="284"/>
      <c r="E138" s="285">
        <v>0</v>
      </c>
    </row>
    <row r="139" spans="1:5" ht="15" customHeight="1" x14ac:dyDescent="0.2">
      <c r="A139" s="247" t="s">
        <v>249</v>
      </c>
      <c r="B139" s="283"/>
      <c r="C139" s="284"/>
      <c r="D139" s="284"/>
      <c r="E139" s="285">
        <v>0</v>
      </c>
    </row>
    <row r="140" spans="1:5" ht="15" customHeight="1" x14ac:dyDescent="0.2">
      <c r="A140" s="247" t="s">
        <v>64</v>
      </c>
      <c r="B140" s="283"/>
      <c r="C140" s="284"/>
      <c r="D140" s="284"/>
      <c r="E140" s="285">
        <v>0</v>
      </c>
    </row>
    <row r="141" spans="1:5" ht="15" customHeight="1" x14ac:dyDescent="0.2">
      <c r="A141" s="247" t="s">
        <v>250</v>
      </c>
      <c r="B141" s="283"/>
      <c r="C141" s="284"/>
      <c r="D141" s="284"/>
      <c r="E141" s="285">
        <v>0</v>
      </c>
    </row>
    <row r="142" spans="1:5" ht="15" customHeight="1" x14ac:dyDescent="0.2">
      <c r="A142" s="247" t="s">
        <v>251</v>
      </c>
      <c r="B142" s="283"/>
      <c r="C142" s="284"/>
      <c r="D142" s="284"/>
      <c r="E142" s="285">
        <v>0</v>
      </c>
    </row>
    <row r="143" spans="1:5" ht="15" customHeight="1" x14ac:dyDescent="0.2">
      <c r="A143" s="247" t="s">
        <v>252</v>
      </c>
      <c r="B143" s="283"/>
      <c r="C143" s="284"/>
      <c r="D143" s="284"/>
      <c r="E143" s="285">
        <v>0</v>
      </c>
    </row>
    <row r="144" spans="1:5" ht="15" customHeight="1" x14ac:dyDescent="0.2">
      <c r="A144" s="247" t="s">
        <v>253</v>
      </c>
      <c r="B144" s="283"/>
      <c r="C144" s="284"/>
      <c r="D144" s="284"/>
      <c r="E144" s="285">
        <v>0</v>
      </c>
    </row>
    <row r="145" spans="1:5" ht="15" customHeight="1" x14ac:dyDescent="0.2">
      <c r="A145" s="247" t="s">
        <v>254</v>
      </c>
      <c r="B145" s="283"/>
      <c r="C145" s="284"/>
      <c r="D145" s="284"/>
      <c r="E145" s="285">
        <v>0</v>
      </c>
    </row>
    <row r="146" spans="1:5" ht="15" customHeight="1" x14ac:dyDescent="0.2">
      <c r="A146" s="247" t="s">
        <v>255</v>
      </c>
      <c r="B146" s="283"/>
      <c r="C146" s="284"/>
      <c r="D146" s="284"/>
      <c r="E146" s="285">
        <v>0</v>
      </c>
    </row>
    <row r="147" spans="1:5" ht="15" customHeight="1" x14ac:dyDescent="0.2">
      <c r="A147" s="247" t="s">
        <v>256</v>
      </c>
      <c r="B147" s="283"/>
      <c r="C147" s="284"/>
      <c r="D147" s="284"/>
      <c r="E147" s="285">
        <v>0</v>
      </c>
    </row>
    <row r="148" spans="1:5" ht="15" customHeight="1" x14ac:dyDescent="0.2">
      <c r="A148" s="247" t="s">
        <v>257</v>
      </c>
      <c r="B148" s="283"/>
      <c r="C148" s="284"/>
      <c r="D148" s="284"/>
      <c r="E148" s="285">
        <v>0</v>
      </c>
    </row>
    <row r="149" spans="1:5" ht="15" customHeight="1" x14ac:dyDescent="0.2">
      <c r="A149" s="247" t="s">
        <v>660</v>
      </c>
      <c r="B149" s="283"/>
      <c r="C149" s="284"/>
      <c r="D149" s="284"/>
      <c r="E149" s="285">
        <v>0</v>
      </c>
    </row>
    <row r="150" spans="1:5" ht="15" customHeight="1" x14ac:dyDescent="0.2">
      <c r="A150" s="247" t="s">
        <v>258</v>
      </c>
      <c r="B150" s="283"/>
      <c r="C150" s="284"/>
      <c r="D150" s="284"/>
      <c r="E150" s="285">
        <v>0</v>
      </c>
    </row>
    <row r="151" spans="1:5" ht="15" customHeight="1" x14ac:dyDescent="0.2">
      <c r="A151" s="247" t="s">
        <v>259</v>
      </c>
      <c r="B151" s="283"/>
      <c r="C151" s="284"/>
      <c r="D151" s="284"/>
      <c r="E151" s="285">
        <v>0</v>
      </c>
    </row>
    <row r="152" spans="1:5" ht="15" customHeight="1" x14ac:dyDescent="0.2">
      <c r="A152" s="247" t="s">
        <v>260</v>
      </c>
      <c r="B152" s="283"/>
      <c r="C152" s="284"/>
      <c r="D152" s="284"/>
      <c r="E152" s="285">
        <v>0</v>
      </c>
    </row>
    <row r="153" spans="1:5" ht="15" customHeight="1" x14ac:dyDescent="0.2">
      <c r="A153" s="247" t="s">
        <v>261</v>
      </c>
      <c r="B153" s="283"/>
      <c r="C153" s="284"/>
      <c r="D153" s="284"/>
      <c r="E153" s="285">
        <v>0</v>
      </c>
    </row>
    <row r="154" spans="1:5" ht="15" customHeight="1" x14ac:dyDescent="0.2">
      <c r="A154" s="247" t="s">
        <v>262</v>
      </c>
      <c r="B154" s="283"/>
      <c r="C154" s="284"/>
      <c r="D154" s="284"/>
      <c r="E154" s="285">
        <v>0</v>
      </c>
    </row>
    <row r="155" spans="1:5" ht="15" customHeight="1" x14ac:dyDescent="0.2">
      <c r="A155" s="247" t="s">
        <v>263</v>
      </c>
      <c r="B155" s="283"/>
      <c r="C155" s="284"/>
      <c r="D155" s="284"/>
      <c r="E155" s="285">
        <v>0</v>
      </c>
    </row>
    <row r="156" spans="1:5" ht="15" customHeight="1" x14ac:dyDescent="0.2">
      <c r="A156" s="247" t="s">
        <v>679</v>
      </c>
      <c r="B156" s="283"/>
      <c r="C156" s="284"/>
      <c r="D156" s="284"/>
      <c r="E156" s="285">
        <v>0</v>
      </c>
    </row>
    <row r="157" spans="1:5" ht="15" customHeight="1" x14ac:dyDescent="0.2">
      <c r="A157" s="247" t="s">
        <v>264</v>
      </c>
      <c r="B157" s="283"/>
      <c r="C157" s="284"/>
      <c r="D157" s="284"/>
      <c r="E157" s="285">
        <v>0</v>
      </c>
    </row>
    <row r="158" spans="1:5" ht="15" customHeight="1" x14ac:dyDescent="0.2">
      <c r="A158" s="247" t="s">
        <v>680</v>
      </c>
      <c r="B158" s="283"/>
      <c r="C158" s="284"/>
      <c r="D158" s="284"/>
      <c r="E158" s="285">
        <v>0</v>
      </c>
    </row>
    <row r="159" spans="1:5" ht="15" customHeight="1" x14ac:dyDescent="0.2">
      <c r="A159" s="248" t="s">
        <v>267</v>
      </c>
      <c r="B159" s="286"/>
      <c r="C159" s="287"/>
      <c r="D159" s="287"/>
      <c r="E159" s="288">
        <v>0</v>
      </c>
    </row>
    <row r="160" spans="1:5" ht="15" customHeight="1" x14ac:dyDescent="0.2">
      <c r="A160" s="247" t="s">
        <v>269</v>
      </c>
      <c r="B160" s="283"/>
      <c r="C160" s="284"/>
      <c r="D160" s="284"/>
      <c r="E160" s="285">
        <v>0</v>
      </c>
    </row>
    <row r="161" spans="1:5" ht="15" customHeight="1" x14ac:dyDescent="0.2">
      <c r="A161" s="246" t="s">
        <v>270</v>
      </c>
      <c r="B161" s="280"/>
      <c r="C161" s="281"/>
      <c r="D161" s="281"/>
      <c r="E161" s="282">
        <v>0</v>
      </c>
    </row>
    <row r="162" spans="1:5" ht="15" customHeight="1" x14ac:dyDescent="0.2">
      <c r="A162" s="247" t="s">
        <v>271</v>
      </c>
      <c r="B162" s="283"/>
      <c r="C162" s="284"/>
      <c r="D162" s="284"/>
      <c r="E162" s="285"/>
    </row>
    <row r="163" spans="1:5" ht="15" customHeight="1" x14ac:dyDescent="0.2">
      <c r="A163" s="247" t="s">
        <v>272</v>
      </c>
      <c r="B163" s="283"/>
      <c r="C163" s="284"/>
      <c r="D163" s="284"/>
      <c r="E163" s="285">
        <v>0</v>
      </c>
    </row>
    <row r="164" spans="1:5" ht="15" customHeight="1" x14ac:dyDescent="0.2">
      <c r="A164" s="247" t="s">
        <v>274</v>
      </c>
      <c r="B164" s="283"/>
      <c r="C164" s="284"/>
      <c r="D164" s="284"/>
      <c r="E164" s="285">
        <v>0</v>
      </c>
    </row>
    <row r="165" spans="1:5" ht="15" customHeight="1" x14ac:dyDescent="0.2">
      <c r="A165" s="247" t="s">
        <v>275</v>
      </c>
      <c r="B165" s="283"/>
      <c r="C165" s="284"/>
      <c r="D165" s="284"/>
      <c r="E165" s="285">
        <v>0</v>
      </c>
    </row>
    <row r="166" spans="1:5" ht="15" customHeight="1" x14ac:dyDescent="0.2">
      <c r="A166" s="247" t="s">
        <v>276</v>
      </c>
      <c r="B166" s="283"/>
      <c r="C166" s="284"/>
      <c r="D166" s="284"/>
      <c r="E166" s="285">
        <v>0</v>
      </c>
    </row>
    <row r="167" spans="1:5" ht="15" customHeight="1" x14ac:dyDescent="0.2">
      <c r="A167" s="247" t="s">
        <v>277</v>
      </c>
      <c r="B167" s="283"/>
      <c r="C167" s="284"/>
      <c r="D167" s="284"/>
      <c r="E167" s="285">
        <v>0</v>
      </c>
    </row>
    <row r="168" spans="1:5" ht="15" customHeight="1" x14ac:dyDescent="0.2">
      <c r="A168" s="247" t="s">
        <v>278</v>
      </c>
      <c r="B168" s="283"/>
      <c r="C168" s="284"/>
      <c r="D168" s="284"/>
      <c r="E168" s="285">
        <v>0</v>
      </c>
    </row>
    <row r="169" spans="1:5" ht="15" customHeight="1" x14ac:dyDescent="0.2">
      <c r="A169" s="247" t="s">
        <v>279</v>
      </c>
      <c r="B169" s="283"/>
      <c r="C169" s="284"/>
      <c r="D169" s="284"/>
      <c r="E169" s="285">
        <v>0</v>
      </c>
    </row>
    <row r="170" spans="1:5" ht="15" customHeight="1" x14ac:dyDescent="0.2">
      <c r="A170" s="247" t="s">
        <v>280</v>
      </c>
      <c r="B170" s="283"/>
      <c r="C170" s="284"/>
      <c r="D170" s="284"/>
      <c r="E170" s="285">
        <v>0</v>
      </c>
    </row>
    <row r="171" spans="1:5" ht="15" customHeight="1" x14ac:dyDescent="0.2">
      <c r="A171" s="247" t="s">
        <v>281</v>
      </c>
      <c r="B171" s="283"/>
      <c r="C171" s="284"/>
      <c r="D171" s="284"/>
      <c r="E171" s="285">
        <v>0</v>
      </c>
    </row>
    <row r="172" spans="1:5" ht="15" customHeight="1" x14ac:dyDescent="0.2">
      <c r="A172" s="247" t="s">
        <v>282</v>
      </c>
      <c r="B172" s="283"/>
      <c r="C172" s="284"/>
      <c r="D172" s="284"/>
      <c r="E172" s="285">
        <v>0</v>
      </c>
    </row>
    <row r="173" spans="1:5" ht="15" customHeight="1" x14ac:dyDescent="0.2">
      <c r="A173" s="247" t="s">
        <v>283</v>
      </c>
      <c r="B173" s="283"/>
      <c r="C173" s="284"/>
      <c r="D173" s="284"/>
      <c r="E173" s="285">
        <v>0</v>
      </c>
    </row>
    <row r="174" spans="1:5" ht="15" customHeight="1" x14ac:dyDescent="0.2">
      <c r="A174" s="247" t="s">
        <v>284</v>
      </c>
      <c r="B174" s="283"/>
      <c r="C174" s="284"/>
      <c r="D174" s="284"/>
      <c r="E174" s="285">
        <v>0</v>
      </c>
    </row>
    <row r="175" spans="1:5" ht="15" customHeight="1" x14ac:dyDescent="0.2">
      <c r="A175" s="247" t="s">
        <v>285</v>
      </c>
      <c r="B175" s="283"/>
      <c r="C175" s="284"/>
      <c r="D175" s="284"/>
      <c r="E175" s="285">
        <v>0</v>
      </c>
    </row>
    <row r="176" spans="1:5" ht="15" customHeight="1" x14ac:dyDescent="0.2">
      <c r="A176" s="247" t="s">
        <v>286</v>
      </c>
      <c r="B176" s="283"/>
      <c r="C176" s="284"/>
      <c r="D176" s="284"/>
      <c r="E176" s="285">
        <v>0</v>
      </c>
    </row>
    <row r="177" spans="1:5" ht="15" customHeight="1" x14ac:dyDescent="0.2">
      <c r="A177" s="247" t="s">
        <v>287</v>
      </c>
      <c r="B177" s="283"/>
      <c r="C177" s="284"/>
      <c r="D177" s="284"/>
      <c r="E177" s="285">
        <v>0</v>
      </c>
    </row>
    <row r="178" spans="1:5" ht="15" customHeight="1" x14ac:dyDescent="0.2">
      <c r="A178" s="247" t="s">
        <v>288</v>
      </c>
      <c r="B178" s="283"/>
      <c r="C178" s="284"/>
      <c r="D178" s="284"/>
      <c r="E178" s="285">
        <v>0</v>
      </c>
    </row>
    <row r="179" spans="1:5" ht="15" customHeight="1" x14ac:dyDescent="0.2">
      <c r="A179" s="247" t="s">
        <v>289</v>
      </c>
      <c r="B179" s="283"/>
      <c r="C179" s="284"/>
      <c r="D179" s="284"/>
      <c r="E179" s="285">
        <v>0</v>
      </c>
    </row>
    <row r="180" spans="1:5" ht="15" customHeight="1" x14ac:dyDescent="0.2">
      <c r="A180" s="247" t="s">
        <v>290</v>
      </c>
      <c r="B180" s="283"/>
      <c r="C180" s="284"/>
      <c r="D180" s="284"/>
      <c r="E180" s="285">
        <v>0</v>
      </c>
    </row>
    <row r="181" spans="1:5" ht="15" customHeight="1" x14ac:dyDescent="0.2">
      <c r="A181" s="247" t="s">
        <v>291</v>
      </c>
      <c r="B181" s="283"/>
      <c r="C181" s="284"/>
      <c r="D181" s="284"/>
      <c r="E181" s="285">
        <v>0</v>
      </c>
    </row>
    <row r="182" spans="1:5" ht="15" customHeight="1" x14ac:dyDescent="0.2">
      <c r="A182" s="247" t="s">
        <v>292</v>
      </c>
      <c r="B182" s="283"/>
      <c r="C182" s="284"/>
      <c r="D182" s="284"/>
      <c r="E182" s="285">
        <v>0</v>
      </c>
    </row>
    <row r="183" spans="1:5" ht="15" customHeight="1" x14ac:dyDescent="0.2">
      <c r="A183" s="247" t="s">
        <v>293</v>
      </c>
      <c r="B183" s="283"/>
      <c r="C183" s="284"/>
      <c r="D183" s="284"/>
      <c r="E183" s="285">
        <v>0</v>
      </c>
    </row>
    <row r="184" spans="1:5" ht="15" customHeight="1" x14ac:dyDescent="0.2">
      <c r="A184" s="247" t="s">
        <v>294</v>
      </c>
      <c r="B184" s="283"/>
      <c r="C184" s="284"/>
      <c r="D184" s="284"/>
      <c r="E184" s="285">
        <v>0</v>
      </c>
    </row>
    <row r="185" spans="1:5" ht="15" customHeight="1" x14ac:dyDescent="0.2">
      <c r="A185" s="247" t="s">
        <v>295</v>
      </c>
      <c r="B185" s="283"/>
      <c r="C185" s="284"/>
      <c r="D185" s="284"/>
      <c r="E185" s="285">
        <v>0</v>
      </c>
    </row>
    <row r="186" spans="1:5" ht="15" customHeight="1" x14ac:dyDescent="0.2">
      <c r="A186" s="247" t="s">
        <v>296</v>
      </c>
      <c r="B186" s="283"/>
      <c r="C186" s="284"/>
      <c r="D186" s="284"/>
      <c r="E186" s="285">
        <v>0</v>
      </c>
    </row>
    <row r="187" spans="1:5" ht="15" customHeight="1" x14ac:dyDescent="0.2">
      <c r="A187" s="247" t="s">
        <v>297</v>
      </c>
      <c r="B187" s="283"/>
      <c r="C187" s="284"/>
      <c r="D187" s="284"/>
      <c r="E187" s="285">
        <v>0</v>
      </c>
    </row>
    <row r="188" spans="1:5" ht="15" customHeight="1" x14ac:dyDescent="0.2">
      <c r="A188" s="247" t="s">
        <v>298</v>
      </c>
      <c r="B188" s="283"/>
      <c r="C188" s="284"/>
      <c r="D188" s="284"/>
      <c r="E188" s="285">
        <v>0</v>
      </c>
    </row>
    <row r="189" spans="1:5" ht="15" customHeight="1" x14ac:dyDescent="0.2">
      <c r="A189" s="247" t="s">
        <v>299</v>
      </c>
      <c r="B189" s="283"/>
      <c r="C189" s="284"/>
      <c r="D189" s="284"/>
      <c r="E189" s="285">
        <v>0</v>
      </c>
    </row>
    <row r="190" spans="1:5" ht="15" customHeight="1" x14ac:dyDescent="0.2">
      <c r="A190" s="247" t="s">
        <v>659</v>
      </c>
      <c r="B190" s="283"/>
      <c r="C190" s="284"/>
      <c r="D190" s="284"/>
      <c r="E190" s="285">
        <v>0</v>
      </c>
    </row>
    <row r="191" spans="1:5" ht="15" customHeight="1" x14ac:dyDescent="0.2">
      <c r="A191" s="247" t="s">
        <v>300</v>
      </c>
      <c r="B191" s="283"/>
      <c r="C191" s="284"/>
      <c r="D191" s="284"/>
      <c r="E191" s="285">
        <v>0</v>
      </c>
    </row>
    <row r="192" spans="1:5" ht="15" customHeight="1" x14ac:dyDescent="0.2">
      <c r="A192" s="247" t="s">
        <v>301</v>
      </c>
      <c r="B192" s="283"/>
      <c r="C192" s="284"/>
      <c r="D192" s="284"/>
      <c r="E192" s="285">
        <v>0</v>
      </c>
    </row>
    <row r="193" spans="1:5" ht="15" customHeight="1" x14ac:dyDescent="0.2">
      <c r="A193" s="247" t="s">
        <v>302</v>
      </c>
      <c r="B193" s="283"/>
      <c r="C193" s="284"/>
      <c r="D193" s="284"/>
      <c r="E193" s="285">
        <v>0</v>
      </c>
    </row>
    <row r="194" spans="1:5" ht="15" customHeight="1" x14ac:dyDescent="0.2">
      <c r="A194" s="247" t="s">
        <v>303</v>
      </c>
      <c r="B194" s="283"/>
      <c r="C194" s="284"/>
      <c r="D194" s="284"/>
      <c r="E194" s="285">
        <v>0</v>
      </c>
    </row>
    <row r="195" spans="1:5" ht="15" customHeight="1" x14ac:dyDescent="0.2">
      <c r="A195" s="247" t="s">
        <v>304</v>
      </c>
      <c r="B195" s="283"/>
      <c r="C195" s="284"/>
      <c r="D195" s="284"/>
      <c r="E195" s="285">
        <v>0</v>
      </c>
    </row>
    <row r="196" spans="1:5" ht="15" customHeight="1" x14ac:dyDescent="0.2">
      <c r="A196" s="248" t="s">
        <v>305</v>
      </c>
      <c r="B196" s="286"/>
      <c r="C196" s="287"/>
      <c r="D196" s="287"/>
      <c r="E196" s="288">
        <v>0</v>
      </c>
    </row>
    <row r="197" spans="1:5" ht="15" customHeight="1" x14ac:dyDescent="0.2">
      <c r="A197" s="247" t="s">
        <v>306</v>
      </c>
      <c r="B197" s="283"/>
      <c r="C197" s="284"/>
      <c r="D197" s="284"/>
      <c r="E197" s="285">
        <v>0</v>
      </c>
    </row>
    <row r="198" spans="1:5" ht="15" customHeight="1" x14ac:dyDescent="0.2">
      <c r="A198" s="246" t="s">
        <v>307</v>
      </c>
      <c r="B198" s="280"/>
      <c r="C198" s="281"/>
      <c r="D198" s="281"/>
      <c r="E198" s="282">
        <v>0</v>
      </c>
    </row>
    <row r="199" spans="1:5" ht="15" customHeight="1" x14ac:dyDescent="0.2">
      <c r="A199" s="247" t="s">
        <v>308</v>
      </c>
      <c r="B199" s="283"/>
      <c r="C199" s="284"/>
      <c r="D199" s="284"/>
      <c r="E199" s="285"/>
    </row>
    <row r="200" spans="1:5" ht="15" customHeight="1" x14ac:dyDescent="0.2">
      <c r="A200" s="247" t="s">
        <v>309</v>
      </c>
      <c r="B200" s="283"/>
      <c r="C200" s="284"/>
      <c r="D200" s="284"/>
      <c r="E200" s="285">
        <v>0</v>
      </c>
    </row>
    <row r="201" spans="1:5" ht="15" customHeight="1" x14ac:dyDescent="0.2">
      <c r="A201" s="247" t="s">
        <v>310</v>
      </c>
      <c r="B201" s="283"/>
      <c r="C201" s="284"/>
      <c r="D201" s="284"/>
      <c r="E201" s="285">
        <v>0</v>
      </c>
    </row>
    <row r="202" spans="1:5" ht="15" customHeight="1" x14ac:dyDescent="0.2">
      <c r="A202" s="247" t="s">
        <v>311</v>
      </c>
      <c r="B202" s="283"/>
      <c r="C202" s="284"/>
      <c r="D202" s="284"/>
      <c r="E202" s="285">
        <v>0</v>
      </c>
    </row>
    <row r="203" spans="1:5" ht="15" customHeight="1" x14ac:dyDescent="0.2">
      <c r="A203" s="248" t="s">
        <v>312</v>
      </c>
      <c r="B203" s="286"/>
      <c r="C203" s="287"/>
      <c r="D203" s="287"/>
      <c r="E203" s="288">
        <v>0</v>
      </c>
    </row>
    <row r="204" spans="1:5" ht="15" customHeight="1" x14ac:dyDescent="0.2">
      <c r="A204" s="247" t="s">
        <v>313</v>
      </c>
      <c r="B204" s="283"/>
      <c r="C204" s="284"/>
      <c r="D204" s="284"/>
      <c r="E204" s="285">
        <v>0</v>
      </c>
    </row>
    <row r="205" spans="1:5" ht="15" customHeight="1" x14ac:dyDescent="0.2">
      <c r="A205" s="246" t="s">
        <v>314</v>
      </c>
      <c r="B205" s="280"/>
      <c r="C205" s="281"/>
      <c r="D205" s="281"/>
      <c r="E205" s="282">
        <v>0</v>
      </c>
    </row>
    <row r="206" spans="1:5" ht="15" customHeight="1" x14ac:dyDescent="0.2">
      <c r="A206" s="247" t="s">
        <v>315</v>
      </c>
      <c r="B206" s="283"/>
      <c r="C206" s="284"/>
      <c r="D206" s="284"/>
      <c r="E206" s="285"/>
    </row>
    <row r="207" spans="1:5" ht="15" customHeight="1" x14ac:dyDescent="0.2">
      <c r="A207" s="247" t="s">
        <v>316</v>
      </c>
      <c r="B207" s="283"/>
      <c r="C207" s="284"/>
      <c r="D207" s="284"/>
      <c r="E207" s="285">
        <v>0</v>
      </c>
    </row>
    <row r="208" spans="1:5" ht="15" customHeight="1" x14ac:dyDescent="0.2">
      <c r="A208" s="247" t="s">
        <v>317</v>
      </c>
      <c r="B208" s="283"/>
      <c r="C208" s="284"/>
      <c r="D208" s="284"/>
      <c r="E208" s="285">
        <v>0</v>
      </c>
    </row>
    <row r="209" spans="1:8" ht="15" customHeight="1" x14ac:dyDescent="0.2">
      <c r="A209" s="247" t="s">
        <v>318</v>
      </c>
      <c r="B209" s="283"/>
      <c r="C209" s="284"/>
      <c r="D209" s="284"/>
      <c r="E209" s="285">
        <v>0</v>
      </c>
    </row>
    <row r="210" spans="1:8" ht="15" customHeight="1" x14ac:dyDescent="0.2">
      <c r="A210" s="247" t="s">
        <v>320</v>
      </c>
      <c r="B210" s="283"/>
      <c r="C210" s="284"/>
      <c r="D210" s="284"/>
      <c r="E210" s="285">
        <v>0</v>
      </c>
    </row>
    <row r="211" spans="1:8" ht="15" customHeight="1" x14ac:dyDescent="0.2">
      <c r="A211" s="247" t="s">
        <v>321</v>
      </c>
      <c r="B211" s="283"/>
      <c r="C211" s="284"/>
      <c r="D211" s="284"/>
      <c r="E211" s="285">
        <v>0</v>
      </c>
    </row>
    <row r="212" spans="1:8" ht="15" customHeight="1" x14ac:dyDescent="0.2">
      <c r="A212" s="248" t="s">
        <v>322</v>
      </c>
      <c r="B212" s="286"/>
      <c r="C212" s="287"/>
      <c r="D212" s="287"/>
      <c r="E212" s="288">
        <v>0</v>
      </c>
    </row>
    <row r="213" spans="1:8" ht="15" customHeight="1" x14ac:dyDescent="0.2">
      <c r="A213" s="247" t="s">
        <v>323</v>
      </c>
      <c r="B213" s="283"/>
      <c r="C213" s="284"/>
      <c r="D213" s="284"/>
      <c r="E213" s="285">
        <v>0</v>
      </c>
    </row>
    <row r="214" spans="1:8" ht="15" customHeight="1" x14ac:dyDescent="0.2">
      <c r="A214" s="246" t="s">
        <v>324</v>
      </c>
      <c r="B214" s="280"/>
      <c r="C214" s="281"/>
      <c r="D214" s="281"/>
      <c r="E214" s="282">
        <v>0</v>
      </c>
    </row>
    <row r="215" spans="1:8" ht="15" customHeight="1" x14ac:dyDescent="0.2">
      <c r="A215" s="248" t="s">
        <v>325</v>
      </c>
      <c r="B215" s="286"/>
      <c r="C215" s="287"/>
      <c r="D215" s="287"/>
      <c r="E215" s="288"/>
    </row>
    <row r="216" spans="1:8" ht="15" customHeight="1" x14ac:dyDescent="0.2">
      <c r="A216" s="247" t="s">
        <v>326</v>
      </c>
      <c r="B216" s="283"/>
      <c r="C216" s="284"/>
      <c r="D216" s="284"/>
      <c r="E216" s="285">
        <v>0</v>
      </c>
    </row>
    <row r="217" spans="1:8" ht="15" customHeight="1" x14ac:dyDescent="0.2">
      <c r="A217" s="246" t="s">
        <v>327</v>
      </c>
      <c r="B217" s="280"/>
      <c r="C217" s="281"/>
      <c r="D217" s="281"/>
      <c r="E217" s="282">
        <v>0</v>
      </c>
    </row>
    <row r="218" spans="1:8" ht="15" customHeight="1" x14ac:dyDescent="0.2">
      <c r="A218" s="247" t="s">
        <v>328</v>
      </c>
      <c r="B218" s="283"/>
      <c r="C218" s="284"/>
      <c r="D218" s="284"/>
      <c r="E218" s="285"/>
    </row>
    <row r="219" spans="1:8" ht="15" customHeight="1" x14ac:dyDescent="0.2">
      <c r="A219" s="247" t="s">
        <v>329</v>
      </c>
      <c r="B219" s="283"/>
      <c r="C219" s="284"/>
      <c r="D219" s="284"/>
      <c r="E219" s="285">
        <v>0</v>
      </c>
      <c r="H219" s="152"/>
    </row>
    <row r="220" spans="1:8" ht="15" customHeight="1" x14ac:dyDescent="0.2">
      <c r="A220" s="247" t="s">
        <v>330</v>
      </c>
      <c r="B220" s="283"/>
      <c r="C220" s="284"/>
      <c r="D220" s="284"/>
      <c r="E220" s="285">
        <v>0</v>
      </c>
      <c r="H220" s="152"/>
    </row>
    <row r="221" spans="1:8" ht="15" customHeight="1" x14ac:dyDescent="0.2">
      <c r="A221" s="247" t="s">
        <v>331</v>
      </c>
      <c r="B221" s="283"/>
      <c r="C221" s="284"/>
      <c r="D221" s="284"/>
      <c r="E221" s="285">
        <v>0</v>
      </c>
      <c r="H221" s="152"/>
    </row>
    <row r="222" spans="1:8" ht="15" customHeight="1" x14ac:dyDescent="0.2">
      <c r="A222" s="247" t="s">
        <v>332</v>
      </c>
      <c r="B222" s="283"/>
      <c r="C222" s="284"/>
      <c r="D222" s="284"/>
      <c r="E222" s="285">
        <v>0</v>
      </c>
      <c r="H222" s="152"/>
    </row>
    <row r="223" spans="1:8" ht="15" customHeight="1" x14ac:dyDescent="0.2">
      <c r="A223" s="247" t="s">
        <v>333</v>
      </c>
      <c r="B223" s="283"/>
      <c r="C223" s="284"/>
      <c r="D223" s="284"/>
      <c r="E223" s="285">
        <v>0</v>
      </c>
      <c r="H223" s="152"/>
    </row>
    <row r="224" spans="1:8" ht="15" customHeight="1" x14ac:dyDescent="0.2">
      <c r="A224" s="247" t="s">
        <v>334</v>
      </c>
      <c r="B224" s="283"/>
      <c r="C224" s="284"/>
      <c r="D224" s="284"/>
      <c r="E224" s="285">
        <v>0</v>
      </c>
      <c r="H224" s="152"/>
    </row>
    <row r="225" spans="1:8" ht="15" customHeight="1" x14ac:dyDescent="0.2">
      <c r="A225" s="247" t="s">
        <v>335</v>
      </c>
      <c r="B225" s="283"/>
      <c r="C225" s="284"/>
      <c r="D225" s="284"/>
      <c r="E225" s="285">
        <v>0</v>
      </c>
      <c r="H225" s="152"/>
    </row>
    <row r="226" spans="1:8" ht="15" customHeight="1" x14ac:dyDescent="0.2">
      <c r="A226" s="247" t="s">
        <v>336</v>
      </c>
      <c r="B226" s="283"/>
      <c r="C226" s="284"/>
      <c r="D226" s="284"/>
      <c r="E226" s="285">
        <v>0</v>
      </c>
      <c r="H226" s="152"/>
    </row>
    <row r="227" spans="1:8" ht="15" customHeight="1" x14ac:dyDescent="0.2">
      <c r="A227" s="247" t="s">
        <v>337</v>
      </c>
      <c r="B227" s="283"/>
      <c r="C227" s="284"/>
      <c r="D227" s="284"/>
      <c r="E227" s="285">
        <v>0</v>
      </c>
      <c r="H227" s="152"/>
    </row>
    <row r="228" spans="1:8" ht="15" customHeight="1" x14ac:dyDescent="0.2">
      <c r="A228" s="247" t="s">
        <v>338</v>
      </c>
      <c r="B228" s="283"/>
      <c r="C228" s="284"/>
      <c r="D228" s="284"/>
      <c r="E228" s="285">
        <v>0</v>
      </c>
      <c r="H228" s="152"/>
    </row>
    <row r="229" spans="1:8" ht="15" customHeight="1" x14ac:dyDescent="0.2">
      <c r="A229" s="247" t="s">
        <v>339</v>
      </c>
      <c r="B229" s="283"/>
      <c r="C229" s="284"/>
      <c r="D229" s="284"/>
      <c r="E229" s="285">
        <v>0</v>
      </c>
      <c r="H229" s="152"/>
    </row>
    <row r="230" spans="1:8" ht="15" customHeight="1" x14ac:dyDescent="0.2">
      <c r="A230" s="248" t="s">
        <v>340</v>
      </c>
      <c r="B230" s="286"/>
      <c r="C230" s="287"/>
      <c r="D230" s="287"/>
      <c r="E230" s="288">
        <v>0</v>
      </c>
      <c r="H230" s="152"/>
    </row>
    <row r="231" spans="1:8" ht="15" customHeight="1" x14ac:dyDescent="0.2">
      <c r="A231" s="251" t="s">
        <v>341</v>
      </c>
      <c r="B231" s="289"/>
      <c r="C231" s="290"/>
      <c r="D231" s="290"/>
      <c r="E231" s="291">
        <v>0</v>
      </c>
      <c r="H231" s="152"/>
    </row>
    <row r="232" spans="1:8" ht="15" customHeight="1" thickBot="1" x14ac:dyDescent="0.25">
      <c r="A232" s="252" t="s">
        <v>644</v>
      </c>
      <c r="B232" s="292"/>
      <c r="C232" s="293"/>
      <c r="D232" s="293"/>
      <c r="E232" s="294">
        <v>0</v>
      </c>
    </row>
    <row r="233" spans="1:8" ht="15" customHeight="1" thickTop="1" x14ac:dyDescent="0.2">
      <c r="A233" s="247"/>
      <c r="B233" s="283"/>
      <c r="C233" s="284"/>
      <c r="D233" s="284"/>
      <c r="E233" s="285">
        <v>0</v>
      </c>
    </row>
    <row r="234" spans="1:8" ht="15" customHeight="1" x14ac:dyDescent="0.2">
      <c r="A234" s="247" t="s">
        <v>342</v>
      </c>
      <c r="B234" s="283"/>
      <c r="C234" s="284"/>
      <c r="D234" s="284"/>
      <c r="E234" s="285"/>
    </row>
    <row r="235" spans="1:8" ht="15" customHeight="1" x14ac:dyDescent="0.2">
      <c r="A235" s="246" t="s">
        <v>343</v>
      </c>
      <c r="B235" s="280"/>
      <c r="C235" s="281"/>
      <c r="D235" s="281"/>
      <c r="E235" s="282"/>
    </row>
    <row r="236" spans="1:8" ht="15" customHeight="1" x14ac:dyDescent="0.2">
      <c r="A236" s="247" t="s">
        <v>344</v>
      </c>
      <c r="B236" s="283"/>
      <c r="C236" s="284"/>
      <c r="D236" s="284"/>
      <c r="E236" s="285"/>
    </row>
    <row r="237" spans="1:8" ht="15" customHeight="1" x14ac:dyDescent="0.2">
      <c r="A237" s="248" t="s">
        <v>345</v>
      </c>
      <c r="B237" s="286"/>
      <c r="C237" s="287"/>
      <c r="D237" s="287"/>
      <c r="E237" s="288">
        <v>0</v>
      </c>
    </row>
    <row r="238" spans="1:8" ht="15" customHeight="1" x14ac:dyDescent="0.2">
      <c r="A238" s="247" t="s">
        <v>346</v>
      </c>
      <c r="B238" s="283"/>
      <c r="C238" s="284"/>
      <c r="D238" s="284"/>
      <c r="E238" s="285">
        <v>0</v>
      </c>
    </row>
    <row r="239" spans="1:8" ht="15" customHeight="1" x14ac:dyDescent="0.2">
      <c r="A239" s="246" t="s">
        <v>347</v>
      </c>
      <c r="B239" s="280"/>
      <c r="C239" s="281"/>
      <c r="D239" s="281"/>
      <c r="E239" s="282">
        <v>0</v>
      </c>
    </row>
    <row r="240" spans="1:8" ht="15" customHeight="1" x14ac:dyDescent="0.2">
      <c r="A240" s="247" t="s">
        <v>348</v>
      </c>
      <c r="B240" s="283"/>
      <c r="C240" s="284"/>
      <c r="D240" s="284"/>
      <c r="E240" s="285"/>
    </row>
    <row r="241" spans="1:5" ht="15" customHeight="1" x14ac:dyDescent="0.2">
      <c r="A241" s="250" t="s">
        <v>349</v>
      </c>
      <c r="B241" s="283"/>
      <c r="C241" s="284"/>
      <c r="D241" s="284"/>
      <c r="E241" s="285">
        <v>0</v>
      </c>
    </row>
    <row r="242" spans="1:5" ht="15" customHeight="1" x14ac:dyDescent="0.2">
      <c r="A242" s="248" t="s">
        <v>350</v>
      </c>
      <c r="B242" s="286"/>
      <c r="C242" s="287"/>
      <c r="D242" s="287"/>
      <c r="E242" s="288">
        <v>0</v>
      </c>
    </row>
    <row r="243" spans="1:5" ht="15" customHeight="1" x14ac:dyDescent="0.2">
      <c r="A243" s="247" t="s">
        <v>351</v>
      </c>
      <c r="B243" s="283"/>
      <c r="C243" s="284"/>
      <c r="D243" s="284"/>
      <c r="E243" s="285">
        <v>0</v>
      </c>
    </row>
    <row r="244" spans="1:5" ht="15" customHeight="1" x14ac:dyDescent="0.2">
      <c r="A244" s="246" t="s">
        <v>352</v>
      </c>
      <c r="B244" s="280"/>
      <c r="C244" s="281"/>
      <c r="D244" s="281"/>
      <c r="E244" s="282">
        <v>0</v>
      </c>
    </row>
    <row r="245" spans="1:5" ht="15" customHeight="1" x14ac:dyDescent="0.2">
      <c r="A245" s="248" t="s">
        <v>353</v>
      </c>
      <c r="B245" s="286"/>
      <c r="C245" s="287"/>
      <c r="D245" s="287"/>
      <c r="E245" s="288"/>
    </row>
    <row r="246" spans="1:5" ht="15" customHeight="1" x14ac:dyDescent="0.2">
      <c r="A246" s="247" t="s">
        <v>354</v>
      </c>
      <c r="B246" s="283"/>
      <c r="C246" s="284"/>
      <c r="D246" s="284"/>
      <c r="E246" s="285">
        <v>0</v>
      </c>
    </row>
    <row r="247" spans="1:5" ht="15" customHeight="1" x14ac:dyDescent="0.2">
      <c r="A247" s="246" t="s">
        <v>355</v>
      </c>
      <c r="B247" s="280"/>
      <c r="C247" s="281"/>
      <c r="D247" s="281"/>
      <c r="E247" s="282">
        <v>0</v>
      </c>
    </row>
    <row r="248" spans="1:5" ht="15" customHeight="1" x14ac:dyDescent="0.2">
      <c r="A248" s="247" t="s">
        <v>356</v>
      </c>
      <c r="B248" s="283"/>
      <c r="C248" s="284"/>
      <c r="D248" s="284"/>
      <c r="E248" s="285"/>
    </row>
    <row r="249" spans="1:5" ht="15" customHeight="1" x14ac:dyDescent="0.2">
      <c r="A249" s="247" t="s">
        <v>357</v>
      </c>
      <c r="B249" s="283"/>
      <c r="C249" s="284"/>
      <c r="D249" s="284"/>
      <c r="E249" s="285">
        <v>0</v>
      </c>
    </row>
    <row r="250" spans="1:5" ht="15" customHeight="1" x14ac:dyDescent="0.2">
      <c r="A250" s="247" t="s">
        <v>358</v>
      </c>
      <c r="B250" s="283"/>
      <c r="C250" s="284"/>
      <c r="D250" s="284"/>
      <c r="E250" s="285">
        <v>0</v>
      </c>
    </row>
    <row r="251" spans="1:5" ht="15" customHeight="1" x14ac:dyDescent="0.2">
      <c r="A251" s="247" t="s">
        <v>359</v>
      </c>
      <c r="B251" s="283"/>
      <c r="C251" s="284"/>
      <c r="D251" s="284"/>
      <c r="E251" s="285">
        <v>0</v>
      </c>
    </row>
    <row r="252" spans="1:5" ht="15" customHeight="1" x14ac:dyDescent="0.2">
      <c r="A252" s="247" t="s">
        <v>361</v>
      </c>
      <c r="B252" s="283"/>
      <c r="C252" s="284"/>
      <c r="D252" s="284"/>
      <c r="E252" s="285">
        <v>0</v>
      </c>
    </row>
    <row r="253" spans="1:5" ht="15" customHeight="1" x14ac:dyDescent="0.2">
      <c r="A253" s="248" t="s">
        <v>362</v>
      </c>
      <c r="B253" s="286"/>
      <c r="C253" s="287"/>
      <c r="D253" s="287"/>
      <c r="E253" s="288">
        <v>0</v>
      </c>
    </row>
    <row r="254" spans="1:5" ht="15" customHeight="1" x14ac:dyDescent="0.2">
      <c r="A254" s="247" t="s">
        <v>363</v>
      </c>
      <c r="B254" s="283"/>
      <c r="C254" s="284"/>
      <c r="D254" s="284"/>
      <c r="E254" s="285">
        <v>0</v>
      </c>
    </row>
    <row r="255" spans="1:5" ht="15" customHeight="1" x14ac:dyDescent="0.2">
      <c r="A255" s="246" t="s">
        <v>360</v>
      </c>
      <c r="B255" s="280"/>
      <c r="C255" s="281"/>
      <c r="D255" s="281"/>
      <c r="E255" s="282">
        <v>0</v>
      </c>
    </row>
    <row r="256" spans="1:5" ht="15" customHeight="1" x14ac:dyDescent="0.2">
      <c r="A256" s="247" t="s">
        <v>364</v>
      </c>
      <c r="B256" s="283"/>
      <c r="C256" s="284"/>
      <c r="D256" s="284"/>
      <c r="E256" s="285"/>
    </row>
    <row r="257" spans="1:5" ht="15" customHeight="1" x14ac:dyDescent="0.2">
      <c r="A257" s="248" t="s">
        <v>365</v>
      </c>
      <c r="B257" s="286"/>
      <c r="C257" s="287"/>
      <c r="D257" s="287"/>
      <c r="E257" s="288">
        <v>0</v>
      </c>
    </row>
    <row r="258" spans="1:5" ht="15" customHeight="1" x14ac:dyDescent="0.2">
      <c r="A258" s="251" t="s">
        <v>366</v>
      </c>
      <c r="B258" s="289"/>
      <c r="C258" s="290"/>
      <c r="D258" s="290"/>
      <c r="E258" s="291">
        <v>0</v>
      </c>
    </row>
    <row r="259" spans="1:5" ht="15" customHeight="1" thickBot="1" x14ac:dyDescent="0.25">
      <c r="A259" s="252" t="s">
        <v>367</v>
      </c>
      <c r="B259" s="292"/>
      <c r="C259" s="293"/>
      <c r="D259" s="293"/>
      <c r="E259" s="294">
        <v>0</v>
      </c>
    </row>
    <row r="260" spans="1:5" ht="15" customHeight="1" thickTop="1" x14ac:dyDescent="0.2">
      <c r="A260" s="247" t="s">
        <v>368</v>
      </c>
      <c r="B260" s="283"/>
      <c r="C260" s="284"/>
      <c r="D260" s="284"/>
      <c r="E260" s="285">
        <v>0</v>
      </c>
    </row>
    <row r="261" spans="1:5" ht="15" customHeight="1" x14ac:dyDescent="0.2">
      <c r="A261" s="246" t="s">
        <v>369</v>
      </c>
      <c r="B261" s="280"/>
      <c r="C261" s="281"/>
      <c r="D261" s="281"/>
      <c r="E261" s="282"/>
    </row>
    <row r="262" spans="1:5" ht="15" customHeight="1" x14ac:dyDescent="0.2">
      <c r="A262" s="248" t="s">
        <v>370</v>
      </c>
      <c r="B262" s="286"/>
      <c r="C262" s="287"/>
      <c r="D262" s="287"/>
      <c r="E262" s="288"/>
    </row>
    <row r="263" spans="1:5" ht="15" customHeight="1" x14ac:dyDescent="0.2">
      <c r="A263" s="247" t="s">
        <v>371</v>
      </c>
      <c r="B263" s="283"/>
      <c r="C263" s="284"/>
      <c r="D263" s="284"/>
      <c r="E263" s="285">
        <v>0</v>
      </c>
    </row>
    <row r="264" spans="1:5" ht="15" customHeight="1" x14ac:dyDescent="0.2">
      <c r="A264" s="246" t="s">
        <v>372</v>
      </c>
      <c r="B264" s="280"/>
      <c r="C264" s="281"/>
      <c r="D264" s="281"/>
      <c r="E264" s="282">
        <v>0</v>
      </c>
    </row>
    <row r="265" spans="1:5" ht="15" customHeight="1" x14ac:dyDescent="0.2">
      <c r="A265" s="247" t="s">
        <v>373</v>
      </c>
      <c r="B265" s="283"/>
      <c r="C265" s="284"/>
      <c r="D265" s="284"/>
      <c r="E265" s="285"/>
    </row>
    <row r="266" spans="1:5" ht="15" customHeight="1" x14ac:dyDescent="0.2">
      <c r="A266" s="247" t="s">
        <v>265</v>
      </c>
      <c r="B266" s="283"/>
      <c r="C266" s="284"/>
      <c r="D266" s="284"/>
      <c r="E266" s="285">
        <v>0</v>
      </c>
    </row>
    <row r="267" spans="1:5" ht="15" customHeight="1" x14ac:dyDescent="0.2">
      <c r="A267" s="248" t="s">
        <v>374</v>
      </c>
      <c r="B267" s="286"/>
      <c r="C267" s="287"/>
      <c r="D267" s="287"/>
      <c r="E267" s="288">
        <v>0</v>
      </c>
    </row>
    <row r="268" spans="1:5" ht="15" customHeight="1" x14ac:dyDescent="0.2">
      <c r="A268" s="247" t="s">
        <v>375</v>
      </c>
      <c r="B268" s="283"/>
      <c r="C268" s="284"/>
      <c r="D268" s="284"/>
      <c r="E268" s="285">
        <v>0</v>
      </c>
    </row>
    <row r="269" spans="1:5" ht="15" customHeight="1" x14ac:dyDescent="0.2">
      <c r="A269" s="246" t="s">
        <v>376</v>
      </c>
      <c r="B269" s="280"/>
      <c r="C269" s="281"/>
      <c r="D269" s="281"/>
      <c r="E269" s="282">
        <v>0</v>
      </c>
    </row>
    <row r="270" spans="1:5" ht="15" customHeight="1" x14ac:dyDescent="0.2">
      <c r="A270" s="247" t="s">
        <v>377</v>
      </c>
      <c r="B270" s="283"/>
      <c r="C270" s="284"/>
      <c r="D270" s="284"/>
      <c r="E270" s="285"/>
    </row>
    <row r="271" spans="1:5" ht="15" customHeight="1" x14ac:dyDescent="0.2">
      <c r="A271" s="247" t="s">
        <v>378</v>
      </c>
      <c r="B271" s="283"/>
      <c r="C271" s="284"/>
      <c r="D271" s="284"/>
      <c r="E271" s="285">
        <v>0</v>
      </c>
    </row>
    <row r="272" spans="1:5" ht="15" customHeight="1" x14ac:dyDescent="0.2">
      <c r="A272" s="248" t="s">
        <v>379</v>
      </c>
      <c r="B272" s="286"/>
      <c r="C272" s="287"/>
      <c r="D272" s="287"/>
      <c r="E272" s="288">
        <v>0</v>
      </c>
    </row>
    <row r="273" spans="1:5" ht="15" customHeight="1" x14ac:dyDescent="0.2">
      <c r="A273" s="247" t="s">
        <v>380</v>
      </c>
      <c r="B273" s="283"/>
      <c r="C273" s="284"/>
      <c r="D273" s="284"/>
      <c r="E273" s="285">
        <v>0</v>
      </c>
    </row>
    <row r="274" spans="1:5" ht="15" customHeight="1" x14ac:dyDescent="0.2">
      <c r="A274" s="248"/>
      <c r="B274" s="286"/>
      <c r="C274" s="287"/>
      <c r="D274" s="287"/>
      <c r="E274" s="288">
        <v>0</v>
      </c>
    </row>
    <row r="275" spans="1:5" ht="15" customHeight="1" thickBot="1" x14ac:dyDescent="0.25">
      <c r="A275" s="249" t="s">
        <v>440</v>
      </c>
      <c r="B275" s="271"/>
      <c r="C275" s="272"/>
      <c r="D275" s="272"/>
      <c r="E275" s="273">
        <v>0</v>
      </c>
    </row>
    <row r="276" spans="1:5" ht="15" customHeight="1" thickTop="1" x14ac:dyDescent="0.2">
      <c r="A276" s="238"/>
      <c r="B276" s="295"/>
      <c r="C276" s="296"/>
      <c r="D276" s="296"/>
      <c r="E276" s="297">
        <v>0</v>
      </c>
    </row>
    <row r="277" spans="1:5" ht="15" customHeight="1" x14ac:dyDescent="0.2">
      <c r="A277" t="s">
        <v>453</v>
      </c>
      <c r="B277" s="298"/>
      <c r="C277" s="299"/>
      <c r="D277" s="299"/>
      <c r="E277" s="300"/>
    </row>
    <row r="278" spans="1:5" ht="15" customHeight="1" x14ac:dyDescent="0.2">
      <c r="A278" s="239" t="s">
        <v>381</v>
      </c>
      <c r="B278" s="265"/>
      <c r="C278" s="266"/>
      <c r="D278" s="266"/>
      <c r="E278" s="267"/>
    </row>
    <row r="279" spans="1:5" ht="15" customHeight="1" x14ac:dyDescent="0.2">
      <c r="A279" s="151" t="s">
        <v>382</v>
      </c>
      <c r="B279" s="259"/>
      <c r="C279" s="260"/>
      <c r="D279" s="260"/>
      <c r="E279" s="261"/>
    </row>
    <row r="280" spans="1:5" ht="15" customHeight="1" x14ac:dyDescent="0.2">
      <c r="A280" s="151" t="s">
        <v>383</v>
      </c>
      <c r="B280" s="259"/>
      <c r="C280" s="260"/>
      <c r="D280" s="260"/>
      <c r="E280" s="261">
        <v>0</v>
      </c>
    </row>
    <row r="281" spans="1:5" ht="15" customHeight="1" x14ac:dyDescent="0.2">
      <c r="A281" s="151" t="s">
        <v>384</v>
      </c>
      <c r="B281" s="259"/>
      <c r="C281" s="260"/>
      <c r="D281" s="260"/>
      <c r="E281" s="261">
        <v>0</v>
      </c>
    </row>
    <row r="282" spans="1:5" ht="15" customHeight="1" x14ac:dyDescent="0.2">
      <c r="A282" s="151" t="s">
        <v>385</v>
      </c>
      <c r="B282" s="259"/>
      <c r="C282" s="260"/>
      <c r="D282" s="260"/>
      <c r="E282" s="261">
        <v>0</v>
      </c>
    </row>
    <row r="283" spans="1:5" ht="15" customHeight="1" x14ac:dyDescent="0.2">
      <c r="A283" s="151" t="s">
        <v>386</v>
      </c>
      <c r="B283" s="259"/>
      <c r="C283" s="260"/>
      <c r="D283" s="260"/>
      <c r="E283" s="261">
        <v>0</v>
      </c>
    </row>
    <row r="284" spans="1:5" ht="15" customHeight="1" x14ac:dyDescent="0.2">
      <c r="A284" s="151" t="s">
        <v>387</v>
      </c>
      <c r="B284" s="259"/>
      <c r="C284" s="260"/>
      <c r="D284" s="260"/>
      <c r="E284" s="261">
        <v>0</v>
      </c>
    </row>
    <row r="285" spans="1:5" ht="15" customHeight="1" x14ac:dyDescent="0.2">
      <c r="A285" s="151" t="s">
        <v>388</v>
      </c>
      <c r="B285" s="259"/>
      <c r="C285" s="260"/>
      <c r="D285" s="260"/>
      <c r="E285" s="261">
        <v>0</v>
      </c>
    </row>
    <row r="286" spans="1:5" ht="15" customHeight="1" x14ac:dyDescent="0.2">
      <c r="A286" s="151" t="s">
        <v>389</v>
      </c>
      <c r="B286" s="259"/>
      <c r="C286" s="260"/>
      <c r="D286" s="260"/>
      <c r="E286" s="261">
        <v>0</v>
      </c>
    </row>
    <row r="287" spans="1:5" ht="15" customHeight="1" x14ac:dyDescent="0.2">
      <c r="A287" s="241" t="s">
        <v>390</v>
      </c>
      <c r="B287" s="259"/>
      <c r="C287" s="260"/>
      <c r="D287" s="260"/>
      <c r="E287" s="261">
        <v>0</v>
      </c>
    </row>
    <row r="288" spans="1:5" ht="15" customHeight="1" x14ac:dyDescent="0.2">
      <c r="A288" s="241" t="s">
        <v>391</v>
      </c>
      <c r="B288" s="259"/>
      <c r="C288" s="260"/>
      <c r="D288" s="260"/>
      <c r="E288" s="261">
        <v>0</v>
      </c>
    </row>
    <row r="289" spans="1:5" ht="15" customHeight="1" x14ac:dyDescent="0.2">
      <c r="A289" s="253" t="s">
        <v>392</v>
      </c>
      <c r="B289" s="265"/>
      <c r="C289" s="266"/>
      <c r="D289" s="266"/>
      <c r="E289" s="267">
        <v>0</v>
      </c>
    </row>
    <row r="290" spans="1:5" ht="15" customHeight="1" x14ac:dyDescent="0.2">
      <c r="A290" s="241" t="s">
        <v>393</v>
      </c>
      <c r="B290" s="259"/>
      <c r="C290" s="260"/>
      <c r="D290" s="260"/>
      <c r="E290" s="261">
        <v>0</v>
      </c>
    </row>
    <row r="291" spans="1:5" ht="15" customHeight="1" x14ac:dyDescent="0.2">
      <c r="A291" s="241" t="s">
        <v>394</v>
      </c>
      <c r="B291" s="259"/>
      <c r="C291" s="260"/>
      <c r="D291" s="260"/>
      <c r="E291" s="261">
        <v>0</v>
      </c>
    </row>
    <row r="292" spans="1:5" ht="15" customHeight="1" x14ac:dyDescent="0.2">
      <c r="A292" s="253" t="s">
        <v>395</v>
      </c>
      <c r="B292" s="265"/>
      <c r="C292" s="266"/>
      <c r="D292" s="266"/>
      <c r="E292" s="267">
        <v>0</v>
      </c>
    </row>
    <row r="293" spans="1:5" ht="15" customHeight="1" x14ac:dyDescent="0.2">
      <c r="A293" s="241" t="s">
        <v>396</v>
      </c>
      <c r="B293" s="259"/>
      <c r="C293" s="260"/>
      <c r="D293" s="260"/>
      <c r="E293" s="261">
        <v>0</v>
      </c>
    </row>
    <row r="294" spans="1:5" ht="15" customHeight="1" x14ac:dyDescent="0.2">
      <c r="A294" s="241" t="s">
        <v>397</v>
      </c>
      <c r="B294" s="259"/>
      <c r="C294" s="260"/>
      <c r="D294" s="260"/>
      <c r="E294" s="261">
        <v>0</v>
      </c>
    </row>
    <row r="295" spans="1:5" ht="15" customHeight="1" x14ac:dyDescent="0.2">
      <c r="A295" s="241" t="s">
        <v>398</v>
      </c>
      <c r="B295" s="259"/>
      <c r="C295" s="260"/>
      <c r="D295" s="260"/>
      <c r="E295" s="261">
        <v>0</v>
      </c>
    </row>
    <row r="296" spans="1:5" ht="15" customHeight="1" x14ac:dyDescent="0.2">
      <c r="A296" s="241" t="s">
        <v>399</v>
      </c>
      <c r="B296" s="259"/>
      <c r="C296" s="260"/>
      <c r="D296" s="260"/>
      <c r="E296" s="261">
        <v>0</v>
      </c>
    </row>
    <row r="297" spans="1:5" ht="15" customHeight="1" x14ac:dyDescent="0.2">
      <c r="A297" s="151" t="s">
        <v>400</v>
      </c>
      <c r="B297" s="259"/>
      <c r="C297" s="260"/>
      <c r="D297" s="260"/>
      <c r="E297" s="261">
        <v>0</v>
      </c>
    </row>
    <row r="298" spans="1:5" ht="15" customHeight="1" x14ac:dyDescent="0.2">
      <c r="A298" s="151" t="s">
        <v>401</v>
      </c>
      <c r="B298" s="259"/>
      <c r="C298" s="260"/>
      <c r="D298" s="260"/>
      <c r="E298" s="261">
        <v>0</v>
      </c>
    </row>
    <row r="299" spans="1:5" ht="15" customHeight="1" x14ac:dyDescent="0.2">
      <c r="A299" s="151" t="s">
        <v>402</v>
      </c>
      <c r="B299" s="259"/>
      <c r="C299" s="260"/>
      <c r="D299" s="260"/>
      <c r="E299" s="261">
        <v>0</v>
      </c>
    </row>
    <row r="300" spans="1:5" ht="15" customHeight="1" x14ac:dyDescent="0.2">
      <c r="A300" s="151" t="s">
        <v>403</v>
      </c>
      <c r="B300" s="259"/>
      <c r="C300" s="260"/>
      <c r="D300" s="260"/>
      <c r="E300" s="261">
        <v>0</v>
      </c>
    </row>
    <row r="301" spans="1:5" ht="15" customHeight="1" x14ac:dyDescent="0.2">
      <c r="A301" s="151" t="s">
        <v>404</v>
      </c>
      <c r="B301" s="259"/>
      <c r="C301" s="260"/>
      <c r="D301" s="260"/>
      <c r="E301" s="261">
        <v>0</v>
      </c>
    </row>
    <row r="302" spans="1:5" ht="15" customHeight="1" x14ac:dyDescent="0.2">
      <c r="A302" s="240" t="s">
        <v>108</v>
      </c>
      <c r="B302" s="262"/>
      <c r="C302" s="263"/>
      <c r="D302" s="263"/>
      <c r="E302" s="264">
        <v>0</v>
      </c>
    </row>
    <row r="303" spans="1:5" ht="15" customHeight="1" x14ac:dyDescent="0.2">
      <c r="A303" s="151" t="s">
        <v>109</v>
      </c>
      <c r="B303" s="259"/>
      <c r="C303" s="260"/>
      <c r="D303" s="260"/>
      <c r="E303" s="261">
        <v>0</v>
      </c>
    </row>
    <row r="304" spans="1:5" ht="15" customHeight="1" x14ac:dyDescent="0.2">
      <c r="A304" s="151" t="s">
        <v>110</v>
      </c>
      <c r="B304" s="259"/>
      <c r="C304" s="260"/>
      <c r="D304" s="260"/>
      <c r="E304" s="261">
        <v>0</v>
      </c>
    </row>
    <row r="305" spans="1:5" ht="15" customHeight="1" x14ac:dyDescent="0.2">
      <c r="A305" s="241" t="s">
        <v>111</v>
      </c>
      <c r="B305" s="259"/>
      <c r="C305" s="260"/>
      <c r="D305" s="260"/>
      <c r="E305" s="261"/>
    </row>
    <row r="306" spans="1:5" ht="15" customHeight="1" x14ac:dyDescent="0.2">
      <c r="A306" s="241" t="s">
        <v>112</v>
      </c>
      <c r="B306" s="259"/>
      <c r="C306" s="260"/>
      <c r="D306" s="260"/>
      <c r="E306" s="261">
        <v>0</v>
      </c>
    </row>
    <row r="307" spans="1:5" ht="15" customHeight="1" x14ac:dyDescent="0.2">
      <c r="A307" s="241" t="s">
        <v>113</v>
      </c>
      <c r="B307" s="259"/>
      <c r="C307" s="260"/>
      <c r="D307" s="260"/>
      <c r="E307" s="261">
        <v>0</v>
      </c>
    </row>
    <row r="308" spans="1:5" ht="15" customHeight="1" x14ac:dyDescent="0.2">
      <c r="A308" s="254" t="s">
        <v>114</v>
      </c>
      <c r="B308" s="283"/>
      <c r="C308" s="284"/>
      <c r="D308" s="284"/>
      <c r="E308" s="285">
        <v>0</v>
      </c>
    </row>
    <row r="309" spans="1:5" ht="15" customHeight="1" x14ac:dyDescent="0.2">
      <c r="A309" s="241" t="s">
        <v>115</v>
      </c>
      <c r="B309" s="259"/>
      <c r="C309" s="260"/>
      <c r="D309" s="260"/>
      <c r="E309" s="261">
        <v>0</v>
      </c>
    </row>
    <row r="310" spans="1:5" ht="15" customHeight="1" x14ac:dyDescent="0.2">
      <c r="A310" s="250" t="s">
        <v>116</v>
      </c>
      <c r="B310" s="283"/>
      <c r="C310" s="284"/>
      <c r="D310" s="284"/>
      <c r="E310" s="285">
        <v>0</v>
      </c>
    </row>
    <row r="311" spans="1:5" ht="15" customHeight="1" x14ac:dyDescent="0.2">
      <c r="A311" s="250" t="s">
        <v>117</v>
      </c>
      <c r="B311" s="283"/>
      <c r="C311" s="284"/>
      <c r="D311" s="284"/>
      <c r="E311" s="285">
        <v>0</v>
      </c>
    </row>
    <row r="312" spans="1:5" ht="15" customHeight="1" x14ac:dyDescent="0.2">
      <c r="A312" s="250" t="s">
        <v>118</v>
      </c>
      <c r="B312" s="283"/>
      <c r="C312" s="284"/>
      <c r="D312" s="284"/>
      <c r="E312" s="285">
        <v>0</v>
      </c>
    </row>
    <row r="313" spans="1:5" ht="15" customHeight="1" x14ac:dyDescent="0.2">
      <c r="A313" s="248" t="s">
        <v>119</v>
      </c>
      <c r="B313" s="286"/>
      <c r="C313" s="287"/>
      <c r="D313" s="287"/>
      <c r="E313" s="288">
        <v>0</v>
      </c>
    </row>
    <row r="314" spans="1:5" ht="15" customHeight="1" x14ac:dyDescent="0.2">
      <c r="A314" s="247" t="s">
        <v>120</v>
      </c>
      <c r="B314" s="283"/>
      <c r="C314" s="284"/>
      <c r="D314" s="284"/>
      <c r="E314" s="285">
        <v>0</v>
      </c>
    </row>
    <row r="315" spans="1:5" ht="15" customHeight="1" x14ac:dyDescent="0.2">
      <c r="A315" s="246" t="s">
        <v>121</v>
      </c>
      <c r="B315" s="280"/>
      <c r="C315" s="281"/>
      <c r="D315" s="281"/>
      <c r="E315" s="282">
        <v>0</v>
      </c>
    </row>
    <row r="316" spans="1:5" ht="15" customHeight="1" x14ac:dyDescent="0.2">
      <c r="A316" s="247" t="s">
        <v>122</v>
      </c>
      <c r="B316" s="283"/>
      <c r="C316" s="284"/>
      <c r="D316" s="284"/>
      <c r="E316" s="285"/>
    </row>
    <row r="317" spans="1:5" ht="15" customHeight="1" x14ac:dyDescent="0.2">
      <c r="A317" s="248" t="s">
        <v>123</v>
      </c>
      <c r="B317" s="286"/>
      <c r="C317" s="287"/>
      <c r="D317" s="287"/>
      <c r="E317" s="288">
        <v>0</v>
      </c>
    </row>
    <row r="318" spans="1:5" ht="15" customHeight="1" x14ac:dyDescent="0.2">
      <c r="A318" s="247" t="s">
        <v>124</v>
      </c>
      <c r="B318" s="283"/>
      <c r="C318" s="284"/>
      <c r="D318" s="284"/>
      <c r="E318" s="285">
        <v>0</v>
      </c>
    </row>
    <row r="319" spans="1:5" ht="15" customHeight="1" x14ac:dyDescent="0.2">
      <c r="A319" s="247"/>
      <c r="B319" s="283"/>
      <c r="C319" s="284"/>
      <c r="D319" s="284"/>
      <c r="E319" s="285">
        <v>0</v>
      </c>
    </row>
    <row r="320" spans="1:5" ht="15" customHeight="1" x14ac:dyDescent="0.2">
      <c r="A320" s="248" t="s">
        <v>450</v>
      </c>
      <c r="B320" s="286"/>
      <c r="C320" s="287"/>
      <c r="D320" s="287"/>
      <c r="E320" s="288">
        <v>0</v>
      </c>
    </row>
    <row r="321" spans="1:6" ht="15" customHeight="1" x14ac:dyDescent="0.2">
      <c r="A321" s="247"/>
      <c r="B321" s="283"/>
      <c r="C321" s="284"/>
      <c r="D321" s="284"/>
      <c r="E321" s="285">
        <v>0</v>
      </c>
    </row>
    <row r="322" spans="1:6" ht="15" customHeight="1" thickBot="1" x14ac:dyDescent="0.25">
      <c r="A322" s="255" t="s">
        <v>454</v>
      </c>
      <c r="B322" s="301"/>
      <c r="C322" s="302"/>
      <c r="D322" s="302"/>
      <c r="E322" s="303"/>
    </row>
    <row r="323" spans="1:6" ht="15" customHeight="1" thickTop="1" x14ac:dyDescent="0.2"/>
    <row r="324" spans="1:6" ht="12.75" x14ac:dyDescent="0.2">
      <c r="A324" s="152"/>
      <c r="B324" s="152"/>
      <c r="C324" s="152"/>
      <c r="D324" s="152"/>
      <c r="E324" s="152"/>
    </row>
    <row r="331" spans="1:6" ht="15" customHeight="1" x14ac:dyDescent="0.2">
      <c r="F331" s="149"/>
    </row>
    <row r="332" spans="1:6" ht="15" customHeight="1" x14ac:dyDescent="0.2">
      <c r="F332" s="149"/>
    </row>
    <row r="333" spans="1:6" ht="15" customHeight="1" x14ac:dyDescent="0.2">
      <c r="F333" s="149"/>
    </row>
    <row r="334" spans="1:6" ht="15" customHeight="1" x14ac:dyDescent="0.2">
      <c r="F334" s="149"/>
    </row>
    <row r="335" spans="1:6" ht="15" customHeight="1" x14ac:dyDescent="0.2">
      <c r="F335" s="149"/>
    </row>
    <row r="336" spans="1:6" ht="15" customHeight="1" x14ac:dyDescent="0.2">
      <c r="F336" s="149"/>
    </row>
    <row r="337" spans="6:6" ht="15" customHeight="1" x14ac:dyDescent="0.2">
      <c r="F337" s="149"/>
    </row>
    <row r="338" spans="6:6" ht="15" customHeight="1" x14ac:dyDescent="0.2">
      <c r="F338" s="149"/>
    </row>
  </sheetData>
  <phoneticPr fontId="19" type="noConversion"/>
  <pageMargins left="0.7" right="0.7" top="0.5" bottom="0.5" header="0.3" footer="0.3"/>
  <pageSetup scale="82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H66"/>
  <sheetViews>
    <sheetView topLeftCell="A40" zoomScaleNormal="100" workbookViewId="0">
      <selection activeCell="J52" sqref="J52"/>
    </sheetView>
  </sheetViews>
  <sheetFormatPr defaultColWidth="8.85546875" defaultRowHeight="15.95" customHeight="1" x14ac:dyDescent="0.2"/>
  <cols>
    <col min="1" max="1" width="3.28515625" style="80" customWidth="1"/>
    <col min="2" max="2" width="48.5703125" style="80" customWidth="1"/>
    <col min="3" max="3" width="15.140625" style="80" customWidth="1"/>
    <col min="4" max="4" width="13.85546875" style="80" customWidth="1"/>
    <col min="5" max="5" width="13.140625" style="80" customWidth="1"/>
    <col min="6" max="6" width="13.7109375" style="80" customWidth="1"/>
    <col min="7" max="7" width="10.5703125" style="80" customWidth="1"/>
    <col min="8" max="8" width="15.7109375" style="80" customWidth="1"/>
    <col min="9" max="16384" width="8.85546875" style="80"/>
  </cols>
  <sheetData>
    <row r="1" spans="1:8" ht="15.95" customHeight="1" x14ac:dyDescent="0.2">
      <c r="A1" s="79"/>
      <c r="B1" s="235" t="s">
        <v>406</v>
      </c>
      <c r="C1" s="235"/>
      <c r="D1" s="235"/>
      <c r="E1" s="235"/>
      <c r="F1" s="235"/>
      <c r="G1" s="235"/>
      <c r="H1" s="235"/>
    </row>
    <row r="2" spans="1:8" ht="15.95" customHeight="1" x14ac:dyDescent="0.2">
      <c r="A2" s="81"/>
      <c r="B2" s="236" t="s">
        <v>80</v>
      </c>
      <c r="C2" s="236"/>
      <c r="D2" s="236"/>
      <c r="E2" s="236"/>
      <c r="F2" s="236"/>
      <c r="G2" s="236"/>
      <c r="H2" s="236"/>
    </row>
    <row r="3" spans="1:8" ht="15.95" customHeight="1" x14ac:dyDescent="0.2">
      <c r="A3" s="236" t="str">
        <f>'Allocated (R)'!A3</f>
        <v>FOR THE MONTH ENDED NOVEMBER 30, 2015</v>
      </c>
      <c r="B3" s="236"/>
      <c r="C3" s="236"/>
      <c r="D3" s="236"/>
      <c r="E3" s="236"/>
      <c r="F3" s="236"/>
      <c r="G3" s="236"/>
      <c r="H3" s="236"/>
    </row>
    <row r="4" spans="1:8" ht="15.95" customHeight="1" x14ac:dyDescent="0.2">
      <c r="A4" s="82"/>
      <c r="B4" s="237" t="str">
        <f>'Allocated (R)'!A5</f>
        <v>(Based on allocation factors developed for the 12 ME 12/31/2014)</v>
      </c>
      <c r="C4" s="237"/>
      <c r="D4" s="237"/>
      <c r="E4" s="237"/>
      <c r="F4" s="237"/>
      <c r="G4" s="237"/>
      <c r="H4" s="237"/>
    </row>
    <row r="5" spans="1:8" ht="51" x14ac:dyDescent="0.2">
      <c r="A5" s="83"/>
      <c r="B5" s="84" t="s">
        <v>81</v>
      </c>
      <c r="C5" s="146" t="s">
        <v>82</v>
      </c>
      <c r="D5" s="146" t="s">
        <v>83</v>
      </c>
      <c r="E5" s="147" t="s">
        <v>196</v>
      </c>
      <c r="F5" s="148" t="s">
        <v>98</v>
      </c>
      <c r="G5" s="148" t="s">
        <v>99</v>
      </c>
      <c r="H5" s="146" t="s">
        <v>444</v>
      </c>
    </row>
    <row r="6" spans="1:8" ht="15.95" customHeight="1" thickBot="1" x14ac:dyDescent="0.25">
      <c r="A6" s="85" t="s">
        <v>427</v>
      </c>
      <c r="B6" s="86"/>
      <c r="C6" s="117"/>
      <c r="D6" s="117"/>
      <c r="E6" s="138"/>
      <c r="F6" s="139"/>
      <c r="G6" s="139"/>
      <c r="H6" s="87"/>
    </row>
    <row r="7" spans="1:8" ht="15.95" customHeight="1" thickTop="1" x14ac:dyDescent="0.2">
      <c r="A7" s="85"/>
      <c r="B7" s="88" t="s">
        <v>619</v>
      </c>
      <c r="C7" s="165">
        <f t="shared" ref="C7:D10" si="0">$H7*F7</f>
        <v>0</v>
      </c>
      <c r="D7" s="166">
        <f t="shared" si="0"/>
        <v>0</v>
      </c>
      <c r="E7" s="160">
        <v>1</v>
      </c>
      <c r="F7" s="140">
        <f>VLOOKUP($E7,$B$60:$G$66,5,FALSE)</f>
        <v>0.58179999999999998</v>
      </c>
      <c r="G7" s="179">
        <f>VLOOKUP($E7,$B$60:$G$66,6,FALSE)</f>
        <v>0.41820000000000002</v>
      </c>
      <c r="H7" s="185">
        <f>'UIP Detail (R)'!D200</f>
        <v>0</v>
      </c>
    </row>
    <row r="8" spans="1:8" ht="15.95" customHeight="1" x14ac:dyDescent="0.2">
      <c r="A8" s="85" t="s">
        <v>85</v>
      </c>
      <c r="B8" s="88" t="s">
        <v>620</v>
      </c>
      <c r="C8" s="167">
        <f t="shared" si="0"/>
        <v>0</v>
      </c>
      <c r="D8" s="168">
        <f t="shared" si="0"/>
        <v>0</v>
      </c>
      <c r="E8" s="161">
        <v>2</v>
      </c>
      <c r="F8" s="140">
        <f>VLOOKUP($E8,$B$60:$G$66,5,FALSE)</f>
        <v>0.62270000000000003</v>
      </c>
      <c r="G8" s="179">
        <f>VLOOKUP($E8,$B$60:$G$66,6,FALSE)</f>
        <v>0.37730000000000002</v>
      </c>
      <c r="H8" s="186">
        <f>'UIP Detail (R)'!D201</f>
        <v>0</v>
      </c>
    </row>
    <row r="9" spans="1:8" ht="15.95" customHeight="1" x14ac:dyDescent="0.2">
      <c r="A9" s="85" t="s">
        <v>85</v>
      </c>
      <c r="B9" s="88" t="s">
        <v>621</v>
      </c>
      <c r="C9" s="167">
        <f t="shared" si="0"/>
        <v>0</v>
      </c>
      <c r="D9" s="168">
        <f t="shared" si="0"/>
        <v>0</v>
      </c>
      <c r="E9" s="161">
        <v>1</v>
      </c>
      <c r="F9" s="140">
        <f>VLOOKUP($E9,$B$60:$G$66,5,FALSE)</f>
        <v>0.58179999999999998</v>
      </c>
      <c r="G9" s="179">
        <f>VLOOKUP($E9,$B$60:$G$66,6,FALSE)</f>
        <v>0.41820000000000002</v>
      </c>
      <c r="H9" s="186">
        <f>'UIP Detail (R)'!D202</f>
        <v>0</v>
      </c>
    </row>
    <row r="10" spans="1:8" ht="15.95" customHeight="1" x14ac:dyDescent="0.2">
      <c r="A10" s="85" t="s">
        <v>85</v>
      </c>
      <c r="B10" s="88" t="s">
        <v>623</v>
      </c>
      <c r="C10" s="169">
        <f t="shared" si="0"/>
        <v>0</v>
      </c>
      <c r="D10" s="170">
        <f t="shared" si="0"/>
        <v>0</v>
      </c>
      <c r="E10" s="162">
        <v>1</v>
      </c>
      <c r="F10" s="141">
        <f>VLOOKUP($E10,$B$60:$G$66,5,FALSE)</f>
        <v>0.58179999999999998</v>
      </c>
      <c r="G10" s="180">
        <f>VLOOKUP($E10,$B$60:$G$66,6,FALSE)</f>
        <v>0.41820000000000002</v>
      </c>
      <c r="H10" s="187">
        <f>'UIP Detail (R)'!D204</f>
        <v>0</v>
      </c>
    </row>
    <row r="11" spans="1:8" ht="15.95" customHeight="1" x14ac:dyDescent="0.2">
      <c r="A11" s="85" t="s">
        <v>85</v>
      </c>
      <c r="B11" s="91" t="s">
        <v>467</v>
      </c>
      <c r="C11" s="171">
        <f>SUM(C7:C10)</f>
        <v>0</v>
      </c>
      <c r="D11" s="172">
        <f>SUM(D7:D10)</f>
        <v>0</v>
      </c>
      <c r="E11" s="160"/>
      <c r="F11" s="142"/>
      <c r="G11" s="181"/>
      <c r="H11" s="186">
        <f>SUM(H7:H10)</f>
        <v>0</v>
      </c>
    </row>
    <row r="12" spans="1:8" ht="15.95" customHeight="1" x14ac:dyDescent="0.2">
      <c r="A12" s="85" t="s">
        <v>428</v>
      </c>
      <c r="B12" s="91"/>
      <c r="C12" s="167"/>
      <c r="D12" s="168"/>
      <c r="E12" s="161"/>
      <c r="F12" s="143"/>
      <c r="G12" s="181"/>
      <c r="H12" s="188"/>
    </row>
    <row r="13" spans="1:8" ht="15.95" customHeight="1" x14ac:dyDescent="0.2">
      <c r="A13" s="85"/>
      <c r="B13" s="88" t="s">
        <v>624</v>
      </c>
      <c r="C13" s="171">
        <f t="shared" ref="C13:D19" si="1">$H13*F13</f>
        <v>0</v>
      </c>
      <c r="D13" s="172">
        <f t="shared" si="1"/>
        <v>0</v>
      </c>
      <c r="E13" s="160">
        <v>1</v>
      </c>
      <c r="F13" s="140">
        <f t="shared" ref="F13:F19" si="2">VLOOKUP($E13,$B$60:$G$66,5,FALSE)</f>
        <v>0.58179999999999998</v>
      </c>
      <c r="G13" s="179">
        <f t="shared" ref="G13:G19" si="3">VLOOKUP($E13,$B$60:$G$66,6,FALSE)</f>
        <v>0.41820000000000002</v>
      </c>
      <c r="H13" s="186">
        <f>'UIP Detail (R)'!D207</f>
        <v>0</v>
      </c>
    </row>
    <row r="14" spans="1:8" ht="15.95" customHeight="1" x14ac:dyDescent="0.2">
      <c r="A14" s="85" t="s">
        <v>85</v>
      </c>
      <c r="B14" s="88" t="s">
        <v>625</v>
      </c>
      <c r="C14" s="167">
        <f t="shared" si="1"/>
        <v>0</v>
      </c>
      <c r="D14" s="168">
        <f t="shared" si="1"/>
        <v>0</v>
      </c>
      <c r="E14" s="161">
        <v>1</v>
      </c>
      <c r="F14" s="140">
        <f t="shared" si="2"/>
        <v>0.58179999999999998</v>
      </c>
      <c r="G14" s="179">
        <f t="shared" si="3"/>
        <v>0.41820000000000002</v>
      </c>
      <c r="H14" s="186">
        <f>'UIP Detail (R)'!D208</f>
        <v>0</v>
      </c>
    </row>
    <row r="15" spans="1:8" ht="15.95" customHeight="1" x14ac:dyDescent="0.2">
      <c r="A15" s="85" t="s">
        <v>85</v>
      </c>
      <c r="B15" s="88" t="s">
        <v>626</v>
      </c>
      <c r="C15" s="167">
        <f t="shared" si="1"/>
        <v>0</v>
      </c>
      <c r="D15" s="168">
        <f t="shared" si="1"/>
        <v>0</v>
      </c>
      <c r="E15" s="161">
        <v>1</v>
      </c>
      <c r="F15" s="140">
        <f t="shared" si="2"/>
        <v>0.58179999999999998</v>
      </c>
      <c r="G15" s="179">
        <f t="shared" si="3"/>
        <v>0.41820000000000002</v>
      </c>
      <c r="H15" s="186">
        <f>'UIP Detail (R)'!D209</f>
        <v>0</v>
      </c>
    </row>
    <row r="16" spans="1:8" ht="15.95" customHeight="1" x14ac:dyDescent="0.2">
      <c r="A16" s="85"/>
      <c r="B16" s="88" t="s">
        <v>627</v>
      </c>
      <c r="C16" s="167">
        <f t="shared" si="1"/>
        <v>0</v>
      </c>
      <c r="D16" s="168">
        <f t="shared" si="1"/>
        <v>0</v>
      </c>
      <c r="E16" s="161">
        <v>1</v>
      </c>
      <c r="F16" s="140">
        <f t="shared" si="2"/>
        <v>0.58179999999999998</v>
      </c>
      <c r="G16" s="179">
        <f t="shared" si="3"/>
        <v>0.41820000000000002</v>
      </c>
      <c r="H16" s="186">
        <f>'UIP Detail (R)'!D210</f>
        <v>0</v>
      </c>
    </row>
    <row r="17" spans="1:8" ht="15.95" customHeight="1" x14ac:dyDescent="0.2">
      <c r="A17" s="85" t="s">
        <v>85</v>
      </c>
      <c r="B17" s="88" t="s">
        <v>628</v>
      </c>
      <c r="C17" s="167">
        <f t="shared" si="1"/>
        <v>0</v>
      </c>
      <c r="D17" s="168">
        <f t="shared" si="1"/>
        <v>0</v>
      </c>
      <c r="E17" s="161">
        <v>1</v>
      </c>
      <c r="F17" s="140">
        <f t="shared" si="2"/>
        <v>0.58179999999999998</v>
      </c>
      <c r="G17" s="179">
        <f t="shared" si="3"/>
        <v>0.41820000000000002</v>
      </c>
      <c r="H17" s="186">
        <f>'UIP Detail (R)'!D211</f>
        <v>0</v>
      </c>
    </row>
    <row r="18" spans="1:8" ht="15.95" customHeight="1" x14ac:dyDescent="0.2">
      <c r="A18" s="85"/>
      <c r="B18" s="88" t="s">
        <v>86</v>
      </c>
      <c r="C18" s="167">
        <f t="shared" si="1"/>
        <v>0</v>
      </c>
      <c r="D18" s="168">
        <f t="shared" si="1"/>
        <v>0</v>
      </c>
      <c r="E18" s="161">
        <v>1</v>
      </c>
      <c r="F18" s="140">
        <f t="shared" si="2"/>
        <v>0.58179999999999998</v>
      </c>
      <c r="G18" s="179">
        <f t="shared" si="3"/>
        <v>0.41820000000000002</v>
      </c>
      <c r="H18" s="186">
        <f>'UIP Detail (R)'!D212</f>
        <v>0</v>
      </c>
    </row>
    <row r="19" spans="1:8" ht="15.95" customHeight="1" x14ac:dyDescent="0.2">
      <c r="A19" s="85"/>
      <c r="B19" s="88" t="s">
        <v>630</v>
      </c>
      <c r="C19" s="169">
        <f t="shared" si="1"/>
        <v>0</v>
      </c>
      <c r="D19" s="170">
        <f t="shared" si="1"/>
        <v>0</v>
      </c>
      <c r="E19" s="162">
        <v>1</v>
      </c>
      <c r="F19" s="141">
        <f t="shared" si="2"/>
        <v>0.58179999999999998</v>
      </c>
      <c r="G19" s="180">
        <f t="shared" si="3"/>
        <v>0.41820000000000002</v>
      </c>
      <c r="H19" s="187">
        <f>'UIP Detail (R)'!D213</f>
        <v>0</v>
      </c>
    </row>
    <row r="20" spans="1:8" ht="15.95" customHeight="1" x14ac:dyDescent="0.2">
      <c r="A20" s="85" t="s">
        <v>85</v>
      </c>
      <c r="B20" s="91" t="s">
        <v>467</v>
      </c>
      <c r="C20" s="171">
        <f>SUM(C13:C18)</f>
        <v>0</v>
      </c>
      <c r="D20" s="172">
        <f>SUM(D13:D18)</f>
        <v>0</v>
      </c>
      <c r="E20" s="160"/>
      <c r="F20" s="142"/>
      <c r="G20" s="181"/>
      <c r="H20" s="186">
        <f>SUM(H13:H18)</f>
        <v>0</v>
      </c>
    </row>
    <row r="21" spans="1:8" ht="15.95" customHeight="1" x14ac:dyDescent="0.2">
      <c r="A21" s="85" t="s">
        <v>430</v>
      </c>
      <c r="B21" s="91"/>
      <c r="C21" s="167"/>
      <c r="D21" s="168"/>
      <c r="E21" s="161"/>
      <c r="F21" s="143"/>
      <c r="G21" s="181"/>
      <c r="H21" s="188"/>
    </row>
    <row r="22" spans="1:8" ht="15.95" customHeight="1" x14ac:dyDescent="0.2">
      <c r="A22" s="85"/>
      <c r="B22" s="88" t="s">
        <v>632</v>
      </c>
      <c r="C22" s="171">
        <f t="shared" ref="C22:D33" si="4">$H22*F22</f>
        <v>0</v>
      </c>
      <c r="D22" s="172">
        <f t="shared" si="4"/>
        <v>0</v>
      </c>
      <c r="E22" s="160">
        <v>4</v>
      </c>
      <c r="F22" s="140">
        <f t="shared" ref="F22:F34" si="5">VLOOKUP($E22,$B$60:$G$66,5,FALSE)</f>
        <v>0.6855</v>
      </c>
      <c r="G22" s="179">
        <f t="shared" ref="G22:G34" si="6">VLOOKUP($E22,$B$60:$G$66,6,FALSE)</f>
        <v>0.3145</v>
      </c>
      <c r="H22" s="186">
        <f>'UIP Detail (R)'!D219</f>
        <v>0</v>
      </c>
    </row>
    <row r="23" spans="1:8" ht="15.95" customHeight="1" x14ac:dyDescent="0.2">
      <c r="A23" s="85"/>
      <c r="B23" s="88" t="s">
        <v>633</v>
      </c>
      <c r="C23" s="167">
        <f t="shared" si="4"/>
        <v>0</v>
      </c>
      <c r="D23" s="168">
        <f t="shared" si="4"/>
        <v>0</v>
      </c>
      <c r="E23" s="160">
        <v>4</v>
      </c>
      <c r="F23" s="140">
        <f t="shared" si="5"/>
        <v>0.6855</v>
      </c>
      <c r="G23" s="179">
        <f t="shared" si="6"/>
        <v>0.3145</v>
      </c>
      <c r="H23" s="186">
        <f>'UIP Detail (R)'!D220</f>
        <v>0</v>
      </c>
    </row>
    <row r="24" spans="1:8" ht="15.95" customHeight="1" x14ac:dyDescent="0.2">
      <c r="A24" s="85" t="s">
        <v>85</v>
      </c>
      <c r="B24" s="88" t="s">
        <v>634</v>
      </c>
      <c r="C24" s="167">
        <f t="shared" si="4"/>
        <v>0</v>
      </c>
      <c r="D24" s="168">
        <f t="shared" si="4"/>
        <v>0</v>
      </c>
      <c r="E24" s="161">
        <v>4</v>
      </c>
      <c r="F24" s="140">
        <f t="shared" si="5"/>
        <v>0.6855</v>
      </c>
      <c r="G24" s="179">
        <f t="shared" si="6"/>
        <v>0.3145</v>
      </c>
      <c r="H24" s="186">
        <f>'UIP Detail (R)'!D221</f>
        <v>0</v>
      </c>
    </row>
    <row r="25" spans="1:8" ht="15.95" customHeight="1" x14ac:dyDescent="0.2">
      <c r="A25" s="85" t="s">
        <v>85</v>
      </c>
      <c r="B25" s="88" t="s">
        <v>635</v>
      </c>
      <c r="C25" s="167">
        <f t="shared" si="4"/>
        <v>0</v>
      </c>
      <c r="D25" s="168">
        <f t="shared" si="4"/>
        <v>0</v>
      </c>
      <c r="E25" s="161">
        <v>4</v>
      </c>
      <c r="F25" s="140">
        <f t="shared" si="5"/>
        <v>0.6855</v>
      </c>
      <c r="G25" s="179">
        <f t="shared" si="6"/>
        <v>0.3145</v>
      </c>
      <c r="H25" s="186">
        <f>'UIP Detail (R)'!D222</f>
        <v>0</v>
      </c>
    </row>
    <row r="26" spans="1:8" ht="15.95" customHeight="1" x14ac:dyDescent="0.2">
      <c r="A26" s="85" t="s">
        <v>85</v>
      </c>
      <c r="B26" s="88" t="s">
        <v>636</v>
      </c>
      <c r="C26" s="167">
        <f t="shared" si="4"/>
        <v>0</v>
      </c>
      <c r="D26" s="168">
        <f t="shared" si="4"/>
        <v>0</v>
      </c>
      <c r="E26" s="161">
        <v>3</v>
      </c>
      <c r="F26" s="140">
        <f t="shared" si="5"/>
        <v>0.6099</v>
      </c>
      <c r="G26" s="179">
        <f t="shared" si="6"/>
        <v>0.3901</v>
      </c>
      <c r="H26" s="186">
        <f>'UIP Detail (R)'!D223</f>
        <v>0</v>
      </c>
    </row>
    <row r="27" spans="1:8" ht="15.95" customHeight="1" x14ac:dyDescent="0.2">
      <c r="A27" s="85" t="s">
        <v>85</v>
      </c>
      <c r="B27" s="88" t="s">
        <v>637</v>
      </c>
      <c r="C27" s="167">
        <f t="shared" si="4"/>
        <v>0</v>
      </c>
      <c r="D27" s="168">
        <f t="shared" si="4"/>
        <v>0</v>
      </c>
      <c r="E27" s="161">
        <v>1</v>
      </c>
      <c r="F27" s="140">
        <f t="shared" si="5"/>
        <v>0.58179999999999998</v>
      </c>
      <c r="G27" s="179">
        <f t="shared" si="6"/>
        <v>0.41820000000000002</v>
      </c>
      <c r="H27" s="186">
        <f>'UIP Detail (R)'!D224</f>
        <v>0</v>
      </c>
    </row>
    <row r="28" spans="1:8" ht="15.95" customHeight="1" x14ac:dyDescent="0.2">
      <c r="A28" s="85" t="s">
        <v>85</v>
      </c>
      <c r="B28" s="88" t="s">
        <v>638</v>
      </c>
      <c r="C28" s="167">
        <f t="shared" si="4"/>
        <v>0</v>
      </c>
      <c r="D28" s="168">
        <f t="shared" si="4"/>
        <v>0</v>
      </c>
      <c r="E28" s="161">
        <v>5</v>
      </c>
      <c r="F28" s="140">
        <f t="shared" si="5"/>
        <v>0.69589999999999996</v>
      </c>
      <c r="G28" s="179">
        <f t="shared" si="6"/>
        <v>0.30409999999999998</v>
      </c>
      <c r="H28" s="186">
        <f>'UIP Detail (R)'!D225</f>
        <v>0</v>
      </c>
    </row>
    <row r="29" spans="1:8" ht="15.95" customHeight="1" x14ac:dyDescent="0.2">
      <c r="A29" s="85"/>
      <c r="B29" s="88" t="s">
        <v>639</v>
      </c>
      <c r="C29" s="167">
        <f t="shared" si="4"/>
        <v>0</v>
      </c>
      <c r="D29" s="168">
        <f t="shared" si="4"/>
        <v>0</v>
      </c>
      <c r="E29" s="161">
        <v>4</v>
      </c>
      <c r="F29" s="140">
        <f t="shared" si="5"/>
        <v>0.6855</v>
      </c>
      <c r="G29" s="179">
        <f t="shared" si="6"/>
        <v>0.3145</v>
      </c>
      <c r="H29" s="186">
        <f>'UIP Detail (R)'!D226</f>
        <v>0</v>
      </c>
    </row>
    <row r="30" spans="1:8" ht="15.95" customHeight="1" x14ac:dyDescent="0.2">
      <c r="A30" s="85" t="s">
        <v>85</v>
      </c>
      <c r="B30" s="88" t="s">
        <v>640</v>
      </c>
      <c r="C30" s="167">
        <f t="shared" si="4"/>
        <v>0</v>
      </c>
      <c r="D30" s="168">
        <f t="shared" si="4"/>
        <v>0</v>
      </c>
      <c r="E30" s="161">
        <v>4</v>
      </c>
      <c r="F30" s="140">
        <f t="shared" si="5"/>
        <v>0.6855</v>
      </c>
      <c r="G30" s="179">
        <f t="shared" si="6"/>
        <v>0.3145</v>
      </c>
      <c r="H30" s="186">
        <f>'UIP Detail (R)'!D227</f>
        <v>0</v>
      </c>
    </row>
    <row r="31" spans="1:8" ht="15.95" customHeight="1" x14ac:dyDescent="0.2">
      <c r="A31" s="85" t="s">
        <v>85</v>
      </c>
      <c r="B31" s="88" t="s">
        <v>641</v>
      </c>
      <c r="C31" s="167">
        <f t="shared" si="4"/>
        <v>0</v>
      </c>
      <c r="D31" s="168">
        <f t="shared" si="4"/>
        <v>0</v>
      </c>
      <c r="E31" s="161">
        <v>4</v>
      </c>
      <c r="F31" s="140">
        <f t="shared" si="5"/>
        <v>0.6855</v>
      </c>
      <c r="G31" s="179">
        <f t="shared" si="6"/>
        <v>0.3145</v>
      </c>
      <c r="H31" s="186">
        <f>'UIP Detail (R)'!D228</f>
        <v>0</v>
      </c>
    </row>
    <row r="32" spans="1:8" ht="15.95" customHeight="1" x14ac:dyDescent="0.2">
      <c r="A32" s="85" t="s">
        <v>85</v>
      </c>
      <c r="B32" s="88" t="s">
        <v>642</v>
      </c>
      <c r="C32" s="167">
        <f t="shared" si="4"/>
        <v>0</v>
      </c>
      <c r="D32" s="168">
        <f t="shared" si="4"/>
        <v>0</v>
      </c>
      <c r="E32" s="161">
        <v>4</v>
      </c>
      <c r="F32" s="140">
        <f t="shared" si="5"/>
        <v>0.6855</v>
      </c>
      <c r="G32" s="179">
        <f t="shared" si="6"/>
        <v>0.3145</v>
      </c>
      <c r="H32" s="186">
        <f>'UIP Detail (R)'!D229</f>
        <v>0</v>
      </c>
    </row>
    <row r="33" spans="1:8" ht="15.95" customHeight="1" x14ac:dyDescent="0.2">
      <c r="A33" s="85"/>
      <c r="B33" s="88" t="s">
        <v>643</v>
      </c>
      <c r="C33" s="167">
        <f t="shared" si="4"/>
        <v>0</v>
      </c>
      <c r="D33" s="168">
        <f t="shared" si="4"/>
        <v>0</v>
      </c>
      <c r="E33" s="161">
        <v>4</v>
      </c>
      <c r="F33" s="140">
        <f t="shared" si="5"/>
        <v>0.6855</v>
      </c>
      <c r="G33" s="179">
        <f t="shared" si="6"/>
        <v>0.3145</v>
      </c>
      <c r="H33" s="186">
        <f>'UIP Detail (R)'!D230</f>
        <v>0</v>
      </c>
    </row>
    <row r="34" spans="1:8" ht="15.95" customHeight="1" x14ac:dyDescent="0.2">
      <c r="A34" s="85"/>
      <c r="B34" s="88" t="s">
        <v>78</v>
      </c>
      <c r="C34" s="169">
        <f>$H34*F34</f>
        <v>0</v>
      </c>
      <c r="D34" s="170">
        <f>$H34*G34</f>
        <v>0</v>
      </c>
      <c r="E34" s="162">
        <v>4</v>
      </c>
      <c r="F34" s="141">
        <f t="shared" si="5"/>
        <v>0.6855</v>
      </c>
      <c r="G34" s="180">
        <f t="shared" si="6"/>
        <v>0.3145</v>
      </c>
      <c r="H34" s="187">
        <f>'UIP Detail (R)'!D231</f>
        <v>0</v>
      </c>
    </row>
    <row r="35" spans="1:8" ht="15.95" customHeight="1" x14ac:dyDescent="0.2">
      <c r="A35" s="85" t="s">
        <v>85</v>
      </c>
      <c r="B35" s="91" t="s">
        <v>467</v>
      </c>
      <c r="C35" s="171">
        <f>SUM(C22:C34)</f>
        <v>0</v>
      </c>
      <c r="D35" s="172">
        <f>SUM(D22:D34)</f>
        <v>0</v>
      </c>
      <c r="E35" s="160"/>
      <c r="F35" s="142"/>
      <c r="G35" s="181"/>
      <c r="H35" s="186">
        <f>SUM(H22:H34)</f>
        <v>0</v>
      </c>
    </row>
    <row r="36" spans="1:8" ht="15.95" customHeight="1" x14ac:dyDescent="0.2">
      <c r="A36" s="85" t="s">
        <v>87</v>
      </c>
      <c r="B36" s="91"/>
      <c r="C36" s="167"/>
      <c r="D36" s="168"/>
      <c r="E36" s="161"/>
      <c r="F36" s="143"/>
      <c r="G36" s="181"/>
      <c r="H36" s="188"/>
    </row>
    <row r="37" spans="1:8" ht="15.95" customHeight="1" x14ac:dyDescent="0.2">
      <c r="A37" s="85"/>
      <c r="B37" s="88" t="s">
        <v>646</v>
      </c>
      <c r="C37" s="167">
        <f>$H37*F37</f>
        <v>0</v>
      </c>
      <c r="D37" s="168">
        <f>$H37*G37</f>
        <v>0</v>
      </c>
      <c r="E37" s="161">
        <v>4</v>
      </c>
      <c r="F37" s="140">
        <f>VLOOKUP($E37,$B$60:$G$66,5,FALSE)</f>
        <v>0.6855</v>
      </c>
      <c r="G37" s="179">
        <f>VLOOKUP($E37,$B$60:$G$66,6,FALSE)</f>
        <v>0.3145</v>
      </c>
      <c r="H37" s="186">
        <f>'UIP Detail (R)'!D237</f>
        <v>0</v>
      </c>
    </row>
    <row r="38" spans="1:8" ht="15.95" customHeight="1" x14ac:dyDescent="0.2">
      <c r="A38" s="85"/>
      <c r="B38" s="89" t="s">
        <v>647</v>
      </c>
      <c r="C38" s="169">
        <f>$H38*F38</f>
        <v>0</v>
      </c>
      <c r="D38" s="170">
        <f>$H38*G38</f>
        <v>0</v>
      </c>
      <c r="E38" s="162">
        <v>4</v>
      </c>
      <c r="F38" s="141">
        <f>VLOOKUP($E38,$B$60:$G$66,5,FALSE)</f>
        <v>0.6855</v>
      </c>
      <c r="G38" s="180">
        <f>VLOOKUP($E38,$B$60:$G$66,6,FALSE)</f>
        <v>0.3145</v>
      </c>
      <c r="H38" s="186">
        <f>'UIP Detail (R)'!D238</f>
        <v>0</v>
      </c>
    </row>
    <row r="39" spans="1:8" ht="15.95" customHeight="1" x14ac:dyDescent="0.2">
      <c r="A39" s="85"/>
      <c r="B39" s="91" t="s">
        <v>467</v>
      </c>
      <c r="C39" s="171">
        <f>SUM(C37:C38)</f>
        <v>0</v>
      </c>
      <c r="D39" s="172">
        <f>SUM(D37:D38)</f>
        <v>0</v>
      </c>
      <c r="E39" s="160"/>
      <c r="F39" s="143"/>
      <c r="G39" s="181"/>
      <c r="H39" s="189">
        <f>SUM(H37:H38)</f>
        <v>0</v>
      </c>
    </row>
    <row r="40" spans="1:8" ht="15.95" customHeight="1" x14ac:dyDescent="0.2">
      <c r="A40" s="85" t="s">
        <v>432</v>
      </c>
      <c r="B40" s="88"/>
      <c r="C40" s="171"/>
      <c r="D40" s="172"/>
      <c r="E40" s="160"/>
      <c r="F40" s="143"/>
      <c r="G40" s="181"/>
      <c r="H40" s="186"/>
    </row>
    <row r="41" spans="1:8" ht="15.95" customHeight="1" x14ac:dyDescent="0.2">
      <c r="A41" s="85"/>
      <c r="B41" s="88" t="s">
        <v>648</v>
      </c>
      <c r="C41" s="167">
        <f t="shared" ref="C41:D43" si="7">$H41*F41</f>
        <v>0</v>
      </c>
      <c r="D41" s="168">
        <f t="shared" si="7"/>
        <v>0</v>
      </c>
      <c r="E41" s="161">
        <v>4</v>
      </c>
      <c r="F41" s="140">
        <f>VLOOKUP($E41,$B$60:$G$66,5,FALSE)</f>
        <v>0.6855</v>
      </c>
      <c r="G41" s="179">
        <f>VLOOKUP($E41,$B$60:$G$66,6,FALSE)</f>
        <v>0.3145</v>
      </c>
      <c r="H41" s="186">
        <f>'UIP Detail (R)'!D241</f>
        <v>0</v>
      </c>
    </row>
    <row r="42" spans="1:8" ht="15.95" customHeight="1" x14ac:dyDescent="0.2">
      <c r="A42" s="85"/>
      <c r="B42" s="88" t="s">
        <v>649</v>
      </c>
      <c r="C42" s="167">
        <f t="shared" si="7"/>
        <v>0</v>
      </c>
      <c r="D42" s="168">
        <f t="shared" si="7"/>
        <v>0</v>
      </c>
      <c r="E42" s="161">
        <v>4</v>
      </c>
      <c r="F42" s="140">
        <f>VLOOKUP($E42,$B$60:$G$66,5,FALSE)</f>
        <v>0.6855</v>
      </c>
      <c r="G42" s="179">
        <f>VLOOKUP($E42,$B$60:$G$66,6,FALSE)</f>
        <v>0.3145</v>
      </c>
      <c r="H42" s="186">
        <f>'UIP Detail (R)'!D242</f>
        <v>0</v>
      </c>
    </row>
    <row r="43" spans="1:8" ht="15.95" customHeight="1" x14ac:dyDescent="0.2">
      <c r="A43" s="85"/>
      <c r="B43" s="89" t="s">
        <v>650</v>
      </c>
      <c r="C43" s="169">
        <f t="shared" si="7"/>
        <v>0</v>
      </c>
      <c r="D43" s="170">
        <f t="shared" si="7"/>
        <v>0</v>
      </c>
      <c r="E43" s="162">
        <v>4</v>
      </c>
      <c r="F43" s="141">
        <f>VLOOKUP($E43,$B$60:$G$66,5,FALSE)</f>
        <v>0.6855</v>
      </c>
      <c r="G43" s="180">
        <f>VLOOKUP($E43,$B$60:$G$66,6,FALSE)</f>
        <v>0.3145</v>
      </c>
      <c r="H43" s="186">
        <f>'UIP Detail (R)'!D243</f>
        <v>0</v>
      </c>
    </row>
    <row r="44" spans="1:8" ht="15.95" customHeight="1" x14ac:dyDescent="0.2">
      <c r="A44" s="85" t="s">
        <v>85</v>
      </c>
      <c r="B44" s="91" t="s">
        <v>467</v>
      </c>
      <c r="C44" s="171">
        <f>SUM(C41:C43)</f>
        <v>0</v>
      </c>
      <c r="D44" s="172">
        <f>SUM(D41:D43)</f>
        <v>0</v>
      </c>
      <c r="E44" s="160"/>
      <c r="F44" s="143"/>
      <c r="G44" s="181"/>
      <c r="H44" s="189">
        <f>SUM(H41:H43)</f>
        <v>0</v>
      </c>
    </row>
    <row r="45" spans="1:8" ht="15.95" customHeight="1" x14ac:dyDescent="0.2">
      <c r="A45" s="85" t="s">
        <v>88</v>
      </c>
      <c r="B45" s="91"/>
      <c r="C45" s="167"/>
      <c r="D45" s="168"/>
      <c r="E45" s="161"/>
      <c r="F45" s="143"/>
      <c r="G45" s="181"/>
      <c r="H45" s="188"/>
    </row>
    <row r="46" spans="1:8" ht="15.95" customHeight="1" x14ac:dyDescent="0.2">
      <c r="A46" s="85"/>
      <c r="B46" s="89" t="s">
        <v>1</v>
      </c>
      <c r="C46" s="173">
        <f>$H46*F46</f>
        <v>0</v>
      </c>
      <c r="D46" s="174">
        <f>$H46*G46</f>
        <v>0</v>
      </c>
      <c r="E46" s="163">
        <v>4</v>
      </c>
      <c r="F46" s="141">
        <f>VLOOKUP($E46,$B$60:$G$66,5,FALSE)</f>
        <v>0.6855</v>
      </c>
      <c r="G46" s="180">
        <f>VLOOKUP($E46,$B$60:$G$66,6,FALSE)</f>
        <v>0.3145</v>
      </c>
      <c r="H46" s="187">
        <f>'UIP Detail (R)'!D263</f>
        <v>0</v>
      </c>
    </row>
    <row r="47" spans="1:8" ht="15.95" customHeight="1" x14ac:dyDescent="0.2">
      <c r="A47" s="85" t="s">
        <v>85</v>
      </c>
      <c r="B47" s="91" t="s">
        <v>467</v>
      </c>
      <c r="C47" s="171">
        <f>C46</f>
        <v>0</v>
      </c>
      <c r="D47" s="172">
        <f>D46</f>
        <v>0</v>
      </c>
      <c r="E47" s="160"/>
      <c r="F47" s="143"/>
      <c r="G47" s="181"/>
      <c r="H47" s="186">
        <f>H46</f>
        <v>0</v>
      </c>
    </row>
    <row r="48" spans="1:8" ht="15.95" customHeight="1" x14ac:dyDescent="0.2">
      <c r="A48" s="85"/>
      <c r="B48" s="91"/>
      <c r="C48" s="171"/>
      <c r="D48" s="172"/>
      <c r="E48" s="160"/>
      <c r="F48" s="143"/>
      <c r="G48" s="181"/>
      <c r="H48" s="186"/>
    </row>
    <row r="49" spans="1:8" ht="15.95" customHeight="1" x14ac:dyDescent="0.2">
      <c r="A49" s="90" t="s">
        <v>89</v>
      </c>
      <c r="B49" s="91"/>
      <c r="C49" s="175"/>
      <c r="D49" s="176"/>
      <c r="E49" s="93"/>
      <c r="F49" s="137"/>
      <c r="G49" s="92"/>
      <c r="H49" s="190"/>
    </row>
    <row r="50" spans="1:8" ht="15.95" customHeight="1" x14ac:dyDescent="0.2">
      <c r="A50" s="90"/>
      <c r="B50" s="89" t="s">
        <v>3</v>
      </c>
      <c r="C50" s="173">
        <v>0</v>
      </c>
      <c r="D50" s="174">
        <v>0</v>
      </c>
      <c r="E50" s="163">
        <v>4</v>
      </c>
      <c r="F50" s="141">
        <f>VLOOKUP($E50,$B$60:$G$66,5,FALSE)</f>
        <v>0.6855</v>
      </c>
      <c r="G50" s="180">
        <f>VLOOKUP($E50,$B$60:$G$66,6,FALSE)</f>
        <v>0.3145</v>
      </c>
      <c r="H50" s="187">
        <v>0</v>
      </c>
    </row>
    <row r="51" spans="1:8" ht="15.95" customHeight="1" x14ac:dyDescent="0.2">
      <c r="A51" s="90"/>
      <c r="B51" s="91" t="s">
        <v>467</v>
      </c>
      <c r="C51" s="171">
        <f>SUM(C50)</f>
        <v>0</v>
      </c>
      <c r="D51" s="172">
        <f>SUM(D50)</f>
        <v>0</v>
      </c>
      <c r="E51" s="160"/>
      <c r="F51" s="155"/>
      <c r="G51" s="182"/>
      <c r="H51" s="186">
        <f>SUM(H50)</f>
        <v>0</v>
      </c>
    </row>
    <row r="52" spans="1:8" ht="15.95" customHeight="1" x14ac:dyDescent="0.2">
      <c r="A52" s="90"/>
      <c r="B52" s="91"/>
      <c r="C52" s="171"/>
      <c r="D52" s="172"/>
      <c r="E52" s="160"/>
      <c r="F52" s="143"/>
      <c r="G52" s="181"/>
      <c r="H52" s="191"/>
    </row>
    <row r="53" spans="1:8" ht="15.95" customHeight="1" x14ac:dyDescent="0.2">
      <c r="A53" s="92" t="s">
        <v>90</v>
      </c>
      <c r="B53" s="91"/>
      <c r="C53" s="167"/>
      <c r="D53" s="168"/>
      <c r="E53" s="161"/>
      <c r="F53" s="143"/>
      <c r="G53" s="181"/>
      <c r="H53" s="188"/>
    </row>
    <row r="54" spans="1:8" ht="15.95" customHeight="1" x14ac:dyDescent="0.2">
      <c r="A54" s="92"/>
      <c r="B54" s="89" t="s">
        <v>4</v>
      </c>
      <c r="C54" s="171">
        <f>$H54*F54</f>
        <v>0</v>
      </c>
      <c r="D54" s="172">
        <f>$H54*G54</f>
        <v>0</v>
      </c>
      <c r="E54" s="161">
        <v>4</v>
      </c>
      <c r="F54" s="140">
        <f>VLOOKUP($E54,$B$60:$G$66,5,FALSE)</f>
        <v>0.6855</v>
      </c>
      <c r="G54" s="179">
        <f>VLOOKUP($E54,$B$60:$G$66,6,FALSE)</f>
        <v>0.3145</v>
      </c>
      <c r="H54" s="186">
        <f>'UIP Detail (R)'!D272</f>
        <v>0</v>
      </c>
    </row>
    <row r="55" spans="1:8" ht="15.95" customHeight="1" x14ac:dyDescent="0.2">
      <c r="A55" s="85"/>
      <c r="B55" s="89" t="s">
        <v>5</v>
      </c>
      <c r="C55" s="169">
        <f>$H55*F55</f>
        <v>0</v>
      </c>
      <c r="D55" s="170">
        <f>$H55*G55</f>
        <v>0</v>
      </c>
      <c r="E55" s="164">
        <v>4</v>
      </c>
      <c r="F55" s="141">
        <f>VLOOKUP($E55,$B$60:$G$66,5,FALSE)</f>
        <v>0.6855</v>
      </c>
      <c r="G55" s="180">
        <f>VLOOKUP($E55,$B$60:$G$66,6,FALSE)</f>
        <v>0.3145</v>
      </c>
      <c r="H55" s="187">
        <f>'UIP Detail (R)'!D273</f>
        <v>0</v>
      </c>
    </row>
    <row r="56" spans="1:8" ht="15.95" customHeight="1" x14ac:dyDescent="0.2">
      <c r="A56" s="94" t="s">
        <v>85</v>
      </c>
      <c r="B56" s="159" t="s">
        <v>467</v>
      </c>
      <c r="C56" s="173">
        <f>SUM(C54:C55)</f>
        <v>0</v>
      </c>
      <c r="D56" s="174">
        <f>SUM(D54:D55)</f>
        <v>0</v>
      </c>
      <c r="E56" s="163"/>
      <c r="F56" s="144"/>
      <c r="G56" s="183"/>
      <c r="H56" s="187">
        <f>SUM(H54:H55)</f>
        <v>0</v>
      </c>
    </row>
    <row r="57" spans="1:8" ht="15.95" customHeight="1" x14ac:dyDescent="0.2">
      <c r="A57" s="85"/>
      <c r="B57" s="91"/>
      <c r="C57" s="167"/>
      <c r="D57" s="168"/>
      <c r="E57" s="87"/>
      <c r="F57" s="143"/>
      <c r="G57" s="181"/>
      <c r="H57" s="188"/>
    </row>
    <row r="58" spans="1:8" ht="15.95" customHeight="1" thickBot="1" x14ac:dyDescent="0.4">
      <c r="A58" s="94" t="s">
        <v>84</v>
      </c>
      <c r="B58" s="159"/>
      <c r="C58" s="177">
        <f>C56+C51+C47+C44+C39+C35+C20+C11</f>
        <v>0</v>
      </c>
      <c r="D58" s="178">
        <f>D11+D20+D35+D39+D44+D47+D51+D56</f>
        <v>0</v>
      </c>
      <c r="E58" s="95"/>
      <c r="F58" s="145"/>
      <c r="G58" s="184"/>
      <c r="H58" s="192">
        <f>H11+H20+H35+H39+H44+H47+H51+H56</f>
        <v>0</v>
      </c>
    </row>
    <row r="59" spans="1:8" ht="15.95" customHeight="1" thickTop="1" x14ac:dyDescent="0.2">
      <c r="C59" s="51"/>
      <c r="D59" s="51"/>
      <c r="E59" s="51"/>
      <c r="F59" s="51"/>
      <c r="G59" s="51"/>
      <c r="H59" s="51"/>
    </row>
    <row r="60" spans="1:8" ht="15.95" customHeight="1" x14ac:dyDescent="0.2">
      <c r="A60" s="118"/>
      <c r="B60" s="119" t="s">
        <v>195</v>
      </c>
      <c r="C60" s="120"/>
      <c r="D60" s="120"/>
      <c r="E60" s="120"/>
      <c r="F60" s="121" t="s">
        <v>408</v>
      </c>
      <c r="G60" s="121" t="s">
        <v>409</v>
      </c>
      <c r="H60" s="130"/>
    </row>
    <row r="61" spans="1:8" ht="15.95" customHeight="1" x14ac:dyDescent="0.2">
      <c r="A61" s="85"/>
      <c r="B61" s="122">
        <v>1</v>
      </c>
      <c r="C61" s="123" t="s">
        <v>93</v>
      </c>
      <c r="D61" s="124"/>
      <c r="E61" s="124"/>
      <c r="F61" s="227">
        <v>0.58179999999999998</v>
      </c>
      <c r="G61" s="228">
        <v>0.41820000000000002</v>
      </c>
      <c r="H61" s="125">
        <f>SUM(F61:G61)</f>
        <v>1</v>
      </c>
    </row>
    <row r="62" spans="1:8" ht="15.95" customHeight="1" x14ac:dyDescent="0.2">
      <c r="A62" s="85"/>
      <c r="B62" s="122">
        <v>2</v>
      </c>
      <c r="C62" s="123" t="s">
        <v>94</v>
      </c>
      <c r="D62" s="124"/>
      <c r="E62" s="124"/>
      <c r="F62" s="229">
        <v>0.62270000000000003</v>
      </c>
      <c r="G62" s="230">
        <v>0.37730000000000002</v>
      </c>
      <c r="H62" s="125">
        <f>SUM(F62:G62)</f>
        <v>1</v>
      </c>
    </row>
    <row r="63" spans="1:8" ht="15.95" customHeight="1" x14ac:dyDescent="0.2">
      <c r="A63" s="85"/>
      <c r="B63" s="122">
        <v>3</v>
      </c>
      <c r="C63" s="124" t="s">
        <v>95</v>
      </c>
      <c r="D63" s="124"/>
      <c r="E63" s="124"/>
      <c r="F63" s="229">
        <v>0.6099</v>
      </c>
      <c r="G63" s="230">
        <v>0.3901</v>
      </c>
      <c r="H63" s="125">
        <f>SUM(F63:G63)</f>
        <v>1</v>
      </c>
    </row>
    <row r="64" spans="1:8" ht="15.95" customHeight="1" x14ac:dyDescent="0.2">
      <c r="A64" s="85"/>
      <c r="B64" s="122">
        <v>4</v>
      </c>
      <c r="C64" s="123" t="s">
        <v>96</v>
      </c>
      <c r="D64" s="124"/>
      <c r="E64" s="124"/>
      <c r="F64" s="229">
        <v>0.6855</v>
      </c>
      <c r="G64" s="230">
        <v>0.3145</v>
      </c>
      <c r="H64" s="125">
        <f>SUM(F64:G64)</f>
        <v>1</v>
      </c>
    </row>
    <row r="65" spans="1:8" ht="15.95" customHeight="1" x14ac:dyDescent="0.2">
      <c r="A65" s="94"/>
      <c r="B65" s="126">
        <v>5</v>
      </c>
      <c r="C65" s="127" t="s">
        <v>97</v>
      </c>
      <c r="D65" s="128"/>
      <c r="E65" s="128"/>
      <c r="F65" s="231">
        <v>0.69589999999999996</v>
      </c>
      <c r="G65" s="232">
        <v>0.30409999999999998</v>
      </c>
      <c r="H65" s="129">
        <f>SUM(F65:G65)</f>
        <v>1</v>
      </c>
    </row>
    <row r="66" spans="1:8" ht="12" customHeight="1" x14ac:dyDescent="0.2"/>
  </sheetData>
  <mergeCells count="4">
    <mergeCell ref="B1:H1"/>
    <mergeCell ref="B2:H2"/>
    <mergeCell ref="A3:H3"/>
    <mergeCell ref="B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8" customWidth="1"/>
    <col min="2" max="2" width="16.5703125" style="28" bestFit="1" customWidth="1"/>
    <col min="3" max="3" width="41" style="28" bestFit="1" customWidth="1"/>
    <col min="4" max="4" width="3.28515625" style="28" bestFit="1" customWidth="1"/>
    <col min="5" max="5" width="22.28515625" style="28" bestFit="1" customWidth="1"/>
    <col min="6" max="6" width="14.85546875" style="28" bestFit="1" customWidth="1"/>
    <col min="7" max="7" width="15.140625" style="28" customWidth="1"/>
    <col min="8" max="8" width="13.28515625" style="28" customWidth="1"/>
    <col min="9" max="9" width="20.7109375" style="28" customWidth="1"/>
    <col min="10" max="11" width="13.42578125" style="11" bestFit="1" customWidth="1"/>
    <col min="12" max="12" width="15.28515625" style="11" bestFit="1" customWidth="1"/>
    <col min="13" max="16384" width="9.140625" style="28"/>
  </cols>
  <sheetData>
    <row r="2" spans="1:12" x14ac:dyDescent="0.2">
      <c r="A2" s="28" t="s">
        <v>91</v>
      </c>
    </row>
    <row r="3" spans="1:12" x14ac:dyDescent="0.2">
      <c r="A3" s="28" t="s">
        <v>40</v>
      </c>
    </row>
    <row r="6" spans="1:12" x14ac:dyDescent="0.2">
      <c r="G6" s="29" t="s">
        <v>408</v>
      </c>
      <c r="H6" s="29" t="s">
        <v>409</v>
      </c>
    </row>
    <row r="7" spans="1:12" x14ac:dyDescent="0.2">
      <c r="F7" s="28" t="s">
        <v>41</v>
      </c>
      <c r="G7" s="30">
        <v>0.6462</v>
      </c>
      <c r="H7" s="30">
        <v>0.3538</v>
      </c>
      <c r="I7" s="110">
        <v>0.65149999999999997</v>
      </c>
      <c r="J7" s="110">
        <v>0.34849999999999998</v>
      </c>
    </row>
    <row r="8" spans="1:12" x14ac:dyDescent="0.2">
      <c r="B8" s="28" t="s">
        <v>42</v>
      </c>
      <c r="C8" s="28" t="s">
        <v>43</v>
      </c>
      <c r="F8" s="28" t="s">
        <v>44</v>
      </c>
      <c r="G8" s="30">
        <v>0.6462</v>
      </c>
      <c r="H8" s="30">
        <v>0.3538</v>
      </c>
      <c r="I8" s="110">
        <v>0.65149999999999997</v>
      </c>
      <c r="J8" s="110">
        <v>0.34849999999999998</v>
      </c>
    </row>
    <row r="10" spans="1:12" ht="14.25" x14ac:dyDescent="0.2">
      <c r="A10" s="31" t="s">
        <v>45</v>
      </c>
      <c r="E10" s="32" t="s">
        <v>107</v>
      </c>
      <c r="F10" s="32" t="s">
        <v>101</v>
      </c>
      <c r="G10" s="32" t="s">
        <v>102</v>
      </c>
      <c r="H10" s="32" t="s">
        <v>103</v>
      </c>
      <c r="I10" s="32" t="s">
        <v>106</v>
      </c>
      <c r="J10" s="113"/>
      <c r="K10" s="97"/>
      <c r="L10" s="97"/>
    </row>
    <row r="11" spans="1:12" ht="14.25" x14ac:dyDescent="0.2">
      <c r="B11" s="28">
        <v>81</v>
      </c>
      <c r="C11" s="28" t="s">
        <v>46</v>
      </c>
      <c r="J11" s="37"/>
      <c r="K11" s="97"/>
      <c r="L11" s="97"/>
    </row>
    <row r="12" spans="1:12" ht="14.25" x14ac:dyDescent="0.2">
      <c r="A12" s="28" t="s">
        <v>47</v>
      </c>
      <c r="B12" s="28">
        <v>81</v>
      </c>
      <c r="C12" s="28" t="s">
        <v>48</v>
      </c>
      <c r="D12" s="33" t="s">
        <v>49</v>
      </c>
      <c r="E12" s="98">
        <f>F12+G12+H12+I12</f>
        <v>-209753.01</v>
      </c>
      <c r="F12" s="98">
        <v>-209753.01</v>
      </c>
      <c r="G12" s="98">
        <v>0</v>
      </c>
      <c r="H12" s="107">
        <v>0</v>
      </c>
      <c r="I12" s="105">
        <v>0</v>
      </c>
      <c r="J12" s="114"/>
      <c r="K12" s="97"/>
      <c r="L12" s="97"/>
    </row>
    <row r="13" spans="1:12" ht="14.25" x14ac:dyDescent="0.2">
      <c r="A13" s="28" t="s">
        <v>50</v>
      </c>
      <c r="B13" s="28">
        <v>81</v>
      </c>
      <c r="C13" s="78" t="s">
        <v>51</v>
      </c>
      <c r="D13" s="33" t="s">
        <v>52</v>
      </c>
      <c r="E13" s="98">
        <f>F13+G13+H13+I13</f>
        <v>138086.82999999999</v>
      </c>
      <c r="F13" s="98">
        <v>138086.82999999999</v>
      </c>
      <c r="G13" s="112">
        <v>0</v>
      </c>
      <c r="H13" s="108">
        <v>0</v>
      </c>
      <c r="I13" s="105">
        <v>0</v>
      </c>
      <c r="J13" s="114"/>
      <c r="K13" s="97"/>
      <c r="L13" s="97"/>
    </row>
    <row r="14" spans="1:12" ht="14.25" x14ac:dyDescent="0.2">
      <c r="A14" s="28" t="s">
        <v>53</v>
      </c>
      <c r="B14" s="28">
        <v>81</v>
      </c>
      <c r="C14" s="78" t="s">
        <v>54</v>
      </c>
      <c r="D14" s="33" t="s">
        <v>55</v>
      </c>
      <c r="E14" s="98">
        <f>F14+G14+H14+I14</f>
        <v>325889.71999999997</v>
      </c>
      <c r="F14" s="98">
        <v>325889.71999999997</v>
      </c>
      <c r="G14" s="112">
        <v>0</v>
      </c>
      <c r="H14" s="108">
        <v>0</v>
      </c>
      <c r="I14" s="105">
        <v>0</v>
      </c>
      <c r="J14" s="114"/>
      <c r="K14" s="97"/>
      <c r="L14" s="97"/>
    </row>
    <row r="15" spans="1:12" ht="14.25" x14ac:dyDescent="0.2">
      <c r="A15" s="28" t="s">
        <v>56</v>
      </c>
      <c r="B15" s="28">
        <v>81</v>
      </c>
      <c r="C15" s="78" t="s">
        <v>57</v>
      </c>
      <c r="D15" s="33" t="s">
        <v>58</v>
      </c>
      <c r="E15" s="98">
        <f>F15+G15+H15+I15</f>
        <v>134192.76</v>
      </c>
      <c r="F15" s="98">
        <v>134192.76</v>
      </c>
      <c r="G15" s="112">
        <v>0</v>
      </c>
      <c r="H15" s="108">
        <v>0</v>
      </c>
      <c r="I15" s="105">
        <v>0</v>
      </c>
      <c r="J15" s="114"/>
      <c r="K15" s="97"/>
      <c r="L15" s="97"/>
    </row>
    <row r="16" spans="1:12" ht="14.25" x14ac:dyDescent="0.2">
      <c r="A16" s="28" t="s">
        <v>56</v>
      </c>
      <c r="B16" s="28">
        <v>81</v>
      </c>
      <c r="C16" s="78" t="s">
        <v>59</v>
      </c>
      <c r="D16" s="33" t="s">
        <v>60</v>
      </c>
      <c r="E16" s="98">
        <f>F16+G16+H16+I16</f>
        <v>1125</v>
      </c>
      <c r="F16" s="99">
        <v>1125</v>
      </c>
      <c r="G16" s="109">
        <v>0</v>
      </c>
      <c r="H16" s="109">
        <v>0</v>
      </c>
      <c r="I16" s="106">
        <v>0</v>
      </c>
      <c r="J16" s="114"/>
      <c r="K16" s="97"/>
      <c r="L16" s="97"/>
    </row>
    <row r="17" spans="1:12" ht="14.25" x14ac:dyDescent="0.2">
      <c r="B17" s="28">
        <v>81</v>
      </c>
      <c r="C17" s="78" t="s">
        <v>61</v>
      </c>
      <c r="E17" s="11">
        <f>SUM(E12:E16)</f>
        <v>389541.29999999993</v>
      </c>
      <c r="F17" s="11">
        <f>SUM(F12:F16)</f>
        <v>389541.29999999993</v>
      </c>
      <c r="G17" s="11">
        <f>SUM(G12:G16)</f>
        <v>0</v>
      </c>
      <c r="H17" s="11">
        <f>SUM(H12:H16)</f>
        <v>0</v>
      </c>
      <c r="I17" s="11">
        <f>SUM(I12:I16)</f>
        <v>0</v>
      </c>
      <c r="J17" s="21"/>
      <c r="K17" s="97"/>
      <c r="L17" s="97"/>
    </row>
    <row r="18" spans="1:12" ht="14.25" x14ac:dyDescent="0.2">
      <c r="A18" s="28" t="s">
        <v>62</v>
      </c>
      <c r="C18" s="78" t="s">
        <v>63</v>
      </c>
      <c r="D18" s="33" t="s">
        <v>65</v>
      </c>
      <c r="E18" s="13">
        <f>-E17</f>
        <v>-389541.29999999993</v>
      </c>
      <c r="G18" s="96"/>
      <c r="H18" s="97"/>
      <c r="I18" s="96"/>
      <c r="J18" s="97"/>
      <c r="K18" s="97"/>
      <c r="L18" s="97"/>
    </row>
    <row r="19" spans="1:12" ht="14.25" x14ac:dyDescent="0.2">
      <c r="A19" s="34" t="s">
        <v>66</v>
      </c>
      <c r="E19" s="35">
        <f>SUM(E17:E18)</f>
        <v>0</v>
      </c>
      <c r="G19" s="96"/>
      <c r="H19" s="97"/>
      <c r="I19" s="96"/>
      <c r="J19" s="97"/>
      <c r="K19" s="97"/>
      <c r="L19" s="97"/>
    </row>
    <row r="20" spans="1:12" ht="14.25" x14ac:dyDescent="0.2">
      <c r="G20" s="96"/>
      <c r="H20" s="97"/>
    </row>
    <row r="21" spans="1:12" ht="14.25" x14ac:dyDescent="0.2">
      <c r="A21" s="32"/>
      <c r="G21" s="96"/>
      <c r="H21" s="97"/>
    </row>
    <row r="22" spans="1:12" x14ac:dyDescent="0.2">
      <c r="A22" s="36" t="s">
        <v>67</v>
      </c>
      <c r="B22" s="37"/>
      <c r="C22" s="36" t="s">
        <v>68</v>
      </c>
      <c r="D22" s="37"/>
      <c r="E22" s="36" t="s">
        <v>69</v>
      </c>
      <c r="F22" s="36" t="s">
        <v>70</v>
      </c>
      <c r="H22" s="37"/>
      <c r="I22" s="37"/>
    </row>
    <row r="23" spans="1:12" x14ac:dyDescent="0.2">
      <c r="A23" s="37"/>
      <c r="B23" s="38"/>
      <c r="C23" s="20"/>
      <c r="D23" s="37"/>
    </row>
    <row r="24" spans="1:12" x14ac:dyDescent="0.2">
      <c r="A24" s="28" t="s">
        <v>47</v>
      </c>
      <c r="B24" s="39"/>
      <c r="C24" s="35">
        <f>E12</f>
        <v>-209753.01</v>
      </c>
      <c r="D24" s="37"/>
      <c r="E24" s="35">
        <f>E15*35%</f>
        <v>46967.466</v>
      </c>
      <c r="F24" s="40">
        <f>SUM(C24,E24)</f>
        <v>-162785.54399999999</v>
      </c>
      <c r="G24" s="28" t="s">
        <v>41</v>
      </c>
      <c r="H24" s="35">
        <f>F24*G7</f>
        <v>-105192.01853279999</v>
      </c>
      <c r="I24" s="35">
        <f>F24*H7</f>
        <v>-57593.525467200001</v>
      </c>
    </row>
    <row r="25" spans="1:12" x14ac:dyDescent="0.2">
      <c r="A25" s="28" t="s">
        <v>56</v>
      </c>
      <c r="B25" s="39"/>
      <c r="C25" s="41">
        <f>E15+E16</f>
        <v>135317.76000000001</v>
      </c>
      <c r="D25" s="29"/>
      <c r="E25" s="52">
        <f>-E15</f>
        <v>-134192.76</v>
      </c>
      <c r="F25" s="42">
        <f>SUM(B25,C25,E25)</f>
        <v>1125</v>
      </c>
      <c r="G25" s="28" t="s">
        <v>44</v>
      </c>
      <c r="H25" s="35">
        <f>F25*G8</f>
        <v>726.97500000000002</v>
      </c>
      <c r="I25" s="35">
        <f>F25*H8</f>
        <v>398.02499999999998</v>
      </c>
    </row>
    <row r="26" spans="1:12" x14ac:dyDescent="0.2">
      <c r="B26" s="37"/>
      <c r="C26" s="20">
        <f>SUM(C24:C25)</f>
        <v>-74435.25</v>
      </c>
      <c r="D26" s="37"/>
      <c r="E26" s="20">
        <f>SUM(E24:E25)</f>
        <v>-87225.294000000009</v>
      </c>
      <c r="F26" s="40">
        <f>SUM(F24:F25)</f>
        <v>-161660.54399999999</v>
      </c>
    </row>
    <row r="27" spans="1:12" ht="15.75" x14ac:dyDescent="0.2">
      <c r="A27" s="43" t="s">
        <v>71</v>
      </c>
      <c r="B27" s="104" t="e">
        <f>#REF!</f>
        <v>#REF!</v>
      </c>
      <c r="C27" s="44">
        <f>-C26</f>
        <v>74435.25</v>
      </c>
      <c r="E27" s="44">
        <f>-E26</f>
        <v>87225.294000000009</v>
      </c>
      <c r="F27" s="44" t="e">
        <f>SUM(B27,C27,E27)</f>
        <v>#REF!</v>
      </c>
    </row>
    <row r="28" spans="1:12" x14ac:dyDescent="0.2">
      <c r="A28" s="37"/>
      <c r="B28" s="38"/>
      <c r="C28" s="39"/>
      <c r="D28" s="37"/>
      <c r="H28" s="40"/>
    </row>
    <row r="29" spans="1:12" x14ac:dyDescent="0.2">
      <c r="A29" s="28" t="s">
        <v>72</v>
      </c>
      <c r="B29" s="38"/>
      <c r="C29" s="39"/>
      <c r="D29" s="37"/>
      <c r="E29" s="45">
        <f>E24</f>
        <v>46967.466</v>
      </c>
      <c r="F29" s="39">
        <f>SUM(C29:E29)</f>
        <v>46967.466</v>
      </c>
      <c r="G29" s="39">
        <f>+E29*G8</f>
        <v>30350.376529199999</v>
      </c>
      <c r="H29" s="39">
        <f>+E29*H8</f>
        <v>16617.089470800001</v>
      </c>
    </row>
    <row r="30" spans="1:12" x14ac:dyDescent="0.2">
      <c r="A30" s="28" t="s">
        <v>73</v>
      </c>
      <c r="B30" s="38"/>
      <c r="C30" s="35"/>
      <c r="D30" s="37"/>
      <c r="E30" s="45">
        <f>E25</f>
        <v>-134192.76</v>
      </c>
      <c r="F30" s="39">
        <f>SUM(D30:E30)</f>
        <v>-134192.76</v>
      </c>
      <c r="G30" s="39">
        <f>+F30*G8</f>
        <v>-86715.361512000003</v>
      </c>
      <c r="H30" s="39">
        <f>+F30*H8</f>
        <v>-47477.398488000006</v>
      </c>
    </row>
    <row r="31" spans="1:12" x14ac:dyDescent="0.2">
      <c r="A31" s="28" t="s">
        <v>74</v>
      </c>
      <c r="B31" s="38"/>
      <c r="C31" s="35"/>
      <c r="D31" s="37"/>
      <c r="E31" s="45">
        <f>E17</f>
        <v>389541.29999999993</v>
      </c>
      <c r="F31" s="39">
        <f>SUM(D31:E31)</f>
        <v>389541.29999999993</v>
      </c>
      <c r="G31" s="39">
        <f>+F31*G8</f>
        <v>251721.58805999995</v>
      </c>
      <c r="H31" s="39">
        <f>+F31*H8</f>
        <v>137819.71193999998</v>
      </c>
    </row>
    <row r="32" spans="1:12" x14ac:dyDescent="0.2">
      <c r="A32" s="28" t="s">
        <v>50</v>
      </c>
      <c r="B32" s="38"/>
      <c r="C32" s="39">
        <f>-E13</f>
        <v>-138086.82999999999</v>
      </c>
      <c r="D32" s="37"/>
      <c r="F32" s="40">
        <f>SUM(C32:E32)</f>
        <v>-138086.82999999999</v>
      </c>
      <c r="G32" s="39">
        <f>+F32*G8</f>
        <v>-89231.709545999998</v>
      </c>
      <c r="H32" s="39">
        <f>+F32*H8</f>
        <v>-48855.120453999996</v>
      </c>
    </row>
    <row r="33" spans="1:8" x14ac:dyDescent="0.2">
      <c r="A33" s="28" t="s">
        <v>53</v>
      </c>
      <c r="B33" s="38"/>
      <c r="C33" s="42">
        <f>-E14</f>
        <v>-325889.71999999997</v>
      </c>
      <c r="D33" s="29"/>
      <c r="E33" s="29"/>
      <c r="F33" s="42">
        <f>SUM(C33:E33)</f>
        <v>-325889.71999999997</v>
      </c>
      <c r="G33" s="39">
        <f>+F33*G8</f>
        <v>-210589.93706399997</v>
      </c>
      <c r="H33" s="39">
        <f>+F33*H8</f>
        <v>-115299.78293599999</v>
      </c>
    </row>
    <row r="34" spans="1:8" x14ac:dyDescent="0.2">
      <c r="B34" s="38"/>
      <c r="C34" s="39">
        <f>SUM(C29:C33)</f>
        <v>-463976.54999999993</v>
      </c>
      <c r="D34" s="37"/>
      <c r="E34" s="21">
        <f>SUM(E29:E33)</f>
        <v>302316.00599999994</v>
      </c>
      <c r="F34" s="39"/>
      <c r="G34" s="21">
        <f>E34*G8</f>
        <v>195356.60307719995</v>
      </c>
      <c r="H34" s="21">
        <f>+E34*H8</f>
        <v>106959.40292279999</v>
      </c>
    </row>
    <row r="35" spans="1:8" x14ac:dyDescent="0.2">
      <c r="B35" s="37"/>
      <c r="C35" s="39">
        <f>SUM(C27:C33)</f>
        <v>-389541.29999999993</v>
      </c>
      <c r="D35" s="37"/>
      <c r="E35" s="39">
        <f>SUM(E27:E33)</f>
        <v>389541.29999999993</v>
      </c>
      <c r="F35" s="39">
        <v>0</v>
      </c>
      <c r="G35" s="21">
        <f>+C34*G8</f>
        <v>-299821.64660999994</v>
      </c>
      <c r="H35" s="21">
        <f>+C34*H8</f>
        <v>-164154.90338999996</v>
      </c>
    </row>
    <row r="36" spans="1:8" x14ac:dyDescent="0.2">
      <c r="B36" s="37"/>
      <c r="C36" s="39"/>
      <c r="D36" s="37"/>
      <c r="E36" s="39"/>
    </row>
    <row r="37" spans="1:8" x14ac:dyDescent="0.2">
      <c r="A37" s="43" t="s">
        <v>75</v>
      </c>
      <c r="B37" s="100" t="e">
        <f>#REF!</f>
        <v>#REF!</v>
      </c>
      <c r="C37" s="46">
        <f>C35</f>
        <v>-389541.29999999993</v>
      </c>
      <c r="D37" s="37"/>
      <c r="E37" s="46">
        <f>E35</f>
        <v>389541.29999999993</v>
      </c>
      <c r="F37" s="44" t="e">
        <f>SUM(B37,C37,E37)</f>
        <v>#REF!</v>
      </c>
    </row>
    <row r="39" spans="1:8" x14ac:dyDescent="0.2">
      <c r="A39" s="47"/>
      <c r="B39" s="37"/>
      <c r="C39" s="37"/>
    </row>
    <row r="40" spans="1:8" x14ac:dyDescent="0.2">
      <c r="A40" s="48"/>
      <c r="B40" s="101"/>
      <c r="C40" s="101"/>
    </row>
    <row r="41" spans="1:8" ht="14.25" x14ac:dyDescent="0.2">
      <c r="A41" s="37"/>
      <c r="B41" s="102"/>
      <c r="C41" s="102"/>
    </row>
    <row r="42" spans="1:8" ht="14.25" x14ac:dyDescent="0.2">
      <c r="A42" s="37"/>
      <c r="B42" s="103"/>
      <c r="C42" s="103"/>
    </row>
    <row r="43" spans="1:8" x14ac:dyDescent="0.2">
      <c r="A43" s="37"/>
      <c r="B43" s="37"/>
      <c r="C43" s="20"/>
    </row>
    <row r="44" spans="1:8" x14ac:dyDescent="0.2">
      <c r="A44" s="37"/>
      <c r="B44" s="37"/>
      <c r="C44" s="37"/>
    </row>
    <row r="45" spans="1:8" x14ac:dyDescent="0.2">
      <c r="A45" s="37"/>
      <c r="B45" s="37"/>
      <c r="C45" s="37"/>
    </row>
    <row r="46" spans="1:8" x14ac:dyDescent="0.2">
      <c r="A46" s="37"/>
      <c r="B46" s="37"/>
      <c r="C46" s="37"/>
    </row>
    <row r="47" spans="1:8" x14ac:dyDescent="0.2">
      <c r="A47" s="37"/>
      <c r="B47" s="38"/>
      <c r="C47" s="39"/>
    </row>
    <row r="48" spans="1:8" x14ac:dyDescent="0.2">
      <c r="A48" s="37"/>
      <c r="B48" s="38"/>
      <c r="C48" s="39"/>
    </row>
    <row r="49" spans="1:3" x14ac:dyDescent="0.2">
      <c r="A49" s="37"/>
      <c r="B49" s="37"/>
      <c r="C49" s="20"/>
    </row>
    <row r="50" spans="1:3" x14ac:dyDescent="0.2">
      <c r="A50" s="37"/>
      <c r="B50" s="37"/>
      <c r="C50" s="37"/>
    </row>
    <row r="51" spans="1:3" x14ac:dyDescent="0.2">
      <c r="A51" s="37"/>
      <c r="B51" s="37"/>
      <c r="C51" s="20"/>
    </row>
    <row r="52" spans="1:3" x14ac:dyDescent="0.2">
      <c r="A52" s="37"/>
      <c r="B52" s="37"/>
      <c r="C52" s="20"/>
    </row>
    <row r="53" spans="1:3" x14ac:dyDescent="0.2">
      <c r="A53" s="37"/>
      <c r="B53" s="37"/>
      <c r="C53" s="20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AE69711-4F03-4D5E-826D-95BAD02BBAA4}"/>
</file>

<file path=customXml/itemProps2.xml><?xml version="1.0" encoding="utf-8"?>
<ds:datastoreItem xmlns:ds="http://schemas.openxmlformats.org/officeDocument/2006/customXml" ds:itemID="{50698355-C4D0-45CB-8FC6-320533EA142E}"/>
</file>

<file path=customXml/itemProps3.xml><?xml version="1.0" encoding="utf-8"?>
<ds:datastoreItem xmlns:ds="http://schemas.openxmlformats.org/officeDocument/2006/customXml" ds:itemID="{C3985673-95F0-4A95-A1C8-A8523F8A4153}"/>
</file>

<file path=customXml/itemProps4.xml><?xml version="1.0" encoding="utf-8"?>
<ds:datastoreItem xmlns:ds="http://schemas.openxmlformats.org/officeDocument/2006/customXml" ds:itemID="{C94B99A7-ADC8-4C42-9601-B687F14CF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PUBLIC VERSION</vt:lpstr>
      <vt:lpstr>Allocated (R)</vt:lpstr>
      <vt:lpstr>Unallocated Summary (R)</vt:lpstr>
      <vt:lpstr>Unallocated Detail</vt:lpstr>
      <vt:lpstr>UIP Detail (R)</vt:lpstr>
      <vt:lpstr>Common by Account (R)</vt:lpstr>
      <vt:lpstr>PSE 12M_funding</vt:lpstr>
      <vt:lpstr>'Common by Account (R)'!Print_Area</vt:lpstr>
      <vt:lpstr>'Unallocated Detail'!Print_Area</vt:lpstr>
      <vt:lpstr>'UIP Detail (R)'!Print_Titles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2016-02-11T00:27:17Z</cp:lastPrinted>
  <dcterms:created xsi:type="dcterms:W3CDTF">2008-01-09T21:52:11Z</dcterms:created>
  <dcterms:modified xsi:type="dcterms:W3CDTF">2016-02-11T00:28:17Z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