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2" sheetId="1" r:id="rId1"/>
    <sheet name="Sheet3" sheetId="2" r:id="rId2"/>
  </sheets>
  <definedNames>
    <definedName name="_xlnm.Print_Area" localSheetId="0">'Sheet2'!$A$1:$J$56</definedName>
  </definedNames>
  <calcPr fullCalcOnLoad="1"/>
</workbook>
</file>

<file path=xl/sharedStrings.xml><?xml version="1.0" encoding="utf-8"?>
<sst xmlns="http://schemas.openxmlformats.org/spreadsheetml/2006/main" count="46" uniqueCount="28">
  <si>
    <t>Income</t>
  </si>
  <si>
    <t>Deferral</t>
  </si>
  <si>
    <t>Impact if defer and implement rate change in 06 GRC:</t>
  </si>
  <si>
    <t>Rate</t>
  </si>
  <si>
    <t>Days</t>
  </si>
  <si>
    <t>Monthly</t>
  </si>
  <si>
    <t>Tax</t>
  </si>
  <si>
    <t xml:space="preserve">Monthly </t>
  </si>
  <si>
    <t>Balance Sheet</t>
  </si>
  <si>
    <t>Income Statement</t>
  </si>
  <si>
    <t>Taxes</t>
  </si>
  <si>
    <t>Net</t>
  </si>
  <si>
    <t>Reg. Asset</t>
  </si>
  <si>
    <t xml:space="preserve">For Illustration Purposes </t>
  </si>
  <si>
    <t xml:space="preserve">Interest </t>
  </si>
  <si>
    <t>Amount</t>
  </si>
  <si>
    <t>Paid to IRS</t>
  </si>
  <si>
    <t>November Accounting Entries</t>
  </si>
  <si>
    <t>December Accounting Entries</t>
  </si>
  <si>
    <t>Deferral of Capital Costs Associated with Payments made to the IRS</t>
  </si>
  <si>
    <t>Capital Deferral</t>
  </si>
  <si>
    <t>Carrying Cost on</t>
  </si>
  <si>
    <t xml:space="preserve">Capital </t>
  </si>
  <si>
    <t>Deferral of Capital Costs on Deferral</t>
  </si>
  <si>
    <t>Current Tax Payable</t>
  </si>
  <si>
    <t>Cummulative at 12/15/06</t>
  </si>
  <si>
    <t xml:space="preserve">An example of how the deferral would work </t>
  </si>
  <si>
    <t>Total Payments to IRS: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</si>
</sst>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#,##0.0"/>
    <numFmt numFmtId="167" formatCode="#,##0.000"/>
    <numFmt numFmtId="168" formatCode="#,##0.0000"/>
    <numFmt numFmtId="169" formatCode="0.0%"/>
    <numFmt numFmtId="170" formatCode="#,##0.00000"/>
    <numFmt numFmtId="171" formatCode="#,##0.000000"/>
    <numFmt numFmtId="172" formatCode="#,##0.0000000"/>
    <numFmt numFmtId="173" formatCode="&quot;$&quot;#,##0"/>
    <numFmt numFmtId="174" formatCode="[$-409]mmm\-yy;@"/>
    <numFmt numFmtId="175" formatCode="_(* #,##0_);_(* \(#,##0\);_(* &quot;-&quot;??_);_(@_)"/>
    <numFmt numFmtId="176" formatCode="_(* #,##0.0000_);_(* \(#,##0.0000\);_(* &quot;-&quot;????_);_(@_)"/>
    <numFmt numFmtId="177" formatCode="&quot;$&quot;#,##0.00000"/>
    <numFmt numFmtId="178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9" fontId="0" fillId="0" borderId="0" xfId="21" applyAlignment="1">
      <alignment/>
    </xf>
    <xf numFmtId="175" fontId="0" fillId="0" borderId="0" xfId="15" applyNumberForma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0" fontId="0" fillId="0" borderId="0" xfId="21" applyNumberFormat="1" applyAlignment="1">
      <alignment/>
    </xf>
    <xf numFmtId="10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workbookViewId="0" topLeftCell="A1">
      <selection activeCell="F5" sqref="F5"/>
    </sheetView>
  </sheetViews>
  <sheetFormatPr defaultColWidth="9.140625" defaultRowHeight="12.75"/>
  <cols>
    <col min="1" max="1" width="6.140625" style="1" customWidth="1"/>
    <col min="2" max="2" width="11.57421875" style="1" bestFit="1" customWidth="1"/>
    <col min="3" max="3" width="10.140625" style="1" bestFit="1" customWidth="1"/>
    <col min="4" max="4" width="11.28125" style="1" customWidth="1"/>
    <col min="5" max="5" width="9.421875" style="1" customWidth="1"/>
    <col min="6" max="6" width="8.7109375" style="1" customWidth="1"/>
    <col min="7" max="7" width="9.140625" style="1" bestFit="1" customWidth="1"/>
    <col min="8" max="8" width="15.00390625" style="1" bestFit="1" customWidth="1"/>
    <col min="9" max="9" width="15.00390625" style="1" customWidth="1"/>
    <col min="10" max="10" width="9.140625" style="1" customWidth="1"/>
    <col min="11" max="11" width="11.00390625" style="1" customWidth="1"/>
    <col min="12" max="12" width="8.140625" style="1" customWidth="1"/>
    <col min="13" max="13" width="9.140625" style="1" customWidth="1"/>
    <col min="14" max="14" width="10.140625" style="1" customWidth="1"/>
    <col min="15" max="16384" width="9.140625" style="1" customWidth="1"/>
  </cols>
  <sheetData>
    <row r="1" spans="1:17" ht="15.75">
      <c r="A1" s="4">
        <f>ROW()</f>
        <v>1</v>
      </c>
      <c r="B1" s="5" t="s">
        <v>2</v>
      </c>
      <c r="I1" s="6"/>
      <c r="J1" s="6"/>
      <c r="K1" s="6"/>
      <c r="L1" s="10"/>
      <c r="M1" s="6"/>
      <c r="N1" s="6"/>
      <c r="O1" s="6"/>
      <c r="P1" s="6"/>
      <c r="Q1" s="6"/>
    </row>
    <row r="2" spans="1:17" ht="12.75">
      <c r="A2" s="4">
        <f>ROW()</f>
        <v>2</v>
      </c>
      <c r="E2" s="10"/>
      <c r="F2" s="10"/>
      <c r="G2" s="10"/>
      <c r="H2" s="10"/>
      <c r="I2" s="10"/>
      <c r="J2" s="6"/>
      <c r="K2" s="6"/>
      <c r="L2" s="11"/>
      <c r="M2" s="6"/>
      <c r="N2" s="6"/>
      <c r="O2" s="10"/>
      <c r="P2" s="6"/>
      <c r="Q2" s="6"/>
    </row>
    <row r="3" spans="1:17" ht="12.75">
      <c r="A3" s="4">
        <f>ROW()</f>
        <v>3</v>
      </c>
      <c r="B3" s="1" t="s">
        <v>27</v>
      </c>
      <c r="E3" s="22"/>
      <c r="F3" s="10"/>
      <c r="G3" s="10"/>
      <c r="H3" s="10"/>
      <c r="I3" s="10"/>
      <c r="J3" s="6"/>
      <c r="K3" s="10"/>
      <c r="L3" s="10"/>
      <c r="M3" s="10"/>
      <c r="N3" s="10"/>
      <c r="O3" s="10"/>
      <c r="P3" s="6"/>
      <c r="Q3" s="6"/>
    </row>
    <row r="4" spans="1:17" ht="12.75">
      <c r="A4" s="4">
        <f>ROW()</f>
        <v>4</v>
      </c>
      <c r="D4" s="6"/>
      <c r="E4" s="22"/>
      <c r="F4" s="10"/>
      <c r="G4" s="23"/>
      <c r="H4" s="23"/>
      <c r="I4" s="10"/>
      <c r="J4" s="6"/>
      <c r="K4" s="10"/>
      <c r="L4" s="10"/>
      <c r="M4" s="10"/>
      <c r="N4" s="10"/>
      <c r="O4" s="10"/>
      <c r="P4" s="6"/>
      <c r="Q4" s="6"/>
    </row>
    <row r="5" spans="1:17" ht="12.75">
      <c r="A5" s="4">
        <f>ROW()</f>
        <v>5</v>
      </c>
      <c r="B5" s="2">
        <v>38657</v>
      </c>
      <c r="D5" s="1">
        <f>72564653-66326737</f>
        <v>6237916</v>
      </c>
      <c r="E5" s="11"/>
      <c r="F5" s="6"/>
      <c r="G5" s="6"/>
      <c r="H5" s="6"/>
      <c r="I5" s="6"/>
      <c r="J5" s="6"/>
      <c r="K5" s="10"/>
      <c r="L5" s="10"/>
      <c r="M5" s="6"/>
      <c r="N5" s="6"/>
      <c r="O5" s="6"/>
      <c r="P5" s="6"/>
      <c r="Q5" s="6"/>
    </row>
    <row r="6" spans="1:17" ht="12.75">
      <c r="A6" s="4">
        <f>ROW()</f>
        <v>6</v>
      </c>
      <c r="B6" s="2">
        <v>38701</v>
      </c>
      <c r="D6" s="1">
        <v>33163368.5</v>
      </c>
      <c r="E6" s="11"/>
      <c r="F6" s="6"/>
      <c r="G6" s="6"/>
      <c r="H6" s="6"/>
      <c r="I6" s="6"/>
      <c r="J6" s="6"/>
      <c r="K6" s="6"/>
      <c r="L6" s="6"/>
      <c r="M6" s="6"/>
      <c r="N6" s="6"/>
      <c r="O6" s="11"/>
      <c r="P6" s="6"/>
      <c r="Q6" s="6"/>
    </row>
    <row r="7" spans="1:17" ht="12.75">
      <c r="A7" s="4">
        <f>ROW()</f>
        <v>7</v>
      </c>
      <c r="B7" s="2">
        <v>38791</v>
      </c>
      <c r="D7" s="1">
        <f>D6/4</f>
        <v>8290842.125</v>
      </c>
      <c r="E7" s="11"/>
      <c r="F7" s="6"/>
      <c r="G7" s="6"/>
      <c r="H7" s="6"/>
      <c r="I7" s="6"/>
      <c r="J7" s="6"/>
      <c r="K7" s="6"/>
      <c r="L7" s="6"/>
      <c r="M7" s="6"/>
      <c r="N7" s="6"/>
      <c r="O7" s="11"/>
      <c r="P7" s="6"/>
      <c r="Q7" s="6"/>
    </row>
    <row r="8" spans="1:17" ht="12.75">
      <c r="A8" s="4">
        <f>ROW()</f>
        <v>8</v>
      </c>
      <c r="B8" s="2">
        <v>38883</v>
      </c>
      <c r="D8" s="1">
        <f>D7</f>
        <v>8290842.125</v>
      </c>
      <c r="E8" s="11"/>
      <c r="F8" s="6"/>
      <c r="G8" s="6"/>
      <c r="H8" s="6"/>
      <c r="I8" s="6"/>
      <c r="J8" s="6"/>
      <c r="K8" s="6"/>
      <c r="L8" s="6"/>
      <c r="M8" s="6"/>
      <c r="N8" s="6"/>
      <c r="O8" s="11"/>
      <c r="P8" s="6"/>
      <c r="Q8" s="6"/>
    </row>
    <row r="9" spans="1:17" ht="12.75">
      <c r="A9" s="4">
        <f>ROW()</f>
        <v>9</v>
      </c>
      <c r="B9" s="2">
        <v>38975</v>
      </c>
      <c r="D9" s="1">
        <f>D8</f>
        <v>8290842.125</v>
      </c>
      <c r="E9" s="11"/>
      <c r="F9" s="6"/>
      <c r="G9" s="6"/>
      <c r="H9" s="6"/>
      <c r="I9" s="6"/>
      <c r="J9" s="6"/>
      <c r="K9" s="6"/>
      <c r="L9" s="6"/>
      <c r="M9" s="6"/>
      <c r="N9" s="6"/>
      <c r="O9" s="11"/>
      <c r="P9" s="6"/>
      <c r="Q9" s="6"/>
    </row>
    <row r="10" spans="1:17" ht="12.75">
      <c r="A10" s="4">
        <f>ROW()</f>
        <v>10</v>
      </c>
      <c r="B10" s="2">
        <v>39066</v>
      </c>
      <c r="D10" s="3">
        <f>D9</f>
        <v>8290842.125</v>
      </c>
      <c r="E10" s="11"/>
      <c r="F10" s="6"/>
      <c r="G10" s="6"/>
      <c r="H10" s="6"/>
      <c r="I10" s="6"/>
      <c r="J10" s="6"/>
      <c r="K10" s="6"/>
      <c r="L10" s="6"/>
      <c r="M10" s="6"/>
      <c r="N10" s="6"/>
      <c r="O10" s="11"/>
      <c r="P10" s="6"/>
      <c r="Q10" s="6"/>
    </row>
    <row r="11" spans="1:17" ht="12.75">
      <c r="A11" s="4">
        <f>ROW()</f>
        <v>11</v>
      </c>
      <c r="B11" s="2" t="s">
        <v>25</v>
      </c>
      <c r="D11" s="1">
        <f>SUM(D5:D10)</f>
        <v>72564653</v>
      </c>
      <c r="E11" s="11"/>
      <c r="F11" s="9"/>
      <c r="G11" s="9"/>
      <c r="H11" s="9"/>
      <c r="I11" s="9"/>
      <c r="J11" s="19"/>
      <c r="K11" s="6"/>
      <c r="L11" s="6"/>
      <c r="M11" s="6"/>
      <c r="N11" s="6"/>
      <c r="O11" s="6"/>
      <c r="P11" s="6"/>
      <c r="Q11" s="6"/>
    </row>
    <row r="12" spans="1:10" ht="12.75">
      <c r="A12" s="4">
        <f>ROW()</f>
        <v>12</v>
      </c>
      <c r="F12" s="8"/>
      <c r="G12" s="8"/>
      <c r="H12" s="20"/>
      <c r="I12" s="8"/>
      <c r="J12" s="20"/>
    </row>
    <row r="13" spans="1:2" ht="12.75">
      <c r="A13" s="4">
        <f>ROW()</f>
        <v>13</v>
      </c>
      <c r="B13" s="1" t="s">
        <v>13</v>
      </c>
    </row>
    <row r="14" spans="1:2" ht="12.75">
      <c r="A14" s="4">
        <f>ROW()</f>
        <v>14</v>
      </c>
      <c r="B14" s="1" t="s">
        <v>26</v>
      </c>
    </row>
    <row r="15" ht="12.75">
      <c r="A15" s="4">
        <f>ROW()</f>
        <v>15</v>
      </c>
    </row>
    <row r="16" spans="1:10" ht="12.75">
      <c r="A16" s="4">
        <f>ROW()</f>
        <v>16</v>
      </c>
      <c r="C16" s="10" t="s">
        <v>15</v>
      </c>
      <c r="D16" s="10"/>
      <c r="E16" s="4" t="s">
        <v>14</v>
      </c>
      <c r="F16" s="10" t="s">
        <v>22</v>
      </c>
      <c r="G16" s="10" t="s">
        <v>6</v>
      </c>
      <c r="H16" s="10" t="s">
        <v>7</v>
      </c>
      <c r="I16" s="4" t="s">
        <v>21</v>
      </c>
      <c r="J16" s="10" t="s">
        <v>5</v>
      </c>
    </row>
    <row r="17" spans="1:10" ht="12.75">
      <c r="A17" s="4">
        <f>ROW()</f>
        <v>17</v>
      </c>
      <c r="C17" s="18" t="s">
        <v>16</v>
      </c>
      <c r="D17" s="18" t="s">
        <v>4</v>
      </c>
      <c r="E17" s="18" t="s">
        <v>3</v>
      </c>
      <c r="F17" s="18" t="s">
        <v>1</v>
      </c>
      <c r="G17" s="18" t="s">
        <v>3</v>
      </c>
      <c r="H17" s="18" t="s">
        <v>1</v>
      </c>
      <c r="I17" s="18" t="s">
        <v>20</v>
      </c>
      <c r="J17" s="18" t="s">
        <v>1</v>
      </c>
    </row>
    <row r="18" spans="1:9" ht="12.75">
      <c r="A18" s="4">
        <f>ROW()</f>
        <v>18</v>
      </c>
      <c r="B18" s="12">
        <v>38686</v>
      </c>
      <c r="C18" s="1">
        <v>6237916</v>
      </c>
      <c r="D18" s="1">
        <v>30</v>
      </c>
      <c r="E18" s="21">
        <v>0.0701</v>
      </c>
      <c r="F18" s="1">
        <f>C18*E18*D18/365</f>
        <v>35940.65026849315</v>
      </c>
      <c r="G18" s="13">
        <v>0.35</v>
      </c>
      <c r="H18" s="1">
        <f>F18/(1-G18)</f>
        <v>55293.30810537407</v>
      </c>
      <c r="I18" s="14"/>
    </row>
    <row r="19" spans="1:10" ht="12.75">
      <c r="A19" s="4">
        <f>ROW()</f>
        <v>19</v>
      </c>
      <c r="B19" s="12">
        <v>38717</v>
      </c>
      <c r="C19" s="1">
        <v>6237916</v>
      </c>
      <c r="D19" s="1">
        <v>31</v>
      </c>
      <c r="E19" s="21">
        <v>0.0701</v>
      </c>
      <c r="F19" s="1">
        <f>C19*E19*D19/365</f>
        <v>37138.67194410959</v>
      </c>
      <c r="G19" s="13">
        <v>0.35</v>
      </c>
      <c r="H19" s="1">
        <f>F19/(1-G19)</f>
        <v>57136.418375553214</v>
      </c>
      <c r="I19" s="14">
        <f>E18*F18*D19/365</f>
        <v>213.97980026976015</v>
      </c>
      <c r="J19" s="1">
        <f>I19/0.65</f>
        <v>329.1996927227079</v>
      </c>
    </row>
    <row r="20" spans="1:9" ht="12.75">
      <c r="A20" s="4">
        <f>ROW()</f>
        <v>20</v>
      </c>
      <c r="B20" s="12"/>
      <c r="C20" s="1">
        <v>33163369</v>
      </c>
      <c r="D20" s="1">
        <v>16</v>
      </c>
      <c r="E20" s="21">
        <v>0.0701</v>
      </c>
      <c r="F20" s="1">
        <f>C20*E20*D20/365</f>
        <v>101906.94430246575</v>
      </c>
      <c r="G20" s="13">
        <v>0.35</v>
      </c>
      <c r="H20" s="6">
        <f>F20/(1-G20)</f>
        <v>156779.91431148577</v>
      </c>
      <c r="I20" s="14"/>
    </row>
    <row r="21" spans="1:10" ht="12.75">
      <c r="A21" s="4">
        <f>ROW()</f>
        <v>21</v>
      </c>
      <c r="B21" s="12">
        <v>38748</v>
      </c>
      <c r="C21" s="1">
        <f>SUM(C19:C20)</f>
        <v>39401285</v>
      </c>
      <c r="D21" s="1">
        <v>31</v>
      </c>
      <c r="E21" s="21">
        <v>0.0701</v>
      </c>
      <c r="F21" s="1">
        <f>C21*E21*D21/365</f>
        <v>234583.37653013697</v>
      </c>
      <c r="G21" s="13">
        <v>0.35</v>
      </c>
      <c r="H21" s="1">
        <f>F21/(1-G21)</f>
        <v>360897.50235405687</v>
      </c>
      <c r="I21" s="14">
        <f>SUM(F$18:F20)*E21*D21/365</f>
        <v>1041.8154952435489</v>
      </c>
      <c r="J21" s="1">
        <f aca="true" t="shared" si="0" ref="J21:J35">I21/0.65</f>
        <v>1602.7930696054598</v>
      </c>
    </row>
    <row r="22" spans="1:10" ht="12.75">
      <c r="A22" s="4">
        <f>ROW()</f>
        <v>22</v>
      </c>
      <c r="B22" s="12">
        <v>38776</v>
      </c>
      <c r="C22" s="1">
        <f>C21</f>
        <v>39401285</v>
      </c>
      <c r="D22" s="1">
        <v>28</v>
      </c>
      <c r="E22" s="21">
        <v>0.0701</v>
      </c>
      <c r="F22" s="1">
        <f>C22*E22*D22/365</f>
        <v>211881.75944657534</v>
      </c>
      <c r="G22" s="13">
        <v>0.35</v>
      </c>
      <c r="H22" s="1">
        <f>F22/(1-G22)</f>
        <v>325971.9376101159</v>
      </c>
      <c r="I22" s="14">
        <f>SUM(F$18:F21)*E22*D22/365</f>
        <v>2202.4747818332307</v>
      </c>
      <c r="J22" s="1">
        <f t="shared" si="0"/>
        <v>3388.422741281893</v>
      </c>
    </row>
    <row r="23" spans="1:10" ht="12.75">
      <c r="A23" s="4">
        <f>ROW()</f>
        <v>23</v>
      </c>
      <c r="B23" s="12">
        <v>38807</v>
      </c>
      <c r="C23" s="1">
        <f>C22</f>
        <v>39401285</v>
      </c>
      <c r="D23" s="1">
        <v>31</v>
      </c>
      <c r="E23" s="21">
        <v>0.0701</v>
      </c>
      <c r="F23" s="1">
        <f aca="true" t="shared" si="1" ref="F23:F36">C23*E23*D23/365</f>
        <v>234583.37653013697</v>
      </c>
      <c r="G23" s="13">
        <v>0.35</v>
      </c>
      <c r="H23" s="1">
        <f aca="true" t="shared" si="2" ref="H23:H36">F23/(1-G23)</f>
        <v>360897.50235405687</v>
      </c>
      <c r="I23" s="14">
        <f>SUM(F$18:F22)*E23*D23/365</f>
        <v>3699.934363712024</v>
      </c>
      <c r="J23" s="1">
        <f t="shared" si="0"/>
        <v>5692.206713403114</v>
      </c>
    </row>
    <row r="24" spans="1:9" ht="12.75">
      <c r="A24" s="4">
        <f>ROW()</f>
        <v>24</v>
      </c>
      <c r="B24" s="12"/>
      <c r="C24" s="1">
        <v>8290842</v>
      </c>
      <c r="D24" s="1">
        <v>16</v>
      </c>
      <c r="E24" s="21">
        <v>0.0701</v>
      </c>
      <c r="F24" s="1">
        <f t="shared" si="1"/>
        <v>25476.73530739726</v>
      </c>
      <c r="G24" s="13">
        <v>0.35</v>
      </c>
      <c r="H24" s="1">
        <f t="shared" si="2"/>
        <v>39194.97739599578</v>
      </c>
      <c r="I24" s="14"/>
    </row>
    <row r="25" spans="1:10" ht="12.75">
      <c r="A25" s="4">
        <f>ROW()</f>
        <v>25</v>
      </c>
      <c r="B25" s="12">
        <v>38837</v>
      </c>
      <c r="C25" s="1">
        <f>SUM(C23:C24)</f>
        <v>47692127</v>
      </c>
      <c r="D25" s="1">
        <v>30</v>
      </c>
      <c r="E25" s="21">
        <v>0.0701</v>
      </c>
      <c r="F25" s="1">
        <f t="shared" si="1"/>
        <v>274785.0495369863</v>
      </c>
      <c r="G25" s="13">
        <v>0.35</v>
      </c>
      <c r="H25" s="1">
        <f t="shared" si="2"/>
        <v>422746.2300569019</v>
      </c>
      <c r="I25" s="14">
        <f>SUM(F$18:F24)*E25*D25/365</f>
        <v>5078.95538256041</v>
      </c>
      <c r="J25" s="1">
        <f t="shared" si="0"/>
        <v>7813.7775116314</v>
      </c>
    </row>
    <row r="26" spans="1:10" ht="12.75">
      <c r="A26" s="4">
        <f>ROW()</f>
        <v>26</v>
      </c>
      <c r="B26" s="12">
        <v>38868</v>
      </c>
      <c r="C26" s="1">
        <f>C25</f>
        <v>47692127</v>
      </c>
      <c r="D26" s="1">
        <v>31</v>
      </c>
      <c r="E26" s="21">
        <v>0.0701</v>
      </c>
      <c r="F26" s="1">
        <f t="shared" si="1"/>
        <v>283944.55118821916</v>
      </c>
      <c r="G26" s="13">
        <v>0.35</v>
      </c>
      <c r="H26" s="1">
        <f t="shared" si="2"/>
        <v>436837.7710587987</v>
      </c>
      <c r="I26" s="14">
        <f>SUM(F$18:F25)*E26*D26/365</f>
        <v>6884.241268322902</v>
      </c>
      <c r="J26" s="1">
        <f t="shared" si="0"/>
        <v>10591.140412804465</v>
      </c>
    </row>
    <row r="27" spans="1:10" ht="12.75">
      <c r="A27" s="4">
        <f>ROW()</f>
        <v>27</v>
      </c>
      <c r="B27" s="12">
        <v>38898</v>
      </c>
      <c r="C27" s="1">
        <f>C26</f>
        <v>47692127</v>
      </c>
      <c r="D27" s="1">
        <v>30</v>
      </c>
      <c r="E27" s="21">
        <v>0.0701</v>
      </c>
      <c r="F27" s="1">
        <f t="shared" si="1"/>
        <v>274785.0495369863</v>
      </c>
      <c r="G27" s="13">
        <v>0.35</v>
      </c>
      <c r="H27" s="1">
        <f t="shared" si="2"/>
        <v>422746.2300569019</v>
      </c>
      <c r="I27" s="14">
        <f>SUM(F$18:F26)*E27*D27/365</f>
        <v>8298.156342355223</v>
      </c>
      <c r="J27" s="1">
        <f t="shared" si="0"/>
        <v>12766.394372854189</v>
      </c>
    </row>
    <row r="28" spans="1:9" ht="12.75">
      <c r="A28" s="4">
        <f>ROW()</f>
        <v>28</v>
      </c>
      <c r="B28" s="12"/>
      <c r="C28" s="1">
        <v>8290842</v>
      </c>
      <c r="D28" s="1">
        <v>15</v>
      </c>
      <c r="E28" s="21">
        <v>0.0701</v>
      </c>
      <c r="F28" s="1">
        <f t="shared" si="1"/>
        <v>23884.43935068493</v>
      </c>
      <c r="G28" s="13">
        <v>0.35</v>
      </c>
      <c r="H28" s="1">
        <f t="shared" si="2"/>
        <v>36745.29130874605</v>
      </c>
      <c r="I28" s="14"/>
    </row>
    <row r="29" spans="1:10" ht="12.75">
      <c r="A29" s="4">
        <f>ROW()</f>
        <v>29</v>
      </c>
      <c r="B29" s="12">
        <v>38929</v>
      </c>
      <c r="C29" s="1">
        <f>SUM(C27:C28)</f>
        <v>55982969</v>
      </c>
      <c r="D29" s="1">
        <v>31</v>
      </c>
      <c r="E29" s="21">
        <v>0.0701</v>
      </c>
      <c r="F29" s="1">
        <f t="shared" si="1"/>
        <v>333305.7258463013</v>
      </c>
      <c r="G29" s="13">
        <v>0.35</v>
      </c>
      <c r="H29" s="1">
        <f t="shared" si="2"/>
        <v>512778.03976354044</v>
      </c>
      <c r="I29" s="14">
        <f>SUM(F$18:F28)*E29*D29/365</f>
        <v>10352.949680621306</v>
      </c>
      <c r="J29" s="1">
        <f t="shared" si="0"/>
        <v>15927.614893263548</v>
      </c>
    </row>
    <row r="30" spans="1:10" ht="12.75">
      <c r="A30" s="4">
        <f>ROW()</f>
        <v>30</v>
      </c>
      <c r="B30" s="12">
        <v>38960</v>
      </c>
      <c r="C30" s="1">
        <f>C29</f>
        <v>55982969</v>
      </c>
      <c r="D30" s="1">
        <v>31</v>
      </c>
      <c r="E30" s="21">
        <v>0.0701</v>
      </c>
      <c r="F30" s="1">
        <f t="shared" si="1"/>
        <v>333305.7258463013</v>
      </c>
      <c r="G30" s="13">
        <v>0.35</v>
      </c>
      <c r="H30" s="1">
        <f t="shared" si="2"/>
        <v>512778.03976354044</v>
      </c>
      <c r="I30" s="14">
        <f>SUM(F$18:F29)*E30*D30/365</f>
        <v>12337.351524009242</v>
      </c>
      <c r="J30" s="1">
        <f t="shared" si="0"/>
        <v>18980.540806168065</v>
      </c>
    </row>
    <row r="31" spans="1:10" ht="12.75">
      <c r="A31" s="4">
        <f>ROW()</f>
        <v>31</v>
      </c>
      <c r="B31" s="12">
        <v>38990</v>
      </c>
      <c r="C31" s="1">
        <f>C30</f>
        <v>55982969</v>
      </c>
      <c r="D31" s="1">
        <v>30</v>
      </c>
      <c r="E31" s="21">
        <v>0.0701</v>
      </c>
      <c r="F31" s="1">
        <f t="shared" si="1"/>
        <v>322553.92823835614</v>
      </c>
      <c r="G31" s="13">
        <v>0.35</v>
      </c>
      <c r="H31" s="1">
        <f t="shared" si="2"/>
        <v>496236.81267439405</v>
      </c>
      <c r="I31" s="14">
        <f>SUM(F$18:F30)*E31*D31/365</f>
        <v>13859.761323287594</v>
      </c>
      <c r="J31" s="1">
        <f t="shared" si="0"/>
        <v>21322.70972813476</v>
      </c>
    </row>
    <row r="32" spans="1:9" ht="12.75">
      <c r="A32" s="4">
        <f>ROW()</f>
        <v>32</v>
      </c>
      <c r="B32" s="12"/>
      <c r="C32" s="1">
        <v>8290842</v>
      </c>
      <c r="D32" s="1">
        <v>15</v>
      </c>
      <c r="E32" s="21">
        <v>0.0701</v>
      </c>
      <c r="F32" s="1">
        <f t="shared" si="1"/>
        <v>23884.43935068493</v>
      </c>
      <c r="G32" s="13">
        <v>0.35</v>
      </c>
      <c r="H32" s="1">
        <f t="shared" si="2"/>
        <v>36745.29130874605</v>
      </c>
      <c r="I32" s="14"/>
    </row>
    <row r="33" spans="1:10" ht="12.75">
      <c r="A33" s="4">
        <f>ROW()</f>
        <v>33</v>
      </c>
      <c r="B33" s="12">
        <v>39021</v>
      </c>
      <c r="C33" s="1">
        <f>SUM(C31:C32)</f>
        <v>64273811</v>
      </c>
      <c r="D33" s="1">
        <v>31</v>
      </c>
      <c r="E33" s="21">
        <v>0.0701</v>
      </c>
      <c r="F33" s="1">
        <f t="shared" si="1"/>
        <v>382666.9005043835</v>
      </c>
      <c r="G33" s="13">
        <v>0.35</v>
      </c>
      <c r="H33" s="1">
        <f t="shared" si="2"/>
        <v>588718.3084682822</v>
      </c>
      <c r="I33" s="14">
        <f>SUM(F$18:F32)*E33*D33/365</f>
        <v>16384.34300193895</v>
      </c>
      <c r="J33" s="1">
        <f t="shared" si="0"/>
        <v>25206.681541444537</v>
      </c>
    </row>
    <row r="34" spans="1:10" ht="12.75">
      <c r="A34" s="4">
        <f>ROW()</f>
        <v>34</v>
      </c>
      <c r="B34" s="12">
        <v>39051</v>
      </c>
      <c r="C34" s="1">
        <f>C33</f>
        <v>64273811</v>
      </c>
      <c r="D34" s="1">
        <v>30</v>
      </c>
      <c r="E34" s="21">
        <v>0.0701</v>
      </c>
      <c r="F34" s="1">
        <f t="shared" si="1"/>
        <v>370322.806939726</v>
      </c>
      <c r="G34" s="13">
        <v>0.35</v>
      </c>
      <c r="H34" s="1">
        <f t="shared" si="2"/>
        <v>569727.3952918862</v>
      </c>
      <c r="I34" s="14">
        <f>SUM(F$18:F33)*E34*D34/365</f>
        <v>18060.606196713543</v>
      </c>
      <c r="J34" s="1">
        <f t="shared" si="0"/>
        <v>27785.54799494391</v>
      </c>
    </row>
    <row r="35" spans="1:10" ht="12.75">
      <c r="A35" s="4">
        <f>ROW()</f>
        <v>35</v>
      </c>
      <c r="B35" s="12">
        <v>39082</v>
      </c>
      <c r="C35" s="1">
        <f>C34</f>
        <v>64273811</v>
      </c>
      <c r="D35" s="1">
        <v>31</v>
      </c>
      <c r="E35" s="21">
        <v>0.0701</v>
      </c>
      <c r="F35" s="1">
        <f t="shared" si="1"/>
        <v>382666.9005043835</v>
      </c>
      <c r="G35" s="13">
        <v>0.35</v>
      </c>
      <c r="H35" s="1">
        <f t="shared" si="2"/>
        <v>588718.3084682822</v>
      </c>
      <c r="I35" s="14">
        <f>SUM(F$18:F34)*E35*D35/365</f>
        <v>20867.41679165619</v>
      </c>
      <c r="J35" s="1">
        <f t="shared" si="0"/>
        <v>32103.71814100952</v>
      </c>
    </row>
    <row r="36" spans="1:10" ht="12.75">
      <c r="A36" s="4">
        <f>ROW()</f>
        <v>36</v>
      </c>
      <c r="B36" s="12"/>
      <c r="C36" s="1">
        <f>C32</f>
        <v>8290842</v>
      </c>
      <c r="D36" s="1">
        <v>16</v>
      </c>
      <c r="E36" s="21">
        <v>0.0701</v>
      </c>
      <c r="F36" s="1">
        <f t="shared" si="1"/>
        <v>25476.73530739726</v>
      </c>
      <c r="G36" s="13">
        <v>0.35</v>
      </c>
      <c r="H36" s="3">
        <f t="shared" si="2"/>
        <v>39194.97739599578</v>
      </c>
      <c r="I36" s="14"/>
      <c r="J36" s="3"/>
    </row>
    <row r="37" spans="1:10" ht="12.75">
      <c r="A37" s="4">
        <f>ROW()</f>
        <v>37</v>
      </c>
      <c r="B37" s="12"/>
      <c r="E37" s="21"/>
      <c r="G37" s="13"/>
      <c r="H37" s="1">
        <f>SUM(H18:H36)</f>
        <v>6020144.256122654</v>
      </c>
      <c r="I37" s="14"/>
      <c r="J37" s="14">
        <f>SUM(J19:J35)</f>
        <v>183510.74761926755</v>
      </c>
    </row>
    <row r="38" ht="12.75">
      <c r="A38" s="4">
        <f>ROW()</f>
        <v>38</v>
      </c>
    </row>
    <row r="39" spans="1:2" ht="12.75">
      <c r="A39" s="4">
        <f>ROW()</f>
        <v>39</v>
      </c>
      <c r="B39" s="24" t="s">
        <v>17</v>
      </c>
    </row>
    <row r="40" spans="1:2" ht="12.75">
      <c r="A40" s="4">
        <f>ROW()</f>
        <v>40</v>
      </c>
      <c r="B40" s="1" t="s">
        <v>19</v>
      </c>
    </row>
    <row r="41" spans="1:7" ht="12.75">
      <c r="A41" s="4">
        <f>ROW()</f>
        <v>41</v>
      </c>
      <c r="C41" s="25" t="s">
        <v>8</v>
      </c>
      <c r="D41" s="25"/>
      <c r="E41" s="4"/>
      <c r="F41" s="25" t="s">
        <v>9</v>
      </c>
      <c r="G41" s="25"/>
    </row>
    <row r="42" spans="1:7" ht="12.75">
      <c r="A42" s="4">
        <f>ROW()</f>
        <v>42</v>
      </c>
      <c r="B42" s="1" t="s">
        <v>12</v>
      </c>
      <c r="C42" s="1">
        <f>H18</f>
        <v>55293.30810537407</v>
      </c>
      <c r="D42" s="15"/>
      <c r="E42" s="7" t="s">
        <v>0</v>
      </c>
      <c r="G42" s="15">
        <f>H18</f>
        <v>55293.30810537407</v>
      </c>
    </row>
    <row r="43" spans="1:7" ht="12.75">
      <c r="A43" s="4">
        <f>ROW()</f>
        <v>43</v>
      </c>
      <c r="B43" s="1" t="s">
        <v>24</v>
      </c>
      <c r="C43" s="3"/>
      <c r="D43" s="17">
        <f>F43</f>
        <v>19352.657836880924</v>
      </c>
      <c r="E43" s="7" t="s">
        <v>10</v>
      </c>
      <c r="F43" s="3">
        <f>G42*0.35</f>
        <v>19352.657836880924</v>
      </c>
      <c r="G43" s="17"/>
    </row>
    <row r="44" spans="1:7" ht="12.75">
      <c r="A44" s="4">
        <f>ROW()</f>
        <v>44</v>
      </c>
      <c r="C44" s="1">
        <f>C42-D43</f>
        <v>35940.65026849315</v>
      </c>
      <c r="D44" s="16"/>
      <c r="E44" s="4" t="s">
        <v>11</v>
      </c>
      <c r="G44" s="16">
        <f>SUM(G42:G43)-SUM(F42:F43)</f>
        <v>35940.65026849315</v>
      </c>
    </row>
    <row r="45" spans="1:5" ht="12.75">
      <c r="A45" s="4">
        <f>ROW()</f>
        <v>45</v>
      </c>
      <c r="E45" s="7"/>
    </row>
    <row r="46" spans="1:5" ht="12.75">
      <c r="A46" s="4">
        <f>ROW()</f>
        <v>46</v>
      </c>
      <c r="B46" s="24" t="s">
        <v>18</v>
      </c>
      <c r="E46" s="7"/>
    </row>
    <row r="47" spans="1:5" ht="12.75">
      <c r="A47" s="4">
        <f>ROW()</f>
        <v>47</v>
      </c>
      <c r="B47" s="1" t="s">
        <v>19</v>
      </c>
      <c r="E47" s="7"/>
    </row>
    <row r="48" spans="1:7" ht="12.75">
      <c r="A48" s="4">
        <f>ROW()</f>
        <v>48</v>
      </c>
      <c r="C48" s="25" t="s">
        <v>8</v>
      </c>
      <c r="D48" s="25"/>
      <c r="E48" s="4"/>
      <c r="F48" s="25" t="s">
        <v>9</v>
      </c>
      <c r="G48" s="25"/>
    </row>
    <row r="49" spans="1:7" ht="12.75">
      <c r="A49" s="4">
        <f>ROW()</f>
        <v>49</v>
      </c>
      <c r="B49" s="1" t="s">
        <v>12</v>
      </c>
      <c r="C49" s="1">
        <f>SUM(H19:H20)</f>
        <v>213916.332687039</v>
      </c>
      <c r="D49" s="15"/>
      <c r="E49" s="7" t="s">
        <v>0</v>
      </c>
      <c r="G49" s="15">
        <f>C49</f>
        <v>213916.332687039</v>
      </c>
    </row>
    <row r="50" spans="1:7" ht="12.75">
      <c r="A50" s="4">
        <f>ROW()</f>
        <v>50</v>
      </c>
      <c r="B50" s="1" t="s">
        <v>24</v>
      </c>
      <c r="C50" s="3"/>
      <c r="D50" s="17">
        <f>F50</f>
        <v>74870.71644046364</v>
      </c>
      <c r="E50" s="7" t="s">
        <v>10</v>
      </c>
      <c r="F50" s="3">
        <f>G49*0.35</f>
        <v>74870.71644046364</v>
      </c>
      <c r="G50" s="17"/>
    </row>
    <row r="51" spans="1:7" ht="12.75">
      <c r="A51" s="4">
        <f>ROW()</f>
        <v>51</v>
      </c>
      <c r="C51" s="1">
        <f>C49-D50</f>
        <v>139045.61624657534</v>
      </c>
      <c r="D51" s="16"/>
      <c r="E51" s="7" t="s">
        <v>11</v>
      </c>
      <c r="G51" s="16">
        <f>SUM(G49:G50)-SUM(F49:F50)</f>
        <v>139045.61624657534</v>
      </c>
    </row>
    <row r="52" spans="1:2" ht="12.75">
      <c r="A52" s="4">
        <f>ROW()</f>
        <v>52</v>
      </c>
      <c r="B52" s="1" t="s">
        <v>23</v>
      </c>
    </row>
    <row r="53" spans="1:7" ht="12.75">
      <c r="A53" s="4">
        <f>ROW()</f>
        <v>53</v>
      </c>
      <c r="C53" s="25" t="s">
        <v>8</v>
      </c>
      <c r="D53" s="25"/>
      <c r="E53" s="4"/>
      <c r="F53" s="25" t="s">
        <v>9</v>
      </c>
      <c r="G53" s="25"/>
    </row>
    <row r="54" spans="1:7" ht="12.75">
      <c r="A54" s="4">
        <f>ROW()</f>
        <v>54</v>
      </c>
      <c r="B54" s="1" t="s">
        <v>12</v>
      </c>
      <c r="C54" s="1">
        <f>J19</f>
        <v>329.1996927227079</v>
      </c>
      <c r="D54" s="15"/>
      <c r="E54" s="7" t="s">
        <v>0</v>
      </c>
      <c r="G54" s="15">
        <f>C54</f>
        <v>329.1996927227079</v>
      </c>
    </row>
    <row r="55" spans="1:7" ht="12.75">
      <c r="A55" s="4">
        <f>ROW()</f>
        <v>55</v>
      </c>
      <c r="B55" s="1" t="s">
        <v>24</v>
      </c>
      <c r="C55" s="3"/>
      <c r="D55" s="17">
        <f>F55</f>
        <v>115.21989245294775</v>
      </c>
      <c r="E55" s="7" t="s">
        <v>10</v>
      </c>
      <c r="F55" s="3">
        <f>G54*0.35</f>
        <v>115.21989245294775</v>
      </c>
      <c r="G55" s="17"/>
    </row>
    <row r="56" spans="1:7" ht="12.75">
      <c r="A56" s="4">
        <f>ROW()</f>
        <v>56</v>
      </c>
      <c r="C56" s="1">
        <f>C54-D55</f>
        <v>213.97980026976012</v>
      </c>
      <c r="D56" s="16"/>
      <c r="E56" s="7" t="s">
        <v>11</v>
      </c>
      <c r="G56" s="16">
        <f>SUM(G54:G55)-SUM(F54:F55)</f>
        <v>213.97980026976012</v>
      </c>
    </row>
    <row r="57" ht="12.75">
      <c r="A57" s="4">
        <f>ROW()</f>
        <v>57</v>
      </c>
    </row>
    <row r="58" ht="12.75">
      <c r="A58" s="4">
        <f>ROW()</f>
        <v>58</v>
      </c>
    </row>
    <row r="59" ht="12.75">
      <c r="A59" s="4">
        <f>ROW()</f>
        <v>59</v>
      </c>
    </row>
  </sheetData>
  <mergeCells count="6">
    <mergeCell ref="C53:D53"/>
    <mergeCell ref="F53:G53"/>
    <mergeCell ref="C41:D41"/>
    <mergeCell ref="F41:G41"/>
    <mergeCell ref="C48:D48"/>
    <mergeCell ref="F48:G48"/>
  </mergeCells>
  <printOptions/>
  <pageMargins left="1" right="1" top="1" bottom="1" header="0.5" footer="0.5"/>
  <pageSetup fitToHeight="1" fitToWidth="1"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2005-10-19T19:11:57Z</cp:lastPrinted>
  <dcterms:created xsi:type="dcterms:W3CDTF">2005-10-13T14:16:25Z</dcterms:created>
  <dcterms:modified xsi:type="dcterms:W3CDTF">2005-10-19T23:28:49Z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1510428489</vt:i4>
  </property>
  <property fmtid="{D5CDD505-2E9C-101B-9397-08002B2CF9AE}" pid="3" name="_EmailSubject">
    <vt:lpwstr>UE-051527 and UG-051528: Petition for Accounting Order on Behalf of Puget Sound Energy, Inc.</vt:lpwstr>
  </property>
  <property fmtid="{D5CDD505-2E9C-101B-9397-08002B2CF9AE}" pid="4" name="_AuthorEmail">
    <vt:lpwstr>JKuzma@perkinscoie.com</vt:lpwstr>
  </property>
  <property fmtid="{D5CDD505-2E9C-101B-9397-08002B2CF9AE}" pid="5" name="_AuthorEmailDisplayName">
    <vt:lpwstr>Kuzma, Jason  (Perkins Coie)</vt:lpwstr>
  </property>
  <property fmtid="{D5CDD505-2E9C-101B-9397-08002B2CF9AE}" pid="6" name="DocumentSetType">
    <vt:lpwstr>Petition</vt:lpwstr>
  </property>
  <property fmtid="{D5CDD505-2E9C-101B-9397-08002B2CF9AE}" pid="7" name="IsHighlyConfidential">
    <vt:lpwstr>0</vt:lpwstr>
  </property>
  <property fmtid="{D5CDD505-2E9C-101B-9397-08002B2CF9AE}" pid="8" name="DocketNumber">
    <vt:lpwstr>051527</vt:lpwstr>
  </property>
  <property fmtid="{D5CDD505-2E9C-101B-9397-08002B2CF9AE}" pid="9" name="IsConfidential">
    <vt:lpwstr>0</vt:lpwstr>
  </property>
  <property fmtid="{D5CDD505-2E9C-101B-9397-08002B2CF9AE}" pid="10" name="Date1">
    <vt:lpwstr>2005-10-19T00:00:00Z</vt:lpwstr>
  </property>
  <property fmtid="{D5CDD505-2E9C-101B-9397-08002B2CF9AE}" pid="11" name="CaseType">
    <vt:lpwstr>Petition for Accounting Order</vt:lpwstr>
  </property>
  <property fmtid="{D5CDD505-2E9C-101B-9397-08002B2CF9AE}" pid="12" name="OpenedDate">
    <vt:lpwstr>2005-10-05T00:00:00Z</vt:lpwstr>
  </property>
  <property fmtid="{D5CDD505-2E9C-101B-9397-08002B2CF9AE}" pid="13" name="Prefix">
    <vt:lpwstr>UE</vt:lpwstr>
  </property>
  <property fmtid="{D5CDD505-2E9C-101B-9397-08002B2CF9AE}" pid="14" name="CaseCompanyNames">
    <vt:lpwstr>Puget Sound Energy</vt:lpwstr>
  </property>
  <property fmtid="{D5CDD505-2E9C-101B-9397-08002B2CF9AE}" pid="15" name="IndustryCode">
    <vt:lpwstr>140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