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0C5D121-2688-4674-898F-61AF508ADF5C}" xr6:coauthVersionLast="47" xr6:coauthVersionMax="47" xr10:uidLastSave="{00000000-0000-0000-0000-000000000000}"/>
  <bookViews>
    <workbookView xWindow="-120" yWindow="480" windowWidth="19440" windowHeight="15000" xr2:uid="{4F774CAA-1F73-4C14-8BBB-D7E1BDA52E29}"/>
  </bookViews>
  <sheets>
    <sheet name="4.4" sheetId="1" r:id="rId1"/>
    <sheet name="4.4.1" sheetId="2" r:id="rId2"/>
    <sheet name="4.4.2" sheetId="3" r:id="rId3"/>
  </sheets>
  <definedNames>
    <definedName name="_xlnm.Print_Area" localSheetId="0">'4.4'!$A$2:$J$62</definedName>
    <definedName name="_xlnm.Print_Area" localSheetId="1">'4.4.1'!$B$2:$G$43</definedName>
    <definedName name="_xlnm.Print_Area" localSheetId="2">'4.4.2'!$B$3:$F$61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3" l="1"/>
  <c r="D58" i="3"/>
  <c r="D57" i="3"/>
  <c r="D56" i="3"/>
  <c r="D55" i="3"/>
  <c r="D54" i="3"/>
  <c r="D53" i="3"/>
  <c r="D52" i="3"/>
  <c r="D51" i="3"/>
  <c r="D50" i="3"/>
  <c r="D49" i="3"/>
  <c r="D48" i="3"/>
  <c r="D47" i="3"/>
  <c r="C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C21" i="3"/>
  <c r="D20" i="3"/>
  <c r="D19" i="3"/>
  <c r="D18" i="3"/>
  <c r="D17" i="3"/>
  <c r="D16" i="3"/>
  <c r="D15" i="3"/>
  <c r="D14" i="3"/>
  <c r="D13" i="3"/>
  <c r="D12" i="3"/>
  <c r="D11" i="3"/>
  <c r="E40" i="2"/>
  <c r="E42" i="2" s="1"/>
  <c r="D40" i="2"/>
  <c r="C40" i="2"/>
  <c r="E23" i="2"/>
  <c r="F11" i="1" s="1"/>
  <c r="I11" i="1" s="1"/>
  <c r="D23" i="2"/>
  <c r="C23" i="2"/>
  <c r="D21" i="3" l="1"/>
  <c r="D43" i="3"/>
  <c r="D59" i="3"/>
  <c r="D61" i="3" s="1"/>
  <c r="F16" i="1" s="1"/>
  <c r="I16" i="1" s="1"/>
  <c r="C42" i="2"/>
  <c r="F13" i="1" s="1"/>
  <c r="I13" i="1" s="1"/>
  <c r="D42" i="2"/>
  <c r="F14" i="1" s="1"/>
  <c r="I14" i="1" s="1"/>
</calcChain>
</file>

<file path=xl/sharedStrings.xml><?xml version="1.0" encoding="utf-8"?>
<sst xmlns="http://schemas.openxmlformats.org/spreadsheetml/2006/main" count="171" uniqueCount="48">
  <si>
    <t>PacifiCorp</t>
  </si>
  <si>
    <t>PAGE</t>
  </si>
  <si>
    <t>Washington 2023 General Rate Case</t>
  </si>
  <si>
    <t>Pension Related Non-Service Expense</t>
  </si>
  <si>
    <t>TOTAL</t>
  </si>
  <si>
    <t xml:space="preserve"> 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</si>
  <si>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</si>
  <si>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</si>
  <si>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</si>
  <si>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</si>
  <si>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</si>
  <si>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</si>
  <si>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</si>
  <si>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</si>
  <si>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</si>
  <si>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SERP Non-Service Expense</t>
  </si>
  <si>
    <t>RES</t>
  </si>
  <si>
    <t>SO</t>
  </si>
  <si>
    <t>4.4.1</t>
  </si>
  <si>
    <t>Pension Non-Service Expense</t>
  </si>
  <si>
    <t>PRO</t>
  </si>
  <si>
    <t>Post-Retirement Non-Service Exp.</t>
  </si>
  <si>
    <t>Pension Settlement Loss Amort.</t>
  </si>
  <si>
    <t>4.4.2</t>
  </si>
  <si>
    <t>Description of Adjustment:</t>
  </si>
  <si>
    <t>GL 554012</t>
  </si>
  <si>
    <t>GL 554022</t>
  </si>
  <si>
    <t>GL 554032</t>
  </si>
  <si>
    <t>Post-Retirement Non-Service Expense</t>
  </si>
  <si>
    <t>Description</t>
  </si>
  <si>
    <t>Actual 
Twelve Months Ended June 2022</t>
  </si>
  <si>
    <t>Actual 
Calendar Year 2021</t>
  </si>
  <si>
    <t>FERC Acct</t>
  </si>
  <si>
    <t>Factor</t>
  </si>
  <si>
    <t>Total Actual</t>
  </si>
  <si>
    <t>Actual 
Twelve Months Ending December 2024</t>
  </si>
  <si>
    <t>Ref 4.4</t>
  </si>
  <si>
    <t>Pension Settlement Losses</t>
  </si>
  <si>
    <t>GL Account 554012</t>
  </si>
  <si>
    <t>Actual 
12 Months Ended June 2022</t>
  </si>
  <si>
    <t xml:space="preserve">Current Period Amortization </t>
  </si>
  <si>
    <t>Pension Settlement Losses:</t>
  </si>
  <si>
    <t>Total Incurred</t>
  </si>
  <si>
    <t>Forecasted 
July 2022 to December 2023</t>
  </si>
  <si>
    <t>Forecasted 
12 Months Ended December 2024</t>
  </si>
  <si>
    <t>Pro Forma Adjustment</t>
  </si>
  <si>
    <t xml:space="preserve">This adjustment removes the 12 months ended June 2022 SERP non-service expenses from results and includes the non-service pension and post-retirement expenses at the calendar year 2024 level.  In Docket UE-181042, the Commission authorized the Company to defer a 2018 pension settlement loss and amortize the deferral amount over the average remaining life of the pension plan participants.  In the 2019 Rate Case (UE-191024), the Company then included projected pension settlement loss amortization on a pro forma basis.  Similarly, this adjustment adds into rates the pension settlement loss amortization expense on losses incurred between the end of the Test Period and calendar year 2024. </t>
  </si>
  <si>
    <t>Current Period Amortization 
(over 20 Years):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</si>
</sst>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mmm\-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164" fontId="3" fillId="0" borderId="0" xfId="3" applyNumberFormat="1" applyFont="1" applyBorder="1" applyAlignment="1">
      <alignment horizontal="center"/>
    </xf>
    <xf numFmtId="0" fontId="3" fillId="0" borderId="0" xfId="4" applyFont="1" applyAlignment="1">
      <alignment horizontal="left" indent="1"/>
    </xf>
    <xf numFmtId="41" fontId="3" fillId="0" borderId="0" xfId="3" applyNumberFormat="1" applyFont="1" applyFill="1" applyBorder="1" applyAlignment="1">
      <alignment horizontal="center"/>
    </xf>
    <xf numFmtId="165" fontId="3" fillId="0" borderId="0" xfId="5" applyNumberFormat="1" applyFont="1" applyFill="1" applyAlignment="1">
      <alignment horizontal="center"/>
    </xf>
    <xf numFmtId="166" fontId="3" fillId="0" borderId="0" xfId="5" applyNumberFormat="1" applyFont="1" applyFill="1" applyAlignment="1">
      <alignment horizontal="center"/>
    </xf>
    <xf numFmtId="41" fontId="3" fillId="0" borderId="0" xfId="3" applyNumberFormat="1" applyFont="1" applyFill="1" applyAlignment="1">
      <alignment horizontal="center"/>
    </xf>
    <xf numFmtId="0" fontId="3" fillId="0" borderId="0" xfId="2" applyFont="1" applyAlignment="1">
      <alignment horizontal="left"/>
    </xf>
    <xf numFmtId="41" fontId="3" fillId="0" borderId="0" xfId="3" applyNumberFormat="1" applyFont="1" applyBorder="1" applyAlignment="1">
      <alignment horizontal="center"/>
    </xf>
    <xf numFmtId="166" fontId="3" fillId="0" borderId="0" xfId="5" applyNumberFormat="1" applyFont="1" applyAlignment="1">
      <alignment horizontal="center"/>
    </xf>
    <xf numFmtId="41" fontId="3" fillId="0" borderId="0" xfId="3" applyNumberFormat="1" applyFont="1" applyAlignment="1">
      <alignment horizontal="center"/>
    </xf>
    <xf numFmtId="0" fontId="3" fillId="0" borderId="0" xfId="2" quotePrefix="1" applyFont="1" applyAlignment="1">
      <alignment horizontal="left"/>
    </xf>
    <xf numFmtId="0" fontId="3" fillId="0" borderId="1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0" fontId="3" fillId="0" borderId="6" xfId="2" applyFont="1" applyBorder="1" applyAlignment="1">
      <alignment vertical="top" wrapText="1"/>
    </xf>
    <xf numFmtId="0" fontId="6" fillId="0" borderId="0" xfId="0" applyFont="1"/>
    <xf numFmtId="0" fontId="4" fillId="0" borderId="0" xfId="7" applyFont="1"/>
    <xf numFmtId="0" fontId="4" fillId="0" borderId="9" xfId="7" applyFont="1" applyBorder="1" applyAlignment="1">
      <alignment horizontal="center"/>
    </xf>
    <xf numFmtId="0" fontId="4" fillId="0" borderId="0" xfId="7" applyFont="1" applyAlignment="1">
      <alignment horizontal="center" wrapText="1"/>
    </xf>
    <xf numFmtId="0" fontId="4" fillId="0" borderId="10" xfId="7" applyFont="1" applyBorder="1" applyAlignment="1">
      <alignment horizontal="left" wrapText="1"/>
    </xf>
    <xf numFmtId="17" fontId="4" fillId="0" borderId="9" xfId="7" quotePrefix="1" applyNumberFormat="1" applyFont="1" applyBorder="1" applyAlignment="1">
      <alignment horizontal="center" wrapText="1"/>
    </xf>
    <xf numFmtId="0" fontId="4" fillId="0" borderId="10" xfId="7" applyFont="1" applyBorder="1" applyAlignment="1">
      <alignment horizontal="center" wrapText="1"/>
    </xf>
    <xf numFmtId="164" fontId="3" fillId="0" borderId="0" xfId="1" applyNumberFormat="1" applyFont="1" applyFill="1" applyAlignment="1">
      <alignment horizontal="center"/>
    </xf>
    <xf numFmtId="164" fontId="3" fillId="0" borderId="0" xfId="8" applyNumberFormat="1" applyFont="1" applyFill="1" applyAlignment="1">
      <alignment horizontal="center"/>
    </xf>
    <xf numFmtId="0" fontId="3" fillId="0" borderId="0" xfId="8" applyNumberFormat="1" applyFont="1" applyAlignment="1">
      <alignment horizontal="center"/>
    </xf>
    <xf numFmtId="164" fontId="3" fillId="0" borderId="0" xfId="8" applyNumberFormat="1" applyFont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164" fontId="4" fillId="0" borderId="0" xfId="8" applyNumberFormat="1" applyFont="1" applyFill="1" applyBorder="1" applyAlignment="1">
      <alignment horizontal="center"/>
    </xf>
    <xf numFmtId="0" fontId="4" fillId="0" borderId="0" xfId="7" applyFont="1" applyAlignment="1">
      <alignment horizontal="center"/>
    </xf>
    <xf numFmtId="0" fontId="4" fillId="0" borderId="0" xfId="9" applyFont="1"/>
    <xf numFmtId="0" fontId="4" fillId="0" borderId="10" xfId="9" applyFont="1" applyBorder="1" applyAlignment="1">
      <alignment horizontal="left" wrapText="1"/>
    </xf>
    <xf numFmtId="17" fontId="4" fillId="0" borderId="10" xfId="9" quotePrefix="1" applyNumberFormat="1" applyFont="1" applyBorder="1" applyAlignment="1">
      <alignment horizontal="center" wrapText="1"/>
    </xf>
    <xf numFmtId="0" fontId="4" fillId="0" borderId="10" xfId="9" applyFont="1" applyBorder="1" applyAlignment="1">
      <alignment horizontal="center" wrapText="1"/>
    </xf>
    <xf numFmtId="0" fontId="3" fillId="0" borderId="0" xfId="10" applyNumberFormat="1" applyFont="1" applyFill="1" applyAlignment="1">
      <alignment horizontal="center"/>
    </xf>
    <xf numFmtId="164" fontId="3" fillId="0" borderId="0" xfId="10" applyNumberFormat="1" applyFont="1" applyFill="1" applyAlignment="1">
      <alignment horizontal="center"/>
    </xf>
    <xf numFmtId="164" fontId="3" fillId="0" borderId="11" xfId="10" applyNumberFormat="1" applyFont="1" applyFill="1" applyBorder="1" applyAlignment="1">
      <alignment horizontal="center"/>
    </xf>
    <xf numFmtId="0" fontId="4" fillId="0" borderId="0" xfId="9" applyFont="1" applyAlignment="1">
      <alignment horizontal="center"/>
    </xf>
    <xf numFmtId="44" fontId="3" fillId="0" borderId="0" xfId="11" applyFont="1" applyFill="1"/>
    <xf numFmtId="164" fontId="4" fillId="0" borderId="11" xfId="10" applyNumberFormat="1" applyFont="1" applyFill="1" applyBorder="1" applyAlignment="1">
      <alignment horizontal="center"/>
    </xf>
    <xf numFmtId="0" fontId="4" fillId="0" borderId="0" xfId="9" applyFont="1" applyAlignment="1">
      <alignment horizontal="right"/>
    </xf>
    <xf numFmtId="0" fontId="3" fillId="0" borderId="0" xfId="2" applyFont="1" applyAlignment="1">
      <alignment horizontal="right"/>
    </xf>
    <xf numFmtId="0" fontId="3" fillId="0" borderId="0" xfId="7" applyFont="1"/>
    <xf numFmtId="0" fontId="3" fillId="0" borderId="0" xfId="7" applyFont="1" applyAlignment="1">
      <alignment horizontal="right"/>
    </xf>
    <xf numFmtId="0" fontId="3" fillId="0" borderId="0" xfId="7" applyFont="1" applyAlignment="1">
      <alignment horizontal="center"/>
    </xf>
    <xf numFmtId="0" fontId="3" fillId="0" borderId="0" xfId="7" applyFont="1" applyAlignment="1">
      <alignment horizontal="center" wrapText="1"/>
    </xf>
    <xf numFmtId="167" fontId="3" fillId="0" borderId="0" xfId="7" quotePrefix="1" applyNumberFormat="1" applyFont="1" applyAlignment="1">
      <alignment horizontal="left" indent="2"/>
    </xf>
    <xf numFmtId="17" fontId="3" fillId="0" borderId="0" xfId="7" quotePrefix="1" applyNumberFormat="1" applyFont="1" applyAlignment="1">
      <alignment horizontal="right"/>
    </xf>
    <xf numFmtId="0" fontId="3" fillId="0" borderId="0" xfId="9" applyFont="1"/>
    <xf numFmtId="0" fontId="3" fillId="0" borderId="0" xfId="9" applyFont="1" applyAlignment="1">
      <alignment horizontal="center"/>
    </xf>
    <xf numFmtId="0" fontId="3" fillId="0" borderId="0" xfId="9" applyFont="1" applyAlignment="1">
      <alignment horizontal="center" wrapText="1"/>
    </xf>
    <xf numFmtId="167" fontId="3" fillId="0" borderId="0" xfId="9" quotePrefix="1" applyNumberFormat="1" applyFont="1" applyAlignment="1">
      <alignment horizontal="left" indent="2"/>
    </xf>
    <xf numFmtId="17" fontId="3" fillId="0" borderId="0" xfId="9" quotePrefix="1" applyNumberFormat="1" applyFont="1" applyAlignment="1">
      <alignment horizontal="right" indent="2"/>
    </xf>
    <xf numFmtId="0" fontId="3" fillId="0" borderId="0" xfId="9" applyFont="1" applyAlignment="1">
      <alignment horizontal="right"/>
    </xf>
    <xf numFmtId="0" fontId="3" fillId="0" borderId="2" xfId="2" applyFont="1" applyBorder="1" applyAlignment="1">
      <alignment vertical="top" wrapText="1"/>
    </xf>
    <xf numFmtId="0" fontId="3" fillId="0" borderId="3" xfId="2" applyFont="1" applyBorder="1" applyAlignment="1">
      <alignment vertical="top" wrapText="1"/>
    </xf>
    <xf numFmtId="0" fontId="3" fillId="0" borderId="0" xfId="2" applyFont="1" applyAlignment="1">
      <alignment vertical="top" wrapText="1"/>
    </xf>
    <xf numFmtId="0" fontId="3" fillId="0" borderId="5" xfId="2" applyFont="1" applyBorder="1" applyAlignment="1">
      <alignment vertical="top" wrapText="1"/>
    </xf>
    <xf numFmtId="0" fontId="3" fillId="0" borderId="7" xfId="2" applyFont="1" applyBorder="1" applyAlignment="1">
      <alignment vertical="top" wrapText="1"/>
    </xf>
    <xf numFmtId="0" fontId="3" fillId="0" borderId="8" xfId="2" applyFont="1" applyBorder="1" applyAlignment="1">
      <alignment vertical="top" wrapText="1"/>
    </xf>
  </cellXfs>
  <cellStyles count="12">
    <cellStyle name="Comma" xfId="1" builtinId="3"/>
    <cellStyle name="Comma 2" xfId="8" xr:uid="{E32F7894-97C5-42FF-B8A6-A10EB6FC4853}"/>
    <cellStyle name="Comma 2 2" xfId="3" xr:uid="{70A58F93-AED7-4146-B9BF-6C6CA7296735}"/>
    <cellStyle name="Comma 3" xfId="10" xr:uid="{235F77C3-FAEB-4C41-B596-6DD61D96AFA6}"/>
    <cellStyle name="Currency 3" xfId="11" xr:uid="{339B2BF1-A656-456A-8AC0-83185B5F48DE}"/>
    <cellStyle name="Normal" xfId="0" builtinId="0"/>
    <cellStyle name="Normal 10 2 10" xfId="7" xr:uid="{E6CD43BF-0834-4447-8F58-69EA1B5A6D1E}"/>
    <cellStyle name="Normal 10 2 10 2" xfId="9" xr:uid="{E2AF14C2-F7F6-4E31-82AB-CEC0B07AAA95}"/>
    <cellStyle name="Normal 3" xfId="4" xr:uid="{998D3DD8-7F3F-4E36-BC27-955813D4EDD9}"/>
    <cellStyle name="Normal 3 5" xfId="6" xr:uid="{A6DBD1A8-8658-45CC-BB9F-C1683C7A20ED}"/>
    <cellStyle name="Normal 4" xfId="2" xr:uid="{AE7B91C7-4764-422F-9DB1-B8A639F4B60D}"/>
    <cellStyle name="Percent 2 2" xfId="5" xr:uid="{BAAF28E7-E2AD-4764-828E-D536F92E8C9B}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B001-C251-474A-A079-0E06A32925E0}">
  <sheetPr>
    <pageSetUpPr fitToPage="1"/>
  </sheetPr>
  <dimension ref="A1:J62"/>
  <sheetViews>
    <sheetView tabSelected="1" view="pageBreakPreview" zoomScale="80" zoomScaleNormal="100" zoomScaleSheetLayoutView="80" workbookViewId="0">
      <selection activeCell="N29" sqref="N29"/>
    </sheetView>
  </sheetViews>
  <sheetFormatPr defaultRowHeight="12.75" x14ac:dyDescent="0.2"/>
  <cols>
    <col min="1" max="1" width="2.140625" style="20" customWidth="1"/>
    <col min="2" max="2" width="3.5703125" style="20" customWidth="1"/>
    <col min="3" max="3" width="32.85546875" style="20" customWidth="1"/>
    <col min="4" max="4" width="10.140625" style="20" bestFit="1" customWidth="1"/>
    <col min="5" max="5" width="5.5703125" style="20" bestFit="1" customWidth="1"/>
    <col min="6" max="6" width="12.85546875" style="20" customWidth="1"/>
    <col min="7" max="7" width="8.7109375" style="20" customWidth="1"/>
    <col min="8" max="8" width="11" style="20" bestFit="1" customWidth="1"/>
    <col min="9" max="9" width="13.7109375" style="20" bestFit="1" customWidth="1"/>
    <col min="10" max="10" width="5.7109375" style="20" bestFit="1" customWidth="1"/>
    <col min="11" max="16384" width="9.140625" style="20"/>
  </cols>
  <sheetData>
    <row r="1" spans="1:10" x14ac:dyDescent="0.2">
      <c r="A1" s="1"/>
    </row>
    <row r="2" spans="1:10" x14ac:dyDescent="0.2">
      <c r="A2" s="1"/>
    </row>
    <row r="3" spans="1:10" x14ac:dyDescent="0.2">
      <c r="A3" s="1"/>
      <c r="B3" s="2" t="s">
        <v>0</v>
      </c>
      <c r="C3" s="1"/>
      <c r="D3" s="3"/>
      <c r="E3" s="3"/>
      <c r="F3" s="3"/>
      <c r="G3" s="3"/>
      <c r="H3" s="3"/>
      <c r="I3" s="46" t="s">
        <v>1</v>
      </c>
      <c r="J3" s="3">
        <v>4.4000000000000004</v>
      </c>
    </row>
    <row r="4" spans="1:10" x14ac:dyDescent="0.2">
      <c r="A4" s="1"/>
      <c r="B4" s="2" t="s">
        <v>2</v>
      </c>
      <c r="C4" s="1"/>
      <c r="D4" s="3"/>
      <c r="E4" s="3"/>
      <c r="F4" s="3"/>
      <c r="G4" s="3"/>
      <c r="H4" s="3"/>
      <c r="I4" s="3"/>
      <c r="J4" s="3"/>
    </row>
    <row r="5" spans="1:10" x14ac:dyDescent="0.2">
      <c r="A5" s="1"/>
      <c r="B5" s="2" t="s">
        <v>3</v>
      </c>
      <c r="C5" s="1"/>
      <c r="D5" s="3"/>
      <c r="E5" s="3"/>
      <c r="F5" s="3"/>
      <c r="G5" s="3"/>
      <c r="H5" s="3"/>
      <c r="I5" s="3"/>
      <c r="J5" s="3"/>
    </row>
    <row r="6" spans="1:10" x14ac:dyDescent="0.2">
      <c r="A6" s="1"/>
      <c r="B6" s="1"/>
      <c r="C6" s="1"/>
      <c r="D6" s="3"/>
      <c r="E6" s="3"/>
      <c r="F6" s="3"/>
      <c r="G6" s="3"/>
      <c r="H6" s="3"/>
      <c r="I6" s="3"/>
      <c r="J6" s="3"/>
    </row>
    <row r="7" spans="1:10" x14ac:dyDescent="0.2">
      <c r="A7" s="1"/>
      <c r="B7" s="1"/>
      <c r="C7" s="1"/>
      <c r="D7" s="3"/>
      <c r="E7" s="3"/>
      <c r="F7" s="3"/>
      <c r="G7" s="3"/>
      <c r="H7" s="3"/>
      <c r="I7" s="3"/>
      <c r="J7" s="3"/>
    </row>
    <row r="8" spans="1:10" x14ac:dyDescent="0.2">
      <c r="A8" s="1"/>
      <c r="B8" s="1"/>
      <c r="C8" s="1"/>
      <c r="D8" s="3"/>
      <c r="E8" s="3"/>
      <c r="F8" s="3" t="s">
        <v>4</v>
      </c>
      <c r="G8" s="3" t="s">
        <v>5</v>
      </c>
      <c r="H8" s="3"/>
      <c r="I8" s="3" t="s">
        <v>6</v>
      </c>
      <c r="J8" s="3"/>
    </row>
    <row r="9" spans="1:10" x14ac:dyDescent="0.2">
      <c r="A9" s="1"/>
      <c r="B9" s="1"/>
      <c r="C9" s="1"/>
      <c r="D9" s="4" t="s">
        <v>7</v>
      </c>
      <c r="E9" s="4" t="s">
        <v>8</v>
      </c>
      <c r="F9" s="4" t="s">
        <v>9</v>
      </c>
      <c r="G9" s="4" t="s">
        <v>10</v>
      </c>
      <c r="H9" s="4" t="s">
        <v>11</v>
      </c>
      <c r="I9" s="4" t="s">
        <v>12</v>
      </c>
      <c r="J9" s="4" t="s">
        <v>13</v>
      </c>
    </row>
    <row r="10" spans="1:10" x14ac:dyDescent="0.2">
      <c r="A10" s="1"/>
      <c r="B10" s="5" t="s">
        <v>14</v>
      </c>
      <c r="C10" s="1"/>
      <c r="D10" s="3"/>
      <c r="E10" s="3"/>
      <c r="F10" s="3"/>
      <c r="G10" s="3"/>
      <c r="H10" s="3"/>
      <c r="I10" s="6"/>
      <c r="J10" s="3"/>
    </row>
    <row r="11" spans="1:10" x14ac:dyDescent="0.2">
      <c r="A11" s="1"/>
      <c r="B11" s="7" t="s">
        <v>15</v>
      </c>
      <c r="C11" s="1"/>
      <c r="D11" s="3">
        <v>926</v>
      </c>
      <c r="E11" s="3" t="s">
        <v>16</v>
      </c>
      <c r="F11" s="8">
        <f>-'4.4.1'!E23</f>
        <v>-2751614.52</v>
      </c>
      <c r="G11" s="3" t="s">
        <v>17</v>
      </c>
      <c r="H11" s="9">
        <v>7.0845810240555085E-2</v>
      </c>
      <c r="I11" s="8">
        <f>H11*F11</f>
        <v>-194940.36013907607</v>
      </c>
      <c r="J11" s="3" t="s">
        <v>18</v>
      </c>
    </row>
    <row r="12" spans="1:10" x14ac:dyDescent="0.2">
      <c r="A12" s="1"/>
      <c r="B12" s="7"/>
      <c r="C12" s="1"/>
      <c r="D12" s="3"/>
      <c r="E12" s="3"/>
      <c r="F12" s="8"/>
      <c r="G12" s="3"/>
      <c r="H12" s="9"/>
      <c r="I12" s="8"/>
      <c r="J12" s="3"/>
    </row>
    <row r="13" spans="1:10" x14ac:dyDescent="0.2">
      <c r="A13" s="1"/>
      <c r="B13" s="7" t="s">
        <v>19</v>
      </c>
      <c r="C13" s="1"/>
      <c r="D13" s="3">
        <v>926</v>
      </c>
      <c r="E13" s="3" t="s">
        <v>20</v>
      </c>
      <c r="F13" s="8">
        <f>'4.4.1'!C42</f>
        <v>-9738910.6599999964</v>
      </c>
      <c r="G13" s="3" t="s">
        <v>17</v>
      </c>
      <c r="H13" s="9">
        <v>7.0845810240555085E-2</v>
      </c>
      <c r="I13" s="8">
        <f t="shared" ref="I13:I14" si="0">H13*F13</f>
        <v>-689961.01656807878</v>
      </c>
      <c r="J13" s="3" t="s">
        <v>18</v>
      </c>
    </row>
    <row r="14" spans="1:10" x14ac:dyDescent="0.2">
      <c r="A14" s="1"/>
      <c r="B14" s="7" t="s">
        <v>21</v>
      </c>
      <c r="C14" s="1"/>
      <c r="D14" s="3">
        <v>926</v>
      </c>
      <c r="E14" s="3" t="s">
        <v>20</v>
      </c>
      <c r="F14" s="8">
        <f>'4.4.1'!D42</f>
        <v>2402754.848450345</v>
      </c>
      <c r="G14" s="3" t="s">
        <v>17</v>
      </c>
      <c r="H14" s="9">
        <v>7.0845810240555085E-2</v>
      </c>
      <c r="I14" s="8">
        <f t="shared" si="0"/>
        <v>170225.11404788683</v>
      </c>
      <c r="J14" s="3" t="s">
        <v>18</v>
      </c>
    </row>
    <row r="15" spans="1:10" x14ac:dyDescent="0.2">
      <c r="A15" s="1"/>
      <c r="B15" s="7"/>
      <c r="C15" s="1"/>
      <c r="D15" s="3"/>
      <c r="E15" s="3"/>
      <c r="F15" s="8" t="s">
        <v>5</v>
      </c>
      <c r="G15" s="3"/>
      <c r="H15" s="10"/>
      <c r="I15" s="8" t="s">
        <v>5</v>
      </c>
      <c r="J15" s="3"/>
    </row>
    <row r="16" spans="1:10" x14ac:dyDescent="0.2">
      <c r="A16" s="1"/>
      <c r="B16" s="7" t="s">
        <v>22</v>
      </c>
      <c r="C16" s="1"/>
      <c r="D16" s="3">
        <v>926</v>
      </c>
      <c r="E16" s="3" t="s">
        <v>20</v>
      </c>
      <c r="F16" s="8">
        <f>'4.4.2'!D61</f>
        <v>1484978.6004166671</v>
      </c>
      <c r="G16" s="3" t="s">
        <v>17</v>
      </c>
      <c r="H16" s="9">
        <v>7.0845810240555085E-2</v>
      </c>
      <c r="I16" s="8">
        <f>H16*F16</f>
        <v>105204.51213640427</v>
      </c>
      <c r="J16" s="3" t="s">
        <v>23</v>
      </c>
    </row>
    <row r="17" spans="1:10" x14ac:dyDescent="0.2">
      <c r="A17" s="1"/>
      <c r="B17" s="12"/>
      <c r="C17" s="1"/>
      <c r="D17" s="3"/>
      <c r="E17" s="3"/>
      <c r="F17" s="8"/>
      <c r="G17" s="3"/>
      <c r="H17" s="10"/>
      <c r="I17" s="11"/>
      <c r="J17" s="3"/>
    </row>
    <row r="18" spans="1:10" x14ac:dyDescent="0.2">
      <c r="A18" s="1"/>
      <c r="B18" s="12"/>
      <c r="C18" s="1"/>
      <c r="D18" s="3"/>
      <c r="E18" s="3"/>
      <c r="F18" s="13"/>
      <c r="G18" s="3"/>
      <c r="H18" s="14"/>
      <c r="I18" s="15"/>
      <c r="J18" s="3"/>
    </row>
    <row r="19" spans="1:10" x14ac:dyDescent="0.2">
      <c r="A19" s="1"/>
      <c r="B19" s="5"/>
      <c r="C19" s="1"/>
      <c r="D19" s="3"/>
      <c r="E19" s="3"/>
      <c r="F19" s="13"/>
      <c r="G19" s="3"/>
      <c r="H19" s="14"/>
      <c r="I19" s="15"/>
      <c r="J19" s="3"/>
    </row>
    <row r="20" spans="1:10" x14ac:dyDescent="0.2">
      <c r="A20" s="1"/>
      <c r="B20" s="12"/>
      <c r="C20" s="1"/>
      <c r="D20" s="3"/>
      <c r="E20" s="3"/>
      <c r="F20" s="13"/>
      <c r="G20" s="3"/>
      <c r="H20" s="14"/>
      <c r="I20" s="15"/>
      <c r="J20" s="3"/>
    </row>
    <row r="21" spans="1:10" x14ac:dyDescent="0.2">
      <c r="A21" s="1"/>
      <c r="B21" s="16"/>
      <c r="C21" s="1"/>
      <c r="D21" s="3"/>
      <c r="E21" s="3"/>
      <c r="F21" s="13"/>
      <c r="G21" s="3"/>
      <c r="H21" s="14"/>
      <c r="I21" s="15"/>
      <c r="J21" s="3"/>
    </row>
    <row r="22" spans="1:10" x14ac:dyDescent="0.2">
      <c r="A22" s="1"/>
      <c r="B22" s="16"/>
      <c r="C22" s="1"/>
      <c r="D22" s="3"/>
      <c r="E22" s="3"/>
      <c r="F22" s="13"/>
      <c r="G22" s="3"/>
      <c r="H22" s="14"/>
      <c r="I22" s="15"/>
      <c r="J22" s="3"/>
    </row>
    <row r="23" spans="1:10" x14ac:dyDescent="0.2">
      <c r="A23" s="1"/>
      <c r="B23" s="16"/>
      <c r="C23" s="1"/>
      <c r="D23" s="3"/>
      <c r="E23" s="3"/>
      <c r="F23" s="13"/>
      <c r="G23" s="3"/>
      <c r="H23" s="14"/>
      <c r="I23" s="15"/>
      <c r="J23" s="3"/>
    </row>
    <row r="24" spans="1:10" x14ac:dyDescent="0.2">
      <c r="A24" s="1"/>
      <c r="B24" s="16"/>
      <c r="C24" s="1"/>
      <c r="D24" s="3"/>
      <c r="E24" s="3"/>
      <c r="F24" s="13"/>
      <c r="G24" s="3"/>
      <c r="H24" s="14"/>
      <c r="I24" s="15"/>
      <c r="J24" s="3"/>
    </row>
    <row r="25" spans="1:10" x14ac:dyDescent="0.2">
      <c r="A25" s="1"/>
      <c r="B25" s="16"/>
      <c r="C25" s="1"/>
      <c r="D25" s="3"/>
      <c r="E25" s="3"/>
      <c r="F25" s="13"/>
      <c r="G25" s="3"/>
      <c r="H25" s="14"/>
      <c r="I25" s="15"/>
      <c r="J25" s="3"/>
    </row>
    <row r="26" spans="1:10" x14ac:dyDescent="0.2">
      <c r="A26" s="1"/>
      <c r="B26" s="16"/>
      <c r="C26" s="1"/>
      <c r="D26" s="3"/>
      <c r="E26" s="3"/>
      <c r="F26" s="13"/>
      <c r="G26" s="3"/>
      <c r="H26" s="14"/>
      <c r="I26" s="15"/>
      <c r="J26" s="3"/>
    </row>
    <row r="27" spans="1:10" x14ac:dyDescent="0.2">
      <c r="A27" s="1"/>
      <c r="B27" s="16"/>
      <c r="C27" s="1"/>
      <c r="D27" s="3"/>
      <c r="E27" s="3"/>
      <c r="F27" s="13"/>
      <c r="G27" s="3"/>
      <c r="H27" s="14"/>
      <c r="I27" s="15"/>
      <c r="J27" s="3"/>
    </row>
    <row r="28" spans="1:10" x14ac:dyDescent="0.2">
      <c r="A28" s="1"/>
      <c r="B28" s="16"/>
      <c r="C28" s="1"/>
      <c r="D28" s="3"/>
      <c r="E28" s="3"/>
      <c r="F28" s="13"/>
      <c r="G28" s="3"/>
      <c r="H28" s="14"/>
      <c r="I28" s="15"/>
      <c r="J28" s="3"/>
    </row>
    <row r="29" spans="1:10" x14ac:dyDescent="0.2">
      <c r="A29" s="1"/>
      <c r="B29" s="16"/>
      <c r="C29" s="1"/>
      <c r="D29" s="3"/>
      <c r="E29" s="3"/>
      <c r="F29" s="13"/>
      <c r="G29" s="3"/>
      <c r="H29" s="14"/>
      <c r="I29" s="15"/>
      <c r="J29" s="3"/>
    </row>
    <row r="30" spans="1:10" x14ac:dyDescent="0.2">
      <c r="A30" s="1"/>
      <c r="B30" s="16"/>
      <c r="C30" s="1"/>
      <c r="D30" s="3"/>
      <c r="E30" s="3"/>
      <c r="F30" s="13"/>
      <c r="G30" s="3"/>
      <c r="H30" s="14"/>
      <c r="I30" s="15"/>
      <c r="J30" s="3"/>
    </row>
    <row r="31" spans="1:10" x14ac:dyDescent="0.2">
      <c r="A31" s="1"/>
      <c r="B31" s="16"/>
      <c r="C31" s="1"/>
      <c r="D31" s="3"/>
      <c r="E31" s="3"/>
      <c r="F31" s="13"/>
      <c r="G31" s="3"/>
      <c r="H31" s="14"/>
      <c r="I31" s="15"/>
      <c r="J31" s="3"/>
    </row>
    <row r="32" spans="1:10" x14ac:dyDescent="0.2">
      <c r="A32" s="1"/>
      <c r="B32" s="16"/>
      <c r="C32" s="1"/>
      <c r="D32" s="3"/>
      <c r="E32" s="3"/>
      <c r="F32" s="13"/>
      <c r="G32" s="3"/>
      <c r="H32" s="14"/>
      <c r="I32" s="15"/>
      <c r="J32" s="3"/>
    </row>
    <row r="33" spans="1:10" x14ac:dyDescent="0.2">
      <c r="A33" s="1"/>
      <c r="B33" s="16"/>
      <c r="C33" s="1"/>
      <c r="D33" s="3"/>
      <c r="E33" s="3"/>
      <c r="F33" s="13"/>
      <c r="G33" s="3"/>
      <c r="H33" s="14"/>
      <c r="I33" s="15"/>
      <c r="J33" s="3"/>
    </row>
    <row r="34" spans="1:10" x14ac:dyDescent="0.2">
      <c r="A34" s="1" t="s">
        <v>5</v>
      </c>
      <c r="B34" s="16"/>
      <c r="C34" s="1"/>
      <c r="D34" s="3"/>
      <c r="E34" s="3"/>
      <c r="F34" s="13"/>
      <c r="G34" s="3"/>
      <c r="H34" s="14"/>
      <c r="I34" s="15"/>
      <c r="J34" s="3"/>
    </row>
    <row r="35" spans="1:10" x14ac:dyDescent="0.2">
      <c r="A35" s="1"/>
      <c r="B35" s="16"/>
      <c r="C35" s="1"/>
      <c r="D35" s="3"/>
      <c r="E35" s="3"/>
      <c r="F35" s="13"/>
      <c r="G35" s="3"/>
      <c r="H35" s="14"/>
      <c r="I35" s="15"/>
      <c r="J35" s="3"/>
    </row>
    <row r="36" spans="1:10" x14ac:dyDescent="0.2">
      <c r="A36" s="1"/>
      <c r="B36" s="16"/>
      <c r="C36" s="1"/>
      <c r="D36" s="3"/>
      <c r="E36" s="3"/>
      <c r="F36" s="13"/>
      <c r="G36" s="3"/>
      <c r="H36" s="14"/>
      <c r="I36" s="15"/>
      <c r="J36" s="3"/>
    </row>
    <row r="37" spans="1:10" x14ac:dyDescent="0.2">
      <c r="A37" s="1"/>
      <c r="B37" s="16"/>
      <c r="C37" s="1"/>
      <c r="D37" s="3"/>
      <c r="E37" s="3"/>
      <c r="F37" s="13"/>
      <c r="G37" s="3"/>
      <c r="H37" s="14"/>
      <c r="I37" s="15"/>
      <c r="J37" s="3"/>
    </row>
    <row r="38" spans="1:10" x14ac:dyDescent="0.2">
      <c r="A38" s="1"/>
      <c r="B38" s="16"/>
      <c r="C38" s="1"/>
      <c r="D38" s="3"/>
      <c r="E38" s="3"/>
      <c r="F38" s="13"/>
      <c r="G38" s="3"/>
      <c r="H38" s="14"/>
      <c r="I38" s="15"/>
      <c r="J38" s="3"/>
    </row>
    <row r="39" spans="1:10" x14ac:dyDescent="0.2">
      <c r="A39" s="1"/>
      <c r="B39" s="16"/>
      <c r="C39" s="1"/>
      <c r="D39" s="3"/>
      <c r="E39" s="3"/>
      <c r="F39" s="13"/>
      <c r="G39" s="3"/>
      <c r="H39" s="14"/>
      <c r="I39" s="15"/>
      <c r="J39" s="3"/>
    </row>
    <row r="40" spans="1:10" x14ac:dyDescent="0.2">
      <c r="A40" s="1"/>
      <c r="B40" s="16"/>
      <c r="C40" s="1"/>
      <c r="D40" s="3"/>
      <c r="E40" s="3"/>
      <c r="F40" s="13"/>
      <c r="G40" s="3"/>
      <c r="H40" s="14"/>
      <c r="I40" s="15"/>
      <c r="J40" s="3"/>
    </row>
    <row r="41" spans="1:10" x14ac:dyDescent="0.2">
      <c r="A41" s="1"/>
      <c r="B41" s="16"/>
      <c r="C41" s="1"/>
      <c r="D41" s="3"/>
      <c r="E41" s="3"/>
      <c r="F41" s="13"/>
      <c r="G41" s="3"/>
      <c r="H41" s="14"/>
      <c r="I41" s="15"/>
      <c r="J41" s="3"/>
    </row>
    <row r="42" spans="1:10" x14ac:dyDescent="0.2">
      <c r="A42" s="1"/>
      <c r="B42" s="12"/>
      <c r="C42" s="1"/>
      <c r="D42" s="3"/>
      <c r="E42" s="3"/>
      <c r="F42" s="13"/>
      <c r="G42" s="3"/>
      <c r="H42" s="14"/>
      <c r="I42" s="15"/>
      <c r="J42" s="3"/>
    </row>
    <row r="43" spans="1:10" x14ac:dyDescent="0.2">
      <c r="A43" s="1"/>
      <c r="B43" s="16"/>
      <c r="C43" s="1"/>
      <c r="D43" s="3"/>
      <c r="E43" s="3"/>
      <c r="F43" s="13"/>
      <c r="G43" s="3"/>
      <c r="H43" s="14"/>
      <c r="I43" s="15"/>
      <c r="J43" s="3"/>
    </row>
    <row r="44" spans="1:10" x14ac:dyDescent="0.2">
      <c r="A44" s="1"/>
      <c r="B44" s="16"/>
      <c r="C44" s="1"/>
      <c r="D44" s="3"/>
      <c r="E44" s="3"/>
      <c r="F44" s="13"/>
      <c r="G44" s="3"/>
      <c r="H44" s="14"/>
      <c r="I44" s="15"/>
      <c r="J44" s="3"/>
    </row>
    <row r="45" spans="1:10" x14ac:dyDescent="0.2">
      <c r="A45" s="1"/>
      <c r="B45" s="16"/>
      <c r="C45" s="1"/>
      <c r="D45" s="3"/>
      <c r="E45" s="3"/>
      <c r="F45" s="13"/>
      <c r="G45" s="3"/>
      <c r="H45" s="14"/>
      <c r="I45" s="15"/>
      <c r="J45" s="3"/>
    </row>
    <row r="46" spans="1:10" x14ac:dyDescent="0.2">
      <c r="A46" s="1"/>
      <c r="B46" s="16"/>
      <c r="C46" s="1"/>
      <c r="D46" s="3"/>
      <c r="E46" s="3"/>
      <c r="F46" s="13"/>
      <c r="G46" s="3"/>
      <c r="H46" s="14"/>
      <c r="I46" s="15"/>
      <c r="J46" s="3"/>
    </row>
    <row r="47" spans="1:10" x14ac:dyDescent="0.2">
      <c r="A47" s="1"/>
      <c r="B47" s="16"/>
      <c r="C47" s="1"/>
      <c r="D47" s="3"/>
      <c r="E47" s="3"/>
      <c r="F47" s="13"/>
      <c r="G47" s="3"/>
      <c r="H47" s="14"/>
      <c r="I47" s="15"/>
      <c r="J47" s="3"/>
    </row>
    <row r="48" spans="1:10" x14ac:dyDescent="0.2">
      <c r="A48" s="1"/>
      <c r="B48" s="16"/>
      <c r="C48" s="1"/>
      <c r="D48" s="3"/>
      <c r="E48" s="3"/>
      <c r="F48" s="13"/>
      <c r="G48" s="3"/>
      <c r="H48" s="14"/>
      <c r="I48" s="15"/>
      <c r="J48" s="3"/>
    </row>
    <row r="49" spans="1:10" x14ac:dyDescent="0.2">
      <c r="A49" s="1"/>
      <c r="B49" s="16"/>
      <c r="C49" s="1"/>
      <c r="D49" s="3"/>
      <c r="E49" s="3"/>
      <c r="F49" s="13"/>
      <c r="G49" s="3"/>
      <c r="H49" s="14"/>
      <c r="I49" s="15"/>
      <c r="J49" s="3"/>
    </row>
    <row r="50" spans="1:10" x14ac:dyDescent="0.2">
      <c r="A50" s="1"/>
      <c r="B50" s="1"/>
      <c r="C50" s="1"/>
      <c r="D50" s="3"/>
      <c r="E50" s="3"/>
      <c r="F50" s="13"/>
      <c r="G50" s="3"/>
      <c r="H50" s="14"/>
      <c r="I50" s="15"/>
      <c r="J50" s="3"/>
    </row>
    <row r="51" spans="1:10" x14ac:dyDescent="0.2">
      <c r="A51" s="1"/>
      <c r="B51" s="1"/>
      <c r="C51" s="1"/>
      <c r="D51" s="3"/>
      <c r="E51" s="3"/>
      <c r="F51" s="13"/>
      <c r="G51" s="3"/>
      <c r="H51" s="14"/>
      <c r="I51" s="15"/>
      <c r="J51" s="3"/>
    </row>
    <row r="52" spans="1:10" x14ac:dyDescent="0.2">
      <c r="A52" s="1"/>
      <c r="B52" s="1"/>
      <c r="C52" s="1"/>
      <c r="D52" s="3"/>
      <c r="E52" s="3"/>
      <c r="F52" s="13"/>
      <c r="G52" s="3"/>
      <c r="H52" s="14"/>
      <c r="I52" s="15"/>
      <c r="J52" s="3"/>
    </row>
    <row r="53" spans="1:10" ht="13.5" thickBot="1" x14ac:dyDescent="0.25">
      <c r="A53" s="1"/>
      <c r="B53" s="2" t="s">
        <v>24</v>
      </c>
      <c r="C53" s="1"/>
      <c r="D53" s="3"/>
      <c r="E53" s="3"/>
      <c r="F53" s="3"/>
      <c r="G53" s="3"/>
      <c r="H53" s="3"/>
      <c r="I53" s="3"/>
      <c r="J53" s="3"/>
    </row>
    <row r="54" spans="1:10" x14ac:dyDescent="0.2">
      <c r="A54" s="17"/>
      <c r="B54" s="59" t="s">
        <v>46</v>
      </c>
      <c r="C54" s="59"/>
      <c r="D54" s="59"/>
      <c r="E54" s="59"/>
      <c r="F54" s="59"/>
      <c r="G54" s="59"/>
      <c r="H54" s="59"/>
      <c r="I54" s="59"/>
      <c r="J54" s="60"/>
    </row>
    <row r="55" spans="1:10" x14ac:dyDescent="0.2">
      <c r="A55" s="18"/>
      <c r="B55" s="61"/>
      <c r="C55" s="61"/>
      <c r="D55" s="61"/>
      <c r="E55" s="61"/>
      <c r="F55" s="61"/>
      <c r="G55" s="61"/>
      <c r="H55" s="61"/>
      <c r="I55" s="61"/>
      <c r="J55" s="62"/>
    </row>
    <row r="56" spans="1:10" x14ac:dyDescent="0.2">
      <c r="A56" s="18"/>
      <c r="B56" s="61"/>
      <c r="C56" s="61"/>
      <c r="D56" s="61"/>
      <c r="E56" s="61"/>
      <c r="F56" s="61"/>
      <c r="G56" s="61"/>
      <c r="H56" s="61"/>
      <c r="I56" s="61"/>
      <c r="J56" s="62"/>
    </row>
    <row r="57" spans="1:10" x14ac:dyDescent="0.2">
      <c r="A57" s="18"/>
      <c r="B57" s="61"/>
      <c r="C57" s="61"/>
      <c r="D57" s="61"/>
      <c r="E57" s="61"/>
      <c r="F57" s="61"/>
      <c r="G57" s="61"/>
      <c r="H57" s="61"/>
      <c r="I57" s="61"/>
      <c r="J57" s="62"/>
    </row>
    <row r="58" spans="1:10" x14ac:dyDescent="0.2">
      <c r="A58" s="18"/>
      <c r="B58" s="61"/>
      <c r="C58" s="61"/>
      <c r="D58" s="61"/>
      <c r="E58" s="61"/>
      <c r="F58" s="61"/>
      <c r="G58" s="61"/>
      <c r="H58" s="61"/>
      <c r="I58" s="61"/>
      <c r="J58" s="62"/>
    </row>
    <row r="59" spans="1:10" x14ac:dyDescent="0.2">
      <c r="A59" s="18"/>
      <c r="B59" s="61"/>
      <c r="C59" s="61"/>
      <c r="D59" s="61"/>
      <c r="E59" s="61"/>
      <c r="F59" s="61"/>
      <c r="G59" s="61"/>
      <c r="H59" s="61"/>
      <c r="I59" s="61"/>
      <c r="J59" s="62"/>
    </row>
    <row r="60" spans="1:10" x14ac:dyDescent="0.2">
      <c r="A60" s="18"/>
      <c r="B60" s="61"/>
      <c r="C60" s="61"/>
      <c r="D60" s="61"/>
      <c r="E60" s="61"/>
      <c r="F60" s="61"/>
      <c r="G60" s="61"/>
      <c r="H60" s="61"/>
      <c r="I60" s="61"/>
      <c r="J60" s="62"/>
    </row>
    <row r="61" spans="1:10" x14ac:dyDescent="0.2">
      <c r="A61" s="18"/>
      <c r="B61" s="61"/>
      <c r="C61" s="61"/>
      <c r="D61" s="61"/>
      <c r="E61" s="61"/>
      <c r="F61" s="61"/>
      <c r="G61" s="61"/>
      <c r="H61" s="61"/>
      <c r="I61" s="61"/>
      <c r="J61" s="62"/>
    </row>
    <row r="62" spans="1:10" ht="13.5" thickBot="1" x14ac:dyDescent="0.25">
      <c r="A62" s="19"/>
      <c r="B62" s="63"/>
      <c r="C62" s="63"/>
      <c r="D62" s="63"/>
      <c r="E62" s="63"/>
      <c r="F62" s="63"/>
      <c r="G62" s="63"/>
      <c r="H62" s="63"/>
      <c r="I62" s="63"/>
      <c r="J62" s="64"/>
    </row>
  </sheetData>
  <mergeCells count="1">
    <mergeCell ref="B54:J62"/>
  </mergeCells>
  <conditionalFormatting sqref="J3">
    <cfRule type="cellIs" dxfId="5" priority="8" stopIfTrue="1" operator="equal">
      <formula>"x.x"</formula>
    </cfRule>
  </conditionalFormatting>
  <conditionalFormatting sqref="B10:B12">
    <cfRule type="cellIs" dxfId="4" priority="7" stopIfTrue="1" operator="equal">
      <formula>"Adjustment to Income/Expense/Rate Base:"</formula>
    </cfRule>
  </conditionalFormatting>
  <conditionalFormatting sqref="B15 B11:B12">
    <cfRule type="cellIs" dxfId="3" priority="6" stopIfTrue="1" operator="equal">
      <formula>"Title"</formula>
    </cfRule>
  </conditionalFormatting>
  <conditionalFormatting sqref="B13">
    <cfRule type="cellIs" dxfId="2" priority="3" stopIfTrue="1" operator="equal">
      <formula>"Title"</formula>
    </cfRule>
  </conditionalFormatting>
  <conditionalFormatting sqref="B14">
    <cfRule type="cellIs" dxfId="1" priority="2" stopIfTrue="1" operator="equal">
      <formula>"Title"</formula>
    </cfRule>
  </conditionalFormatting>
  <conditionalFormatting sqref="B16">
    <cfRule type="cellIs" dxfId="0" priority="1" stopIfTrue="1" operator="equal">
      <formula>"Title"</formula>
    </cfRule>
  </conditionalFormatting>
  <dataValidations count="5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7:E52 E15" xr:uid="{7C965765-2A16-4144-B62D-510DB6D762AC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3:D14" xr:uid="{85DFEF50-E88D-4F34-9F3F-F21F6C3BEB51}">
      <formula1>$D$64:$D$398</formula1>
    </dataValidation>
    <dataValidation type="list" errorStyle="warning" allowBlank="1" showInputMessage="1" showErrorMessage="1" errorTitle="Factor" error="This factor is not included in the drop-down list. Is this the factor you want to use?" sqref="G13:G14 G16" xr:uid="{27C6EE0A-C553-4EC8-95F7-99EC24920991}">
      <formula1>$G$64:$G$155</formula1>
    </dataValidation>
    <dataValidation type="list" errorStyle="warning" allowBlank="1" showInputMessage="1" showErrorMessage="1" errorTitle="Factor" error="This factor is not included in the drop-down list. Is this the factor you want to use?" sqref="G11:G12 G17:G52 G15" xr:uid="{8CAFB314-E8D2-4540-91EE-E0D2878AB3B2}">
      <formula1>$G$66:$G$157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12 D15:D52" xr:uid="{CF03BF09-BE48-46D6-92B6-0CD3DE9DA702}">
      <formula1>$D$66:$D$400</formula1>
    </dataValidation>
  </dataValidation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1B29-89A1-48B7-A4C8-FE71FC2898CF}">
  <sheetPr>
    <pageSetUpPr fitToPage="1"/>
  </sheetPr>
  <dimension ref="B3:G43"/>
  <sheetViews>
    <sheetView view="pageBreakPreview" zoomScale="80" zoomScaleNormal="100" zoomScaleSheetLayoutView="80" workbookViewId="0">
      <selection activeCell="D19" sqref="D19"/>
    </sheetView>
  </sheetViews>
  <sheetFormatPr defaultRowHeight="12.75" x14ac:dyDescent="0.2"/>
  <cols>
    <col min="1" max="1" width="2.42578125" style="20" customWidth="1"/>
    <col min="2" max="2" width="32.85546875" style="20" customWidth="1"/>
    <col min="3" max="3" width="17.85546875" style="20" customWidth="1"/>
    <col min="4" max="4" width="17.5703125" style="20" customWidth="1"/>
    <col min="5" max="5" width="16.42578125" style="20" customWidth="1"/>
    <col min="6" max="7" width="10.42578125" style="20" bestFit="1" customWidth="1"/>
    <col min="8" max="16384" width="9.140625" style="20"/>
  </cols>
  <sheetData>
    <row r="3" spans="2:7" x14ac:dyDescent="0.2">
      <c r="B3" s="2" t="s">
        <v>0</v>
      </c>
      <c r="C3" s="2"/>
      <c r="D3" s="2"/>
      <c r="E3" s="47"/>
      <c r="F3" s="48" t="s">
        <v>1</v>
      </c>
      <c r="G3" s="49" t="s">
        <v>18</v>
      </c>
    </row>
    <row r="4" spans="2:7" x14ac:dyDescent="0.2">
      <c r="B4" s="2" t="s">
        <v>2</v>
      </c>
      <c r="C4" s="2"/>
      <c r="D4" s="2"/>
      <c r="E4" s="47"/>
      <c r="F4" s="47"/>
      <c r="G4" s="47"/>
    </row>
    <row r="5" spans="2:7" x14ac:dyDescent="0.2">
      <c r="B5" s="2" t="s">
        <v>3</v>
      </c>
      <c r="C5" s="2"/>
      <c r="D5" s="2"/>
      <c r="E5" s="47"/>
      <c r="F5" s="47"/>
      <c r="G5" s="47"/>
    </row>
    <row r="6" spans="2:7" x14ac:dyDescent="0.2">
      <c r="B6" s="21" t="s">
        <v>5</v>
      </c>
      <c r="C6" s="21"/>
      <c r="D6" s="21"/>
      <c r="E6" s="47"/>
      <c r="F6" s="47"/>
      <c r="G6" s="47"/>
    </row>
    <row r="7" spans="2:7" x14ac:dyDescent="0.2">
      <c r="B7" s="47"/>
      <c r="C7" s="47"/>
      <c r="D7" s="47"/>
      <c r="E7" s="47"/>
      <c r="F7" s="47"/>
      <c r="G7" s="47"/>
    </row>
    <row r="8" spans="2:7" x14ac:dyDescent="0.2">
      <c r="B8" s="47"/>
      <c r="C8" s="22" t="s">
        <v>25</v>
      </c>
      <c r="D8" s="22" t="s">
        <v>26</v>
      </c>
      <c r="E8" s="22" t="s">
        <v>27</v>
      </c>
      <c r="F8" s="47"/>
      <c r="G8" s="47"/>
    </row>
    <row r="9" spans="2:7" ht="38.25" x14ac:dyDescent="0.2">
      <c r="B9" s="50"/>
      <c r="C9" s="23" t="s">
        <v>19</v>
      </c>
      <c r="D9" s="23" t="s">
        <v>28</v>
      </c>
      <c r="E9" s="23" t="s">
        <v>15</v>
      </c>
      <c r="F9" s="50"/>
      <c r="G9" s="50"/>
    </row>
    <row r="10" spans="2:7" ht="38.25" x14ac:dyDescent="0.2">
      <c r="B10" s="24" t="s">
        <v>29</v>
      </c>
      <c r="C10" s="25" t="s">
        <v>30</v>
      </c>
      <c r="D10" s="25" t="s">
        <v>30</v>
      </c>
      <c r="E10" s="25" t="s">
        <v>31</v>
      </c>
      <c r="F10" s="26" t="s">
        <v>32</v>
      </c>
      <c r="G10" s="26" t="s">
        <v>33</v>
      </c>
    </row>
    <row r="11" spans="2:7" x14ac:dyDescent="0.2">
      <c r="B11" s="51">
        <v>44378</v>
      </c>
      <c r="C11" s="27">
        <v>-701504.91999999993</v>
      </c>
      <c r="D11" s="27">
        <v>-113658.06</v>
      </c>
      <c r="E11" s="28">
        <v>229729.92000000001</v>
      </c>
      <c r="F11" s="29">
        <v>926</v>
      </c>
      <c r="G11" s="30" t="s">
        <v>17</v>
      </c>
    </row>
    <row r="12" spans="2:7" x14ac:dyDescent="0.2">
      <c r="B12" s="51">
        <v>44409</v>
      </c>
      <c r="C12" s="27">
        <v>8981731.5999999978</v>
      </c>
      <c r="D12" s="27">
        <v>-113658.06</v>
      </c>
      <c r="E12" s="28">
        <v>229729.92000000001</v>
      </c>
      <c r="F12" s="29">
        <v>926</v>
      </c>
      <c r="G12" s="30" t="s">
        <v>17</v>
      </c>
    </row>
    <row r="13" spans="2:7" x14ac:dyDescent="0.2">
      <c r="B13" s="51">
        <v>44440</v>
      </c>
      <c r="C13" s="27">
        <v>34688.600000000006</v>
      </c>
      <c r="D13" s="27">
        <v>-113658.06</v>
      </c>
      <c r="E13" s="28">
        <v>229729.92000000001</v>
      </c>
      <c r="F13" s="29">
        <v>926</v>
      </c>
      <c r="G13" s="30" t="s">
        <v>17</v>
      </c>
    </row>
    <row r="14" spans="2:7" x14ac:dyDescent="0.2">
      <c r="B14" s="51">
        <v>44470</v>
      </c>
      <c r="C14" s="27">
        <v>34688.600000000006</v>
      </c>
      <c r="D14" s="27">
        <v>-108439.5</v>
      </c>
      <c r="E14" s="28">
        <v>229729.92000000001</v>
      </c>
      <c r="F14" s="29">
        <v>926</v>
      </c>
      <c r="G14" s="30" t="s">
        <v>17</v>
      </c>
    </row>
    <row r="15" spans="2:7" x14ac:dyDescent="0.2">
      <c r="B15" s="51">
        <v>44501</v>
      </c>
      <c r="C15" s="27">
        <v>34688.600000000006</v>
      </c>
      <c r="D15" s="27">
        <v>-61472.459999999963</v>
      </c>
      <c r="E15" s="28">
        <v>229729.92000000001</v>
      </c>
      <c r="F15" s="29">
        <v>926</v>
      </c>
      <c r="G15" s="30" t="s">
        <v>17</v>
      </c>
    </row>
    <row r="16" spans="2:7" x14ac:dyDescent="0.2">
      <c r="B16" s="51">
        <v>44531</v>
      </c>
      <c r="C16" s="27">
        <v>7090310.9499999993</v>
      </c>
      <c r="D16" s="27">
        <v>-108439.5</v>
      </c>
      <c r="E16" s="28">
        <v>229729.92000000001</v>
      </c>
      <c r="F16" s="29">
        <v>926</v>
      </c>
      <c r="G16" s="30" t="s">
        <v>17</v>
      </c>
    </row>
    <row r="17" spans="2:7" x14ac:dyDescent="0.2">
      <c r="B17" s="51">
        <v>44562</v>
      </c>
      <c r="C17" s="27">
        <v>-460185.52</v>
      </c>
      <c r="D17" s="27">
        <v>-178492.84</v>
      </c>
      <c r="E17" s="28">
        <v>228872.5</v>
      </c>
      <c r="F17" s="29">
        <v>926</v>
      </c>
      <c r="G17" s="30" t="s">
        <v>17</v>
      </c>
    </row>
    <row r="18" spans="2:7" x14ac:dyDescent="0.2">
      <c r="B18" s="51">
        <v>44593</v>
      </c>
      <c r="C18" s="27">
        <v>-103907.25</v>
      </c>
      <c r="D18" s="27">
        <v>-178492.84</v>
      </c>
      <c r="E18" s="28">
        <v>228872.5</v>
      </c>
      <c r="F18" s="29">
        <v>926</v>
      </c>
      <c r="G18" s="30" t="s">
        <v>17</v>
      </c>
    </row>
    <row r="19" spans="2:7" x14ac:dyDescent="0.2">
      <c r="B19" s="51">
        <v>44621</v>
      </c>
      <c r="C19" s="27">
        <v>-103907.25</v>
      </c>
      <c r="D19" s="27">
        <v>-178492.84</v>
      </c>
      <c r="E19" s="28">
        <v>228872.5</v>
      </c>
      <c r="F19" s="29">
        <v>926</v>
      </c>
      <c r="G19" s="30" t="s">
        <v>17</v>
      </c>
    </row>
    <row r="20" spans="2:7" x14ac:dyDescent="0.2">
      <c r="B20" s="51">
        <v>44652</v>
      </c>
      <c r="C20" s="27">
        <v>-103907.25</v>
      </c>
      <c r="D20" s="27">
        <v>-178492.84</v>
      </c>
      <c r="E20" s="28">
        <v>228872.5</v>
      </c>
      <c r="F20" s="29">
        <v>926</v>
      </c>
      <c r="G20" s="30" t="s">
        <v>17</v>
      </c>
    </row>
    <row r="21" spans="2:7" x14ac:dyDescent="0.2">
      <c r="B21" s="51">
        <v>44682</v>
      </c>
      <c r="C21" s="27">
        <v>-103907.25</v>
      </c>
      <c r="D21" s="27">
        <v>-178492.84</v>
      </c>
      <c r="E21" s="28">
        <v>228872.5</v>
      </c>
      <c r="F21" s="29">
        <v>926</v>
      </c>
      <c r="G21" s="30" t="s">
        <v>17</v>
      </c>
    </row>
    <row r="22" spans="2:7" x14ac:dyDescent="0.2">
      <c r="B22" s="51">
        <v>44713</v>
      </c>
      <c r="C22" s="27">
        <v>-103907.25</v>
      </c>
      <c r="D22" s="27">
        <v>-178492.84</v>
      </c>
      <c r="E22" s="28">
        <v>228872.5</v>
      </c>
      <c r="F22" s="29">
        <v>926</v>
      </c>
      <c r="G22" s="30" t="s">
        <v>17</v>
      </c>
    </row>
    <row r="23" spans="2:7" ht="13.5" thickBot="1" x14ac:dyDescent="0.25">
      <c r="B23" s="52" t="s">
        <v>34</v>
      </c>
      <c r="C23" s="31">
        <f>SUM(C11:C22)</f>
        <v>14494881.659999996</v>
      </c>
      <c r="D23" s="31">
        <f t="shared" ref="D23" si="0">SUM(D11:D22)</f>
        <v>-1690282.6800000002</v>
      </c>
      <c r="E23" s="32">
        <f>SUM(E11:E22)</f>
        <v>2751614.52</v>
      </c>
      <c r="F23" s="29"/>
      <c r="G23" s="30"/>
    </row>
    <row r="24" spans="2:7" ht="13.5" thickTop="1" x14ac:dyDescent="0.2">
      <c r="B24" s="52"/>
      <c r="C24" s="47"/>
      <c r="D24" s="47"/>
      <c r="E24" s="33"/>
      <c r="F24" s="29"/>
      <c r="G24" s="30"/>
    </row>
    <row r="25" spans="2:7" x14ac:dyDescent="0.2">
      <c r="C25" s="22" t="s">
        <v>25</v>
      </c>
      <c r="D25" s="22" t="s">
        <v>26</v>
      </c>
      <c r="E25" s="22" t="s">
        <v>27</v>
      </c>
      <c r="F25" s="29"/>
      <c r="G25" s="30"/>
    </row>
    <row r="26" spans="2:7" ht="38.25" x14ac:dyDescent="0.2">
      <c r="C26" s="23" t="s">
        <v>19</v>
      </c>
      <c r="D26" s="23" t="s">
        <v>28</v>
      </c>
      <c r="E26" s="23" t="s">
        <v>15</v>
      </c>
      <c r="F26" s="29"/>
      <c r="G26" s="30"/>
    </row>
    <row r="27" spans="2:7" ht="51" x14ac:dyDescent="0.2">
      <c r="B27" s="24" t="s">
        <v>29</v>
      </c>
      <c r="C27" s="25" t="s">
        <v>35</v>
      </c>
      <c r="D27" s="25" t="s">
        <v>35</v>
      </c>
      <c r="E27" s="25" t="s">
        <v>35</v>
      </c>
      <c r="F27" s="26" t="s">
        <v>32</v>
      </c>
      <c r="G27" s="26" t="s">
        <v>33</v>
      </c>
    </row>
    <row r="28" spans="2:7" x14ac:dyDescent="0.2">
      <c r="B28" s="51">
        <v>45292</v>
      </c>
      <c r="C28" s="27">
        <v>396330.91666666669</v>
      </c>
      <c r="D28" s="27">
        <v>59372.680704195423</v>
      </c>
      <c r="E28" s="28">
        <v>0</v>
      </c>
      <c r="F28" s="49">
        <v>926</v>
      </c>
      <c r="G28" s="49" t="s">
        <v>17</v>
      </c>
    </row>
    <row r="29" spans="2:7" x14ac:dyDescent="0.2">
      <c r="B29" s="51">
        <v>45323</v>
      </c>
      <c r="C29" s="27">
        <v>396330.91666666669</v>
      </c>
      <c r="D29" s="27">
        <v>59372.680704195423</v>
      </c>
      <c r="E29" s="28">
        <v>0</v>
      </c>
      <c r="F29" s="49">
        <v>926</v>
      </c>
      <c r="G29" s="49" t="s">
        <v>17</v>
      </c>
    </row>
    <row r="30" spans="2:7" x14ac:dyDescent="0.2">
      <c r="B30" s="51">
        <v>45352</v>
      </c>
      <c r="C30" s="27">
        <v>396330.91666666669</v>
      </c>
      <c r="D30" s="27">
        <v>59372.680704195423</v>
      </c>
      <c r="E30" s="28">
        <v>0</v>
      </c>
      <c r="F30" s="49">
        <v>926</v>
      </c>
      <c r="G30" s="49" t="s">
        <v>17</v>
      </c>
    </row>
    <row r="31" spans="2:7" x14ac:dyDescent="0.2">
      <c r="B31" s="51">
        <v>45383</v>
      </c>
      <c r="C31" s="27">
        <v>396330.91666666669</v>
      </c>
      <c r="D31" s="27">
        <v>59372.680704195423</v>
      </c>
      <c r="E31" s="28">
        <v>0</v>
      </c>
      <c r="F31" s="49">
        <v>926</v>
      </c>
      <c r="G31" s="49" t="s">
        <v>17</v>
      </c>
    </row>
    <row r="32" spans="2:7" x14ac:dyDescent="0.2">
      <c r="B32" s="51">
        <v>45413</v>
      </c>
      <c r="C32" s="27">
        <v>396330.91666666669</v>
      </c>
      <c r="D32" s="27">
        <v>59372.680704195423</v>
      </c>
      <c r="E32" s="28">
        <v>0</v>
      </c>
      <c r="F32" s="49">
        <v>926</v>
      </c>
      <c r="G32" s="49" t="s">
        <v>17</v>
      </c>
    </row>
    <row r="33" spans="2:7" x14ac:dyDescent="0.2">
      <c r="B33" s="51">
        <v>45444</v>
      </c>
      <c r="C33" s="27">
        <v>396330.91666666669</v>
      </c>
      <c r="D33" s="27">
        <v>59372.680704195423</v>
      </c>
      <c r="E33" s="28">
        <v>0</v>
      </c>
      <c r="F33" s="49">
        <v>926</v>
      </c>
      <c r="G33" s="49" t="s">
        <v>17</v>
      </c>
    </row>
    <row r="34" spans="2:7" x14ac:dyDescent="0.2">
      <c r="B34" s="51">
        <v>45474</v>
      </c>
      <c r="C34" s="27">
        <v>396330.91666666669</v>
      </c>
      <c r="D34" s="27">
        <v>59372.680704195423</v>
      </c>
      <c r="E34" s="28">
        <v>0</v>
      </c>
      <c r="F34" s="49">
        <v>926</v>
      </c>
      <c r="G34" s="49" t="s">
        <v>17</v>
      </c>
    </row>
    <row r="35" spans="2:7" x14ac:dyDescent="0.2">
      <c r="B35" s="51">
        <v>45505</v>
      </c>
      <c r="C35" s="27">
        <v>396330.91666666669</v>
      </c>
      <c r="D35" s="27">
        <v>59372.680704195423</v>
      </c>
      <c r="E35" s="28">
        <v>0</v>
      </c>
      <c r="F35" s="49">
        <v>926</v>
      </c>
      <c r="G35" s="49" t="s">
        <v>17</v>
      </c>
    </row>
    <row r="36" spans="2:7" x14ac:dyDescent="0.2">
      <c r="B36" s="51">
        <v>45536</v>
      </c>
      <c r="C36" s="27">
        <v>396330.91666666669</v>
      </c>
      <c r="D36" s="27">
        <v>59372.680704195423</v>
      </c>
      <c r="E36" s="28">
        <v>0</v>
      </c>
      <c r="F36" s="49">
        <v>926</v>
      </c>
      <c r="G36" s="49" t="s">
        <v>17</v>
      </c>
    </row>
    <row r="37" spans="2:7" x14ac:dyDescent="0.2">
      <c r="B37" s="51">
        <v>45566</v>
      </c>
      <c r="C37" s="27">
        <v>396330.91666666669</v>
      </c>
      <c r="D37" s="27">
        <v>59372.680704195423</v>
      </c>
      <c r="E37" s="28">
        <v>0</v>
      </c>
      <c r="F37" s="49">
        <v>926</v>
      </c>
      <c r="G37" s="49" t="s">
        <v>17</v>
      </c>
    </row>
    <row r="38" spans="2:7" x14ac:dyDescent="0.2">
      <c r="B38" s="51">
        <v>45597</v>
      </c>
      <c r="C38" s="27">
        <v>396330.91666666669</v>
      </c>
      <c r="D38" s="27">
        <v>59372.680704195423</v>
      </c>
      <c r="E38" s="28">
        <v>0</v>
      </c>
      <c r="F38" s="49">
        <v>926</v>
      </c>
      <c r="G38" s="49" t="s">
        <v>17</v>
      </c>
    </row>
    <row r="39" spans="2:7" x14ac:dyDescent="0.2">
      <c r="B39" s="51">
        <v>45627</v>
      </c>
      <c r="C39" s="27">
        <v>396330.91666666669</v>
      </c>
      <c r="D39" s="27">
        <v>59372.680704195423</v>
      </c>
      <c r="E39" s="28">
        <v>0</v>
      </c>
      <c r="F39" s="49">
        <v>926</v>
      </c>
      <c r="G39" s="49" t="s">
        <v>17</v>
      </c>
    </row>
    <row r="40" spans="2:7" ht="13.5" thickBot="1" x14ac:dyDescent="0.25">
      <c r="B40" s="51"/>
      <c r="C40" s="31">
        <f>SUM(C28:C39)</f>
        <v>4755971</v>
      </c>
      <c r="D40" s="31">
        <f t="shared" ref="D40:E40" si="1">SUM(D28:D39)</f>
        <v>712472.16845034494</v>
      </c>
      <c r="E40" s="32">
        <f t="shared" si="1"/>
        <v>0</v>
      </c>
      <c r="F40" s="47"/>
      <c r="G40" s="47"/>
    </row>
    <row r="41" spans="2:7" ht="13.5" thickTop="1" x14ac:dyDescent="0.2">
      <c r="B41" s="48" t="s">
        <v>5</v>
      </c>
      <c r="C41" s="49"/>
      <c r="D41" s="49"/>
      <c r="E41" s="49"/>
      <c r="F41" s="47"/>
      <c r="G41" s="47"/>
    </row>
    <row r="42" spans="2:7" ht="13.5" thickBot="1" x14ac:dyDescent="0.25">
      <c r="B42" s="47"/>
      <c r="C42" s="31">
        <f>C40-C23</f>
        <v>-9738910.6599999964</v>
      </c>
      <c r="D42" s="31">
        <f>D40-D23</f>
        <v>2402754.848450345</v>
      </c>
      <c r="E42" s="32">
        <f>E40-E23</f>
        <v>-2751614.52</v>
      </c>
      <c r="F42" s="47"/>
      <c r="G42" s="47"/>
    </row>
    <row r="43" spans="2:7" ht="13.5" thickTop="1" x14ac:dyDescent="0.2">
      <c r="B43" s="47"/>
      <c r="C43" s="34" t="s">
        <v>36</v>
      </c>
      <c r="D43" s="34" t="s">
        <v>36</v>
      </c>
      <c r="E43" s="34" t="s">
        <v>36</v>
      </c>
      <c r="F43" s="47"/>
      <c r="G43" s="47"/>
    </row>
  </sheetData>
  <pageMargins left="0.7" right="0.7" top="0.75" bottom="0.75" header="0.3" footer="0.3"/>
  <pageSetup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B064-14CB-4735-B780-33271CC4A93A}">
  <sheetPr>
    <pageSetUpPr fitToPage="1"/>
  </sheetPr>
  <dimension ref="A3:F62"/>
  <sheetViews>
    <sheetView view="pageBreakPreview" zoomScale="85" zoomScaleNormal="100" zoomScaleSheetLayoutView="85" workbookViewId="0">
      <selection activeCell="I23" sqref="I23"/>
    </sheetView>
  </sheetViews>
  <sheetFormatPr defaultRowHeight="12.75" x14ac:dyDescent="0.2"/>
  <cols>
    <col min="1" max="1" width="2.7109375" style="20" customWidth="1"/>
    <col min="2" max="2" width="32.85546875" style="20" customWidth="1"/>
    <col min="3" max="3" width="19" style="20" customWidth="1"/>
    <col min="4" max="4" width="22" style="20" customWidth="1"/>
    <col min="5" max="6" width="10.85546875" style="20" customWidth="1"/>
    <col min="7" max="16384" width="9.140625" style="20"/>
  </cols>
  <sheetData>
    <row r="3" spans="1:6" x14ac:dyDescent="0.2">
      <c r="A3" s="53"/>
      <c r="B3" s="2" t="s">
        <v>0</v>
      </c>
      <c r="C3" s="53"/>
      <c r="D3" s="53"/>
      <c r="E3" s="58" t="s">
        <v>1</v>
      </c>
      <c r="F3" s="54" t="s">
        <v>23</v>
      </c>
    </row>
    <row r="4" spans="1:6" x14ac:dyDescent="0.2">
      <c r="A4" s="53"/>
      <c r="B4" s="2" t="s">
        <v>2</v>
      </c>
      <c r="C4" s="53"/>
      <c r="D4" s="53"/>
      <c r="E4" s="53"/>
      <c r="F4" s="53"/>
    </row>
    <row r="5" spans="1:6" x14ac:dyDescent="0.2">
      <c r="A5" s="53"/>
      <c r="B5" s="2" t="s">
        <v>37</v>
      </c>
      <c r="C5" s="53"/>
      <c r="D5" s="53"/>
      <c r="E5" s="53"/>
      <c r="F5" s="53"/>
    </row>
    <row r="6" spans="1:6" x14ac:dyDescent="0.2">
      <c r="A6" s="53"/>
      <c r="B6" s="35" t="s">
        <v>38</v>
      </c>
      <c r="C6" s="53"/>
      <c r="D6" s="53"/>
      <c r="E6" s="53"/>
      <c r="F6" s="53"/>
    </row>
    <row r="7" spans="1:6" ht="38.25" x14ac:dyDescent="0.2">
      <c r="A7" s="55"/>
      <c r="B7" s="36" t="s">
        <v>29</v>
      </c>
      <c r="C7" s="37" t="s">
        <v>39</v>
      </c>
      <c r="D7" s="37" t="s">
        <v>40</v>
      </c>
      <c r="E7" s="38" t="s">
        <v>32</v>
      </c>
      <c r="F7" s="38" t="s">
        <v>33</v>
      </c>
    </row>
    <row r="8" spans="1:6" x14ac:dyDescent="0.2">
      <c r="A8" s="53"/>
      <c r="B8" s="53" t="s">
        <v>41</v>
      </c>
      <c r="C8" s="39"/>
      <c r="D8" s="39"/>
      <c r="E8" s="39"/>
      <c r="F8" s="40"/>
    </row>
    <row r="9" spans="1:6" x14ac:dyDescent="0.2">
      <c r="A9" s="53"/>
      <c r="B9" s="56">
        <v>44378</v>
      </c>
      <c r="C9" s="40">
        <v>0</v>
      </c>
      <c r="D9" s="40">
        <v>0</v>
      </c>
      <c r="E9" s="39">
        <v>926</v>
      </c>
      <c r="F9" s="40" t="s">
        <v>17</v>
      </c>
    </row>
    <row r="10" spans="1:6" x14ac:dyDescent="0.2">
      <c r="A10" s="53"/>
      <c r="B10" s="56">
        <v>44409</v>
      </c>
      <c r="C10" s="40">
        <v>8947043</v>
      </c>
      <c r="D10" s="40">
        <v>0</v>
      </c>
      <c r="E10" s="39">
        <v>926</v>
      </c>
      <c r="F10" s="40" t="s">
        <v>17</v>
      </c>
    </row>
    <row r="11" spans="1:6" x14ac:dyDescent="0.2">
      <c r="A11" s="53"/>
      <c r="B11" s="56">
        <v>44440</v>
      </c>
      <c r="C11" s="40">
        <v>0</v>
      </c>
      <c r="D11" s="40">
        <f>$C$10/240</f>
        <v>37279.345833333333</v>
      </c>
      <c r="E11" s="39">
        <v>926</v>
      </c>
      <c r="F11" s="40" t="s">
        <v>17</v>
      </c>
    </row>
    <row r="12" spans="1:6" x14ac:dyDescent="0.2">
      <c r="A12" s="53"/>
      <c r="B12" s="56">
        <v>44470</v>
      </c>
      <c r="C12" s="40">
        <v>0</v>
      </c>
      <c r="D12" s="40">
        <f t="shared" ref="D12:D14" si="0">$C$10/240</f>
        <v>37279.345833333333</v>
      </c>
      <c r="E12" s="39">
        <v>926</v>
      </c>
      <c r="F12" s="40" t="s">
        <v>17</v>
      </c>
    </row>
    <row r="13" spans="1:6" x14ac:dyDescent="0.2">
      <c r="A13" s="53"/>
      <c r="B13" s="56">
        <v>44501</v>
      </c>
      <c r="C13" s="40">
        <v>0</v>
      </c>
      <c r="D13" s="40">
        <f t="shared" si="0"/>
        <v>37279.345833333333</v>
      </c>
      <c r="E13" s="39">
        <v>926</v>
      </c>
      <c r="F13" s="40" t="s">
        <v>17</v>
      </c>
    </row>
    <row r="14" spans="1:6" x14ac:dyDescent="0.2">
      <c r="A14" s="53"/>
      <c r="B14" s="56">
        <v>44531</v>
      </c>
      <c r="C14" s="40">
        <v>7055622.3499999996</v>
      </c>
      <c r="D14" s="40">
        <f t="shared" si="0"/>
        <v>37279.345833333333</v>
      </c>
      <c r="E14" s="39">
        <v>926</v>
      </c>
      <c r="F14" s="40" t="s">
        <v>17</v>
      </c>
    </row>
    <row r="15" spans="1:6" x14ac:dyDescent="0.2">
      <c r="A15" s="53"/>
      <c r="B15" s="56">
        <v>44562</v>
      </c>
      <c r="C15" s="40">
        <v>0</v>
      </c>
      <c r="D15" s="40">
        <f>$C$10/(240)+$C$14/(240)</f>
        <v>66677.772291666668</v>
      </c>
      <c r="E15" s="39">
        <v>926</v>
      </c>
      <c r="F15" s="40" t="s">
        <v>17</v>
      </c>
    </row>
    <row r="16" spans="1:6" x14ac:dyDescent="0.2">
      <c r="A16" s="53"/>
      <c r="B16" s="56">
        <v>44593</v>
      </c>
      <c r="C16" s="40">
        <v>0</v>
      </c>
      <c r="D16" s="40">
        <f t="shared" ref="D16:D20" si="1">$C$10/(240)+$C$14/(240)</f>
        <v>66677.772291666668</v>
      </c>
      <c r="E16" s="39">
        <v>926</v>
      </c>
      <c r="F16" s="40" t="s">
        <v>17</v>
      </c>
    </row>
    <row r="17" spans="1:6" x14ac:dyDescent="0.2">
      <c r="A17" s="53"/>
      <c r="B17" s="56">
        <v>44621</v>
      </c>
      <c r="C17" s="40">
        <v>0</v>
      </c>
      <c r="D17" s="40">
        <f t="shared" si="1"/>
        <v>66677.772291666668</v>
      </c>
      <c r="E17" s="39">
        <v>926</v>
      </c>
      <c r="F17" s="40" t="s">
        <v>17</v>
      </c>
    </row>
    <row r="18" spans="1:6" x14ac:dyDescent="0.2">
      <c r="A18" s="53"/>
      <c r="B18" s="56">
        <v>44652</v>
      </c>
      <c r="C18" s="40">
        <v>0</v>
      </c>
      <c r="D18" s="40">
        <f t="shared" si="1"/>
        <v>66677.772291666668</v>
      </c>
      <c r="E18" s="39">
        <v>926</v>
      </c>
      <c r="F18" s="40" t="s">
        <v>17</v>
      </c>
    </row>
    <row r="19" spans="1:6" x14ac:dyDescent="0.2">
      <c r="A19" s="53"/>
      <c r="B19" s="56">
        <v>44682</v>
      </c>
      <c r="C19" s="40">
        <v>0</v>
      </c>
      <c r="D19" s="40">
        <f t="shared" si="1"/>
        <v>66677.772291666668</v>
      </c>
      <c r="E19" s="39">
        <v>926</v>
      </c>
      <c r="F19" s="40" t="s">
        <v>17</v>
      </c>
    </row>
    <row r="20" spans="1:6" x14ac:dyDescent="0.2">
      <c r="A20" s="53"/>
      <c r="B20" s="56">
        <v>44713</v>
      </c>
      <c r="C20" s="40">
        <v>0</v>
      </c>
      <c r="D20" s="40">
        <f t="shared" si="1"/>
        <v>66677.772291666668</v>
      </c>
      <c r="E20" s="39">
        <v>926</v>
      </c>
      <c r="F20" s="40" t="s">
        <v>17</v>
      </c>
    </row>
    <row r="21" spans="1:6" ht="13.5" thickBot="1" x14ac:dyDescent="0.25">
      <c r="A21" s="53"/>
      <c r="B21" s="57" t="s">
        <v>42</v>
      </c>
      <c r="C21" s="41">
        <f>SUM(C9:C20)</f>
        <v>16002665.35</v>
      </c>
      <c r="D21" s="41">
        <f>SUM(D9:D20)</f>
        <v>549184.01708333334</v>
      </c>
      <c r="E21" s="39"/>
      <c r="F21" s="40"/>
    </row>
    <row r="22" spans="1:6" ht="13.5" thickTop="1" x14ac:dyDescent="0.2">
      <c r="A22" s="53"/>
      <c r="B22" s="58" t="s">
        <v>5</v>
      </c>
      <c r="C22" s="53"/>
      <c r="D22" s="53"/>
      <c r="E22" s="53"/>
      <c r="F22" s="53"/>
    </row>
    <row r="23" spans="1:6" ht="38.25" x14ac:dyDescent="0.2">
      <c r="A23" s="53"/>
      <c r="B23" s="36" t="s">
        <v>29</v>
      </c>
      <c r="C23" s="37" t="s">
        <v>43</v>
      </c>
      <c r="D23" s="37" t="s">
        <v>47</v>
      </c>
      <c r="E23" s="38" t="s">
        <v>32</v>
      </c>
      <c r="F23" s="38" t="s">
        <v>33</v>
      </c>
    </row>
    <row r="24" spans="1:6" x14ac:dyDescent="0.2">
      <c r="A24" s="53"/>
      <c r="B24" s="53" t="s">
        <v>41</v>
      </c>
      <c r="C24" s="39"/>
      <c r="D24" s="39"/>
      <c r="E24" s="39"/>
      <c r="F24" s="40"/>
    </row>
    <row r="25" spans="1:6" x14ac:dyDescent="0.2">
      <c r="A25" s="53"/>
      <c r="B25" s="56">
        <v>44743</v>
      </c>
      <c r="C25" s="40">
        <v>0</v>
      </c>
      <c r="D25" s="40">
        <f>$C$10/(240)+$C$14/(240)</f>
        <v>66677.772291666668</v>
      </c>
      <c r="E25" s="39">
        <v>926</v>
      </c>
      <c r="F25" s="40" t="s">
        <v>17</v>
      </c>
    </row>
    <row r="26" spans="1:6" x14ac:dyDescent="0.2">
      <c r="A26" s="53"/>
      <c r="B26" s="56">
        <v>44774</v>
      </c>
      <c r="C26" s="40">
        <v>0</v>
      </c>
      <c r="D26" s="40">
        <f t="shared" ref="D26:D29" si="2">$C$10/(240)+$C$14/(240)</f>
        <v>66677.772291666668</v>
      </c>
      <c r="E26" s="39">
        <v>926</v>
      </c>
      <c r="F26" s="40" t="s">
        <v>17</v>
      </c>
    </row>
    <row r="27" spans="1:6" x14ac:dyDescent="0.2">
      <c r="A27" s="53"/>
      <c r="B27" s="56">
        <v>44805</v>
      </c>
      <c r="C27" s="40">
        <v>0</v>
      </c>
      <c r="D27" s="40">
        <f t="shared" si="2"/>
        <v>66677.772291666668</v>
      </c>
      <c r="E27" s="39">
        <v>926</v>
      </c>
      <c r="F27" s="40" t="s">
        <v>17</v>
      </c>
    </row>
    <row r="28" spans="1:6" x14ac:dyDescent="0.2">
      <c r="A28" s="53"/>
      <c r="B28" s="56">
        <v>44835</v>
      </c>
      <c r="C28" s="40">
        <v>0</v>
      </c>
      <c r="D28" s="40">
        <f t="shared" si="2"/>
        <v>66677.772291666668</v>
      </c>
      <c r="E28" s="39">
        <v>926</v>
      </c>
      <c r="F28" s="40" t="s">
        <v>17</v>
      </c>
    </row>
    <row r="29" spans="1:6" x14ac:dyDescent="0.2">
      <c r="A29" s="53"/>
      <c r="B29" s="56">
        <v>44866</v>
      </c>
      <c r="C29" s="40">
        <v>0</v>
      </c>
      <c r="D29" s="40">
        <f t="shared" si="2"/>
        <v>66677.772291666668</v>
      </c>
      <c r="E29" s="39">
        <v>926</v>
      </c>
      <c r="F29" s="40" t="s">
        <v>17</v>
      </c>
    </row>
    <row r="30" spans="1:6" x14ac:dyDescent="0.2">
      <c r="A30" s="53"/>
      <c r="B30" s="56">
        <v>44896</v>
      </c>
      <c r="C30" s="40">
        <v>24680587</v>
      </c>
      <c r="D30" s="40">
        <f>$C$10/(240)+$C$14/(240)</f>
        <v>66677.772291666668</v>
      </c>
      <c r="E30" s="39">
        <v>926</v>
      </c>
      <c r="F30" s="40" t="s">
        <v>17</v>
      </c>
    </row>
    <row r="31" spans="1:6" x14ac:dyDescent="0.2">
      <c r="A31" s="53"/>
      <c r="B31" s="56">
        <v>44927</v>
      </c>
      <c r="C31" s="40">
        <v>0</v>
      </c>
      <c r="D31" s="40">
        <f t="shared" ref="D31:D42" si="3">$C$10/(240)+$C$14/(240)+$C$30/(240)</f>
        <v>169513.55145833333</v>
      </c>
      <c r="E31" s="39">
        <v>926</v>
      </c>
      <c r="F31" s="40" t="s">
        <v>17</v>
      </c>
    </row>
    <row r="32" spans="1:6" x14ac:dyDescent="0.2">
      <c r="A32" s="53"/>
      <c r="B32" s="56">
        <v>44958</v>
      </c>
      <c r="C32" s="40">
        <v>0</v>
      </c>
      <c r="D32" s="40">
        <f t="shared" si="3"/>
        <v>169513.55145833333</v>
      </c>
      <c r="E32" s="39">
        <v>926</v>
      </c>
      <c r="F32" s="40" t="s">
        <v>17</v>
      </c>
    </row>
    <row r="33" spans="1:6" x14ac:dyDescent="0.2">
      <c r="A33" s="53"/>
      <c r="B33" s="56">
        <v>44986</v>
      </c>
      <c r="C33" s="40">
        <v>0</v>
      </c>
      <c r="D33" s="40">
        <f t="shared" si="3"/>
        <v>169513.55145833333</v>
      </c>
      <c r="E33" s="39">
        <v>926</v>
      </c>
      <c r="F33" s="40" t="s">
        <v>17</v>
      </c>
    </row>
    <row r="34" spans="1:6" x14ac:dyDescent="0.2">
      <c r="A34" s="53"/>
      <c r="B34" s="56">
        <v>45017</v>
      </c>
      <c r="C34" s="40">
        <v>0</v>
      </c>
      <c r="D34" s="40">
        <f t="shared" si="3"/>
        <v>169513.55145833333</v>
      </c>
      <c r="E34" s="39">
        <v>926</v>
      </c>
      <c r="F34" s="40" t="s">
        <v>17</v>
      </c>
    </row>
    <row r="35" spans="1:6" x14ac:dyDescent="0.2">
      <c r="A35" s="53"/>
      <c r="B35" s="56">
        <v>45047</v>
      </c>
      <c r="C35" s="40">
        <v>0</v>
      </c>
      <c r="D35" s="40">
        <f t="shared" si="3"/>
        <v>169513.55145833333</v>
      </c>
      <c r="E35" s="39">
        <v>926</v>
      </c>
      <c r="F35" s="40" t="s">
        <v>17</v>
      </c>
    </row>
    <row r="36" spans="1:6" x14ac:dyDescent="0.2">
      <c r="A36" s="53"/>
      <c r="B36" s="56">
        <v>45078</v>
      </c>
      <c r="C36" s="40">
        <v>0</v>
      </c>
      <c r="D36" s="40">
        <f t="shared" si="3"/>
        <v>169513.55145833333</v>
      </c>
      <c r="E36" s="39">
        <v>926</v>
      </c>
      <c r="F36" s="40" t="s">
        <v>17</v>
      </c>
    </row>
    <row r="37" spans="1:6" x14ac:dyDescent="0.2">
      <c r="A37" s="53"/>
      <c r="B37" s="56">
        <v>45108</v>
      </c>
      <c r="C37" s="40">
        <v>0</v>
      </c>
      <c r="D37" s="40">
        <f t="shared" si="3"/>
        <v>169513.55145833333</v>
      </c>
      <c r="E37" s="39">
        <v>926</v>
      </c>
      <c r="F37" s="40" t="s">
        <v>17</v>
      </c>
    </row>
    <row r="38" spans="1:6" x14ac:dyDescent="0.2">
      <c r="A38" s="53"/>
      <c r="B38" s="56">
        <v>45139</v>
      </c>
      <c r="C38" s="40">
        <v>0</v>
      </c>
      <c r="D38" s="40">
        <f t="shared" si="3"/>
        <v>169513.55145833333</v>
      </c>
      <c r="E38" s="39">
        <v>926</v>
      </c>
      <c r="F38" s="40" t="s">
        <v>17</v>
      </c>
    </row>
    <row r="39" spans="1:6" x14ac:dyDescent="0.2">
      <c r="A39" s="53"/>
      <c r="B39" s="56">
        <v>45170</v>
      </c>
      <c r="C39" s="40">
        <v>0</v>
      </c>
      <c r="D39" s="40">
        <f t="shared" si="3"/>
        <v>169513.55145833333</v>
      </c>
      <c r="E39" s="39">
        <v>926</v>
      </c>
      <c r="F39" s="40" t="s">
        <v>17</v>
      </c>
    </row>
    <row r="40" spans="1:6" x14ac:dyDescent="0.2">
      <c r="A40" s="53"/>
      <c r="B40" s="56">
        <v>45200</v>
      </c>
      <c r="C40" s="40">
        <v>0</v>
      </c>
      <c r="D40" s="40">
        <f t="shared" si="3"/>
        <v>169513.55145833333</v>
      </c>
      <c r="E40" s="39">
        <v>926</v>
      </c>
      <c r="F40" s="40" t="s">
        <v>17</v>
      </c>
    </row>
    <row r="41" spans="1:6" x14ac:dyDescent="0.2">
      <c r="A41" s="53"/>
      <c r="B41" s="56">
        <v>45231</v>
      </c>
      <c r="C41" s="40">
        <v>0</v>
      </c>
      <c r="D41" s="40">
        <f t="shared" si="3"/>
        <v>169513.55145833333</v>
      </c>
      <c r="E41" s="39">
        <v>926</v>
      </c>
      <c r="F41" s="40" t="s">
        <v>17</v>
      </c>
    </row>
    <row r="42" spans="1:6" x14ac:dyDescent="0.2">
      <c r="A42" s="53"/>
      <c r="B42" s="56">
        <v>45261</v>
      </c>
      <c r="C42" s="40">
        <v>0</v>
      </c>
      <c r="D42" s="40">
        <f t="shared" si="3"/>
        <v>169513.55145833333</v>
      </c>
      <c r="E42" s="39">
        <v>926</v>
      </c>
      <c r="F42" s="40" t="s">
        <v>17</v>
      </c>
    </row>
    <row r="43" spans="1:6" ht="13.5" thickBot="1" x14ac:dyDescent="0.25">
      <c r="A43" s="53"/>
      <c r="B43" s="57" t="s">
        <v>42</v>
      </c>
      <c r="C43" s="41">
        <f>SUM(C25:C42)</f>
        <v>24680587</v>
      </c>
      <c r="D43" s="41">
        <f>SUM(D25:D42)</f>
        <v>2434229.2512500002</v>
      </c>
      <c r="E43" s="39"/>
      <c r="F43" s="40"/>
    </row>
    <row r="44" spans="1:6" ht="13.5" thickTop="1" x14ac:dyDescent="0.2">
      <c r="A44" s="53"/>
      <c r="B44" s="58" t="s">
        <v>5</v>
      </c>
      <c r="C44" s="42" t="s">
        <v>5</v>
      </c>
      <c r="D44" s="53"/>
      <c r="E44" s="53"/>
      <c r="F44" s="53"/>
    </row>
    <row r="45" spans="1:6" ht="38.25" x14ac:dyDescent="0.2">
      <c r="A45" s="53"/>
      <c r="B45" s="36" t="s">
        <v>29</v>
      </c>
      <c r="C45" s="37" t="s">
        <v>44</v>
      </c>
      <c r="D45" s="37" t="s">
        <v>47</v>
      </c>
      <c r="E45" s="38" t="s">
        <v>32</v>
      </c>
      <c r="F45" s="38" t="s">
        <v>33</v>
      </c>
    </row>
    <row r="46" spans="1:6" x14ac:dyDescent="0.2">
      <c r="A46" s="53"/>
      <c r="B46" s="53" t="s">
        <v>41</v>
      </c>
      <c r="C46" s="39"/>
      <c r="D46" s="39"/>
      <c r="E46" s="39"/>
      <c r="F46" s="40"/>
    </row>
    <row r="47" spans="1:6" x14ac:dyDescent="0.2">
      <c r="A47" s="53"/>
      <c r="B47" s="56">
        <v>45292</v>
      </c>
      <c r="C47" s="40">
        <v>0</v>
      </c>
      <c r="D47" s="40">
        <f t="shared" ref="D47:D58" si="4">$C$10/(240)+$C$14/(240)+$C$30/(240)</f>
        <v>169513.55145833333</v>
      </c>
      <c r="E47" s="39">
        <v>926</v>
      </c>
      <c r="F47" s="40" t="s">
        <v>17</v>
      </c>
    </row>
    <row r="48" spans="1:6" x14ac:dyDescent="0.2">
      <c r="A48" s="53"/>
      <c r="B48" s="56">
        <v>45323</v>
      </c>
      <c r="C48" s="40">
        <v>0</v>
      </c>
      <c r="D48" s="40">
        <f t="shared" si="4"/>
        <v>169513.55145833333</v>
      </c>
      <c r="E48" s="39">
        <v>926</v>
      </c>
      <c r="F48" s="40" t="s">
        <v>17</v>
      </c>
    </row>
    <row r="49" spans="1:6" x14ac:dyDescent="0.2">
      <c r="A49" s="53"/>
      <c r="B49" s="56">
        <v>45352</v>
      </c>
      <c r="C49" s="40">
        <v>0</v>
      </c>
      <c r="D49" s="40">
        <f t="shared" si="4"/>
        <v>169513.55145833333</v>
      </c>
      <c r="E49" s="39">
        <v>926</v>
      </c>
      <c r="F49" s="40" t="s">
        <v>17</v>
      </c>
    </row>
    <row r="50" spans="1:6" x14ac:dyDescent="0.2">
      <c r="A50" s="53"/>
      <c r="B50" s="56">
        <v>45383</v>
      </c>
      <c r="C50" s="40">
        <v>0</v>
      </c>
      <c r="D50" s="40">
        <f t="shared" si="4"/>
        <v>169513.55145833333</v>
      </c>
      <c r="E50" s="39">
        <v>926</v>
      </c>
      <c r="F50" s="40" t="s">
        <v>17</v>
      </c>
    </row>
    <row r="51" spans="1:6" x14ac:dyDescent="0.2">
      <c r="A51" s="53"/>
      <c r="B51" s="56">
        <v>45413</v>
      </c>
      <c r="C51" s="40">
        <v>0</v>
      </c>
      <c r="D51" s="40">
        <f t="shared" si="4"/>
        <v>169513.55145833333</v>
      </c>
      <c r="E51" s="39">
        <v>926</v>
      </c>
      <c r="F51" s="40" t="s">
        <v>17</v>
      </c>
    </row>
    <row r="52" spans="1:6" x14ac:dyDescent="0.2">
      <c r="A52" s="53"/>
      <c r="B52" s="56">
        <v>45444</v>
      </c>
      <c r="C52" s="40">
        <v>0</v>
      </c>
      <c r="D52" s="40">
        <f t="shared" si="4"/>
        <v>169513.55145833333</v>
      </c>
      <c r="E52" s="39">
        <v>926</v>
      </c>
      <c r="F52" s="40" t="s">
        <v>17</v>
      </c>
    </row>
    <row r="53" spans="1:6" x14ac:dyDescent="0.2">
      <c r="A53" s="53"/>
      <c r="B53" s="56">
        <v>45474</v>
      </c>
      <c r="C53" s="40">
        <v>0</v>
      </c>
      <c r="D53" s="40">
        <f t="shared" si="4"/>
        <v>169513.55145833333</v>
      </c>
      <c r="E53" s="39">
        <v>926</v>
      </c>
      <c r="F53" s="40" t="s">
        <v>17</v>
      </c>
    </row>
    <row r="54" spans="1:6" x14ac:dyDescent="0.2">
      <c r="A54" s="53"/>
      <c r="B54" s="56">
        <v>45505</v>
      </c>
      <c r="C54" s="40">
        <v>0</v>
      </c>
      <c r="D54" s="40">
        <f t="shared" si="4"/>
        <v>169513.55145833333</v>
      </c>
      <c r="E54" s="39">
        <v>926</v>
      </c>
      <c r="F54" s="40" t="s">
        <v>17</v>
      </c>
    </row>
    <row r="55" spans="1:6" x14ac:dyDescent="0.2">
      <c r="A55" s="53"/>
      <c r="B55" s="56">
        <v>45536</v>
      </c>
      <c r="C55" s="40">
        <v>0</v>
      </c>
      <c r="D55" s="40">
        <f t="shared" si="4"/>
        <v>169513.55145833333</v>
      </c>
      <c r="E55" s="39">
        <v>926</v>
      </c>
      <c r="F55" s="40" t="s">
        <v>17</v>
      </c>
    </row>
    <row r="56" spans="1:6" x14ac:dyDescent="0.2">
      <c r="A56" s="53"/>
      <c r="B56" s="56">
        <v>45566</v>
      </c>
      <c r="C56" s="40">
        <v>0</v>
      </c>
      <c r="D56" s="40">
        <f t="shared" si="4"/>
        <v>169513.55145833333</v>
      </c>
      <c r="E56" s="39">
        <v>926</v>
      </c>
      <c r="F56" s="40" t="s">
        <v>17</v>
      </c>
    </row>
    <row r="57" spans="1:6" x14ac:dyDescent="0.2">
      <c r="A57" s="53"/>
      <c r="B57" s="56">
        <v>45597</v>
      </c>
      <c r="C57" s="40">
        <v>0</v>
      </c>
      <c r="D57" s="40">
        <f t="shared" si="4"/>
        <v>169513.55145833333</v>
      </c>
      <c r="E57" s="39">
        <v>926</v>
      </c>
      <c r="F57" s="40" t="s">
        <v>17</v>
      </c>
    </row>
    <row r="58" spans="1:6" x14ac:dyDescent="0.2">
      <c r="A58" s="53"/>
      <c r="B58" s="56">
        <v>45627</v>
      </c>
      <c r="C58" s="40">
        <v>0</v>
      </c>
      <c r="D58" s="40">
        <f t="shared" si="4"/>
        <v>169513.55145833333</v>
      </c>
      <c r="E58" s="39">
        <v>926</v>
      </c>
      <c r="F58" s="40" t="s">
        <v>17</v>
      </c>
    </row>
    <row r="59" spans="1:6" ht="13.5" thickBot="1" x14ac:dyDescent="0.25">
      <c r="A59" s="53"/>
      <c r="B59" s="57" t="s">
        <v>42</v>
      </c>
      <c r="C59" s="44">
        <f>SUM(C47:C58)</f>
        <v>0</v>
      </c>
      <c r="D59" s="41">
        <f>SUM(D47:D58)</f>
        <v>2034162.6175000004</v>
      </c>
      <c r="E59" s="53"/>
      <c r="F59" s="53"/>
    </row>
    <row r="60" spans="1:6" ht="13.5" thickTop="1" x14ac:dyDescent="0.2">
      <c r="A60" s="53"/>
      <c r="B60" s="53"/>
      <c r="C60" s="42" t="s">
        <v>5</v>
      </c>
      <c r="D60" s="53"/>
      <c r="E60" s="53"/>
      <c r="F60" s="53"/>
    </row>
    <row r="61" spans="1:6" ht="13.5" thickBot="1" x14ac:dyDescent="0.25">
      <c r="A61" s="53"/>
      <c r="B61" s="53"/>
      <c r="C61" s="45" t="s">
        <v>45</v>
      </c>
      <c r="D61" s="44">
        <f>D59-D21</f>
        <v>1484978.6004166671</v>
      </c>
      <c r="E61" s="42" t="s">
        <v>36</v>
      </c>
      <c r="F61" s="53"/>
    </row>
    <row r="62" spans="1:6" ht="13.5" thickTop="1" x14ac:dyDescent="0.2">
      <c r="A62" s="53"/>
      <c r="B62" s="53"/>
      <c r="C62" s="43" t="s">
        <v>5</v>
      </c>
      <c r="D62" s="53"/>
      <c r="E62" s="53"/>
      <c r="F62" s="53"/>
    </row>
  </sheetData>
  <pageMargins left="0.7" right="0.7" top="0.75" bottom="0.75" header="0.3" footer="0.3"/>
  <pageSetup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8ACF4C-7C03-4C8C-AB16-30604104516D}"/>
</file>

<file path=customXml/itemProps2.xml><?xml version="1.0" encoding="utf-8"?>
<ds:datastoreItem xmlns:ds="http://schemas.openxmlformats.org/officeDocument/2006/customXml" ds:itemID="{DDCFE887-50A4-4654-9E0E-CD6A64B852D8}"/>
</file>

<file path=customXml/itemProps3.xml><?xml version="1.0" encoding="utf-8"?>
<ds:datastoreItem xmlns:ds="http://schemas.openxmlformats.org/officeDocument/2006/customXml" ds:itemID="{79F38901-8316-4A63-BF87-FBB1735398C7}"/>
</file>

<file path=customXml/itemProps4.xml><?xml version="1.0" encoding="utf-8"?>
<ds:datastoreItem xmlns:ds="http://schemas.openxmlformats.org/officeDocument/2006/customXml" ds:itemID="{4A796A6A-511B-4ADC-95EC-C53E9053F4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4.4</vt:lpstr>
      <vt:lpstr>4.4.1</vt:lpstr>
      <vt:lpstr>4.4.2</vt:lpstr>
      <vt:lpstr>'4.4'!Print_Area</vt:lpstr>
      <vt:lpstr>'4.4.1'!Print_Area</vt:lpstr>
      <vt:lpstr>'4.4.2'!Print_Area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2023-02-27T22:04:58Z</dcterms:created>
  <dcterms:modified xsi:type="dcterms:W3CDTF">2023-03-07T00:56:40Z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