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F8ACE37-50B8-4F62-802C-E97AEDC823A8}" xr6:coauthVersionLast="47" xr6:coauthVersionMax="47" xr10:uidLastSave="{00000000-0000-0000-0000-000000000000}"/>
  <bookViews>
    <workbookView xWindow="19080" yWindow="480" windowWidth="19440" windowHeight="15000" xr2:uid="{1CEE2E26-F98C-46D0-BFCC-E736C0FE2D9D}"/>
  </bookViews>
  <sheets>
    <sheet name="3.3" sheetId="1" r:id="rId1"/>
    <sheet name="3.3.1 - 3.3.2" sheetId="2" r:id="rId2"/>
  </sheets>
  <externalReferences>
    <externalReference r:id="rId3"/>
    <externalReference r:id="rId4"/>
  </externalReferences>
  <definedNames>
    <definedName name="_alt1" localSheetId="0">#REF!</definedName>
    <definedName name="_alt1" localSheetId="1">#REF!</definedName>
    <definedName name="_alt1">#REF!</definedName>
    <definedName name="_Order1" hidden="1">255</definedName>
    <definedName name="alt" localSheetId="0">#REF!</definedName>
    <definedName name="alt" localSheetId="1">#REF!</definedName>
    <definedName name="alt">#REF!</definedName>
    <definedName name="B1_Print" localSheetId="0">#REF!</definedName>
    <definedName name="B1_Print" localSheetId="1">#REF!</definedName>
    <definedName name="B1_Print">#REF!</definedName>
    <definedName name="B2_Print">#REF!</definedName>
    <definedName name="B3_Print">#REF!</definedName>
    <definedName name="Bottom" localSheetId="1">[1]Variance!#REF!</definedName>
    <definedName name="Bottom">[1]Variance!#REF!</definedName>
    <definedName name="DATA18" localSheetId="0">#REF!</definedName>
    <definedName name="DATA18" localSheetId="1">#REF!</definedName>
    <definedName name="DATA18">#REF!</definedName>
    <definedName name="High_Plan" localSheetId="0">#REF!</definedName>
    <definedName name="High_Plan" localSheetId="1">#REF!</definedName>
    <definedName name="High_Plan">#REF!</definedName>
    <definedName name="LastCell" localSheetId="0">[2]Variance!#REF!</definedName>
    <definedName name="LastCell" localSheetId="1">[2]Variance!#REF!</definedName>
    <definedName name="LastCell">[2]Variance!#REF!</definedName>
    <definedName name="Local_Bookout" localSheetId="0">#REF!</definedName>
    <definedName name="Local_Bookout" localSheetId="1">#REF!</definedName>
    <definedName name="Local_Bookout">#REF!</definedName>
    <definedName name="Low_Plan" localSheetId="0">#REF!</definedName>
    <definedName name="Low_Plan" localSheetId="1">#REF!</definedName>
    <definedName name="Low_Plan">#REF!</definedName>
    <definedName name="MD_High1">'[2]Master Data'!$A$2</definedName>
    <definedName name="MD_Low1">'[2]Master Data'!$D$28</definedName>
    <definedName name="_xlnm.Print_Area" localSheetId="0">'3.3'!$A$1:$J$60</definedName>
    <definedName name="_xlnm.Print_Area" localSheetId="1">'3.3.1 - 3.3.2'!$A$1:$D$102</definedName>
    <definedName name="_xlnm.Print_Titles" localSheetId="1">'3.3.1 - 3.3.2'!$1:$5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N_High1">'[2]Master Data'!$AB$2</definedName>
    <definedName name="REVN_Low1">'[2]Master Data'!$AB$15</definedName>
    <definedName name="REVN_Low2">'[2]Master Data'!$AE$15</definedName>
    <definedName name="SAPBEXrevision" hidden="1">1</definedName>
    <definedName name="SAPBEXsysID" hidden="1">"BWP"</definedName>
    <definedName name="SAPBEXwbID" hidden="1">"44KU92Q9LH2VK4DK86GZ93AXN"</definedName>
    <definedName name="SAPCrosstab2" localSheetId="1">#REF!</definedName>
    <definedName name="SAPCrosstab2">#REF!</definedName>
    <definedName name="ST_Bottom1" localSheetId="0">[2]Variance!#REF!</definedName>
    <definedName name="ST_Bottom1" localSheetId="1">[2]Variance!#REF!</definedName>
    <definedName name="ST_Bottom1">[2]Variance!#REF!</definedName>
    <definedName name="ST_Top1">#REF!</definedName>
    <definedName name="ST_Top2">#REF!</definedName>
    <definedName name="ST_Top3" localSheetId="0">#REF!</definedName>
    <definedName name="ST_Top3" localSheetId="1">#REF!</definedName>
    <definedName name="ST_Top3">#REF!</definedName>
    <definedName name="T1_Print" localSheetId="0">#REF!</definedName>
    <definedName name="T1_Print" localSheetId="1">#REF!</definedName>
    <definedName name="T1_Print">#REF!</definedName>
    <definedName name="T2_Print">#REF!</definedName>
    <definedName name="T3_Print">#REF!</definedName>
    <definedName name="wrn.All._.Pages." hidden="1">{#N/A,#N/A,FALSE,"cover";#N/A,#N/A,FALSE,"lead sheet";#N/A,#N/A,FALSE,"Adj backup";#N/A,#N/A,FALSE,"t Accounts"}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8" i="1"/>
  <c r="J13" i="1"/>
  <c r="J12" i="1"/>
  <c r="J11" i="1"/>
  <c r="D91" i="2"/>
  <c r="D99" i="2"/>
  <c r="D101" i="2" l="1"/>
  <c r="F13" i="1" l="1"/>
  <c r="I13" i="1" s="1"/>
  <c r="I12" i="1"/>
  <c r="F11" i="1" l="1"/>
  <c r="F14" i="1" s="1"/>
  <c r="F19" i="1" s="1"/>
  <c r="F18" i="1"/>
  <c r="I11" i="1" l="1"/>
  <c r="I14" i="1" s="1"/>
  <c r="F20" i="1"/>
</calcChain>
</file>

<file path=xl/sharedStrings.xml><?xml version="1.0" encoding="utf-8"?>
<sst xmlns="http://schemas.openxmlformats.org/spreadsheetml/2006/main" count="131" uniqueCount="117">
  <si>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</si>
  <si>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</si>
  <si>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</si>
  <si>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</si>
  <si>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</si>
  <si>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</si>
  <si>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</si>
  <si>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</si>
  <si>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</si>
  <si>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</si>
  <si>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</si>
  <si>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Revenues:</t>
  </si>
  <si>
    <t>Other Electric Revenues</t>
  </si>
  <si>
    <t>RES</t>
  </si>
  <si>
    <t>SG</t>
  </si>
  <si>
    <t>SE</t>
  </si>
  <si>
    <t>PRO</t>
  </si>
  <si>
    <t>Adjustment Detail:</t>
  </si>
  <si>
    <t xml:space="preserve">Total Adjustments </t>
  </si>
  <si>
    <t>Above</t>
  </si>
  <si>
    <t>Description of Adjustment:</t>
  </si>
  <si>
    <t>Customer</t>
  </si>
  <si>
    <t>Total</t>
  </si>
  <si>
    <t>3 Phase Renewables</t>
  </si>
  <si>
    <t xml:space="preserve">Airport Solar LLC </t>
  </si>
  <si>
    <t>Arizona Electric Power Cooperative, Inc.</t>
  </si>
  <si>
    <t>Arizona Public Service Company</t>
  </si>
  <si>
    <t>Avangrid Renewables, LLC</t>
  </si>
  <si>
    <t>Avista</t>
  </si>
  <si>
    <t>Basin Electric Power Cooperative</t>
  </si>
  <si>
    <t>BHG</t>
  </si>
  <si>
    <t>Black Hills Corporation</t>
  </si>
  <si>
    <t>Black Hills/Colorado Electric Utility Company</t>
  </si>
  <si>
    <t>Bonneville Power Administration</t>
  </si>
  <si>
    <t>Brookfield Renewable Trading &amp; Marketing LP</t>
  </si>
  <si>
    <t xml:space="preserve">Calpine Energy Solutions </t>
  </si>
  <si>
    <t>City of Roseville</t>
  </si>
  <si>
    <t xml:space="preserve">Clatskanie Peoples Utility District </t>
  </si>
  <si>
    <t>Conoco Phillips Company</t>
  </si>
  <si>
    <t>Constellation Energy Generation, LLC (ESS)</t>
  </si>
  <si>
    <t>Constellation Energy Generation, LLC (Stateline)</t>
  </si>
  <si>
    <t>CP Energy Marketing (US) Inc.</t>
  </si>
  <si>
    <t>Deseret Generation &amp; Trans.</t>
  </si>
  <si>
    <t>Dynasty Power Inc.</t>
  </si>
  <si>
    <t>EDF Trading North America, LLC</t>
  </si>
  <si>
    <t>Enel Trading North America</t>
  </si>
  <si>
    <t>Energy Keepers, Inc</t>
  </si>
  <si>
    <t>Eugene Water &amp; Electric Board</t>
  </si>
  <si>
    <t>Evergreen Biopower</t>
  </si>
  <si>
    <t>Fall River Rural Electric Cooperative</t>
  </si>
  <si>
    <t>Falls Creek H.P. LP</t>
  </si>
  <si>
    <t>Foote Creek IV, LLC</t>
  </si>
  <si>
    <t>Garrett Solar LLC</t>
  </si>
  <si>
    <t>Guzman Energy, LLC</t>
  </si>
  <si>
    <t>Idaho Power Company</t>
  </si>
  <si>
    <t>Idaho Power Company - Power Supply Merchant</t>
  </si>
  <si>
    <t>Imperial Irrigation District</t>
  </si>
  <si>
    <t>Intermountain Power Agency</t>
  </si>
  <si>
    <t>Los Angeles Department of Water &amp; Power</t>
  </si>
  <si>
    <t>Macquarie Energy, LLC</t>
  </si>
  <si>
    <t>MAG Energy Solutions, Inc.</t>
  </si>
  <si>
    <t>Marysville Hydro Partners</t>
  </si>
  <si>
    <t>Mercuria Energy America, LLC</t>
  </si>
  <si>
    <t>Moon Lake Electric Association</t>
  </si>
  <si>
    <t>Morgan Stanley</t>
  </si>
  <si>
    <t>Municipal Energy Nebraska, Inc.</t>
  </si>
  <si>
    <t>Navajo Tribal Utility Authority</t>
  </si>
  <si>
    <t>Nevada Power Company</t>
  </si>
  <si>
    <t>NextEra Energy Resources, LLC</t>
  </si>
  <si>
    <t>Obsidian Renewables LLC</t>
  </si>
  <si>
    <t>Pacific Gas &amp; Electric Company</t>
  </si>
  <si>
    <t>PACIFICORP</t>
  </si>
  <si>
    <t>PACIFICORP TRANSFER</t>
  </si>
  <si>
    <t>Portland General Electric Company</t>
  </si>
  <si>
    <t>Powerex Corporation</t>
  </si>
  <si>
    <t>Public Services Company of Colorado</t>
  </si>
  <si>
    <t>Rainbow Energy Marketing</t>
  </si>
  <si>
    <t>Sacramento Municipal Utility District</t>
  </si>
  <si>
    <t>Salt River Project</t>
  </si>
  <si>
    <t>Shell Energy North America</t>
  </si>
  <si>
    <t>Sierra Pacific Power Company</t>
  </si>
  <si>
    <t>Southern California Edison Company</t>
  </si>
  <si>
    <t>Southern California Public Power Authority</t>
  </si>
  <si>
    <t>State of South Dakota</t>
  </si>
  <si>
    <t>TEC Energy Inc.</t>
  </si>
  <si>
    <t>Tenaska Power Services Co</t>
  </si>
  <si>
    <t>The Energy Authority, Inc.</t>
  </si>
  <si>
    <t>Thermo No. 1 BE-01, LLC</t>
  </si>
  <si>
    <t>TransAlta Energy Marketing (U.S.) Inc.</t>
  </si>
  <si>
    <t>Tri-State Generation &amp; Trans.</t>
  </si>
  <si>
    <t>U.S. Bureau of Reclamation CR</t>
  </si>
  <si>
    <t>U.S. Bureau of Reclamation FNO</t>
  </si>
  <si>
    <t>U.S. Bureau of Reclamation WB</t>
  </si>
  <si>
    <t>Uniper Global Commodities North America LLC</t>
  </si>
  <si>
    <t>Utah Associated Municipal Power Sys OM</t>
  </si>
  <si>
    <t>Utah Associated Municipal Power Systems</t>
  </si>
  <si>
    <t>Utah Municipal Power Agency</t>
  </si>
  <si>
    <t>Vitol Inc.</t>
  </si>
  <si>
    <t>Warm Springs Power Enterprises</t>
  </si>
  <si>
    <t>Westar Energy, Inc.</t>
  </si>
  <si>
    <t xml:space="preserve">Western Area Power Adm CO River </t>
  </si>
  <si>
    <t>Western Area Power Adm FNO</t>
  </si>
  <si>
    <t>Western Area Power Adm LAP</t>
  </si>
  <si>
    <t>Western Area Power Administration</t>
  </si>
  <si>
    <t>SAP Adjustments</t>
  </si>
  <si>
    <t>Ref 3.3</t>
  </si>
  <si>
    <t>Remove refunds and other out of period adjustments*</t>
  </si>
  <si>
    <t>PWX SA_1040 (100 MW Effective 05/01/2022 - 09/30/2023)</t>
  </si>
  <si>
    <t>Forecasted New Contracts</t>
  </si>
  <si>
    <t>Forecasted Price/Volume Increase/Decreases</t>
  </si>
  <si>
    <t>Incremental Adjustments</t>
  </si>
  <si>
    <t>Accum Totals</t>
  </si>
  <si>
    <t>Washington 2023 General Rate Case</t>
  </si>
  <si>
    <t>Actual Wheeling Revenues 12 ME June 2022</t>
  </si>
  <si>
    <t>Adjusted Wheeling Revenues 12 ME December 2024</t>
  </si>
  <si>
    <t xml:space="preserve">Wheeling Revenue - Year 1 </t>
  </si>
  <si>
    <t>This adjustment removes out-of-period and one-time wheeling revenue adjustments from the 12 months ended June 2022 and adds in pro forma wheeling revenue changes through calendar year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</si>
</sst>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2" x14ac:knownFonts="1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164" fontId="2" fillId="0" borderId="0" xfId="1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41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/>
    <xf numFmtId="164" fontId="5" fillId="0" borderId="0" xfId="1" applyNumberFormat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41" fontId="2" fillId="0" borderId="1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4" fontId="2" fillId="0" borderId="0" xfId="3" applyNumberFormat="1" applyFont="1"/>
    <xf numFmtId="164" fontId="6" fillId="0" borderId="0" xfId="1" applyNumberFormat="1" applyFont="1"/>
    <xf numFmtId="164" fontId="7" fillId="0" borderId="0" xfId="3" applyNumberFormat="1" applyFont="1"/>
    <xf numFmtId="164" fontId="2" fillId="0" borderId="0" xfId="3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3" applyNumberFormat="1" applyFont="1"/>
    <xf numFmtId="41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3" quotePrefix="1" applyFont="1" applyAlignment="1">
      <alignment horizontal="left"/>
    </xf>
    <xf numFmtId="166" fontId="2" fillId="0" borderId="0" xfId="2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9" fontId="2" fillId="0" borderId="0" xfId="2" applyFont="1" applyFill="1" applyAlignment="1">
      <alignment horizontal="center"/>
    </xf>
    <xf numFmtId="41" fontId="2" fillId="0" borderId="0" xfId="1" applyNumberFormat="1" applyFont="1" applyBorder="1" applyAlignment="1">
      <alignment horizontal="center"/>
    </xf>
    <xf numFmtId="43" fontId="2" fillId="0" borderId="0" xfId="4" applyFont="1" applyAlignment="1">
      <alignment vertical="top"/>
    </xf>
    <xf numFmtId="164" fontId="2" fillId="0" borderId="0" xfId="4" applyNumberFormat="1" applyFont="1" applyAlignment="1">
      <alignment horizontal="right" vertical="top"/>
    </xf>
    <xf numFmtId="164" fontId="2" fillId="0" borderId="0" xfId="4" applyNumberFormat="1" applyFont="1" applyAlignment="1">
      <alignment vertical="top"/>
    </xf>
    <xf numFmtId="43" fontId="2" fillId="0" borderId="0" xfId="4" quotePrefix="1" applyFont="1" applyAlignment="1">
      <alignment vertical="top"/>
    </xf>
    <xf numFmtId="43" fontId="2" fillId="0" borderId="0" xfId="4" applyFont="1" applyBorder="1" applyAlignment="1">
      <alignment vertical="top"/>
    </xf>
    <xf numFmtId="0" fontId="8" fillId="0" borderId="0" xfId="0" applyFont="1"/>
    <xf numFmtId="0" fontId="9" fillId="0" borderId="10" xfId="0" applyFont="1" applyBorder="1"/>
    <xf numFmtId="164" fontId="3" fillId="0" borderId="10" xfId="4" applyNumberFormat="1" applyFont="1" applyBorder="1" applyAlignment="1">
      <alignment horizontal="center" vertical="top"/>
    </xf>
    <xf numFmtId="164" fontId="2" fillId="0" borderId="0" xfId="4" applyNumberFormat="1" applyFont="1" applyBorder="1" applyAlignment="1">
      <alignment horizontal="center" vertical="top"/>
    </xf>
    <xf numFmtId="43" fontId="2" fillId="0" borderId="0" xfId="4" applyFont="1" applyAlignment="1">
      <alignment horizontal="left" vertical="top"/>
    </xf>
    <xf numFmtId="0" fontId="8" fillId="0" borderId="11" xfId="0" applyFont="1" applyBorder="1"/>
    <xf numFmtId="37" fontId="2" fillId="0" borderId="11" xfId="4" applyNumberFormat="1" applyFont="1" applyBorder="1" applyAlignment="1">
      <alignment vertical="top"/>
    </xf>
    <xf numFmtId="0" fontId="8" fillId="0" borderId="11" xfId="0" applyFont="1" applyBorder="1" applyAlignment="1">
      <alignment wrapText="1"/>
    </xf>
    <xf numFmtId="0" fontId="2" fillId="0" borderId="0" xfId="0" applyFont="1"/>
    <xf numFmtId="37" fontId="2" fillId="0" borderId="12" xfId="4" applyNumberFormat="1" applyFont="1" applyBorder="1" applyAlignment="1">
      <alignment vertical="top"/>
    </xf>
    <xf numFmtId="43" fontId="2" fillId="0" borderId="11" xfId="4" applyFont="1" applyBorder="1" applyAlignment="1">
      <alignment horizontal="left" vertical="top"/>
    </xf>
    <xf numFmtId="37" fontId="2" fillId="0" borderId="0" xfId="4" applyNumberFormat="1" applyFont="1" applyBorder="1" applyAlignment="1">
      <alignment vertical="top"/>
    </xf>
    <xf numFmtId="43" fontId="3" fillId="0" borderId="0" xfId="4" applyFont="1" applyAlignment="1">
      <alignment horizontal="right" vertical="top"/>
    </xf>
    <xf numFmtId="164" fontId="3" fillId="0" borderId="11" xfId="4" applyNumberFormat="1" applyFont="1" applyBorder="1" applyAlignment="1">
      <alignment vertical="top"/>
    </xf>
    <xf numFmtId="164" fontId="3" fillId="0" borderId="0" xfId="4" applyNumberFormat="1" applyFont="1" applyAlignment="1">
      <alignment horizontal="right" vertical="top"/>
    </xf>
    <xf numFmtId="0" fontId="3" fillId="0" borderId="0" xfId="5" applyFont="1" applyAlignment="1">
      <alignment horizontal="center"/>
    </xf>
    <xf numFmtId="0" fontId="8" fillId="0" borderId="0" xfId="0" applyFont="1" applyAlignment="1">
      <alignment horizontal="left" wrapText="1" indent="1"/>
    </xf>
    <xf numFmtId="164" fontId="2" fillId="0" borderId="0" xfId="4" applyNumberFormat="1" applyFont="1" applyFill="1" applyAlignment="1">
      <alignment horizontal="center" vertical="top"/>
    </xf>
    <xf numFmtId="0" fontId="8" fillId="0" borderId="11" xfId="0" applyFont="1" applyBorder="1" applyAlignment="1">
      <alignment horizontal="left" vertical="top" wrapText="1" indent="1"/>
    </xf>
    <xf numFmtId="164" fontId="2" fillId="0" borderId="13" xfId="4" applyNumberFormat="1" applyFont="1" applyBorder="1" applyAlignment="1">
      <alignment horizontal="right"/>
    </xf>
    <xf numFmtId="0" fontId="2" fillId="0" borderId="0" xfId="5" applyFont="1" applyAlignment="1">
      <alignment horizontal="center" vertical="top"/>
    </xf>
    <xf numFmtId="164" fontId="9" fillId="0" borderId="0" xfId="1" applyNumberFormat="1" applyFont="1" applyFill="1" applyAlignment="1">
      <alignment horizontal="right"/>
    </xf>
    <xf numFmtId="164" fontId="3" fillId="0" borderId="11" xfId="4" applyNumberFormat="1" applyFont="1" applyFill="1" applyBorder="1"/>
    <xf numFmtId="164" fontId="3" fillId="0" borderId="0" xfId="4" applyNumberFormat="1" applyFont="1" applyAlignment="1">
      <alignment horizontal="center" vertical="top"/>
    </xf>
    <xf numFmtId="0" fontId="3" fillId="0" borderId="0" xfId="0" applyFont="1" applyAlignment="1">
      <alignment horizontal="right" wrapText="1" indent="1"/>
    </xf>
    <xf numFmtId="0" fontId="2" fillId="0" borderId="0" xfId="5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2" fillId="0" borderId="0" xfId="3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164" fontId="3" fillId="0" borderId="14" xfId="4" applyNumberFormat="1" applyFont="1" applyFill="1" applyBorder="1"/>
    <xf numFmtId="0" fontId="10" fillId="0" borderId="0" xfId="5" applyFont="1" applyAlignment="1">
      <alignment horizontal="center" vertical="top"/>
    </xf>
    <xf numFmtId="0" fontId="11" fillId="0" borderId="0" xfId="0" applyFont="1" applyAlignment="1">
      <alignment horizontal="right" wrapText="1"/>
    </xf>
    <xf numFmtId="0" fontId="2" fillId="0" borderId="2" xfId="3" applyFont="1" applyBorder="1"/>
    <xf numFmtId="0" fontId="2" fillId="0" borderId="3" xfId="3" applyFont="1" applyBorder="1" applyAlignment="1">
      <alignment horizontal="left" vertical="top" wrapText="1"/>
    </xf>
    <xf numFmtId="0" fontId="2" fillId="0" borderId="4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</cellXfs>
  <cellStyles count="6">
    <cellStyle name="Comma" xfId="1" builtinId="3"/>
    <cellStyle name="Comma 9" xfId="4" xr:uid="{68E31C3B-F56D-4CFA-9627-940C86F10A54}"/>
    <cellStyle name="Normal" xfId="0" builtinId="0"/>
    <cellStyle name="Normal_Transmission Revenue Summary forJuly 2006 through June 2007" xfId="5" xr:uid="{CA6D2A48-C22B-43A6-A8D6-93FF7313C1ED}"/>
    <cellStyle name="Normal_Trapper Mine Adj Dec 2006" xfId="3" xr:uid="{FA29222E-249C-477C-A6A2-DC88AB0518EE}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5761\AppData\Local\Temp\sapaocache\1508920\download\Electric%20Operations%20Revenu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3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  <cell r="AB2">
            <v>0</v>
          </cell>
        </row>
        <row r="15">
          <cell r="AB15">
            <v>4570000</v>
          </cell>
          <cell r="AE15" t="str">
            <v>Unassigned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40FC-DD90-40CE-98A1-5370F4E04EB2}">
  <sheetPr codeName="Sheet6">
    <pageSetUpPr fitToPage="1"/>
  </sheetPr>
  <dimension ref="A2:T113"/>
  <sheetViews>
    <sheetView tabSelected="1" view="pageBreakPreview" zoomScale="85" zoomScaleNormal="100" zoomScaleSheetLayoutView="85" workbookViewId="0">
      <selection activeCell="C66" sqref="C66"/>
    </sheetView>
  </sheetViews>
  <sheetFormatPr defaultColWidth="10" defaultRowHeight="12.75" x14ac:dyDescent="0.2"/>
  <cols>
    <col min="1" max="1" width="2.5703125" style="1" customWidth="1"/>
    <col min="2" max="2" width="3.7109375" style="1" customWidth="1"/>
    <col min="3" max="3" width="33" style="1" customWidth="1"/>
    <col min="4" max="4" width="9.85546875" style="3" bestFit="1" customWidth="1"/>
    <col min="5" max="5" width="5.140625" style="3" bestFit="1" customWidth="1"/>
    <col min="6" max="6" width="14.42578125" style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6.5703125" style="1" bestFit="1" customWidth="1"/>
    <col min="11" max="11" width="3" style="1" customWidth="1"/>
    <col min="12" max="12" width="13.28515625" style="1" bestFit="1" customWidth="1"/>
    <col min="13" max="13" width="11.7109375" style="1" bestFit="1" customWidth="1"/>
    <col min="14" max="14" width="11.140625" style="1" bestFit="1" customWidth="1"/>
    <col min="15" max="16" width="10" style="1" customWidth="1"/>
    <col min="17" max="17" width="11.7109375" style="1" bestFit="1" customWidth="1"/>
    <col min="18" max="40" width="10" style="1"/>
    <col min="41" max="41" width="15.85546875" style="1" customWidth="1"/>
    <col min="42" max="16384" width="10" style="1"/>
  </cols>
  <sheetData>
    <row r="2" spans="2:20" ht="12" customHeight="1" x14ac:dyDescent="0.2">
      <c r="B2" s="2" t="s">
        <v>0</v>
      </c>
      <c r="F2" s="3"/>
      <c r="G2" s="3"/>
      <c r="H2" s="3"/>
      <c r="I2" s="5" t="s">
        <v>1</v>
      </c>
      <c r="J2" s="3">
        <v>3.3</v>
      </c>
    </row>
    <row r="3" spans="2:20" ht="12" customHeight="1" x14ac:dyDescent="0.2">
      <c r="B3" s="2" t="s">
        <v>112</v>
      </c>
      <c r="F3" s="3"/>
      <c r="G3" s="3"/>
      <c r="H3" s="3"/>
      <c r="I3" s="3"/>
      <c r="J3" s="3"/>
    </row>
    <row r="4" spans="2:20" ht="12" customHeight="1" x14ac:dyDescent="0.2">
      <c r="B4" s="2" t="s">
        <v>115</v>
      </c>
      <c r="F4" s="3"/>
      <c r="G4" s="3"/>
      <c r="H4" s="3"/>
      <c r="I4" s="3"/>
      <c r="J4" s="3"/>
    </row>
    <row r="5" spans="2:20" ht="12" customHeight="1" x14ac:dyDescent="0.2">
      <c r="B5" s="2"/>
      <c r="F5" s="3"/>
      <c r="G5" s="3"/>
      <c r="H5" s="3"/>
      <c r="I5" s="3"/>
      <c r="J5" s="3"/>
    </row>
    <row r="6" spans="2:20" ht="12" customHeight="1" x14ac:dyDescent="0.2">
      <c r="F6" s="3"/>
      <c r="G6" s="3"/>
      <c r="H6" s="3"/>
      <c r="I6" s="3"/>
      <c r="J6" s="3"/>
    </row>
    <row r="7" spans="2:20" ht="12" customHeight="1" x14ac:dyDescent="0.2">
      <c r="F7" s="3"/>
      <c r="G7" s="3"/>
      <c r="H7" s="3"/>
      <c r="I7" s="3"/>
      <c r="J7" s="3"/>
    </row>
    <row r="8" spans="2:20" ht="12" customHeight="1" x14ac:dyDescent="0.2">
      <c r="F8" s="3" t="s">
        <v>2</v>
      </c>
      <c r="G8" s="3"/>
      <c r="H8" s="3"/>
      <c r="I8" s="3" t="s">
        <v>3</v>
      </c>
      <c r="J8" s="3"/>
    </row>
    <row r="9" spans="2:20" ht="12" customHeight="1" x14ac:dyDescent="0.2"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L9" s="5"/>
      <c r="M9" s="5"/>
      <c r="N9" s="5"/>
      <c r="O9" s="5"/>
      <c r="P9" s="5"/>
      <c r="Q9" s="5"/>
      <c r="R9" s="5"/>
      <c r="S9" s="5"/>
      <c r="T9" s="5"/>
    </row>
    <row r="10" spans="2:20" ht="12" customHeight="1" x14ac:dyDescent="0.2">
      <c r="B10" s="6" t="s">
        <v>11</v>
      </c>
      <c r="F10" s="3"/>
      <c r="G10" s="3"/>
      <c r="H10" s="64"/>
      <c r="I10" s="7"/>
      <c r="J10" s="3"/>
    </row>
    <row r="11" spans="2:20" ht="12" customHeight="1" x14ac:dyDescent="0.2">
      <c r="B11" s="8" t="s">
        <v>12</v>
      </c>
      <c r="D11" s="3">
        <v>456</v>
      </c>
      <c r="E11" s="3" t="s">
        <v>13</v>
      </c>
      <c r="F11" s="9">
        <f>-SUMIF('3.3.1 - 3.3.2'!$B$94:$B$97,'3.3'!E11,'3.3.1 - 3.3.2'!$D$94:$D$97)-F12</f>
        <v>-270565.17</v>
      </c>
      <c r="G11" s="9" t="s">
        <v>14</v>
      </c>
      <c r="H11" s="65">
        <v>7.9787774498314715E-2</v>
      </c>
      <c r="I11" s="10">
        <f>F11*H11</f>
        <v>-21587.792771058183</v>
      </c>
      <c r="J11" s="3" t="str">
        <f>$J$2&amp;".2"</f>
        <v>3.3.2</v>
      </c>
      <c r="L11" s="11"/>
      <c r="M11" s="12"/>
      <c r="N11" s="13"/>
      <c r="O11" s="14"/>
      <c r="P11" s="13"/>
      <c r="Q11" s="13"/>
      <c r="R11" s="13"/>
      <c r="S11" s="13"/>
      <c r="T11" s="13"/>
    </row>
    <row r="12" spans="2:20" ht="12" customHeight="1" x14ac:dyDescent="0.2">
      <c r="B12" s="8" t="s">
        <v>12</v>
      </c>
      <c r="D12" s="3">
        <v>456</v>
      </c>
      <c r="E12" s="3" t="s">
        <v>13</v>
      </c>
      <c r="F12" s="9">
        <v>-248.81</v>
      </c>
      <c r="G12" s="9" t="s">
        <v>15</v>
      </c>
      <c r="H12" s="65">
        <v>7.6163640476536676E-2</v>
      </c>
      <c r="I12" s="10">
        <f>F12*H12</f>
        <v>-18.950275386967089</v>
      </c>
      <c r="J12" s="3" t="str">
        <f>$J$2&amp;".2"</f>
        <v>3.3.2</v>
      </c>
      <c r="L12" s="11"/>
      <c r="M12" s="12"/>
      <c r="N12" s="13"/>
      <c r="O12" s="14"/>
      <c r="P12" s="13"/>
      <c r="Q12" s="13"/>
      <c r="R12" s="13"/>
      <c r="S12" s="13"/>
      <c r="T12" s="13"/>
    </row>
    <row r="13" spans="2:20" ht="12" customHeight="1" x14ac:dyDescent="0.2">
      <c r="B13" s="8" t="s">
        <v>12</v>
      </c>
      <c r="D13" s="3">
        <v>456</v>
      </c>
      <c r="E13" s="3" t="s">
        <v>16</v>
      </c>
      <c r="F13" s="9">
        <f>-SUMIF('3.3.1 - 3.3.2'!$B$94:$B$97,'3.3'!E13,'3.3.1 - 3.3.2'!$D$94:$D$97)</f>
        <v>17855225.971310496</v>
      </c>
      <c r="G13" s="9" t="s">
        <v>14</v>
      </c>
      <c r="H13" s="65">
        <v>7.9787774498314715E-2</v>
      </c>
      <c r="I13" s="10">
        <f>F13*H13</f>
        <v>1424628.7434153743</v>
      </c>
      <c r="J13" s="3" t="str">
        <f>$J$2&amp;".2"</f>
        <v>3.3.2</v>
      </c>
      <c r="L13" s="11"/>
      <c r="M13" s="13"/>
      <c r="N13" s="13"/>
      <c r="O13" s="14"/>
      <c r="P13" s="13"/>
      <c r="Q13" s="13"/>
      <c r="R13" s="13"/>
      <c r="S13" s="13"/>
      <c r="T13" s="13"/>
    </row>
    <row r="14" spans="2:20" ht="12" customHeight="1" x14ac:dyDescent="0.2">
      <c r="F14" s="15">
        <f>SUM(F11:F13)</f>
        <v>17584411.991310496</v>
      </c>
      <c r="G14" s="9"/>
      <c r="H14" s="16"/>
      <c r="I14" s="15">
        <f>SUM(I11:I13)</f>
        <v>1403022.0003689292</v>
      </c>
      <c r="J14" s="3"/>
      <c r="L14" s="17"/>
      <c r="M14" s="17"/>
      <c r="N14" s="17"/>
      <c r="O14" s="18"/>
      <c r="P14" s="17"/>
      <c r="Q14" s="17"/>
      <c r="R14" s="17"/>
      <c r="S14" s="17"/>
      <c r="T14" s="19"/>
    </row>
    <row r="15" spans="2:20" ht="12" customHeight="1" x14ac:dyDescent="0.2">
      <c r="L15" s="17"/>
      <c r="M15" s="17"/>
      <c r="N15" s="17"/>
      <c r="O15" s="18"/>
      <c r="P15" s="17"/>
      <c r="Q15" s="17"/>
      <c r="R15" s="17"/>
      <c r="S15" s="17"/>
      <c r="T15" s="19"/>
    </row>
    <row r="16" spans="2:20" ht="12" customHeight="1" x14ac:dyDescent="0.2">
      <c r="L16" s="20"/>
      <c r="M16" s="20"/>
      <c r="N16" s="20"/>
      <c r="O16" s="21"/>
      <c r="P16" s="20"/>
      <c r="Q16" s="20"/>
      <c r="R16" s="20"/>
      <c r="S16" s="20"/>
      <c r="T16" s="17"/>
    </row>
    <row r="17" spans="2:20" ht="12" customHeight="1" x14ac:dyDescent="0.2">
      <c r="B17" s="6" t="s">
        <v>17</v>
      </c>
      <c r="F17" s="9"/>
      <c r="G17" s="9"/>
      <c r="H17" s="16"/>
      <c r="I17" s="9"/>
      <c r="J17" s="3"/>
      <c r="L17" s="17"/>
      <c r="M17" s="17"/>
      <c r="N17" s="17"/>
      <c r="O17" s="18"/>
      <c r="P17" s="17"/>
      <c r="Q17" s="17"/>
      <c r="R17" s="17"/>
      <c r="S17" s="17"/>
      <c r="T17" s="19"/>
    </row>
    <row r="18" spans="2:20" ht="12" customHeight="1" x14ac:dyDescent="0.2">
      <c r="B18" s="8" t="s">
        <v>113</v>
      </c>
      <c r="F18" s="9">
        <f>-'3.3.1 - 3.3.2'!D91</f>
        <v>177162456.40999997</v>
      </c>
      <c r="G18" s="9"/>
      <c r="H18" s="16"/>
      <c r="I18" s="9"/>
      <c r="J18" s="3" t="str">
        <f>$J$2&amp;".2"</f>
        <v>3.3.2</v>
      </c>
      <c r="L18" s="20"/>
      <c r="M18" s="20"/>
      <c r="N18" s="20"/>
      <c r="O18" s="21"/>
      <c r="P18" s="20"/>
      <c r="Q18" s="20"/>
      <c r="R18" s="20"/>
      <c r="S18" s="20"/>
      <c r="T18" s="17"/>
    </row>
    <row r="19" spans="2:20" x14ac:dyDescent="0.2">
      <c r="B19" s="8" t="s">
        <v>18</v>
      </c>
      <c r="F19" s="9">
        <f>F14</f>
        <v>17584411.991310496</v>
      </c>
      <c r="G19" s="9"/>
      <c r="H19" s="16"/>
      <c r="I19" s="9"/>
      <c r="J19" s="3" t="s">
        <v>19</v>
      </c>
      <c r="L19" s="19"/>
      <c r="M19" s="19"/>
      <c r="N19" s="19"/>
      <c r="O19" s="22"/>
      <c r="P19" s="19"/>
      <c r="Q19" s="19"/>
      <c r="R19" s="19"/>
      <c r="S19" s="19"/>
      <c r="T19" s="19"/>
    </row>
    <row r="20" spans="2:20" ht="12" customHeight="1" x14ac:dyDescent="0.2">
      <c r="B20" s="1" t="s">
        <v>114</v>
      </c>
      <c r="F20" s="15">
        <f>SUM(F18:F19)</f>
        <v>194746868.40131047</v>
      </c>
      <c r="G20" s="9"/>
      <c r="H20" s="16"/>
      <c r="I20" s="9"/>
      <c r="J20" s="3" t="str">
        <f>$J$2&amp;".2"</f>
        <v>3.3.2</v>
      </c>
    </row>
    <row r="21" spans="2:20" ht="12" customHeight="1" x14ac:dyDescent="0.2"/>
    <row r="22" spans="2:20" ht="12" customHeight="1" x14ac:dyDescent="0.2">
      <c r="B22" s="8"/>
      <c r="F22" s="9"/>
      <c r="G22" s="9"/>
      <c r="H22" s="16"/>
      <c r="I22" s="23"/>
      <c r="J22" s="3"/>
    </row>
    <row r="23" spans="2:20" ht="12" customHeight="1" x14ac:dyDescent="0.2">
      <c r="B23" s="8"/>
      <c r="F23" s="9"/>
      <c r="G23" s="9"/>
      <c r="H23" s="16"/>
      <c r="I23" s="23"/>
      <c r="J23" s="3"/>
    </row>
    <row r="24" spans="2:20" ht="12" customHeight="1" x14ac:dyDescent="0.2">
      <c r="B24" s="8"/>
      <c r="F24" s="9"/>
      <c r="G24" s="9"/>
      <c r="H24" s="16"/>
      <c r="I24" s="23"/>
      <c r="J24" s="3"/>
    </row>
    <row r="25" spans="2:20" ht="12" customHeight="1" x14ac:dyDescent="0.2">
      <c r="B25" s="8"/>
      <c r="F25" s="9"/>
      <c r="G25" s="9"/>
      <c r="H25" s="16"/>
      <c r="I25" s="23"/>
      <c r="J25" s="3"/>
    </row>
    <row r="26" spans="2:20" ht="12" customHeight="1" x14ac:dyDescent="0.2">
      <c r="B26" s="8"/>
      <c r="F26" s="9"/>
      <c r="G26" s="9"/>
      <c r="H26" s="16"/>
      <c r="I26" s="23"/>
      <c r="J26" s="3"/>
    </row>
    <row r="27" spans="2:20" ht="12" customHeight="1" x14ac:dyDescent="0.2">
      <c r="B27" s="8"/>
      <c r="F27" s="9"/>
      <c r="G27" s="9"/>
      <c r="H27" s="16"/>
      <c r="I27" s="23"/>
      <c r="J27" s="3"/>
    </row>
    <row r="28" spans="2:20" ht="12" customHeight="1" x14ac:dyDescent="0.2">
      <c r="B28" s="8"/>
      <c r="F28" s="9"/>
      <c r="G28" s="9"/>
      <c r="H28" s="16"/>
      <c r="I28" s="23"/>
      <c r="J28" s="3"/>
    </row>
    <row r="29" spans="2:20" ht="12" customHeight="1" x14ac:dyDescent="0.2">
      <c r="B29" s="8"/>
      <c r="F29" s="9"/>
      <c r="G29" s="9"/>
      <c r="H29" s="24"/>
      <c r="I29" s="23"/>
      <c r="J29" s="3"/>
    </row>
    <row r="30" spans="2:20" ht="12" customHeight="1" x14ac:dyDescent="0.2">
      <c r="B30" s="8"/>
      <c r="F30" s="9"/>
      <c r="G30" s="9"/>
      <c r="H30" s="16"/>
      <c r="I30" s="23"/>
      <c r="J30" s="3"/>
    </row>
    <row r="31" spans="2:20" ht="12" customHeight="1" x14ac:dyDescent="0.2">
      <c r="B31" s="8"/>
      <c r="F31" s="9"/>
      <c r="G31" s="9"/>
      <c r="H31" s="16"/>
      <c r="I31" s="23"/>
      <c r="J31" s="3"/>
    </row>
    <row r="32" spans="2:20" ht="12" customHeight="1" x14ac:dyDescent="0.2">
      <c r="B32" s="8"/>
      <c r="F32" s="9"/>
      <c r="G32" s="9"/>
      <c r="H32" s="16"/>
      <c r="I32" s="23"/>
      <c r="J32" s="3"/>
    </row>
    <row r="33" spans="2:10" ht="12" customHeight="1" x14ac:dyDescent="0.2">
      <c r="B33" s="8"/>
      <c r="F33" s="9"/>
      <c r="G33" s="9"/>
      <c r="H33" s="24"/>
      <c r="I33" s="23"/>
      <c r="J33" s="3"/>
    </row>
    <row r="34" spans="2:10" ht="12" customHeight="1" x14ac:dyDescent="0.2">
      <c r="B34" s="8"/>
      <c r="F34" s="9"/>
      <c r="G34" s="9"/>
      <c r="H34" s="16"/>
      <c r="I34" s="23"/>
      <c r="J34" s="3"/>
    </row>
    <row r="35" spans="2:10" ht="12" customHeight="1" x14ac:dyDescent="0.2">
      <c r="B35" s="8"/>
      <c r="C35" s="25"/>
      <c r="D35" s="25"/>
      <c r="E35" s="25"/>
      <c r="F35" s="25"/>
      <c r="G35" s="25"/>
      <c r="H35" s="25"/>
      <c r="I35" s="25"/>
      <c r="J35" s="3"/>
    </row>
    <row r="36" spans="2:10" ht="12" customHeight="1" x14ac:dyDescent="0.2">
      <c r="B36" s="8"/>
      <c r="C36" s="25"/>
      <c r="D36" s="25"/>
      <c r="E36" s="25"/>
      <c r="F36" s="25"/>
      <c r="G36" s="25"/>
      <c r="H36" s="25"/>
      <c r="I36" s="25"/>
      <c r="J36" s="3"/>
    </row>
    <row r="37" spans="2:10" ht="12" customHeight="1" x14ac:dyDescent="0.2">
      <c r="B37" s="26"/>
      <c r="C37" s="25"/>
      <c r="D37" s="25"/>
      <c r="E37" s="25"/>
      <c r="F37" s="25"/>
      <c r="G37" s="25"/>
      <c r="H37" s="25"/>
      <c r="I37" s="9"/>
      <c r="J37" s="3"/>
    </row>
    <row r="38" spans="2:10" ht="12" customHeight="1" x14ac:dyDescent="0.2">
      <c r="B38" s="26"/>
      <c r="F38" s="9"/>
      <c r="G38" s="9"/>
      <c r="H38" s="24"/>
      <c r="I38" s="9"/>
      <c r="J38" s="3"/>
    </row>
    <row r="39" spans="2:10" ht="12" customHeight="1" x14ac:dyDescent="0.2">
      <c r="B39" s="26"/>
      <c r="F39" s="9"/>
      <c r="G39" s="9"/>
      <c r="H39" s="27"/>
      <c r="I39" s="28"/>
      <c r="J39" s="3"/>
    </row>
    <row r="40" spans="2:10" ht="12" customHeight="1" x14ac:dyDescent="0.2">
      <c r="B40" s="26"/>
      <c r="F40" s="9"/>
      <c r="G40" s="9"/>
      <c r="H40" s="27"/>
      <c r="I40" s="28"/>
      <c r="J40" s="3"/>
    </row>
    <row r="41" spans="2:10" ht="12" customHeight="1" x14ac:dyDescent="0.2">
      <c r="B41" s="26"/>
      <c r="F41" s="9"/>
      <c r="G41" s="9"/>
      <c r="H41" s="27"/>
      <c r="I41" s="28"/>
      <c r="J41" s="3"/>
    </row>
    <row r="42" spans="2:10" ht="12" customHeight="1" x14ac:dyDescent="0.2">
      <c r="B42" s="8"/>
      <c r="F42" s="9"/>
      <c r="G42" s="9"/>
      <c r="H42" s="29"/>
      <c r="I42" s="10"/>
      <c r="J42" s="3"/>
    </row>
    <row r="43" spans="2:10" ht="12" customHeight="1" x14ac:dyDescent="0.2">
      <c r="B43" s="26"/>
      <c r="F43" s="9"/>
      <c r="G43" s="9"/>
      <c r="H43" s="27"/>
      <c r="I43" s="28"/>
      <c r="J43" s="3"/>
    </row>
    <row r="44" spans="2:10" ht="12" customHeight="1" x14ac:dyDescent="0.2">
      <c r="B44" s="26"/>
      <c r="F44" s="9"/>
      <c r="G44" s="9"/>
      <c r="H44" s="27"/>
      <c r="I44" s="28"/>
      <c r="J44" s="3"/>
    </row>
    <row r="45" spans="2:10" ht="12" customHeight="1" x14ac:dyDescent="0.2">
      <c r="B45" s="26"/>
      <c r="F45" s="9"/>
      <c r="G45" s="9"/>
      <c r="H45" s="27"/>
      <c r="I45" s="28"/>
      <c r="J45" s="3"/>
    </row>
    <row r="46" spans="2:10" ht="12" customHeight="1" x14ac:dyDescent="0.2">
      <c r="B46" s="26"/>
      <c r="F46" s="9"/>
      <c r="G46" s="9"/>
      <c r="H46" s="27"/>
      <c r="I46" s="28"/>
      <c r="J46" s="3"/>
    </row>
    <row r="47" spans="2:10" ht="12" customHeight="1" x14ac:dyDescent="0.2">
      <c r="B47" s="26"/>
      <c r="F47" s="9"/>
      <c r="G47" s="9"/>
      <c r="H47" s="27"/>
      <c r="I47" s="28"/>
      <c r="J47" s="3"/>
    </row>
    <row r="48" spans="2:10" ht="12" customHeight="1" thickBot="1" x14ac:dyDescent="0.25">
      <c r="B48" s="2" t="s">
        <v>20</v>
      </c>
      <c r="F48" s="9"/>
      <c r="G48" s="9"/>
      <c r="H48" s="27"/>
      <c r="I48" s="28"/>
      <c r="J48" s="3"/>
    </row>
    <row r="49" spans="1:10" ht="12" customHeight="1" x14ac:dyDescent="0.2">
      <c r="A49" s="71"/>
      <c r="B49" s="72" t="s">
        <v>116</v>
      </c>
      <c r="C49" s="72"/>
      <c r="D49" s="72"/>
      <c r="E49" s="72"/>
      <c r="F49" s="72"/>
      <c r="G49" s="72"/>
      <c r="H49" s="72"/>
      <c r="I49" s="72"/>
      <c r="J49" s="73"/>
    </row>
    <row r="50" spans="1:10" ht="12" customHeight="1" x14ac:dyDescent="0.2">
      <c r="A50" s="66"/>
      <c r="B50" s="74"/>
      <c r="C50" s="74"/>
      <c r="D50" s="74"/>
      <c r="E50" s="74"/>
      <c r="F50" s="74"/>
      <c r="G50" s="74"/>
      <c r="H50" s="74"/>
      <c r="I50" s="74"/>
      <c r="J50" s="75"/>
    </row>
    <row r="51" spans="1:10" ht="12" customHeight="1" x14ac:dyDescent="0.2">
      <c r="A51" s="66"/>
      <c r="B51" s="74"/>
      <c r="C51" s="74"/>
      <c r="D51" s="74"/>
      <c r="E51" s="74"/>
      <c r="F51" s="74"/>
      <c r="G51" s="74"/>
      <c r="H51" s="74"/>
      <c r="I51" s="74"/>
      <c r="J51" s="75"/>
    </row>
    <row r="52" spans="1:10" ht="12" customHeight="1" x14ac:dyDescent="0.2">
      <c r="A52" s="66"/>
      <c r="B52" s="74"/>
      <c r="C52" s="74"/>
      <c r="D52" s="74"/>
      <c r="E52" s="74"/>
      <c r="F52" s="74"/>
      <c r="G52" s="74"/>
      <c r="H52" s="74"/>
      <c r="I52" s="74"/>
      <c r="J52" s="75"/>
    </row>
    <row r="53" spans="1:10" ht="12" customHeight="1" x14ac:dyDescent="0.2">
      <c r="A53" s="66"/>
      <c r="B53" s="74"/>
      <c r="C53" s="74"/>
      <c r="D53" s="74"/>
      <c r="E53" s="74"/>
      <c r="F53" s="74"/>
      <c r="G53" s="74"/>
      <c r="H53" s="74"/>
      <c r="I53" s="74"/>
      <c r="J53" s="75"/>
    </row>
    <row r="54" spans="1:10" ht="12" customHeight="1" x14ac:dyDescent="0.2">
      <c r="A54" s="66"/>
      <c r="B54" s="74"/>
      <c r="C54" s="74"/>
      <c r="D54" s="74"/>
      <c r="E54" s="74"/>
      <c r="F54" s="74"/>
      <c r="G54" s="74"/>
      <c r="H54" s="74"/>
      <c r="I54" s="74"/>
      <c r="J54" s="75"/>
    </row>
    <row r="55" spans="1:10" ht="12" customHeight="1" x14ac:dyDescent="0.2">
      <c r="A55" s="66"/>
      <c r="B55" s="74"/>
      <c r="C55" s="74"/>
      <c r="D55" s="74"/>
      <c r="E55" s="74"/>
      <c r="F55" s="74"/>
      <c r="G55" s="74"/>
      <c r="H55" s="74"/>
      <c r="I55" s="74"/>
      <c r="J55" s="75"/>
    </row>
    <row r="56" spans="1:10" ht="12" customHeight="1" x14ac:dyDescent="0.2">
      <c r="A56" s="66"/>
      <c r="B56" s="74"/>
      <c r="C56" s="74"/>
      <c r="D56" s="74"/>
      <c r="E56" s="74"/>
      <c r="F56" s="74"/>
      <c r="G56" s="74"/>
      <c r="H56" s="74"/>
      <c r="I56" s="74"/>
      <c r="J56" s="75"/>
    </row>
    <row r="57" spans="1:10" ht="12" customHeight="1" x14ac:dyDescent="0.2">
      <c r="A57" s="66"/>
      <c r="B57" s="74"/>
      <c r="C57" s="74"/>
      <c r="D57" s="74"/>
      <c r="E57" s="74"/>
      <c r="F57" s="74"/>
      <c r="G57" s="74"/>
      <c r="H57" s="74"/>
      <c r="I57" s="74"/>
      <c r="J57" s="75"/>
    </row>
    <row r="58" spans="1:10" ht="12" customHeight="1" x14ac:dyDescent="0.2">
      <c r="A58" s="66"/>
      <c r="B58" s="74"/>
      <c r="C58" s="74"/>
      <c r="D58" s="74"/>
      <c r="E58" s="74"/>
      <c r="F58" s="74"/>
      <c r="G58" s="74"/>
      <c r="H58" s="74"/>
      <c r="I58" s="74"/>
      <c r="J58" s="75"/>
    </row>
    <row r="59" spans="1:10" ht="12" customHeight="1" x14ac:dyDescent="0.2">
      <c r="A59" s="66"/>
      <c r="B59" s="74"/>
      <c r="C59" s="74"/>
      <c r="D59" s="74"/>
      <c r="E59" s="74"/>
      <c r="F59" s="74"/>
      <c r="G59" s="74"/>
      <c r="H59" s="74"/>
      <c r="I59" s="74"/>
      <c r="J59" s="75"/>
    </row>
    <row r="60" spans="1:10" ht="12" customHeight="1" thickBot="1" x14ac:dyDescent="0.25">
      <c r="A60" s="67"/>
      <c r="B60" s="76"/>
      <c r="C60" s="76"/>
      <c r="D60" s="76"/>
      <c r="E60" s="76"/>
      <c r="F60" s="76"/>
      <c r="G60" s="76"/>
      <c r="H60" s="76"/>
      <c r="I60" s="76"/>
      <c r="J60" s="77"/>
    </row>
    <row r="61" spans="1:10" ht="12" customHeight="1" x14ac:dyDescent="0.2">
      <c r="G61" s="9"/>
    </row>
    <row r="62" spans="1:10" x14ac:dyDescent="0.2">
      <c r="G62" s="9"/>
    </row>
    <row r="63" spans="1:10" x14ac:dyDescent="0.2">
      <c r="G63" s="9"/>
    </row>
    <row r="64" spans="1:10" x14ac:dyDescent="0.2">
      <c r="G64" s="9"/>
    </row>
    <row r="65" spans="7:7" x14ac:dyDescent="0.2">
      <c r="G65" s="9"/>
    </row>
    <row r="66" spans="7:7" x14ac:dyDescent="0.2">
      <c r="G66" s="9"/>
    </row>
    <row r="67" spans="7:7" x14ac:dyDescent="0.2">
      <c r="G67" s="9"/>
    </row>
    <row r="68" spans="7:7" x14ac:dyDescent="0.2">
      <c r="G68" s="9"/>
    </row>
    <row r="69" spans="7:7" x14ac:dyDescent="0.2">
      <c r="G69" s="9"/>
    </row>
    <row r="70" spans="7:7" x14ac:dyDescent="0.2">
      <c r="G70" s="9"/>
    </row>
    <row r="71" spans="7:7" x14ac:dyDescent="0.2">
      <c r="G71" s="9"/>
    </row>
    <row r="72" spans="7:7" x14ac:dyDescent="0.2">
      <c r="G72" s="9"/>
    </row>
    <row r="73" spans="7:7" x14ac:dyDescent="0.2">
      <c r="G73" s="9"/>
    </row>
    <row r="74" spans="7:7" x14ac:dyDescent="0.2">
      <c r="G74" s="9"/>
    </row>
    <row r="75" spans="7:7" x14ac:dyDescent="0.2">
      <c r="G75" s="9"/>
    </row>
    <row r="76" spans="7:7" x14ac:dyDescent="0.2">
      <c r="G76" s="9"/>
    </row>
    <row r="77" spans="7:7" x14ac:dyDescent="0.2">
      <c r="G77" s="9"/>
    </row>
    <row r="78" spans="7:7" x14ac:dyDescent="0.2">
      <c r="G78" s="9"/>
    </row>
    <row r="79" spans="7:7" x14ac:dyDescent="0.2">
      <c r="G79" s="9"/>
    </row>
    <row r="80" spans="7:7" x14ac:dyDescent="0.2">
      <c r="G80" s="9"/>
    </row>
    <row r="81" spans="7:7" x14ac:dyDescent="0.2">
      <c r="G81" s="9"/>
    </row>
    <row r="82" spans="7:7" x14ac:dyDescent="0.2">
      <c r="G82" s="9"/>
    </row>
    <row r="83" spans="7:7" x14ac:dyDescent="0.2">
      <c r="G83" s="9"/>
    </row>
    <row r="84" spans="7:7" x14ac:dyDescent="0.2">
      <c r="G84" s="9"/>
    </row>
    <row r="85" spans="7:7" x14ac:dyDescent="0.2">
      <c r="G85" s="9"/>
    </row>
    <row r="86" spans="7:7" x14ac:dyDescent="0.2">
      <c r="G86" s="9"/>
    </row>
    <row r="87" spans="7:7" x14ac:dyDescent="0.2">
      <c r="G87" s="9"/>
    </row>
    <row r="88" spans="7:7" x14ac:dyDescent="0.2">
      <c r="G88" s="9"/>
    </row>
    <row r="89" spans="7:7" x14ac:dyDescent="0.2">
      <c r="G89" s="9"/>
    </row>
    <row r="90" spans="7:7" x14ac:dyDescent="0.2">
      <c r="G90" s="9"/>
    </row>
    <row r="91" spans="7:7" x14ac:dyDescent="0.2">
      <c r="G91" s="9"/>
    </row>
    <row r="92" spans="7:7" x14ac:dyDescent="0.2">
      <c r="G92" s="9"/>
    </row>
    <row r="93" spans="7:7" x14ac:dyDescent="0.2">
      <c r="G93" s="9"/>
    </row>
    <row r="94" spans="7:7" x14ac:dyDescent="0.2">
      <c r="G94" s="9"/>
    </row>
    <row r="95" spans="7:7" x14ac:dyDescent="0.2">
      <c r="G95" s="9"/>
    </row>
    <row r="96" spans="7:7" x14ac:dyDescent="0.2">
      <c r="G96" s="9"/>
    </row>
    <row r="97" spans="7:7" x14ac:dyDescent="0.2">
      <c r="G97" s="9"/>
    </row>
    <row r="98" spans="7:7" x14ac:dyDescent="0.2">
      <c r="G98" s="9"/>
    </row>
    <row r="99" spans="7:7" x14ac:dyDescent="0.2">
      <c r="G99" s="9"/>
    </row>
    <row r="100" spans="7:7" x14ac:dyDescent="0.2">
      <c r="G100" s="9"/>
    </row>
    <row r="101" spans="7:7" x14ac:dyDescent="0.2">
      <c r="G101" s="9"/>
    </row>
    <row r="102" spans="7:7" x14ac:dyDescent="0.2">
      <c r="G102" s="30"/>
    </row>
    <row r="103" spans="7:7" x14ac:dyDescent="0.2">
      <c r="G103" s="30"/>
    </row>
    <row r="104" spans="7:7" x14ac:dyDescent="0.2">
      <c r="G104" s="30"/>
    </row>
    <row r="105" spans="7:7" x14ac:dyDescent="0.2">
      <c r="G105" s="30"/>
    </row>
    <row r="106" spans="7:7" x14ac:dyDescent="0.2">
      <c r="G106" s="30"/>
    </row>
    <row r="107" spans="7:7" x14ac:dyDescent="0.2">
      <c r="G107" s="30"/>
    </row>
    <row r="108" spans="7:7" x14ac:dyDescent="0.2">
      <c r="G108" s="30"/>
    </row>
    <row r="109" spans="7:7" x14ac:dyDescent="0.2">
      <c r="G109" s="30"/>
    </row>
    <row r="110" spans="7:7" x14ac:dyDescent="0.2">
      <c r="G110" s="30"/>
    </row>
    <row r="111" spans="7:7" x14ac:dyDescent="0.2">
      <c r="G111" s="30"/>
    </row>
    <row r="112" spans="7:7" x14ac:dyDescent="0.2">
      <c r="G112" s="30"/>
    </row>
    <row r="113" spans="7:7" x14ac:dyDescent="0.2">
      <c r="G113" s="30"/>
    </row>
  </sheetData>
  <mergeCells count="1">
    <mergeCell ref="B49:J60"/>
  </mergeCells>
  <conditionalFormatting sqref="B20">
    <cfRule type="cellIs" dxfId="2" priority="1" stopIfTrue="1" operator="equal">
      <formula>"Title"</formula>
    </cfRule>
  </conditionalFormatting>
  <conditionalFormatting sqref="B10">
    <cfRule type="cellIs" dxfId="1" priority="2" stopIfTrue="1" operator="equal">
      <formula>"Adjustment to Income/Expense/Rate Base:"</formula>
    </cfRule>
  </conditionalFormatting>
  <conditionalFormatting sqref="J2">
    <cfRule type="cellIs" dxfId="0" priority="3" stopIfTrue="1" operator="equal">
      <formula>"x.x"</formula>
    </cfRule>
  </conditionalFormatting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9142-DC69-4B27-AEA0-B85E90586527}">
  <sheetPr codeName="Sheet8">
    <pageSetUpPr fitToPage="1"/>
  </sheetPr>
  <dimension ref="A1:D104"/>
  <sheetViews>
    <sheetView view="pageBreakPreview" zoomScale="85" zoomScaleNormal="85" zoomScaleSheetLayoutView="85" workbookViewId="0">
      <pane ySplit="5" topLeftCell="A72" activePane="bottomLeft" state="frozen"/>
      <selection activeCell="L2" sqref="L2:L14"/>
      <selection pane="bottomLeft" activeCell="C115" sqref="C115"/>
    </sheetView>
  </sheetViews>
  <sheetFormatPr defaultColWidth="8.85546875" defaultRowHeight="12.75" x14ac:dyDescent="0.2"/>
  <cols>
    <col min="1" max="1" width="2" style="31" customWidth="1"/>
    <col min="2" max="2" width="6.140625" style="31" bestFit="1" customWidth="1"/>
    <col min="3" max="3" width="61.7109375" style="31" customWidth="1"/>
    <col min="4" max="4" width="36.7109375" style="33" customWidth="1"/>
    <col min="5" max="16384" width="8.85546875" style="31"/>
  </cols>
  <sheetData>
    <row r="1" spans="1:4" x14ac:dyDescent="0.2">
      <c r="A1" s="2" t="s">
        <v>0</v>
      </c>
      <c r="D1" s="32"/>
    </row>
    <row r="2" spans="1:4" x14ac:dyDescent="0.2">
      <c r="A2" s="2" t="s">
        <v>112</v>
      </c>
    </row>
    <row r="3" spans="1:4" x14ac:dyDescent="0.2">
      <c r="A3" s="2" t="s">
        <v>115</v>
      </c>
    </row>
    <row r="4" spans="1:4" x14ac:dyDescent="0.2">
      <c r="A4" s="34"/>
    </row>
    <row r="5" spans="1:4" x14ac:dyDescent="0.2">
      <c r="A5" s="35"/>
      <c r="B5" s="36"/>
      <c r="C5" s="37" t="s">
        <v>21</v>
      </c>
      <c r="D5" s="38" t="s">
        <v>22</v>
      </c>
    </row>
    <row r="6" spans="1:4" x14ac:dyDescent="0.2">
      <c r="B6" s="36"/>
      <c r="C6" s="36"/>
      <c r="D6" s="39"/>
    </row>
    <row r="7" spans="1:4" x14ac:dyDescent="0.2">
      <c r="B7" s="40"/>
      <c r="C7" s="41" t="s">
        <v>23</v>
      </c>
      <c r="D7" s="42">
        <v>1.85</v>
      </c>
    </row>
    <row r="8" spans="1:4" x14ac:dyDescent="0.2">
      <c r="B8" s="40"/>
      <c r="C8" s="41" t="s">
        <v>24</v>
      </c>
      <c r="D8" s="42">
        <v>-2267511.62</v>
      </c>
    </row>
    <row r="9" spans="1:4" x14ac:dyDescent="0.2">
      <c r="B9" s="40"/>
      <c r="C9" s="41" t="s">
        <v>25</v>
      </c>
      <c r="D9" s="42">
        <v>-141453.55000000002</v>
      </c>
    </row>
    <row r="10" spans="1:4" x14ac:dyDescent="0.2">
      <c r="B10" s="40"/>
      <c r="C10" s="41" t="s">
        <v>26</v>
      </c>
      <c r="D10" s="42">
        <v>0</v>
      </c>
    </row>
    <row r="11" spans="1:4" x14ac:dyDescent="0.2">
      <c r="B11" s="40"/>
      <c r="C11" s="41" t="s">
        <v>27</v>
      </c>
      <c r="D11" s="42">
        <v>-6656561.1900000013</v>
      </c>
    </row>
    <row r="12" spans="1:4" x14ac:dyDescent="0.2">
      <c r="B12" s="40"/>
      <c r="C12" s="41" t="s">
        <v>28</v>
      </c>
      <c r="D12" s="42">
        <v>-15783.11</v>
      </c>
    </row>
    <row r="13" spans="1:4" x14ac:dyDescent="0.2">
      <c r="B13" s="40"/>
      <c r="C13" s="41" t="s">
        <v>29</v>
      </c>
      <c r="D13" s="42">
        <v>-1211387.82</v>
      </c>
    </row>
    <row r="14" spans="1:4" x14ac:dyDescent="0.2">
      <c r="B14" s="40"/>
      <c r="C14" s="41" t="s">
        <v>30</v>
      </c>
      <c r="D14" s="42">
        <v>-669.38</v>
      </c>
    </row>
    <row r="15" spans="1:4" x14ac:dyDescent="0.2">
      <c r="B15" s="40"/>
      <c r="C15" s="41" t="s">
        <v>31</v>
      </c>
      <c r="D15" s="42">
        <v>-3941114.85</v>
      </c>
    </row>
    <row r="16" spans="1:4" x14ac:dyDescent="0.2">
      <c r="B16" s="40"/>
      <c r="C16" s="41" t="s">
        <v>32</v>
      </c>
      <c r="D16" s="42">
        <v>-8831.57</v>
      </c>
    </row>
    <row r="17" spans="2:4" x14ac:dyDescent="0.2">
      <c r="B17" s="40"/>
      <c r="C17" s="41" t="s">
        <v>33</v>
      </c>
      <c r="D17" s="42">
        <v>-24602873.619999994</v>
      </c>
    </row>
    <row r="18" spans="2:4" x14ac:dyDescent="0.2">
      <c r="B18" s="40"/>
      <c r="C18" s="41" t="s">
        <v>34</v>
      </c>
      <c r="D18" s="42">
        <v>-201287.69999999998</v>
      </c>
    </row>
    <row r="19" spans="2:4" x14ac:dyDescent="0.2">
      <c r="B19" s="40"/>
      <c r="C19" s="41" t="s">
        <v>35</v>
      </c>
      <c r="D19" s="42">
        <v>-744736.46999999986</v>
      </c>
    </row>
    <row r="20" spans="2:4" x14ac:dyDescent="0.2">
      <c r="B20" s="40"/>
      <c r="C20" s="41" t="s">
        <v>36</v>
      </c>
      <c r="D20" s="42">
        <v>-1896543.5</v>
      </c>
    </row>
    <row r="21" spans="2:4" x14ac:dyDescent="0.2">
      <c r="B21" s="40"/>
      <c r="C21" s="41" t="s">
        <v>37</v>
      </c>
      <c r="D21" s="42">
        <v>-615330.43000000028</v>
      </c>
    </row>
    <row r="22" spans="2:4" x14ac:dyDescent="0.2">
      <c r="B22" s="40"/>
      <c r="C22" s="41" t="s">
        <v>38</v>
      </c>
      <c r="D22" s="42">
        <v>-1251.6799999999998</v>
      </c>
    </row>
    <row r="23" spans="2:4" x14ac:dyDescent="0.2">
      <c r="B23" s="40"/>
      <c r="C23" s="41" t="s">
        <v>39</v>
      </c>
      <c r="D23" s="42">
        <v>-53313.859999999993</v>
      </c>
    </row>
    <row r="24" spans="2:4" x14ac:dyDescent="0.2">
      <c r="B24" s="40"/>
      <c r="C24" s="41" t="s">
        <v>40</v>
      </c>
      <c r="D24" s="42">
        <v>-3325606.2600000007</v>
      </c>
    </row>
    <row r="25" spans="2:4" x14ac:dyDescent="0.2">
      <c r="B25" s="40"/>
      <c r="C25" s="41" t="s">
        <v>41</v>
      </c>
      <c r="D25" s="42">
        <v>-1637.86</v>
      </c>
    </row>
    <row r="26" spans="2:4" x14ac:dyDescent="0.2">
      <c r="B26" s="40"/>
      <c r="C26" s="41" t="s">
        <v>42</v>
      </c>
      <c r="D26" s="42">
        <v>-7887503.3200000003</v>
      </c>
    </row>
    <row r="27" spans="2:4" x14ac:dyDescent="0.2">
      <c r="B27" s="40"/>
      <c r="C27" s="41" t="s">
        <v>43</v>
      </c>
      <c r="D27" s="42">
        <v>-1688944.71</v>
      </c>
    </row>
    <row r="28" spans="2:4" x14ac:dyDescent="0.2">
      <c r="B28" s="40"/>
      <c r="C28" s="41" t="s">
        <v>44</v>
      </c>
      <c r="D28" s="42">
        <v>-2553940.5500000003</v>
      </c>
    </row>
    <row r="29" spans="2:4" x14ac:dyDescent="0.2">
      <c r="B29" s="40"/>
      <c r="C29" s="41" t="s">
        <v>45</v>
      </c>
      <c r="D29" s="42">
        <v>-6857.78</v>
      </c>
    </row>
    <row r="30" spans="2:4" x14ac:dyDescent="0.2">
      <c r="B30" s="40"/>
      <c r="C30" s="41" t="s">
        <v>46</v>
      </c>
      <c r="D30" s="42">
        <v>-245388.01</v>
      </c>
    </row>
    <row r="31" spans="2:4" x14ac:dyDescent="0.2">
      <c r="B31" s="40"/>
      <c r="C31" s="41" t="s">
        <v>47</v>
      </c>
      <c r="D31" s="42">
        <v>47.26</v>
      </c>
    </row>
    <row r="32" spans="2:4" x14ac:dyDescent="0.2">
      <c r="B32" s="40"/>
      <c r="C32" s="41" t="s">
        <v>48</v>
      </c>
      <c r="D32" s="42">
        <v>-460082.26</v>
      </c>
    </row>
    <row r="33" spans="2:4" x14ac:dyDescent="0.2">
      <c r="B33" s="40"/>
      <c r="C33" s="41" t="s">
        <v>49</v>
      </c>
      <c r="D33" s="42">
        <v>-151308</v>
      </c>
    </row>
    <row r="34" spans="2:4" x14ac:dyDescent="0.2">
      <c r="B34" s="40"/>
      <c r="C34" s="41" t="s">
        <v>50</v>
      </c>
      <c r="D34" s="42">
        <v>-191181.06000000003</v>
      </c>
    </row>
    <row r="35" spans="2:4" x14ac:dyDescent="0.2">
      <c r="B35" s="40"/>
      <c r="C35" s="41" t="s">
        <v>51</v>
      </c>
      <c r="D35" s="42">
        <v>0</v>
      </c>
    </row>
    <row r="36" spans="2:4" x14ac:dyDescent="0.2">
      <c r="B36" s="40"/>
      <c r="C36" s="41" t="s">
        <v>52</v>
      </c>
      <c r="D36" s="42">
        <v>-474234.41000000003</v>
      </c>
    </row>
    <row r="37" spans="2:4" x14ac:dyDescent="0.2">
      <c r="B37" s="40"/>
      <c r="C37" s="41" t="s">
        <v>53</v>
      </c>
      <c r="D37" s="42">
        <v>-2684511.25</v>
      </c>
    </row>
    <row r="38" spans="2:4" x14ac:dyDescent="0.2">
      <c r="B38" s="40"/>
      <c r="C38" s="41" t="s">
        <v>54</v>
      </c>
      <c r="D38" s="42">
        <v>-3011367.7499999995</v>
      </c>
    </row>
    <row r="39" spans="2:4" x14ac:dyDescent="0.2">
      <c r="B39" s="40"/>
      <c r="C39" s="41" t="s">
        <v>55</v>
      </c>
      <c r="D39" s="42">
        <v>-3675.61</v>
      </c>
    </row>
    <row r="40" spans="2:4" x14ac:dyDescent="0.2">
      <c r="B40" s="40"/>
      <c r="C40" s="41" t="s">
        <v>56</v>
      </c>
      <c r="D40" s="42">
        <v>-859001.74</v>
      </c>
    </row>
    <row r="41" spans="2:4" x14ac:dyDescent="0.2">
      <c r="B41" s="40"/>
      <c r="C41" s="41" t="s">
        <v>57</v>
      </c>
      <c r="D41" s="42">
        <v>0</v>
      </c>
    </row>
    <row r="42" spans="2:4" x14ac:dyDescent="0.2">
      <c r="B42" s="40"/>
      <c r="C42" s="41" t="s">
        <v>58</v>
      </c>
      <c r="D42" s="42">
        <v>-31242.63</v>
      </c>
    </row>
    <row r="43" spans="2:4" x14ac:dyDescent="0.2">
      <c r="B43" s="40"/>
      <c r="C43" s="41" t="s">
        <v>59</v>
      </c>
      <c r="D43" s="42">
        <v>-1246317.07</v>
      </c>
    </row>
    <row r="44" spans="2:4" x14ac:dyDescent="0.2">
      <c r="B44" s="40"/>
      <c r="C44" s="43" t="s">
        <v>60</v>
      </c>
      <c r="D44" s="42">
        <v>-51469.42</v>
      </c>
    </row>
    <row r="45" spans="2:4" x14ac:dyDescent="0.2">
      <c r="B45" s="40"/>
      <c r="C45" s="41" t="s">
        <v>61</v>
      </c>
      <c r="D45" s="42">
        <v>0</v>
      </c>
    </row>
    <row r="46" spans="2:4" x14ac:dyDescent="0.2">
      <c r="B46" s="40"/>
      <c r="C46" s="41" t="s">
        <v>62</v>
      </c>
      <c r="D46" s="42">
        <v>-3646392.7399999998</v>
      </c>
    </row>
    <row r="47" spans="2:4" x14ac:dyDescent="0.2">
      <c r="B47" s="40"/>
      <c r="C47" s="41" t="s">
        <v>63</v>
      </c>
      <c r="D47" s="42">
        <v>-20424</v>
      </c>
    </row>
    <row r="48" spans="2:4" x14ac:dyDescent="0.2">
      <c r="B48" s="40"/>
      <c r="C48" s="41" t="s">
        <v>64</v>
      </c>
      <c r="D48" s="42">
        <v>-9981238.1699999999</v>
      </c>
    </row>
    <row r="49" spans="2:4" x14ac:dyDescent="0.2">
      <c r="B49" s="40"/>
      <c r="C49" s="41" t="s">
        <v>65</v>
      </c>
      <c r="D49" s="42">
        <v>0</v>
      </c>
    </row>
    <row r="50" spans="2:4" x14ac:dyDescent="0.2">
      <c r="B50" s="40"/>
      <c r="C50" s="41" t="s">
        <v>66</v>
      </c>
      <c r="D50" s="42">
        <v>-97319.51999999999</v>
      </c>
    </row>
    <row r="51" spans="2:4" x14ac:dyDescent="0.2">
      <c r="B51" s="40"/>
      <c r="C51" s="41" t="s">
        <v>67</v>
      </c>
      <c r="D51" s="42">
        <v>-464018.93</v>
      </c>
    </row>
    <row r="52" spans="2:4" x14ac:dyDescent="0.2">
      <c r="B52" s="40"/>
      <c r="C52" s="41" t="s">
        <v>68</v>
      </c>
      <c r="D52" s="42">
        <v>-4514314.7799999993</v>
      </c>
    </row>
    <row r="53" spans="2:4" x14ac:dyDescent="0.2">
      <c r="B53" s="40"/>
      <c r="C53" s="41" t="s">
        <v>69</v>
      </c>
      <c r="D53" s="42">
        <v>226.88</v>
      </c>
    </row>
    <row r="54" spans="2:4" x14ac:dyDescent="0.2">
      <c r="B54" s="40"/>
      <c r="C54" s="41" t="s">
        <v>70</v>
      </c>
      <c r="D54" s="42">
        <v>-5867.65</v>
      </c>
    </row>
    <row r="55" spans="2:4" x14ac:dyDescent="0.2">
      <c r="B55" s="40"/>
      <c r="C55" s="41" t="s">
        <v>71</v>
      </c>
      <c r="D55" s="42">
        <v>0</v>
      </c>
    </row>
    <row r="56" spans="2:4" x14ac:dyDescent="0.2">
      <c r="B56" s="40"/>
      <c r="C56" s="41" t="s">
        <v>72</v>
      </c>
      <c r="D56" s="42">
        <v>1.6016201698221266E-9</v>
      </c>
    </row>
    <row r="57" spans="2:4" x14ac:dyDescent="0.2">
      <c r="B57" s="40"/>
      <c r="C57" s="41" t="s">
        <v>73</v>
      </c>
      <c r="D57" s="42">
        <v>-740393.66999999993</v>
      </c>
    </row>
    <row r="58" spans="2:4" x14ac:dyDescent="0.2">
      <c r="B58" s="40"/>
      <c r="C58" s="41" t="s">
        <v>74</v>
      </c>
      <c r="D58" s="42">
        <v>-41644428.289999992</v>
      </c>
    </row>
    <row r="59" spans="2:4" x14ac:dyDescent="0.2">
      <c r="B59" s="40"/>
      <c r="C59" s="41" t="s">
        <v>75</v>
      </c>
      <c r="D59" s="42">
        <v>-33390.76</v>
      </c>
    </row>
    <row r="60" spans="2:4" x14ac:dyDescent="0.2">
      <c r="B60" s="40"/>
      <c r="C60" s="41" t="s">
        <v>76</v>
      </c>
      <c r="D60" s="42">
        <v>-662293.84</v>
      </c>
    </row>
    <row r="61" spans="2:4" x14ac:dyDescent="0.2">
      <c r="B61" s="40"/>
      <c r="C61" s="41" t="s">
        <v>77</v>
      </c>
      <c r="D61" s="42">
        <v>-779477.90999999992</v>
      </c>
    </row>
    <row r="62" spans="2:4" x14ac:dyDescent="0.2">
      <c r="B62" s="40"/>
      <c r="C62" s="41" t="s">
        <v>78</v>
      </c>
      <c r="D62" s="42">
        <v>-1029759.22</v>
      </c>
    </row>
    <row r="63" spans="2:4" x14ac:dyDescent="0.2">
      <c r="B63" s="40"/>
      <c r="C63" s="41" t="s">
        <v>79</v>
      </c>
      <c r="D63" s="42">
        <v>-4377240.9200000009</v>
      </c>
    </row>
    <row r="64" spans="2:4" x14ac:dyDescent="0.2">
      <c r="B64" s="40"/>
      <c r="C64" s="41" t="s">
        <v>80</v>
      </c>
      <c r="D64" s="42">
        <v>-36159.12000000001</v>
      </c>
    </row>
    <row r="65" spans="2:4" x14ac:dyDescent="0.2">
      <c r="B65" s="40"/>
      <c r="C65" s="41" t="s">
        <v>81</v>
      </c>
      <c r="D65" s="42">
        <v>-4375930.45</v>
      </c>
    </row>
    <row r="66" spans="2:4" x14ac:dyDescent="0.2">
      <c r="B66" s="40"/>
      <c r="C66" s="41" t="s">
        <v>82</v>
      </c>
      <c r="D66" s="42">
        <v>-64472.099999999991</v>
      </c>
    </row>
    <row r="67" spans="2:4" x14ac:dyDescent="0.2">
      <c r="B67" s="40"/>
      <c r="C67" s="41" t="s">
        <v>83</v>
      </c>
      <c r="D67" s="42">
        <v>-164096.44</v>
      </c>
    </row>
    <row r="68" spans="2:4" x14ac:dyDescent="0.2">
      <c r="B68" s="40"/>
      <c r="C68" s="41" t="s">
        <v>84</v>
      </c>
      <c r="D68" s="42">
        <v>-6388.39</v>
      </c>
    </row>
    <row r="69" spans="2:4" x14ac:dyDescent="0.2">
      <c r="B69" s="40"/>
      <c r="C69" s="41" t="s">
        <v>85</v>
      </c>
      <c r="D69" s="42">
        <v>-1412759.78</v>
      </c>
    </row>
    <row r="70" spans="2:4" x14ac:dyDescent="0.2">
      <c r="B70" s="40"/>
      <c r="C70" s="41" t="s">
        <v>86</v>
      </c>
      <c r="D70" s="42">
        <v>-1007719.2400000001</v>
      </c>
    </row>
    <row r="71" spans="2:4" x14ac:dyDescent="0.2">
      <c r="B71" s="40"/>
      <c r="C71" s="41" t="s">
        <v>87</v>
      </c>
      <c r="D71" s="42">
        <v>-504925.75000000012</v>
      </c>
    </row>
    <row r="72" spans="2:4" x14ac:dyDescent="0.2">
      <c r="B72" s="40"/>
      <c r="C72" s="41" t="s">
        <v>88</v>
      </c>
      <c r="D72" s="42">
        <v>-984766.52</v>
      </c>
    </row>
    <row r="73" spans="2:4" x14ac:dyDescent="0.2">
      <c r="B73" s="40"/>
      <c r="C73" s="41" t="s">
        <v>89</v>
      </c>
      <c r="D73" s="42">
        <v>-764400.96000000008</v>
      </c>
    </row>
    <row r="74" spans="2:4" x14ac:dyDescent="0.2">
      <c r="B74" s="40"/>
      <c r="C74" s="41" t="s">
        <v>90</v>
      </c>
      <c r="D74" s="42">
        <v>-10972.25</v>
      </c>
    </row>
    <row r="75" spans="2:4" x14ac:dyDescent="0.2">
      <c r="B75" s="40"/>
      <c r="C75" s="41" t="s">
        <v>91</v>
      </c>
      <c r="D75" s="42">
        <v>-21668.349999999995</v>
      </c>
    </row>
    <row r="76" spans="2:4" x14ac:dyDescent="0.2">
      <c r="B76" s="40"/>
      <c r="C76" s="41" t="s">
        <v>92</v>
      </c>
      <c r="D76" s="42">
        <v>-42147.69</v>
      </c>
    </row>
    <row r="77" spans="2:4" x14ac:dyDescent="0.2">
      <c r="B77" s="40"/>
      <c r="C77" s="41" t="s">
        <v>93</v>
      </c>
      <c r="D77" s="42">
        <v>-98628.7</v>
      </c>
    </row>
    <row r="78" spans="2:4" x14ac:dyDescent="0.2">
      <c r="B78" s="40"/>
      <c r="C78" s="41" t="s">
        <v>94</v>
      </c>
      <c r="D78" s="42">
        <v>0</v>
      </c>
    </row>
    <row r="79" spans="2:4" x14ac:dyDescent="0.2">
      <c r="B79" s="40"/>
      <c r="C79" s="41" t="s">
        <v>95</v>
      </c>
      <c r="D79" s="42">
        <v>-24729172.499999996</v>
      </c>
    </row>
    <row r="80" spans="2:4" x14ac:dyDescent="0.2">
      <c r="B80" s="40"/>
      <c r="C80" s="41" t="s">
        <v>96</v>
      </c>
      <c r="D80" s="42">
        <v>-3678411.48</v>
      </c>
    </row>
    <row r="81" spans="1:4" x14ac:dyDescent="0.2">
      <c r="B81" s="40"/>
      <c r="C81" s="41" t="s">
        <v>97</v>
      </c>
      <c r="D81" s="42">
        <v>-7302.54</v>
      </c>
    </row>
    <row r="82" spans="1:4" x14ac:dyDescent="0.2">
      <c r="B82" s="40"/>
      <c r="C82" s="41" t="s">
        <v>98</v>
      </c>
      <c r="D82" s="42">
        <v>-119700</v>
      </c>
    </row>
    <row r="83" spans="1:4" x14ac:dyDescent="0.2">
      <c r="B83" s="40"/>
      <c r="C83" s="41" t="s">
        <v>99</v>
      </c>
      <c r="D83" s="42">
        <v>0</v>
      </c>
    </row>
    <row r="84" spans="1:4" x14ac:dyDescent="0.2">
      <c r="B84" s="40"/>
      <c r="C84" s="41" t="s">
        <v>100</v>
      </c>
      <c r="D84" s="42">
        <v>-16867.62</v>
      </c>
    </row>
    <row r="85" spans="1:4" x14ac:dyDescent="0.2">
      <c r="B85" s="40"/>
      <c r="C85" s="41" t="s">
        <v>101</v>
      </c>
      <c r="D85" s="42">
        <v>-86005.58</v>
      </c>
    </row>
    <row r="86" spans="1:4" s="44" customFormat="1" x14ac:dyDescent="0.2">
      <c r="A86" s="31"/>
      <c r="B86" s="40"/>
      <c r="C86" s="41" t="s">
        <v>102</v>
      </c>
      <c r="D86" s="42">
        <v>-1688.7900000000002</v>
      </c>
    </row>
    <row r="87" spans="1:4" x14ac:dyDescent="0.2">
      <c r="B87" s="40"/>
      <c r="C87" s="41" t="s">
        <v>103</v>
      </c>
      <c r="D87" s="42">
        <v>-3031461.43</v>
      </c>
    </row>
    <row r="88" spans="1:4" x14ac:dyDescent="0.2">
      <c r="B88" s="40"/>
      <c r="C88" s="40"/>
      <c r="D88" s="45"/>
    </row>
    <row r="89" spans="1:4" x14ac:dyDescent="0.2">
      <c r="B89" s="40"/>
      <c r="C89" s="46" t="s">
        <v>104</v>
      </c>
      <c r="D89" s="42">
        <v>-767606.27999999921</v>
      </c>
    </row>
    <row r="90" spans="1:4" x14ac:dyDescent="0.2">
      <c r="B90" s="40"/>
      <c r="C90" s="40"/>
      <c r="D90" s="47"/>
    </row>
    <row r="91" spans="1:4" x14ac:dyDescent="0.2">
      <c r="C91" s="48" t="s">
        <v>22</v>
      </c>
      <c r="D91" s="49">
        <f>SUM(D7:D89)</f>
        <v>-177162456.40999997</v>
      </c>
    </row>
    <row r="92" spans="1:4" x14ac:dyDescent="0.2">
      <c r="D92" s="50" t="s">
        <v>105</v>
      </c>
    </row>
    <row r="93" spans="1:4" x14ac:dyDescent="0.2">
      <c r="A93" s="36"/>
      <c r="B93" s="51" t="s">
        <v>5</v>
      </c>
      <c r="C93" s="52"/>
    </row>
    <row r="94" spans="1:4" x14ac:dyDescent="0.2">
      <c r="A94" s="36"/>
      <c r="B94" s="53" t="s">
        <v>13</v>
      </c>
      <c r="C94" s="54" t="s">
        <v>106</v>
      </c>
      <c r="D94" s="55">
        <v>270813.98</v>
      </c>
    </row>
    <row r="95" spans="1:4" x14ac:dyDescent="0.2">
      <c r="A95" s="36"/>
      <c r="B95" s="53" t="s">
        <v>16</v>
      </c>
      <c r="C95" s="54" t="s">
        <v>107</v>
      </c>
      <c r="D95" s="55">
        <v>3268332.9098</v>
      </c>
    </row>
    <row r="96" spans="1:4" x14ac:dyDescent="0.2">
      <c r="A96" s="36"/>
      <c r="B96" s="53" t="s">
        <v>16</v>
      </c>
      <c r="C96" s="54" t="s">
        <v>108</v>
      </c>
      <c r="D96" s="55">
        <v>-12739581.181814397</v>
      </c>
    </row>
    <row r="97" spans="1:4" x14ac:dyDescent="0.2">
      <c r="A97" s="36"/>
      <c r="B97" s="53" t="s">
        <v>16</v>
      </c>
      <c r="C97" s="54" t="s">
        <v>109</v>
      </c>
      <c r="D97" s="55">
        <v>-8383977.6992961019</v>
      </c>
    </row>
    <row r="98" spans="1:4" x14ac:dyDescent="0.2">
      <c r="A98"/>
      <c r="B98"/>
      <c r="C98"/>
      <c r="D98"/>
    </row>
    <row r="99" spans="1:4" x14ac:dyDescent="0.2">
      <c r="A99" s="36"/>
      <c r="B99" s="56"/>
      <c r="C99" s="57" t="s">
        <v>110</v>
      </c>
      <c r="D99" s="58">
        <f>SUM(D94:D97)</f>
        <v>-17584411.9913105</v>
      </c>
    </row>
    <row r="100" spans="1:4" x14ac:dyDescent="0.2">
      <c r="A100" s="36"/>
      <c r="B100" s="56"/>
      <c r="C100" s="52"/>
      <c r="D100" s="59"/>
    </row>
    <row r="101" spans="1:4" ht="13.5" thickBot="1" x14ac:dyDescent="0.25">
      <c r="A101" s="36"/>
      <c r="B101" s="56"/>
      <c r="C101" s="60" t="s">
        <v>111</v>
      </c>
      <c r="D101" s="68">
        <f>+D99+D91</f>
        <v>-194746868.40131047</v>
      </c>
    </row>
    <row r="102" spans="1:4" ht="13.5" thickTop="1" x14ac:dyDescent="0.2">
      <c r="A102" s="36"/>
      <c r="B102" s="69"/>
      <c r="C102" s="70"/>
      <c r="D102" s="50" t="s">
        <v>105</v>
      </c>
    </row>
    <row r="103" spans="1:4" x14ac:dyDescent="0.2">
      <c r="A103" s="36"/>
      <c r="B103" s="61"/>
      <c r="C103" s="62"/>
    </row>
    <row r="104" spans="1:4" x14ac:dyDescent="0.2">
      <c r="A104" s="36"/>
      <c r="B104" s="63"/>
      <c r="C104" s="62"/>
    </row>
  </sheetData>
  <pageMargins left="0.7" right="0.7" top="0.75" bottom="0.75" header="0.3" footer="0.3"/>
  <pageSetup scale="84" fitToHeight="0" orientation="portrait" useFirstPageNumber="1" r:id="rId1"/>
  <headerFooter>
    <oddHeader>&amp;RPage 3.3.&amp;P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DBF9DA-139A-4688-83DE-843DCEC4A71A}"/>
</file>

<file path=customXml/itemProps2.xml><?xml version="1.0" encoding="utf-8"?>
<ds:datastoreItem xmlns:ds="http://schemas.openxmlformats.org/officeDocument/2006/customXml" ds:itemID="{CAD08390-E143-49CB-845D-870740B4AFD0}"/>
</file>

<file path=customXml/itemProps3.xml><?xml version="1.0" encoding="utf-8"?>
<ds:datastoreItem xmlns:ds="http://schemas.openxmlformats.org/officeDocument/2006/customXml" ds:itemID="{8D9F1CA2-13EA-47AC-A36B-48130C800B88}"/>
</file>

<file path=customXml/itemProps4.xml><?xml version="1.0" encoding="utf-8"?>
<ds:datastoreItem xmlns:ds="http://schemas.openxmlformats.org/officeDocument/2006/customXml" ds:itemID="{7E7790BF-9147-4E29-B26D-AB7F95E3D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3.3</vt:lpstr>
      <vt:lpstr>3.3.1 - 3.3.2</vt:lpstr>
      <vt:lpstr>'3.3'!Print_Area</vt:lpstr>
      <vt:lpstr>'3.3.1 - 3.3.2'!Print_Area</vt:lpstr>
      <vt:lpstr>'3.3.1 - 3.3.2'!Print_Titles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2023-02-27T21:15:47Z</dcterms:created>
  <dcterms:modified xsi:type="dcterms:W3CDTF">2023-03-06T19:23:44Z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