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88" yWindow="36" windowWidth="15576" windowHeight="9216" tabRatio="896" activeTab="2"/>
  </bookViews>
  <sheets>
    <sheet name="Errata Exhibit No.___(MPG-40)a" sheetId="2" r:id="rId1"/>
    <sheet name="Exhibit No.___(MPG-40)b" sheetId="3" r:id="rId2"/>
    <sheet name="Errata Exhibit No.___(MPG-40)c" sheetId="4" r:id="rId3"/>
    <sheet name="MPG-40_S&amp;P_Workpaper" sheetId="5" r:id="rId4"/>
    <sheet name="S&amp;P_Income Statement" sheetId="6" r:id="rId5"/>
    <sheet name="S&amp;P_Balance Sheet" sheetId="7" r:id="rId6"/>
  </sheets>
  <externalReferences>
    <externalReference r:id="rId7"/>
    <externalReference r:id="rId8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Cwvu.DATABASE." hidden="1">[1]DATABASE!#REF!</definedName>
    <definedName name="ACwvu.OP." hidden="1">#REF!</definedName>
    <definedName name="AS2DocOpenMode" hidden="1">"AS2DocumentEdit"</definedName>
    <definedName name="BLPH2" hidden="1">'[2]Commercial Paper'!#REF!</definedName>
    <definedName name="BLPH3" hidden="1">'[2]Commercial Paper'!#REF!</definedName>
    <definedName name="BLPH4" hidden="1">'[2]Commercial Paper'!#REF!</definedName>
    <definedName name="BLPH5" hidden="1">'[2]Commercial Paper'!#REF!</definedName>
    <definedName name="BLPH6" hidden="1">'[2]Commercial Paper'!#REF!</definedName>
    <definedName name="dsfds" hidden="1">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V__LASTREFTIME__" hidden="1">39198.5712152778</definedName>
    <definedName name="_xlnm.Print_Area" localSheetId="0">'Errata Exhibit No.___(MPG-40)a'!$A$1:$J$39</definedName>
    <definedName name="_xlnm.Print_Area" localSheetId="1">'Exhibit No.___(MPG-40)b'!$A$1:$G$25</definedName>
    <definedName name="_xlnm.Print_Area" localSheetId="3">'MPG-40_S&amp;P_Workpaper'!$A$1:$D$24</definedName>
    <definedName name="q" hidden="1">{"MATALL",#N/A,FALSE,"Sheet4";"matclass",#N/A,FALSE,"Sheet4"}</definedName>
    <definedName name="Swvu.DATABASE." hidden="1">[1]DATABASE!#REF!</definedName>
    <definedName name="Swvu.OP." hidden="1">#REF!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" hidden="1">{"MATALL",#N/A,FALSE,"Sheet4";"matclass",#N/A,FALSE,"Sheet4"}</definedName>
    <definedName name="WORKCAPa" hidden="1">{"WCCWCLL",#N/A,FALSE,"Sheet3";"PP",#N/A,FALSE,"Sheet3";"MAT1",#N/A,FALSE,"Sheet3";"MAT2",#N/A,FALSE,"Sheet3"}</definedName>
    <definedName name="wrn.cwip." hidden="1">{"CWIP2",#N/A,FALSE,"CWIP";"CWIP3",#N/A,FALSE,"CWIP"}</definedName>
    <definedName name="wrn.cwipa" hidden="1">{"CWIP2",#N/A,FALSE,"CWIP";"CWIP3",#N/A,FALSE,"CWIP"}</definedName>
    <definedName name="wrn.Earnings._.Test." hidden="1">{"Schedule 7",#N/A,FALSE,"Earnings Test Adjustments";"Schedule 8",#N/A,FALSE,"Rate Base Adjustments";"Schedule 8a",#N/A,FALSE,"SterlingStip";"Schedule 9",#N/A,FALSE,"Rate Base Adjustments";"Schedule 10",#N/A,FALSE,"Future Use Earnings";"Schedule 11",#N/A,FALSE,"Rate Base Adjustments";"Schedule 13",#N/A,FALSE,"Deferred Taxes";"Schedule 14",#N/A,FALSE,"Rate Base Adjustments";"Schedule 18",#N/A,FALSE,"Rate Base Adjustments";"Schedule 19",#N/A,FALSE,"PSCredit Fees";"Schedule 20",#N/A,FALSE,"Dues";"Schedule 21",#N/A,FALSE,"A&amp;G Adjustments";"Schedule 22",#N/A,FALSE,"A&amp;G Adjustments";"Schedule 23",#N/A,FALSE,"A&amp;G Adjustments";"Schedule 24",#N/A,FALSE,"Deprec. &amp; Amort. Exp";"Schedule 25",#N/A,FALSE,"TOTI";"Schedule 27",#N/A,FALSE,"AFDC"}</definedName>
    <definedName name="wrn.full._.print." hidden="1">{#N/A,#N/A,FALSE,"ror";#N/A,#N/A,FALSE,"coc";"cwctot",#N/A,FALSE,"cwc";"cwcelec",#N/A,FALSE,"cwc";"cwcgas",#N/A,FALSE,"cwc";"cwctherm",#N/A,FALSE,"cwc";"om",#N/A,FALSE,"cwc";"vacpay",#N/A,FALSE,"cwc";"precwctot",#N/A,FALSE,"precwc";"precwcelec",#N/A,FALSE,"precwc";"precwcgas",#N/A,FALSE,"precwc";"precwctherm",#N/A,FALSE,"precwc";#N/A,#N/A,FALSE,"erb";#N/A,#N/A,FALSE,"grb";#N/A,#N/A,FALSE,"trb";#N/A,#N/A,FALSE,"deftax";#N/A,#N/A,FALSE,"cocsup";"fsv1",#N/A,FALSE,"fsv";"fsv2",#N/A,FALSE,"fsv"}</definedName>
    <definedName name="wrn.matdtl." hidden="1">{"MATALL",#N/A,FALSE,"Sheet4";"matclass",#N/A,FALSE,"Sheet4"}</definedName>
    <definedName name="wrn.matdtla" hidden="1">{"MATALL",#N/A,FALSE,"Sheet4";"matclass",#N/A,FALSE,"Sheet4"}</definedName>
    <definedName name="wrn.PPJOURNAL._.ENTRY." hidden="1">{"PPDEFERREDBAL",#N/A,FALSE,"PRIOR PERIOD ADJMT";#N/A,#N/A,FALSE,"PRIOR PERIOD ADJMT";"PPJOURNALENTRY",#N/A,FALSE,"PRIOR PERIOD ADJMT"}</definedName>
    <definedName name="wrn.PRIOR._.PERIOD._.ADJMT." hidden="1">{#N/A,#N/A,FALSE,"PRIOR PERIOD ADJMT"}</definedName>
    <definedName name="wrn.Production." hidden="1">{"Production",#N/A,FALSE,"Electric O&amp;M Functionalization"}</definedName>
    <definedName name="wrn.Transmission." hidden="1">{"Transmission",#N/A,FALSE,"Electric O&amp;M Functionalization"}</definedName>
    <definedName name="wrn.WORKCAP." hidden="1">{"WCCWCLL",#N/A,FALSE,"Sheet3";"PP",#N/A,FALSE,"Sheet3";"MAT1",#N/A,FALSE,"Sheet3";"MAT2",#N/A,FALSE,"Sheet3"}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</definedNames>
  <calcPr calcId="125725"/>
</workbook>
</file>

<file path=xl/calcChain.xml><?xml version="1.0" encoding="utf-8"?>
<calcChain xmlns="http://schemas.openxmlformats.org/spreadsheetml/2006/main">
  <c r="D16" i="4"/>
  <c r="D15"/>
  <c r="B6" i="5" l="1"/>
  <c r="C6"/>
  <c r="B7"/>
  <c r="C7"/>
  <c r="B8"/>
  <c r="C8"/>
  <c r="C13" s="1"/>
  <c r="B14"/>
  <c r="C14"/>
  <c r="B15"/>
  <c r="B21" s="1"/>
  <c r="C15"/>
  <c r="C20"/>
  <c r="C21"/>
  <c r="C16" l="1"/>
  <c r="E23" i="2" s="1"/>
  <c r="C9" i="5"/>
  <c r="E20" i="2" s="1"/>
  <c r="C22" i="5"/>
  <c r="A15" i="4"/>
  <c r="A16" s="1"/>
  <c r="G19" i="3"/>
  <c r="E11" i="4"/>
  <c r="F12" i="3"/>
  <c r="G12"/>
  <c r="E12"/>
  <c r="A5"/>
  <c r="A5" i="4" s="1"/>
  <c r="A14" i="2"/>
  <c r="A15"/>
  <c r="A16"/>
  <c r="A17"/>
  <c r="F12"/>
  <c r="G12"/>
  <c r="H12"/>
  <c r="A1" i="3"/>
  <c r="A1" i="4" s="1"/>
  <c r="A18" i="2"/>
  <c r="A19"/>
  <c r="A20"/>
  <c r="A21"/>
  <c r="A22"/>
  <c r="A19" i="3"/>
  <c r="A23" i="2"/>
  <c r="A24"/>
  <c r="A26"/>
  <c r="A27"/>
  <c r="A28"/>
  <c r="A20" i="4" l="1"/>
  <c r="A17"/>
  <c r="F14" i="3"/>
  <c r="G14" s="1"/>
  <c r="D17"/>
  <c r="F16"/>
  <c r="G16" s="1"/>
  <c r="D17" i="4"/>
  <c r="D20" s="1"/>
  <c r="E15" i="2" l="1"/>
  <c r="E17" s="1"/>
  <c r="E22" s="1"/>
  <c r="F15" i="3"/>
  <c r="G15" s="1"/>
  <c r="G17" s="1"/>
  <c r="E16" i="2" s="1"/>
  <c r="E18" s="1"/>
  <c r="E24" s="1"/>
  <c r="E15" i="4"/>
  <c r="E14"/>
  <c r="E16"/>
  <c r="E13"/>
  <c r="E19"/>
  <c r="F17" i="3" l="1"/>
  <c r="E17" i="4"/>
  <c r="E26" i="2" s="1"/>
  <c r="E20" i="4" l="1"/>
  <c r="E27" i="2"/>
  <c r="E28"/>
</calcChain>
</file>

<file path=xl/sharedStrings.xml><?xml version="1.0" encoding="utf-8"?>
<sst xmlns="http://schemas.openxmlformats.org/spreadsheetml/2006/main" count="2867" uniqueCount="352">
  <si>
    <t>Weighted</t>
  </si>
  <si>
    <t>Line</t>
  </si>
  <si>
    <t>Description</t>
  </si>
  <si>
    <t>Weight</t>
  </si>
  <si>
    <t>Cost</t>
  </si>
  <si>
    <t>Long-Term Debt</t>
  </si>
  <si>
    <t>Common Equity</t>
  </si>
  <si>
    <t>Total</t>
  </si>
  <si>
    <t>Standard &amp; Poor's Credit Metrics</t>
  </si>
  <si>
    <t>Thousands of Dollars</t>
  </si>
  <si>
    <t>Retail</t>
  </si>
  <si>
    <t>Cost of Service</t>
  </si>
  <si>
    <r>
      <t>S&amp;P Benchmark (Medial Volatility)</t>
    </r>
    <r>
      <rPr>
        <b/>
        <vertAlign val="superscript"/>
        <sz val="12"/>
        <rFont val="Arial"/>
        <family val="2"/>
      </rPr>
      <t>1/2</t>
    </r>
  </si>
  <si>
    <t>Amount</t>
  </si>
  <si>
    <t>Intermediate</t>
  </si>
  <si>
    <t>Significant</t>
  </si>
  <si>
    <t>Aggressive</t>
  </si>
  <si>
    <t>Reference</t>
  </si>
  <si>
    <t>(1)</t>
  </si>
  <si>
    <t>(5)</t>
  </si>
  <si>
    <t>Weighted Common Return</t>
  </si>
  <si>
    <t>Pre-Tax Rate of Return</t>
  </si>
  <si>
    <t>Income to Common</t>
  </si>
  <si>
    <t>Line 1 x Line 2.</t>
  </si>
  <si>
    <t>EBIT</t>
  </si>
  <si>
    <t>Line 1 x Line 3.</t>
  </si>
  <si>
    <t>Imputed Amortization</t>
  </si>
  <si>
    <t>Deferred Income Taxes &amp; ITC</t>
  </si>
  <si>
    <t>Funds from Operations (FFO)</t>
  </si>
  <si>
    <t>Sum of Line 4 and Lines 6 through 8.</t>
  </si>
  <si>
    <t>Imputed &amp; Capitalized Interest Expense</t>
  </si>
  <si>
    <t>EBITDA</t>
  </si>
  <si>
    <t>Sum of Lines 5 through 7 and Line 10.</t>
  </si>
  <si>
    <t>Total Adjusted Debt Ratio</t>
  </si>
  <si>
    <t>Debt to EBITDA</t>
  </si>
  <si>
    <t>2.5x - 3.5x</t>
  </si>
  <si>
    <t>3.5x - 4.5x</t>
  </si>
  <si>
    <t>4.5x - 5.5x</t>
  </si>
  <si>
    <t>(Line 1 x Line 12) / Line 11.</t>
  </si>
  <si>
    <t>FFO to Total Debt</t>
  </si>
  <si>
    <t>23% - 35%</t>
  </si>
  <si>
    <t>13% - 23%</t>
  </si>
  <si>
    <t>9% - 13%</t>
  </si>
  <si>
    <t>Line 9 / (Line 1 x Line 12).</t>
  </si>
  <si>
    <t>Sources: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</si>
  <si>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Standard &amp; Poor's: "Criteria: Corporate Methodology," November 19, 2013.</t>
    </r>
  </si>
  <si>
    <t>Note:</t>
  </si>
  <si>
    <t xml:space="preserve">and falls under the 'Medial Volatility' matrix. </t>
  </si>
  <si>
    <t>(Pre-Tax Rate of Return)</t>
  </si>
  <si>
    <t>Pre-Tax</t>
  </si>
  <si>
    <t>(Financial Capital Structure)</t>
  </si>
  <si>
    <r>
      <t>Weight</t>
    </r>
    <r>
      <rPr>
        <b/>
        <vertAlign val="superscript"/>
        <sz val="11"/>
        <rFont val="Arial"/>
        <family val="2"/>
      </rPr>
      <t>1</t>
    </r>
  </si>
  <si>
    <r>
      <t>Amount</t>
    </r>
    <r>
      <rPr>
        <b/>
        <vertAlign val="superscript"/>
        <sz val="11"/>
        <color theme="1"/>
        <rFont val="Arial"/>
        <family val="2"/>
      </rPr>
      <t>1</t>
    </r>
  </si>
  <si>
    <r>
      <t>Tax Conversion Factor</t>
    </r>
    <r>
      <rPr>
        <vertAlign val="superscript"/>
        <sz val="11"/>
        <rFont val="Arial"/>
        <family val="2"/>
      </rPr>
      <t>2</t>
    </r>
  </si>
  <si>
    <t>Page 2, Line 1, Col. 3.</t>
  </si>
  <si>
    <t>Page 2, Line 3, Col. 4.</t>
  </si>
  <si>
    <t>Short-Term Debt</t>
  </si>
  <si>
    <r>
      <t>Off-Balance Sheet Debt for Operating Leases</t>
    </r>
    <r>
      <rPr>
        <vertAlign val="superscript"/>
        <sz val="11"/>
        <color theme="1"/>
        <rFont val="Arial"/>
        <family val="2"/>
      </rPr>
      <t>2</t>
    </r>
  </si>
  <si>
    <r>
      <t>Off-Balance Sheet Debt for PPAs</t>
    </r>
    <r>
      <rPr>
        <vertAlign val="superscript"/>
        <sz val="11"/>
        <color theme="1"/>
        <rFont val="Arial"/>
        <family val="2"/>
      </rPr>
      <t>2</t>
    </r>
  </si>
  <si>
    <t>Page 3, Line 5, Col. 2.</t>
  </si>
  <si>
    <t>Exhibit No.___(KJB-3), page 2.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</si>
  <si>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Exhibit No.___(KJB-4), page 1.</t>
    </r>
  </si>
  <si>
    <t>Rate Base - WA</t>
  </si>
  <si>
    <t>Depreciation &amp; Amortization</t>
  </si>
  <si>
    <t>Based on the June 2014 S&amp;P report, PSE has a "Strong" business profile and a "Significant" financial profile,</t>
  </si>
  <si>
    <t>Puget Sound Energy</t>
  </si>
  <si>
    <t>Total Debt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</si>
  <si>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Ratings Direct: "Summary: Puget Sound Energy, Inc.," June 30, 2014.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</si>
  <si>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>Exhibit No.___(MPG-24).</t>
    </r>
  </si>
  <si>
    <t>Plus: OLA interest</t>
  </si>
  <si>
    <t>MPG-40, Line 10 - Imputed &amp; Capitalized Interest (As Filed)</t>
  </si>
  <si>
    <t>MPG-40, Line 10 - Imputed &amp; Capitalized Interest (Corrected)</t>
  </si>
  <si>
    <t>MPG-40, Line 7 - Imputed Amortization</t>
  </si>
  <si>
    <t>* Note: NM-Not Meaningful</t>
  </si>
  <si>
    <t>H</t>
  </si>
  <si>
    <t/>
  </si>
  <si>
    <t>Conversion Method</t>
  </si>
  <si>
    <t>Exchange Rate</t>
  </si>
  <si>
    <t>USD</t>
  </si>
  <si>
    <t>Rep. Currency</t>
  </si>
  <si>
    <t>FFO, adjusted</t>
  </si>
  <si>
    <t>FFO - other</t>
  </si>
  <si>
    <t>Less: Interest expense - Other</t>
  </si>
  <si>
    <t>Less: Interest expense - Streaming transactions</t>
  </si>
  <si>
    <t>Less: Interest expense - Amortized cost</t>
  </si>
  <si>
    <t>Less: Interest expense - Shareholder loan</t>
  </si>
  <si>
    <t>Less: Interest expense - Derivatives</t>
  </si>
  <si>
    <t>Plus: EBITDA - Other</t>
  </si>
  <si>
    <t>Plus: EBITDA - Other income/(expense)</t>
  </si>
  <si>
    <t>Plus: EBITDA - Inventory</t>
  </si>
  <si>
    <t>Plus: EBITDA - Business Divestments</t>
  </si>
  <si>
    <t>Plus: EBITDA - Valuation gains/(losses)</t>
  </si>
  <si>
    <t>Plus: EBITDA - Settlement (litigation/insurance) costs</t>
  </si>
  <si>
    <t>Plus: EBITDA - Streaming transactions</t>
  </si>
  <si>
    <t>Plus: EBITDA - Derivatives</t>
  </si>
  <si>
    <t>Plus: EBITDA - Restructuring costs</t>
  </si>
  <si>
    <t>Plus: EBITDA - Foreign Exchange gain/(loss)</t>
  </si>
  <si>
    <t>Plus: EBITDA - Fair value changes of contingent consideration</t>
  </si>
  <si>
    <t>Plus: EBITDA - Gain/(Loss) on disposals of PP&amp; E</t>
  </si>
  <si>
    <t xml:space="preserve">Plus: EBITDA - Income (expense) of unconsolidated companies </t>
  </si>
  <si>
    <t xml:space="preserve">Plus: Staff - Other non-operating nonrecurring items </t>
  </si>
  <si>
    <t>Plus: Staff - Valuation gains/(losses)</t>
  </si>
  <si>
    <t>Plus: Staff - Restructuring costs</t>
  </si>
  <si>
    <t>Plus: RMS&amp; M- Other non-operating nonrecurring items</t>
  </si>
  <si>
    <t>Plus: RMS&amp; M Valuation gains/(losses)</t>
  </si>
  <si>
    <t>Plus: RMS&amp; M- Restructuring costs</t>
  </si>
  <si>
    <t>Plus: R&amp; D- Other non-operating nonrecurring items</t>
  </si>
  <si>
    <t>Plus: R&amp; D- Valuation gains/(losses)</t>
  </si>
  <si>
    <t>Plus: R&amp; D- Restructuring costs</t>
  </si>
  <si>
    <t>Plus: SG&amp; A- Other non-operating nonrecurring items</t>
  </si>
  <si>
    <t>Plus: SG&amp; A- Valuation gains/(losses)</t>
  </si>
  <si>
    <t>Plus: SG&amp; A- Restructuring costs</t>
  </si>
  <si>
    <t>Plus: COGS- LIFO Liquidation gains</t>
  </si>
  <si>
    <t>Plus: COGS- Other non-operating nonrecurring items</t>
  </si>
  <si>
    <t>Plus: COGS- Valuation gains/(losses)</t>
  </si>
  <si>
    <t>Plus: COGS- Restructuring costs</t>
  </si>
  <si>
    <t>Plus: Revenues - Other</t>
  </si>
  <si>
    <t>Plus: Revenues - Derivatives</t>
  </si>
  <si>
    <t>Plus: Revenues - Profit on disposals</t>
  </si>
  <si>
    <t>Plus: Revenues - Finance/Interest Income</t>
  </si>
  <si>
    <t>Less: Intermediate-equity hybrid dividend accrual</t>
  </si>
  <si>
    <t>Plus: Intermediate-equity hybrid interest expense</t>
  </si>
  <si>
    <t>Plus: High equity hybrid interest expense</t>
  </si>
  <si>
    <t>Less: Low equity hybrid dividend accrual</t>
  </si>
  <si>
    <t>Plus: Stock compensation expense</t>
  </si>
  <si>
    <t>Less: Exploration costs</t>
  </si>
  <si>
    <t>Plus: Exploration costs</t>
  </si>
  <si>
    <t>Less: Pension &amp; other postretirement tax effect</t>
  </si>
  <si>
    <t>Less: Pension &amp; other postretirement interest expense</t>
  </si>
  <si>
    <t>Plus: Pension &amp; other postretirement expenses (EBITDA adjustment)</t>
  </si>
  <si>
    <t>Plus: Dividends received from equity investments</t>
  </si>
  <si>
    <t>Less: Infrastructure renewal costs</t>
  </si>
  <si>
    <t>Less: Capitalized development costs</t>
  </si>
  <si>
    <t>Less: PPA interest expense</t>
  </si>
  <si>
    <t>Plus: PPA interest expense</t>
  </si>
  <si>
    <t>Plus: PPA depreciation</t>
  </si>
  <si>
    <t>Less: tax effect on ARO net interest cost</t>
  </si>
  <si>
    <t>Plus:Return on ARO plan assets</t>
  </si>
  <si>
    <t>Less: Total ARO finance costs</t>
  </si>
  <si>
    <t>Plus: ARO finance costs included in EBITDA</t>
  </si>
  <si>
    <t>Plus: Securitized interest</t>
  </si>
  <si>
    <t>Plus: Nonrecourse interest</t>
  </si>
  <si>
    <t>Less: Amortized portion of securitized debt</t>
  </si>
  <si>
    <t>Less: Amortized portion of nonrecourse debt</t>
  </si>
  <si>
    <t>Less: Securitized interest</t>
  </si>
  <si>
    <t>Less: Nonrecourse interest</t>
  </si>
  <si>
    <t>Less:  Interest expense, consolidating (deconsolidating)</t>
  </si>
  <si>
    <t>Less:  Expenses, consolidating (deconsolidating)</t>
  </si>
  <si>
    <t>Plus:  Revenues, consolidating (deconsolidating)</t>
  </si>
  <si>
    <t>Plus: Captive finance tax effect</t>
  </si>
  <si>
    <t>Plus: Captive finance interest</t>
  </si>
  <si>
    <t>Less: Captive finance investment income</t>
  </si>
  <si>
    <t>Plus: Captive finance operating expense</t>
  </si>
  <si>
    <t>Less: Captive finance revenues</t>
  </si>
  <si>
    <t>Less: OLA interest</t>
  </si>
  <si>
    <t>Plus: OLA rent</t>
  </si>
  <si>
    <t>Less: receivables sold interest adjustment</t>
  </si>
  <si>
    <t>Less: Interest from receivables sold</t>
  </si>
  <si>
    <t>Plus: Trade Receivables sold</t>
  </si>
  <si>
    <t xml:space="preserve">Plus: Capitalized Interest (EBITDA transfer from inventory) </t>
  </si>
  <si>
    <t>Less: Capitalized interest within inventory</t>
  </si>
  <si>
    <t>Less: Capitalized interest</t>
  </si>
  <si>
    <t>Less: Current tax expense, pre-adjusted</t>
  </si>
  <si>
    <t>Plus: Interest income, pre-adjusted</t>
  </si>
  <si>
    <t>Less: Interest expense, pre-adjusted</t>
  </si>
  <si>
    <t>EBITDA, pre-adjusted</t>
  </si>
  <si>
    <t>Funds from operations</t>
  </si>
  <si>
    <t>Plus/minus: Other (exploration costs &amp; FFO other)</t>
  </si>
  <si>
    <t>Less: Current taxes, adjusted</t>
  </si>
  <si>
    <t>Plus: Interest and dividend income, adjusted</t>
  </si>
  <si>
    <t>Less: Interest expense, adjusted</t>
  </si>
  <si>
    <t>EBITDA, adjusted</t>
  </si>
  <si>
    <t>Summary FFO Calculation</t>
  </si>
  <si>
    <t xml:space="preserve"> </t>
  </si>
  <si>
    <t>Plus: EBITDA - Gain/(Loss) on disposals of PP&amp;E</t>
  </si>
  <si>
    <t>Plus: EBITDA - Income (expense) of unconsolidated companies</t>
  </si>
  <si>
    <t xml:space="preserve">Staff - Other non-operating nonrecurring items </t>
  </si>
  <si>
    <t>Staff - Valuation gains/(losses)</t>
  </si>
  <si>
    <t>Staff - Restructuring costs</t>
  </si>
  <si>
    <t>RMS&amp;M- Other non-operating nonrecurring items</t>
  </si>
  <si>
    <t>RMS&amp;M Valuation gains/(losses)</t>
  </si>
  <si>
    <t>RMS&amp;M- Restructuring costs</t>
  </si>
  <si>
    <t>R&amp;D- Other non-operating nonrecurring items</t>
  </si>
  <si>
    <t>R&amp;D- Valuation gains/(losses)</t>
  </si>
  <si>
    <t>R&amp;D- Restructuring costs</t>
  </si>
  <si>
    <t>SG&amp;A- Other non-operating nonrecurring items</t>
  </si>
  <si>
    <t>SG&amp;A- Valuation gains/(losses)</t>
  </si>
  <si>
    <t>SG&amp;A- Restructuring costs</t>
  </si>
  <si>
    <t>COGS- Other non-operating nonrecurring items</t>
  </si>
  <si>
    <t>COGS- Valuation gains/(losses)</t>
  </si>
  <si>
    <t>COGS- Restructuring costs</t>
  </si>
  <si>
    <t>Plus: Pension &amp; other postretirement expense</t>
  </si>
  <si>
    <t>Plus: Capitalized Interest (EBITDA transfer from inventory)</t>
  </si>
  <si>
    <t>Plus: ARO finance costs</t>
  </si>
  <si>
    <t>Less: Expenses, consolidating (deconsolidating)</t>
  </si>
  <si>
    <t>Plus: Revenues, consolidating (deconsolidating)</t>
  </si>
  <si>
    <t>Interest expense, adjusted</t>
  </si>
  <si>
    <t>Plus: Interest expense - Other</t>
  </si>
  <si>
    <t>Plus: Interest - Streaming transactions</t>
  </si>
  <si>
    <t>Plus: Interest expense - Shareholder loan</t>
  </si>
  <si>
    <t>Plus: Interest expense - Derivatives</t>
  </si>
  <si>
    <t>Plus: Pension &amp; Other postretirement interest expense</t>
  </si>
  <si>
    <t>Plus: Intermediate-equity hybrid dividend accrual</t>
  </si>
  <si>
    <t>Less: Intermediate-equity hybrid interest expense</t>
  </si>
  <si>
    <t>Less: High equity hybrid interest expense</t>
  </si>
  <si>
    <t>Plus: Low equity hybrid dividend accrual</t>
  </si>
  <si>
    <t>Plus: Interest expense, consolidating (deconsolidating)</t>
  </si>
  <si>
    <t>Less: Captive finance interest</t>
  </si>
  <si>
    <t>Plus: receivables sold interest adjustment</t>
  </si>
  <si>
    <t>Plus: Interest from receivables sold</t>
  </si>
  <si>
    <t>Plus: OLA interest expense</t>
  </si>
  <si>
    <t>Capitalized interest not in capex (some IFRS credits)</t>
  </si>
  <si>
    <t>Plus: Capitalized interest</t>
  </si>
  <si>
    <t>Interest expense, pre-adjusted</t>
  </si>
  <si>
    <t>EBIT, adjusted</t>
  </si>
  <si>
    <t>Plus: Transfer pmt. (to) from captive fin. co.</t>
  </si>
  <si>
    <t>Plus: Non-operating income/(expense), consolidating (deconsolidating)</t>
  </si>
  <si>
    <t>Less: Captive Finance investment income</t>
  </si>
  <si>
    <t>Plus: EBIT - Other</t>
  </si>
  <si>
    <t>Plus: EBIT - Income (expense) of unconsolidated companies</t>
  </si>
  <si>
    <t>Plus: EBIT - Finance/Interest income</t>
  </si>
  <si>
    <t>EBIT, pre-adjusted</t>
  </si>
  <si>
    <t>Non-operating income (expense), total</t>
  </si>
  <si>
    <t>Operating income (after D&amp;A), adjusted</t>
  </si>
  <si>
    <t>D&amp;A, adjusted</t>
  </si>
  <si>
    <t>Plus: D&amp; A - Other</t>
  </si>
  <si>
    <t>Plus: D&amp;A - Reverse Goodwill amortisation</t>
  </si>
  <si>
    <t>Plus: D&amp;A - Impairment charges/(reversals)</t>
  </si>
  <si>
    <t>Plus: D&amp;A - Asset Valuation gains/(losses)</t>
  </si>
  <si>
    <t>Less: Amortized development costs</t>
  </si>
  <si>
    <t>Plus: Depreciation, consolidating (deconsolidating)</t>
  </si>
  <si>
    <t>Less: Captive Finance depreciation</t>
  </si>
  <si>
    <t>Plus: OLA depreciation</t>
  </si>
  <si>
    <t>D&amp;A, Impairment &amp; Valuation changes, pre-adjusted</t>
  </si>
  <si>
    <t>D&amp; A</t>
  </si>
  <si>
    <t>Asset valuation gains/(losses)</t>
  </si>
  <si>
    <t>Impairment charges/(reversals)</t>
  </si>
  <si>
    <t>Operating income (bef. D&amp; A), adjusted</t>
  </si>
  <si>
    <t>Revenue - Other</t>
  </si>
  <si>
    <t>Plus: Trade receivables sold</t>
  </si>
  <si>
    <t>Operating income (bef. D&amp;A), pre-adjusted</t>
  </si>
  <si>
    <t>Total operating expense (bef. D&amp; A), pre-adjusted</t>
  </si>
  <si>
    <t>Special items (disposals, restructuring, FX, asset sales)</t>
  </si>
  <si>
    <t>Income (expense) of unconsolidated companies</t>
  </si>
  <si>
    <t>Operating expense, other</t>
  </si>
  <si>
    <t>Taxes other than income</t>
  </si>
  <si>
    <t>Staff expense, total</t>
  </si>
  <si>
    <t>Capitalized costs</t>
  </si>
  <si>
    <t>Change in stocks</t>
  </si>
  <si>
    <t>Raw materials, supplies, and merchandise</t>
  </si>
  <si>
    <t>R&amp;D</t>
  </si>
  <si>
    <t>SG&amp;A</t>
  </si>
  <si>
    <t>Cost of goods sold</t>
  </si>
  <si>
    <t>Revenues, adjusted</t>
  </si>
  <si>
    <t>Revenues, pre-adjusted</t>
  </si>
  <si>
    <t>Other operating revenues</t>
  </si>
  <si>
    <t>Sales</t>
  </si>
  <si>
    <t>Most Recent 3 Yrs. Unweighted Avg.</t>
  </si>
  <si>
    <t>(Units reported in: Millions)</t>
  </si>
  <si>
    <t>31-Dec-2003</t>
  </si>
  <si>
    <t>31-Dec-2004</t>
  </si>
  <si>
    <t>31-Dec-2005</t>
  </si>
  <si>
    <t>31-Dec-2006</t>
  </si>
  <si>
    <t>31-Dec-2007</t>
  </si>
  <si>
    <t>31-Dec-2008</t>
  </si>
  <si>
    <t>31-Dec-2009</t>
  </si>
  <si>
    <t>31-Dec-2010</t>
  </si>
  <si>
    <t>31-Dec-2011</t>
  </si>
  <si>
    <t>31-Dec-2012</t>
  </si>
  <si>
    <t>31-Dec-2013</t>
  </si>
  <si>
    <t>Annual</t>
  </si>
  <si>
    <t>Puget Sound Energy Inc.</t>
  </si>
  <si>
    <t>Entity</t>
  </si>
  <si>
    <t>This Export copy displays all available data for the selected tab(s), including filtered data that may not currently appear on the screen.</t>
  </si>
  <si>
    <t>Cash &amp; short-term investments, pre-adjusted</t>
  </si>
  <si>
    <t>Less: Restricted cash (some IFRS reporters)</t>
  </si>
  <si>
    <t>Less: Surplus cash and near-cash investments</t>
  </si>
  <si>
    <t>Plus: Cash, consolidating (deconsolidating)</t>
  </si>
  <si>
    <t>Cash &amp; short-term investments, adjusted</t>
  </si>
  <si>
    <t>Receivables, pre-adjusted</t>
  </si>
  <si>
    <t>Plus: Finance receivables sold</t>
  </si>
  <si>
    <t>Less: Captive short-term finance receivables</t>
  </si>
  <si>
    <t>Receivables, adjusted</t>
  </si>
  <si>
    <t>Inventories, pre-adjusted</t>
  </si>
  <si>
    <t>Inventory - LIFO reserve</t>
  </si>
  <si>
    <t>Inventories, adjusted</t>
  </si>
  <si>
    <t>Other current assets, pre-adjusted</t>
  </si>
  <si>
    <t>Total current assets, adjusted</t>
  </si>
  <si>
    <t>Total assets, pre-adjusted</t>
  </si>
  <si>
    <t>Less: Surplus cash</t>
  </si>
  <si>
    <t>Less: Total assets of captive finance entity</t>
  </si>
  <si>
    <t>Plus: Total assets, consolidating (deconsolidating)</t>
  </si>
  <si>
    <t>Plus: Present value of operating leases</t>
  </si>
  <si>
    <t>Plus: Total assets - Fair Value</t>
  </si>
  <si>
    <t>Total assets - Other</t>
  </si>
  <si>
    <t>Total assets, adjusted</t>
  </si>
  <si>
    <t>Debt</t>
  </si>
  <si>
    <t>Short-term debt</t>
  </si>
  <si>
    <t>Long-term debt</t>
  </si>
  <si>
    <t>Debt, pre-adjusted</t>
  </si>
  <si>
    <t>Plus: OLA debt</t>
  </si>
  <si>
    <t>Less: Captive finance debt</t>
  </si>
  <si>
    <t>Plus: Debt, consolidating (deconsolidating)</t>
  </si>
  <si>
    <t>Less: Nonrecourse debt</t>
  </si>
  <si>
    <t>Less: Securitized debt</t>
  </si>
  <si>
    <t>Plus: Purchase power debt equivalent</t>
  </si>
  <si>
    <t>Plus: ARO debt adjustment</t>
  </si>
  <si>
    <t>Plus: Low-equity hybrid reported as equity</t>
  </si>
  <si>
    <t>Less: High-equity hybrid reported as debt</t>
  </si>
  <si>
    <t>Less: Intermediate-equity hybrid rep as debt, Debt</t>
  </si>
  <si>
    <t>Plus: Intermediate-equity hybrid rep. as equity, Equity</t>
  </si>
  <si>
    <t>Plus: Pension &amp; other postretirement debt/deferred compensation</t>
  </si>
  <si>
    <t>Plus: Accrued interest not included in pre-adjusted debt</t>
  </si>
  <si>
    <t>Debt - Guarantees</t>
  </si>
  <si>
    <t>Plus: Debt - Litigation</t>
  </si>
  <si>
    <t>Plus: Debt - Workers Compensation/Self Insurance</t>
  </si>
  <si>
    <t>Plus: Debt - Volumetric Production Payments</t>
  </si>
  <si>
    <t>Plus: Debt - Unamortised capitalized borrowing costs</t>
  </si>
  <si>
    <t>Plus: Debt - Derivatives</t>
  </si>
  <si>
    <t>Plus: Debt - Foreign currency hedges</t>
  </si>
  <si>
    <t>Debt - Contingent considerations</t>
  </si>
  <si>
    <t>Plus: Debt - Fair value adjustments</t>
  </si>
  <si>
    <t>Plus: Debt - Finance leases</t>
  </si>
  <si>
    <t>Plus: Debt - Put options on minority stakes</t>
  </si>
  <si>
    <t>Plus: Debt - Debt serviced by third parties</t>
  </si>
  <si>
    <t>Debt - Streaming transactions</t>
  </si>
  <si>
    <t>Plus: Debt - Shareholder loans</t>
  </si>
  <si>
    <t>Plus: Debt - Equity component of convertible debt</t>
  </si>
  <si>
    <t>Plus: Debt - Tax Liabilities</t>
  </si>
  <si>
    <t>Debt - Issuance cost</t>
  </si>
  <si>
    <t>Debt - Seller financing repayable in cash</t>
  </si>
  <si>
    <t>Debt - Amortized cost</t>
  </si>
  <si>
    <t>Debt - Other</t>
  </si>
  <si>
    <t>Debt, adjusted</t>
  </si>
  <si>
    <t>Preferred stock, pre-adjusted</t>
  </si>
  <si>
    <t>Less: Low-equity hybrid reported as equity</t>
  </si>
  <si>
    <t>Plus: High-equity hybrid reported as debt</t>
  </si>
  <si>
    <t xml:space="preserve"> Plus: Intermediate-equity hybrid rep as debt, Debt</t>
  </si>
  <si>
    <t>Less: Intermediate-equity hybrid rep. as equity, Equity</t>
  </si>
  <si>
    <t>Preferred stock, adjusted</t>
  </si>
  <si>
    <t>Common equity, pre-adjusted</t>
  </si>
  <si>
    <t>Less: Captive finance equity</t>
  </si>
  <si>
    <t>Plus: Equity, consolidating (deconsolidating)</t>
  </si>
  <si>
    <t>Plus: Pension &amp; other postretirement equity</t>
  </si>
  <si>
    <t>Plus: Equity - Government grants</t>
  </si>
  <si>
    <t>Plus: Equity - Fair Value adjustments</t>
  </si>
  <si>
    <t>Equity - LIFO reserve</t>
  </si>
  <si>
    <t>Equity - Other</t>
  </si>
  <si>
    <t>Common equity, adjusted</t>
  </si>
  <si>
    <r>
      <rPr>
        <strike/>
        <sz val="11"/>
        <rFont val="Arial"/>
        <family val="2"/>
      </rPr>
      <t xml:space="preserve">RatingsDirect </t>
    </r>
    <r>
      <rPr>
        <sz val="11"/>
        <color rgb="FFFF0000"/>
        <rFont val="Arial"/>
        <family val="2"/>
      </rPr>
      <t>www.globalcreditportal.com , November 19, 2014</t>
    </r>
  </si>
  <si>
    <t>2.7x</t>
  </si>
  <si>
    <r>
      <rPr>
        <b/>
        <vertAlign val="superscript"/>
        <sz val="11"/>
        <rFont val="Arial"/>
        <family val="2"/>
      </rPr>
      <t>2</t>
    </r>
    <r>
      <rPr>
        <b/>
        <strike/>
        <sz val="11"/>
        <rFont val="Arial"/>
        <family val="2"/>
      </rPr>
      <t xml:space="preserve">RatingsDirect </t>
    </r>
    <r>
      <rPr>
        <b/>
        <sz val="11"/>
        <color rgb="FFFF0000"/>
        <rFont val="Arial"/>
        <family val="2"/>
      </rPr>
      <t>www.globalcreditportal.com, November 19, 2014.</t>
    </r>
  </si>
</sst>
</file>

<file path=xl/styles.xml><?xml version="1.0" encoding="utf-8"?>
<styleSheet xmlns="http://schemas.openxmlformats.org/spreadsheetml/2006/main">
  <numFmts count="3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0_);\(0\)"/>
    <numFmt numFmtId="166" formatCode="_(&quot;$&quot;* #,##0_);_(&quot;$&quot;* \(#,##0\);_(&quot;$&quot;* &quot;-&quot;??_);_(@_)"/>
    <numFmt numFmtId="167" formatCode="_(* #,##0_);_(* \(#,##0\);_(* &quot;-&quot;??_);_(@_)"/>
    <numFmt numFmtId="168" formatCode="0.0%"/>
    <numFmt numFmtId="169" formatCode="0.0\x"/>
    <numFmt numFmtId="170" formatCode="0.000"/>
    <numFmt numFmtId="171" formatCode="0.0000"/>
    <numFmt numFmtId="172" formatCode="_(* #,##0.0000_);_(* \(#,##0.0000\);_(* &quot;-&quot;??_);_(@_)"/>
    <numFmt numFmtId="173" formatCode="0.0"/>
    <numFmt numFmtId="174" formatCode="m\-d\-yy"/>
    <numFmt numFmtId="175" formatCode="_(&quot;£&quot;* #,##0_);\(&quot;£&quot;* #,##0\);_(&quot;£&quot;* &quot;---&quot;_)"/>
    <numFmt numFmtId="176" formatCode="_(&quot;£&quot;* #,##0.0_);\(&quot;£&quot;* #,##0.0\);_(&quot;£&quot;* &quot;---&quot;_)"/>
    <numFmt numFmtId="177" formatCode="_(&quot;£&quot;* #,##0.00_);\(&quot;£&quot;* #,##0.00\);_(&quot;£&quot;* &quot;---&quot;_)"/>
    <numFmt numFmtId="178" formatCode="_(* #,##0.0_);_(* \(#,##0.0\);_(* &quot;---&quot;_)"/>
    <numFmt numFmtId="179" formatCode="_(\$* #,##0_);\(\$* #,##0\);_(\$* &quot;---&quot;_)"/>
    <numFmt numFmtId="180" formatCode="_(\$* #,##0.00_);\(\$* #,##0.00_);_(\$* &quot;---&quot;_)"/>
    <numFmt numFmtId="181" formatCode="_([$€-2]* #,##0.00_);_([$€-2]* \(#,##0.00\);_([$€-2]* &quot;-&quot;??_)"/>
    <numFmt numFmtId="182" formatCode="0.0\ \x;&quot;NM&quot;;&quot;NM&quot;"/>
    <numFmt numFmtId="183" formatCode="0.00_)"/>
    <numFmt numFmtId="184" formatCode="_(* #,##0\p_);\(* #,##0\p\);_(&quot;£&quot;* &quot;---&quot;_)"/>
    <numFmt numFmtId="185" formatCode="0.00%_);\(0.00%\)"/>
    <numFmt numFmtId="186" formatCode="0.000%_);\(0.000%\)"/>
    <numFmt numFmtId="187" formatCode="\£#,##0_);\(\£#,##0\)"/>
    <numFmt numFmtId="188" formatCode="&quot;Yes&quot;;&quot;ERROR&quot;;&quot;No&quot;"/>
    <numFmt numFmtId="189" formatCode="General_)"/>
    <numFmt numFmtId="190" formatCode="_-* #,##0.0_-;\-* #,##0.0_-;_-* &quot;-&quot;??_-;_-@_-"/>
    <numFmt numFmtId="191" formatCode="#,##0.00&quot; $&quot;;\-#,##0.00&quot; $&quot;"/>
    <numFmt numFmtId="192" formatCode="0.0000000"/>
    <numFmt numFmtId="193" formatCode="#,##0.000"/>
  </numFmts>
  <fonts count="7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u/>
      <sz val="11"/>
      <color theme="1"/>
      <name val="Arial"/>
      <family val="2"/>
    </font>
    <font>
      <vertAlign val="superscript"/>
      <sz val="11"/>
      <name val="Arial"/>
      <family val="2"/>
    </font>
    <font>
      <b/>
      <sz val="24"/>
      <color theme="1"/>
      <name val="Arial"/>
      <family val="2"/>
    </font>
    <font>
      <b/>
      <u/>
      <sz val="18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sz val="16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9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u val="singleAccounting"/>
      <sz val="10"/>
      <name val="Arial"/>
      <family val="2"/>
    </font>
    <font>
      <sz val="8"/>
      <color indexed="8"/>
      <name val="Times New Roman"/>
      <family val="1"/>
    </font>
    <font>
      <sz val="8"/>
      <color indexed="12"/>
      <name val="Arial"/>
      <family val="2"/>
    </font>
    <font>
      <sz val="10"/>
      <name val="Tms Rmn"/>
    </font>
    <font>
      <b/>
      <sz val="10"/>
      <name val="Times New Roman"/>
      <family val="1"/>
    </font>
    <font>
      <sz val="8"/>
      <name val="Times New Roman"/>
      <family val="1"/>
    </font>
    <font>
      <u val="doubleAccounting"/>
      <sz val="10"/>
      <name val="Arial"/>
      <family val="2"/>
    </font>
    <font>
      <b/>
      <u/>
      <sz val="14"/>
      <name val="Arial Narrow"/>
      <family val="2"/>
    </font>
    <font>
      <sz val="7"/>
      <name val="Small Fonts"/>
      <family val="2"/>
    </font>
    <font>
      <b/>
      <i/>
      <sz val="16"/>
      <name val="Helv"/>
    </font>
    <font>
      <sz val="8"/>
      <color indexed="12"/>
      <name val="Times New Roman"/>
      <family val="1"/>
    </font>
    <font>
      <b/>
      <sz val="9"/>
      <name val="Arial"/>
      <family val="2"/>
    </font>
    <font>
      <sz val="10"/>
      <color indexed="8"/>
      <name val="Arial"/>
      <family val="2"/>
    </font>
    <font>
      <b/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8"/>
      <color indexed="12"/>
      <name val="Times New Roman"/>
      <family val="1"/>
    </font>
    <font>
      <sz val="10"/>
      <name val="Courier"/>
      <family val="3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10"/>
      <color indexed="12"/>
      <name val="MS Sans Serif"/>
      <family val="2"/>
    </font>
    <font>
      <b/>
      <sz val="10"/>
      <color indexed="12"/>
      <name val="MS Sans Serif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trike/>
      <sz val="11"/>
      <name val="Arial"/>
      <family val="2"/>
    </font>
    <font>
      <strike/>
      <sz val="12"/>
      <color theme="1"/>
      <name val="Arial"/>
      <family val="2"/>
    </font>
    <font>
      <b/>
      <strike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mediumGray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tted">
        <color indexed="12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1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9" fillId="0" borderId="0" applyNumberFormat="0" applyFill="0" applyBorder="0" applyProtection="0">
      <alignment wrapText="1"/>
    </xf>
    <xf numFmtId="0" fontId="9" fillId="0" borderId="0" applyNumberFormat="0" applyFill="0" applyBorder="0" applyProtection="0">
      <alignment horizontal="justify" vertical="top" wrapText="1"/>
    </xf>
    <xf numFmtId="0" fontId="25" fillId="3" borderId="0"/>
    <xf numFmtId="0" fontId="26" fillId="4" borderId="0"/>
    <xf numFmtId="0" fontId="25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24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8" fillId="0" borderId="8">
      <alignment horizontal="center"/>
    </xf>
    <xf numFmtId="3" fontId="27" fillId="0" borderId="0" applyFont="0" applyFill="0" applyBorder="0" applyAlignment="0" applyProtection="0"/>
    <xf numFmtId="0" fontId="27" fillId="5" borderId="0" applyNumberFormat="0" applyFont="0" applyBorder="0" applyAlignment="0" applyProtection="0"/>
    <xf numFmtId="0" fontId="29" fillId="6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Protection="0">
      <alignment horizontal="center"/>
    </xf>
    <xf numFmtId="0" fontId="35" fillId="4" borderId="0" applyNumberFormat="0" applyBorder="0" applyAlignment="0" applyProtection="0"/>
    <xf numFmtId="0" fontId="9" fillId="0" borderId="0" applyNumberFormat="0" applyFont="0" applyFill="0" applyBorder="0" applyProtection="0">
      <alignment horizontal="right"/>
    </xf>
    <xf numFmtId="0" fontId="9" fillId="0" borderId="0" applyNumberFormat="0" applyFont="0" applyFill="0" applyBorder="0" applyProtection="0">
      <alignment horizontal="left"/>
    </xf>
    <xf numFmtId="0" fontId="2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" fillId="7" borderId="0" applyNumberFormat="0" applyFont="0" applyBorder="0" applyAlignment="0" applyProtection="0"/>
    <xf numFmtId="171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8" applyNumberFormat="0" applyFont="0" applyFill="0" applyAlignment="0" applyProtection="0"/>
    <xf numFmtId="0" fontId="9" fillId="0" borderId="0">
      <alignment vertical="top"/>
    </xf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4" fontId="33" fillId="8" borderId="10">
      <alignment horizontal="center" vertical="center"/>
    </xf>
    <xf numFmtId="0" fontId="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5" fontId="39" fillId="0" borderId="0" applyFont="0" applyFill="0" applyBorder="0" applyAlignment="0" applyProtection="0"/>
    <xf numFmtId="176" fontId="40" fillId="9" borderId="11" applyFont="0" applyFill="0" applyBorder="0" applyAlignment="0" applyProtection="0"/>
    <xf numFmtId="177" fontId="40" fillId="9" borderId="12" applyFont="0" applyFill="0" applyBorder="0" applyAlignment="0" applyProtection="0"/>
    <xf numFmtId="178" fontId="41" fillId="0" borderId="0" applyFont="0" applyFill="0" applyBorder="0" applyAlignment="0" applyProtection="0"/>
    <xf numFmtId="14" fontId="42" fillId="0" borderId="0"/>
    <xf numFmtId="179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80" fontId="44" fillId="0" borderId="0" applyFont="0" applyFill="0" applyBorder="0" applyAlignment="0" applyProtection="0"/>
    <xf numFmtId="0" fontId="45" fillId="0" borderId="0" applyFill="0" applyBorder="0" applyAlignment="0" applyProtection="0"/>
    <xf numFmtId="181" fontId="18" fillId="0" borderId="0" applyFont="0" applyFill="0" applyBorder="0" applyAlignment="0" applyProtection="0"/>
    <xf numFmtId="38" fontId="25" fillId="3" borderId="0" applyNumberFormat="0" applyBorder="0" applyAlignment="0" applyProtection="0"/>
    <xf numFmtId="0" fontId="46" fillId="0" borderId="0"/>
    <xf numFmtId="10" fontId="25" fillId="10" borderId="13" applyNumberFormat="0" applyBorder="0" applyAlignment="0" applyProtection="0"/>
    <xf numFmtId="182" fontId="40" fillId="0" borderId="0" applyFont="0" applyFill="0" applyBorder="0" applyAlignment="0" applyProtection="0">
      <protection locked="0"/>
    </xf>
    <xf numFmtId="37" fontId="47" fillId="0" borderId="0"/>
    <xf numFmtId="183" fontId="48" fillId="0" borderId="0"/>
    <xf numFmtId="184" fontId="44" fillId="0" borderId="0" applyFont="0" applyFill="0" applyBorder="0" applyAlignment="0" applyProtection="0"/>
    <xf numFmtId="10" fontId="9" fillId="0" borderId="0" applyFont="0" applyFill="0" applyBorder="0" applyAlignment="0" applyProtection="0"/>
    <xf numFmtId="185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7" fontId="50" fillId="0" borderId="0"/>
    <xf numFmtId="0" fontId="39" fillId="0" borderId="0" applyFill="0" applyBorder="0" applyAlignment="0" applyProtection="0"/>
    <xf numFmtId="0" fontId="51" fillId="0" borderId="0">
      <alignment vertical="top"/>
    </xf>
    <xf numFmtId="0" fontId="52" fillId="0" borderId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9" fillId="0" borderId="0" applyFont="0" applyFill="0" applyBorder="0" applyAlignment="0" applyProtection="0"/>
    <xf numFmtId="188" fontId="55" fillId="0" borderId="14" applyFont="0" applyFill="0" applyBorder="0" applyAlignment="0" applyProtection="0">
      <alignment horizontal="center"/>
    </xf>
    <xf numFmtId="189" fontId="56" fillId="0" borderId="0"/>
    <xf numFmtId="190" fontId="9" fillId="0" borderId="0">
      <protection locked="0"/>
    </xf>
    <xf numFmtId="0" fontId="57" fillId="0" borderId="0" applyNumberFormat="0" applyFill="0" applyBorder="0" applyAlignment="0" applyProtection="0"/>
    <xf numFmtId="191" fontId="9" fillId="0" borderId="0">
      <protection locked="0"/>
    </xf>
    <xf numFmtId="191" fontId="9" fillId="0" borderId="0">
      <protection locked="0"/>
    </xf>
    <xf numFmtId="0" fontId="58" fillId="0" borderId="15" applyNumberFormat="0" applyFill="0" applyAlignment="0" applyProtection="0"/>
    <xf numFmtId="0" fontId="59" fillId="0" borderId="16"/>
    <xf numFmtId="0" fontId="60" fillId="0" borderId="17"/>
    <xf numFmtId="0" fontId="9" fillId="0" borderId="0"/>
    <xf numFmtId="37" fontId="25" fillId="11" borderId="0" applyNumberFormat="0" applyBorder="0" applyAlignment="0" applyProtection="0"/>
    <xf numFmtId="37" fontId="25" fillId="0" borderId="0"/>
    <xf numFmtId="3" fontId="41" fillId="0" borderId="15" applyProtection="0"/>
    <xf numFmtId="0" fontId="65" fillId="0" borderId="0"/>
  </cellStyleXfs>
  <cellXfs count="141">
    <xf numFmtId="0" fontId="0" fillId="0" borderId="0" xfId="0"/>
    <xf numFmtId="49" fontId="5" fillId="0" borderId="0" xfId="0" applyNumberFormat="1" applyFont="1" applyAlignment="1">
      <alignment horizontal="center"/>
    </xf>
    <xf numFmtId="49" fontId="5" fillId="0" borderId="0" xfId="0" applyNumberFormat="1" applyFont="1"/>
    <xf numFmtId="2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10" fontId="8" fillId="0" borderId="0" xfId="3" applyNumberFormat="1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/>
    <xf numFmtId="164" fontId="8" fillId="0" borderId="0" xfId="3" applyNumberFormat="1" applyFont="1" applyAlignment="1">
      <alignment horizontal="center"/>
    </xf>
    <xf numFmtId="0" fontId="0" fillId="0" borderId="0" xfId="0" applyFill="1"/>
    <xf numFmtId="0" fontId="15" fillId="0" borderId="0" xfId="0" applyFont="1" applyFill="1" applyAlignment="1">
      <alignment horizontal="center"/>
    </xf>
    <xf numFmtId="0" fontId="4" fillId="0" borderId="0" xfId="0" applyFont="1" applyFill="1"/>
    <xf numFmtId="0" fontId="15" fillId="0" borderId="0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5" fillId="0" borderId="0" xfId="0" quotePrefix="1" applyFont="1" applyFill="1" applyAlignment="1">
      <alignment horizontal="center"/>
    </xf>
    <xf numFmtId="165" fontId="15" fillId="0" borderId="0" xfId="0" quotePrefix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6" fontId="4" fillId="0" borderId="0" xfId="2" applyNumberFormat="1" applyFont="1" applyFill="1"/>
    <xf numFmtId="166" fontId="0" fillId="0" borderId="0" xfId="2" applyNumberFormat="1" applyFont="1" applyFill="1"/>
    <xf numFmtId="10" fontId="4" fillId="0" borderId="0" xfId="0" applyNumberFormat="1" applyFont="1" applyFill="1"/>
    <xf numFmtId="14" fontId="0" fillId="0" borderId="0" xfId="0" applyNumberFormat="1" applyFill="1"/>
    <xf numFmtId="167" fontId="4" fillId="0" borderId="0" xfId="1" applyNumberFormat="1" applyFont="1" applyFill="1"/>
    <xf numFmtId="3" fontId="4" fillId="0" borderId="0" xfId="0" applyNumberFormat="1" applyFont="1" applyFill="1"/>
    <xf numFmtId="167" fontId="4" fillId="0" borderId="0" xfId="0" applyNumberFormat="1" applyFont="1" applyFill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68" fontId="18" fillId="0" borderId="2" xfId="5" applyNumberFormat="1" applyFont="1" applyFill="1" applyBorder="1" applyAlignment="1">
      <alignment horizontal="center" vertical="center"/>
    </xf>
    <xf numFmtId="168" fontId="18" fillId="0" borderId="3" xfId="5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69" fontId="18" fillId="0" borderId="0" xfId="6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9" fontId="18" fillId="0" borderId="7" xfId="5" applyNumberFormat="1" applyFont="1" applyFill="1" applyBorder="1" applyAlignment="1">
      <alignment horizontal="center" vertical="center"/>
    </xf>
    <xf numFmtId="9" fontId="18" fillId="0" borderId="8" xfId="5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/>
    <xf numFmtId="10" fontId="4" fillId="0" borderId="0" xfId="3" applyNumberFormat="1" applyFont="1" applyFill="1"/>
    <xf numFmtId="0" fontId="18" fillId="0" borderId="0" xfId="0" applyFont="1" applyFill="1"/>
    <xf numFmtId="0" fontId="4" fillId="0" borderId="0" xfId="0" applyFont="1" applyFill="1" applyAlignment="1">
      <alignment horizontal="left" indent="1"/>
    </xf>
    <xf numFmtId="166" fontId="5" fillId="0" borderId="0" xfId="2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165" fontId="5" fillId="0" borderId="0" xfId="2" quotePrefix="1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10" fontId="8" fillId="0" borderId="0" xfId="3" applyNumberFormat="1" applyFont="1" applyAlignment="1">
      <alignment horizontal="center" vertical="center"/>
    </xf>
    <xf numFmtId="10" fontId="5" fillId="0" borderId="0" xfId="4" applyNumberFormat="1" applyFont="1" applyAlignment="1">
      <alignment horizontal="center" vertical="center"/>
    </xf>
    <xf numFmtId="10" fontId="10" fillId="0" borderId="0" xfId="3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0" fontId="5" fillId="0" borderId="0" xfId="3" applyNumberFormat="1" applyFont="1" applyAlignment="1">
      <alignment horizontal="center" vertical="center"/>
    </xf>
    <xf numFmtId="0" fontId="2" fillId="0" borderId="0" xfId="0" applyFont="1"/>
    <xf numFmtId="10" fontId="8" fillId="0" borderId="0" xfId="0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0" fontId="8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 applyAlignment="1">
      <alignment horizontal="center" vertical="center"/>
    </xf>
    <xf numFmtId="171" fontId="0" fillId="0" borderId="0" xfId="0" applyNumberFormat="1"/>
    <xf numFmtId="0" fontId="8" fillId="0" borderId="1" xfId="0" applyFont="1" applyBorder="1"/>
    <xf numFmtId="0" fontId="11" fillId="0" borderId="0" xfId="0" applyFont="1" applyAlignment="1">
      <alignment horizontal="center"/>
    </xf>
    <xf numFmtId="167" fontId="0" fillId="0" borderId="0" xfId="1" applyNumberFormat="1" applyFont="1"/>
    <xf numFmtId="0" fontId="8" fillId="0" borderId="0" xfId="0" applyFont="1" applyFill="1"/>
    <xf numFmtId="0" fontId="8" fillId="2" borderId="0" xfId="0" applyFont="1" applyFill="1"/>
    <xf numFmtId="0" fontId="0" fillId="2" borderId="0" xfId="0" applyFill="1"/>
    <xf numFmtId="172" fontId="0" fillId="0" borderId="0" xfId="1" applyNumberFormat="1" applyFont="1"/>
    <xf numFmtId="0" fontId="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6" fontId="1" fillId="0" borderId="0" xfId="2" applyNumberFormat="1" applyFont="1" applyFill="1" applyAlignment="1">
      <alignment vertical="center"/>
    </xf>
    <xf numFmtId="166" fontId="1" fillId="0" borderId="0" xfId="1" applyNumberFormat="1" applyFont="1" applyFill="1" applyAlignment="1">
      <alignment vertical="center"/>
    </xf>
    <xf numFmtId="166" fontId="23" fillId="0" borderId="0" xfId="1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2" applyNumberFormat="1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/>
    <xf numFmtId="0" fontId="8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166" fontId="0" fillId="0" borderId="0" xfId="2" applyNumberFormat="1" applyFont="1"/>
    <xf numFmtId="166" fontId="23" fillId="0" borderId="0" xfId="2" applyNumberFormat="1" applyFont="1" applyFill="1" applyAlignment="1">
      <alignment vertical="center"/>
    </xf>
    <xf numFmtId="3" fontId="0" fillId="0" borderId="0" xfId="0" applyNumberFormat="1" applyFill="1"/>
    <xf numFmtId="10" fontId="0" fillId="0" borderId="0" xfId="0" applyNumberFormat="1"/>
    <xf numFmtId="168" fontId="8" fillId="0" borderId="0" xfId="4" applyNumberFormat="1" applyFont="1" applyAlignment="1">
      <alignment horizontal="center" vertical="center"/>
    </xf>
    <xf numFmtId="168" fontId="10" fillId="0" borderId="0" xfId="4" applyNumberFormat="1" applyFont="1" applyAlignment="1">
      <alignment horizontal="center" vertical="center"/>
    </xf>
    <xf numFmtId="168" fontId="5" fillId="0" borderId="0" xfId="4" applyNumberFormat="1" applyFont="1" applyAlignment="1">
      <alignment horizontal="center" vertical="center"/>
    </xf>
    <xf numFmtId="168" fontId="0" fillId="0" borderId="0" xfId="3" applyNumberFormat="1" applyFont="1" applyAlignment="1">
      <alignment horizontal="center" vertical="center"/>
    </xf>
    <xf numFmtId="168" fontId="11" fillId="0" borderId="0" xfId="3" applyNumberFormat="1" applyFont="1" applyAlignment="1">
      <alignment horizontal="center" vertical="center"/>
    </xf>
    <xf numFmtId="168" fontId="2" fillId="0" borderId="0" xfId="3" applyNumberFormat="1" applyFont="1" applyAlignment="1">
      <alignment horizontal="center" vertical="center"/>
    </xf>
    <xf numFmtId="192" fontId="0" fillId="0" borderId="0" xfId="0" applyNumberFormat="1" applyAlignment="1"/>
    <xf numFmtId="0" fontId="0" fillId="0" borderId="0" xfId="0" applyAlignment="1">
      <alignment horizontal="center"/>
    </xf>
    <xf numFmtId="167" fontId="2" fillId="0" borderId="0" xfId="1" applyNumberFormat="1" applyFont="1" applyAlignment="1">
      <alignment horizontal="center"/>
    </xf>
    <xf numFmtId="0" fontId="2" fillId="0" borderId="0" xfId="0" applyFont="1" applyFill="1" applyAlignment="1">
      <alignment horizontal="center"/>
    </xf>
    <xf numFmtId="168" fontId="0" fillId="0" borderId="0" xfId="3" applyNumberFormat="1" applyFont="1" applyAlignment="1">
      <alignment horizontal="center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166" fontId="61" fillId="0" borderId="0" xfId="2" applyNumberFormat="1" applyFont="1" applyFill="1"/>
    <xf numFmtId="169" fontId="61" fillId="0" borderId="5" xfId="6" applyNumberFormat="1" applyFont="1" applyFill="1" applyBorder="1" applyAlignment="1">
      <alignment horizontal="center" vertical="center"/>
    </xf>
    <xf numFmtId="0" fontId="9" fillId="0" borderId="0" xfId="6"/>
    <xf numFmtId="166" fontId="9" fillId="0" borderId="0" xfId="6" applyNumberFormat="1"/>
    <xf numFmtId="166" fontId="39" fillId="0" borderId="0" xfId="6" applyNumberFormat="1" applyFont="1"/>
    <xf numFmtId="4" fontId="9" fillId="0" borderId="0" xfId="6" applyNumberFormat="1" applyAlignment="1">
      <alignment horizontal="left" indent="2"/>
    </xf>
    <xf numFmtId="166" fontId="62" fillId="0" borderId="0" xfId="6" applyNumberFormat="1" applyFont="1"/>
    <xf numFmtId="4" fontId="62" fillId="0" borderId="0" xfId="6" applyNumberFormat="1" applyFont="1" applyAlignment="1">
      <alignment horizontal="left" indent="2"/>
    </xf>
    <xf numFmtId="166" fontId="0" fillId="0" borderId="0" xfId="2" applyNumberFormat="1" applyFont="1" applyAlignment="1">
      <alignment horizontal="left" indent="2"/>
    </xf>
    <xf numFmtId="166" fontId="39" fillId="0" borderId="0" xfId="2" applyNumberFormat="1" applyFont="1" applyAlignment="1">
      <alignment horizontal="left" indent="2"/>
    </xf>
    <xf numFmtId="0" fontId="9" fillId="0" borderId="0" xfId="6" applyFont="1" applyFill="1"/>
    <xf numFmtId="0" fontId="63" fillId="0" borderId="0" xfId="6" applyFont="1" applyFill="1" applyAlignment="1">
      <alignment vertical="center" wrapText="1" indent="1"/>
    </xf>
    <xf numFmtId="0" fontId="64" fillId="0" borderId="18" xfId="6" applyFont="1" applyFill="1" applyBorder="1" applyAlignment="1">
      <alignment vertical="center" wrapText="1" indent="1"/>
    </xf>
    <xf numFmtId="4" fontId="25" fillId="0" borderId="18" xfId="6" applyNumberFormat="1" applyFont="1" applyFill="1" applyBorder="1" applyAlignment="1">
      <alignment vertical="center" wrapText="1" indent="1"/>
    </xf>
    <xf numFmtId="0" fontId="9" fillId="0" borderId="0" xfId="116" applyFont="1" applyFill="1"/>
    <xf numFmtId="0" fontId="64" fillId="0" borderId="18" xfId="116" applyFont="1" applyFill="1" applyBorder="1" applyAlignment="1">
      <alignment vertical="center" wrapText="1" indent="1"/>
    </xf>
    <xf numFmtId="4" fontId="25" fillId="0" borderId="18" xfId="116" applyNumberFormat="1" applyFont="1" applyFill="1" applyBorder="1" applyAlignment="1">
      <alignment vertical="center" wrapText="1" indent="1"/>
    </xf>
    <xf numFmtId="0" fontId="63" fillId="0" borderId="0" xfId="116" applyFont="1" applyFill="1" applyAlignment="1">
      <alignment vertical="center" wrapText="1" indent="1"/>
    </xf>
    <xf numFmtId="193" fontId="25" fillId="0" borderId="18" xfId="116" applyNumberFormat="1" applyFont="1" applyFill="1" applyBorder="1" applyAlignment="1">
      <alignment vertical="center" wrapText="1" indent="1"/>
    </xf>
    <xf numFmtId="0" fontId="67" fillId="0" borderId="0" xfId="0" applyFont="1"/>
    <xf numFmtId="0" fontId="66" fillId="0" borderId="0" xfId="0" applyFont="1" applyFill="1" applyAlignment="1"/>
    <xf numFmtId="166" fontId="69" fillId="0" borderId="0" xfId="2" applyNumberFormat="1" applyFont="1" applyFill="1"/>
    <xf numFmtId="0" fontId="69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3" fillId="0" borderId="0" xfId="6" applyFont="1" applyFill="1" applyAlignment="1">
      <alignment vertical="center" wrapText="1" indent="1"/>
    </xf>
    <xf numFmtId="0" fontId="64" fillId="0" borderId="18" xfId="6" applyFont="1" applyFill="1" applyBorder="1" applyAlignment="1">
      <alignment vertical="center" wrapText="1" indent="1"/>
    </xf>
    <xf numFmtId="0" fontId="63" fillId="0" borderId="0" xfId="116" applyFont="1" applyFill="1" applyAlignment="1">
      <alignment vertical="center" wrapText="1" indent="1"/>
    </xf>
    <xf numFmtId="0" fontId="64" fillId="0" borderId="18" xfId="116" applyFont="1" applyFill="1" applyBorder="1" applyAlignment="1">
      <alignment vertical="center" wrapText="1" indent="1"/>
    </xf>
  </cellXfs>
  <cellStyles count="117">
    <cellStyle name="=C:\WINNT35\SYSTEM32\COMMAND.COM" xfId="8"/>
    <cellStyle name="Actual Date" xfId="73"/>
    <cellStyle name="Arial 10" xfId="74"/>
    <cellStyle name="Arial 12" xfId="75"/>
    <cellStyle name="British Pound" xfId="76"/>
    <cellStyle name="British Pound[1]" xfId="77"/>
    <cellStyle name="British Pound[2]" xfId="78"/>
    <cellStyle name="Comma" xfId="1" builtinId="3"/>
    <cellStyle name="Comma 2" xfId="9"/>
    <cellStyle name="Comma 3" xfId="10"/>
    <cellStyle name="Comma 4" xfId="11"/>
    <cellStyle name="Comma[1]" xfId="79"/>
    <cellStyle name="Currency" xfId="2" builtinId="4"/>
    <cellStyle name="Currency 10" xfId="12"/>
    <cellStyle name="Currency 11" xfId="13"/>
    <cellStyle name="Currency 12" xfId="71"/>
    <cellStyle name="Currency 2" xfId="14"/>
    <cellStyle name="Currency 3" xfId="15"/>
    <cellStyle name="Currency 4" xfId="16"/>
    <cellStyle name="Currency 5" xfId="17"/>
    <cellStyle name="Currency 6" xfId="18"/>
    <cellStyle name="Currency 7" xfId="19"/>
    <cellStyle name="Currency 8" xfId="7"/>
    <cellStyle name="Currency 9" xfId="20"/>
    <cellStyle name="Date" xfId="80"/>
    <cellStyle name="Dollar" xfId="81"/>
    <cellStyle name="Dollar[1]" xfId="82"/>
    <cellStyle name="Dollar[2]" xfId="83"/>
    <cellStyle name="Double Accounting" xfId="84"/>
    <cellStyle name="Euro" xfId="85"/>
    <cellStyle name="Fixed" xfId="105"/>
    <cellStyle name="Grey" xfId="86"/>
    <cellStyle name="HEADER" xfId="106"/>
    <cellStyle name="Heading1" xfId="107"/>
    <cellStyle name="Heading2" xfId="108"/>
    <cellStyle name="HEADINGS" xfId="87"/>
    <cellStyle name="HeadlineStyle" xfId="21"/>
    <cellStyle name="HeadlineStyleJustified" xfId="22"/>
    <cellStyle name="HIGHLIGHT" xfId="109"/>
    <cellStyle name="Input [yellow]" xfId="88"/>
    <cellStyle name="Lines" xfId="23"/>
    <cellStyle name="Multiple[1]" xfId="89"/>
    <cellStyle name="NewStyle" xfId="24"/>
    <cellStyle name="no dec" xfId="90"/>
    <cellStyle name="Normal" xfId="0" builtinId="0"/>
    <cellStyle name="Normal - Style1" xfId="91"/>
    <cellStyle name="Normal 10" xfId="25"/>
    <cellStyle name="Normal 11" xfId="70"/>
    <cellStyle name="Normal 12" xfId="104"/>
    <cellStyle name="Normal 13" xfId="116"/>
    <cellStyle name="Normal 2" xfId="26"/>
    <cellStyle name="Normal 2 2" xfId="6"/>
    <cellStyle name="Normal 2 3" xfId="27"/>
    <cellStyle name="Normal 2 4" xfId="28"/>
    <cellStyle name="Normal 3" xfId="29"/>
    <cellStyle name="Normal 4" xfId="30"/>
    <cellStyle name="Normal 5" xfId="31"/>
    <cellStyle name="Normal 6" xfId="32"/>
    <cellStyle name="Normal 7" xfId="33"/>
    <cellStyle name="Normal 8" xfId="34"/>
    <cellStyle name="Normal 9" xfId="35"/>
    <cellStyle name="Pence" xfId="92"/>
    <cellStyle name="Percent" xfId="3" builtinId="5"/>
    <cellStyle name="Percent [2]" xfId="93"/>
    <cellStyle name="Percent 10" xfId="72"/>
    <cellStyle name="Percent 2" xfId="5"/>
    <cellStyle name="Percent 2 2" xfId="36"/>
    <cellStyle name="Percent 3" xfId="37"/>
    <cellStyle name="Percent 4" xfId="38"/>
    <cellStyle name="Percent 5" xfId="39"/>
    <cellStyle name="Percent 6" xfId="40"/>
    <cellStyle name="Percent 7" xfId="41"/>
    <cellStyle name="Percent 8" xfId="4"/>
    <cellStyle name="Percent 9" xfId="42"/>
    <cellStyle name="Percent[2]" xfId="94"/>
    <cellStyle name="Percent[3]" xfId="95"/>
    <cellStyle name="Pounds (0)" xfId="96"/>
    <cellStyle name="PSChar" xfId="43"/>
    <cellStyle name="PSDate" xfId="44"/>
    <cellStyle name="PSDec" xfId="45"/>
    <cellStyle name="PSHeading" xfId="46"/>
    <cellStyle name="PSInt" xfId="47"/>
    <cellStyle name="PSSpacer" xfId="48"/>
    <cellStyle name="RangeBelow" xfId="110"/>
    <cellStyle name="Single Accounting" xfId="97"/>
    <cellStyle name="Style 1" xfId="98"/>
    <cellStyle name="Style 21" xfId="49"/>
    <cellStyle name="Style 22" xfId="50"/>
    <cellStyle name="Style 22 2" xfId="51"/>
    <cellStyle name="Style 22 3" xfId="52"/>
    <cellStyle name="Style 23" xfId="53"/>
    <cellStyle name="Style 24" xfId="54"/>
    <cellStyle name="Style 24 2" xfId="55"/>
    <cellStyle name="Style 24 3" xfId="56"/>
    <cellStyle name="Style 25" xfId="57"/>
    <cellStyle name="Style 26" xfId="58"/>
    <cellStyle name="Style 27" xfId="59"/>
    <cellStyle name="Style 28" xfId="60"/>
    <cellStyle name="Style 29" xfId="61"/>
    <cellStyle name="Style 30" xfId="62"/>
    <cellStyle name="Style 31" xfId="63"/>
    <cellStyle name="Style 32" xfId="64"/>
    <cellStyle name="Style 33" xfId="65"/>
    <cellStyle name="Style 34" xfId="66"/>
    <cellStyle name="Style 35" xfId="67"/>
    <cellStyle name="Style 36" xfId="68"/>
    <cellStyle name="Style 39" xfId="69"/>
    <cellStyle name="SubRoutine" xfId="111"/>
    <cellStyle name="Subtitle" xfId="99"/>
    <cellStyle name="þ(Î'_x000c_ïþ÷_x000c_âþÖ_x0006__x0002_Þ”_x0013__x0007__x0001__x0001_" xfId="112"/>
    <cellStyle name="Times 10" xfId="100"/>
    <cellStyle name="Times 12" xfId="101"/>
    <cellStyle name="Unprot" xfId="113"/>
    <cellStyle name="Unprot$" xfId="114"/>
    <cellStyle name="Unprotect" xfId="115"/>
    <cellStyle name="Yen" xfId="102"/>
    <cellStyle name="Yes/No" xfId="10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team\INCTAX\93RTN\FEDERAL\NSP(MN)\93GLD2A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xcelenergy.com/Documents%20and%20Settings/bbcs01/Local%20Settings/Temporary%20Internet%20Files/OLK1632/FINANC/AFUDC/AFUDC%202002/AFUDC2002%20Forecast%20All%20Cos%20Act.%20thru%20Ma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Reconcil"/>
      <sheetName val="SCH C"/>
      <sheetName val="01-04"/>
      <sheetName val="UB ACC"/>
      <sheetName val="UB 481(a)"/>
      <sheetName val="01-06"/>
      <sheetName val="01-11"/>
      <sheetName val="04-01"/>
      <sheetName val="05-01"/>
      <sheetName val="06-01"/>
      <sheetName val="09-01"/>
      <sheetName val="09-02"/>
      <sheetName val="09-05"/>
      <sheetName val="09-06"/>
      <sheetName val="09-07"/>
      <sheetName val="09-09"/>
      <sheetName val="10-02"/>
      <sheetName val="10-03"/>
      <sheetName val="10-04"/>
      <sheetName val="13-02"/>
      <sheetName val="MGR SEV"/>
      <sheetName val="NONMGR SEV"/>
      <sheetName val="13-03"/>
      <sheetName val="ST OPT RECAP"/>
      <sheetName val="13-04"/>
      <sheetName val="13-07"/>
      <sheetName val="VAC ACC"/>
      <sheetName val="13-08"/>
      <sheetName val="17-05"/>
      <sheetName val="FUEL CR"/>
      <sheetName val="18-02"/>
      <sheetName val="18-06"/>
      <sheetName val="18-07"/>
      <sheetName val="19-01"/>
      <sheetName val="CHAR CONT-BLMT"/>
      <sheetName val="19-02"/>
      <sheetName val="20-01"/>
      <sheetName val="20-03"/>
      <sheetName val="RAR - 87_88"/>
      <sheetName val="20-07"/>
      <sheetName val="25-03"/>
      <sheetName val="FAS106"/>
      <sheetName val="25-07"/>
      <sheetName val="26-02"/>
      <sheetName val="LCM"/>
      <sheetName val="26-04"/>
      <sheetName val="26-05"/>
      <sheetName val="LOBBY GROSS-UP"/>
      <sheetName val="26-06"/>
      <sheetName val="26-08"/>
      <sheetName val="26-11"/>
      <sheetName val="26-13"/>
      <sheetName val="LIC AMORT"/>
      <sheetName val="26-14 | 05-04"/>
      <sheetName val="PRIVATE FUEL "/>
      <sheetName val="26-17"/>
      <sheetName val="START-UP AMORT"/>
      <sheetName val="SEREN"/>
      <sheetName val="26-20"/>
      <sheetName val="26-22"/>
      <sheetName val="26-26"/>
      <sheetName val="CIP notes"/>
      <sheetName val="26-31 | 05-06 | 18-11"/>
      <sheetName val="ELEC CIP"/>
      <sheetName val="CIP REC"/>
      <sheetName val="CIP INC STMT"/>
      <sheetName val="CIP BAL SHT"/>
      <sheetName val="26-32 | 05-07 | 18-12"/>
      <sheetName val="GAS CIP"/>
      <sheetName val="26-33"/>
      <sheetName val="26-37"/>
      <sheetName val="26-38"/>
      <sheetName val="26-39"/>
      <sheetName val="TEMP"/>
      <sheetName val="Module1"/>
      <sheetName val="YE DEFN"/>
      <sheetName val="REPORT"/>
      <sheetName val="WORKPAPER1"/>
      <sheetName val="Macr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zoomScale="80" zoomScaleNormal="80" zoomScalePageLayoutView="80" workbookViewId="0">
      <selection sqref="A1:J1"/>
    </sheetView>
  </sheetViews>
  <sheetFormatPr defaultColWidth="9" defaultRowHeight="13.8"/>
  <cols>
    <col min="1" max="1" width="5.5" style="13" bestFit="1" customWidth="1"/>
    <col min="2" max="2" width="11.19921875" style="13" customWidth="1"/>
    <col min="3" max="3" width="26.3984375" style="13" customWidth="1"/>
    <col min="4" max="4" width="10.69921875" style="13" bestFit="1" customWidth="1"/>
    <col min="5" max="5" width="15.8984375" style="13" bestFit="1" customWidth="1"/>
    <col min="6" max="8" width="13.8984375" style="13" customWidth="1"/>
    <col min="9" max="9" width="1.59765625" style="13" customWidth="1"/>
    <col min="10" max="10" width="56.8984375" style="13" bestFit="1" customWidth="1"/>
    <col min="11" max="11" width="15.8984375" style="13" bestFit="1" customWidth="1"/>
    <col min="12" max="12" width="9.59765625" style="13" bestFit="1" customWidth="1"/>
    <col min="13" max="13" width="13.3984375" style="13" bestFit="1" customWidth="1"/>
    <col min="14" max="16384" width="9" style="13"/>
  </cols>
  <sheetData>
    <row r="1" spans="1:13" ht="30">
      <c r="A1" s="126" t="s">
        <v>65</v>
      </c>
      <c r="B1" s="126"/>
      <c r="C1" s="126"/>
      <c r="D1" s="126"/>
      <c r="E1" s="126"/>
      <c r="F1" s="126"/>
      <c r="G1" s="126"/>
      <c r="H1" s="126"/>
      <c r="I1" s="126"/>
      <c r="J1" s="126"/>
    </row>
    <row r="5" spans="1:13" ht="22.8">
      <c r="A5" s="127" t="s">
        <v>8</v>
      </c>
      <c r="B5" s="127"/>
      <c r="C5" s="127"/>
      <c r="D5" s="127"/>
      <c r="E5" s="127"/>
      <c r="F5" s="127"/>
      <c r="G5" s="127"/>
      <c r="H5" s="127"/>
      <c r="I5" s="127"/>
      <c r="J5" s="127"/>
    </row>
    <row r="6" spans="1:13" ht="15.6">
      <c r="A6" s="128" t="s">
        <v>9</v>
      </c>
      <c r="B6" s="128"/>
      <c r="C6" s="128"/>
      <c r="D6" s="128"/>
      <c r="E6" s="128"/>
      <c r="F6" s="128"/>
      <c r="G6" s="128"/>
      <c r="H6" s="128"/>
      <c r="I6" s="128"/>
      <c r="J6" s="128"/>
    </row>
    <row r="9" spans="1:13" ht="15.6">
      <c r="A9" s="14"/>
      <c r="B9" s="14"/>
      <c r="C9" s="14"/>
      <c r="D9" s="101"/>
      <c r="E9" s="14" t="s">
        <v>10</v>
      </c>
      <c r="F9" s="15"/>
      <c r="G9" s="15"/>
      <c r="H9" s="16"/>
      <c r="I9" s="14"/>
      <c r="J9" s="14"/>
    </row>
    <row r="10" spans="1:13" ht="18">
      <c r="A10" s="14"/>
      <c r="B10" s="14"/>
      <c r="C10" s="14"/>
      <c r="D10" s="101"/>
      <c r="E10" s="14" t="s">
        <v>11</v>
      </c>
      <c r="F10" s="129" t="s">
        <v>12</v>
      </c>
      <c r="G10" s="129"/>
      <c r="H10" s="129"/>
      <c r="I10" s="14"/>
      <c r="J10" s="14"/>
    </row>
    <row r="11" spans="1:13" ht="15.6">
      <c r="A11" s="17" t="s">
        <v>1</v>
      </c>
      <c r="B11" s="130" t="s">
        <v>2</v>
      </c>
      <c r="C11" s="130"/>
      <c r="D11" s="102"/>
      <c r="E11" s="17" t="s">
        <v>13</v>
      </c>
      <c r="F11" s="17" t="s">
        <v>14</v>
      </c>
      <c r="G11" s="17" t="s">
        <v>15</v>
      </c>
      <c r="H11" s="17" t="s">
        <v>16</v>
      </c>
      <c r="I11" s="17"/>
      <c r="J11" s="17" t="s">
        <v>17</v>
      </c>
    </row>
    <row r="12" spans="1:13" ht="15.6">
      <c r="A12" s="15"/>
      <c r="B12" s="15"/>
      <c r="C12" s="15"/>
      <c r="D12" s="15"/>
      <c r="E12" s="18" t="s">
        <v>18</v>
      </c>
      <c r="F12" s="19">
        <f>+E12-1</f>
        <v>-2</v>
      </c>
      <c r="G12" s="19">
        <f t="shared" ref="G12:H12" si="0">+F12-1</f>
        <v>-3</v>
      </c>
      <c r="H12" s="19">
        <f t="shared" si="0"/>
        <v>-4</v>
      </c>
      <c r="I12" s="14"/>
      <c r="J12" s="18" t="s">
        <v>19</v>
      </c>
    </row>
    <row r="13" spans="1:13" ht="15">
      <c r="A13" s="15"/>
      <c r="B13" s="15"/>
      <c r="C13" s="15"/>
      <c r="D13" s="15"/>
      <c r="E13" s="15"/>
      <c r="F13" s="15"/>
      <c r="G13" s="15"/>
      <c r="H13" s="15"/>
      <c r="I13" s="15"/>
      <c r="J13" s="15"/>
    </row>
    <row r="14" spans="1:13" ht="22.5" customHeight="1">
      <c r="A14" s="20">
        <f>MAX(A9:A13)+1</f>
        <v>1</v>
      </c>
      <c r="B14" s="15" t="s">
        <v>62</v>
      </c>
      <c r="C14" s="15"/>
      <c r="D14" s="15"/>
      <c r="E14" s="21">
        <v>2621991.642</v>
      </c>
      <c r="F14" s="21"/>
      <c r="G14" s="15"/>
      <c r="H14" s="15"/>
      <c r="I14" s="15"/>
      <c r="J14" s="83" t="s">
        <v>60</v>
      </c>
      <c r="K14" s="22"/>
      <c r="M14" s="88"/>
    </row>
    <row r="15" spans="1:13" ht="23.25" customHeight="1">
      <c r="A15" s="20">
        <f t="shared" ref="A15:A28" si="1">MAX(A10:A14)+1</f>
        <v>2</v>
      </c>
      <c r="B15" s="15" t="s">
        <v>20</v>
      </c>
      <c r="C15" s="15"/>
      <c r="D15" s="15"/>
      <c r="E15" s="23">
        <f>'Exhibit No.___(MPG-40)b'!F14</f>
        <v>4.4639999999999999E-2</v>
      </c>
      <c r="F15" s="23"/>
      <c r="G15" s="15"/>
      <c r="H15" s="15"/>
      <c r="I15" s="15"/>
      <c r="J15" s="85" t="s">
        <v>54</v>
      </c>
    </row>
    <row r="16" spans="1:13" ht="23.25" customHeight="1">
      <c r="A16" s="20">
        <f t="shared" si="1"/>
        <v>3</v>
      </c>
      <c r="B16" s="15" t="s">
        <v>21</v>
      </c>
      <c r="C16" s="15"/>
      <c r="D16" s="15"/>
      <c r="E16" s="23">
        <f>'Exhibit No.___(MPG-40)b'!G17</f>
        <v>0.1024853008441501</v>
      </c>
      <c r="F16" s="23"/>
      <c r="G16" s="15"/>
      <c r="H16" s="15"/>
      <c r="I16" s="15"/>
      <c r="J16" s="85" t="s">
        <v>55</v>
      </c>
      <c r="L16" s="24"/>
    </row>
    <row r="17" spans="1:13" ht="23.25" customHeight="1">
      <c r="A17" s="20">
        <f t="shared" si="1"/>
        <v>4</v>
      </c>
      <c r="B17" s="15" t="s">
        <v>22</v>
      </c>
      <c r="C17" s="15"/>
      <c r="D17" s="15"/>
      <c r="E17" s="21">
        <f>E14*E15</f>
        <v>117045.70689888</v>
      </c>
      <c r="F17" s="21"/>
      <c r="G17" s="15"/>
      <c r="H17" s="15"/>
      <c r="I17" s="15"/>
      <c r="J17" s="84" t="s">
        <v>23</v>
      </c>
      <c r="L17" s="24"/>
    </row>
    <row r="18" spans="1:13" ht="23.25" customHeight="1">
      <c r="A18" s="20">
        <f t="shared" si="1"/>
        <v>5</v>
      </c>
      <c r="B18" s="15" t="s">
        <v>24</v>
      </c>
      <c r="C18" s="15"/>
      <c r="D18" s="15"/>
      <c r="E18" s="21">
        <f>E14*E16</f>
        <v>268715.6022412171</v>
      </c>
      <c r="F18" s="21"/>
      <c r="G18" s="15"/>
      <c r="H18" s="15"/>
      <c r="I18" s="15"/>
      <c r="J18" s="84" t="s">
        <v>25</v>
      </c>
      <c r="M18" s="88"/>
    </row>
    <row r="19" spans="1:13" ht="21" customHeight="1">
      <c r="A19" s="20">
        <f t="shared" si="1"/>
        <v>6</v>
      </c>
      <c r="B19" s="15" t="s">
        <v>63</v>
      </c>
      <c r="C19" s="15"/>
      <c r="D19" s="15"/>
      <c r="E19" s="21">
        <v>181008.92300000001</v>
      </c>
      <c r="F19" s="21"/>
      <c r="G19" s="25"/>
      <c r="H19" s="26"/>
      <c r="I19" s="15"/>
      <c r="J19" s="83" t="s">
        <v>60</v>
      </c>
      <c r="M19" s="88"/>
    </row>
    <row r="20" spans="1:13" ht="23.25" customHeight="1">
      <c r="A20" s="20">
        <f t="shared" si="1"/>
        <v>7</v>
      </c>
      <c r="B20" s="15" t="s">
        <v>26</v>
      </c>
      <c r="C20" s="15"/>
      <c r="D20" s="15"/>
      <c r="E20" s="21">
        <f>+'MPG-40_S&amp;P_Workpaper'!C9</f>
        <v>49795.519364259177</v>
      </c>
      <c r="F20" s="21"/>
      <c r="G20" s="15"/>
      <c r="H20" s="27"/>
      <c r="I20" s="15"/>
      <c r="J20" s="123" t="s">
        <v>349</v>
      </c>
      <c r="M20" s="88"/>
    </row>
    <row r="21" spans="1:13" ht="19.5" customHeight="1">
      <c r="A21" s="20">
        <f t="shared" si="1"/>
        <v>8</v>
      </c>
      <c r="B21" s="15" t="s">
        <v>27</v>
      </c>
      <c r="C21" s="15"/>
      <c r="D21" s="15"/>
      <c r="E21" s="21">
        <v>68601.444000000003</v>
      </c>
      <c r="F21" s="21"/>
      <c r="G21" s="15"/>
      <c r="H21" s="15"/>
      <c r="I21" s="15"/>
      <c r="J21" s="83" t="s">
        <v>60</v>
      </c>
      <c r="K21" s="88"/>
    </row>
    <row r="22" spans="1:13" ht="23.25" customHeight="1">
      <c r="A22" s="20">
        <f t="shared" si="1"/>
        <v>9</v>
      </c>
      <c r="B22" s="15" t="s">
        <v>28</v>
      </c>
      <c r="C22" s="15"/>
      <c r="D22" s="15"/>
      <c r="E22" s="21">
        <f>E17+SUM(E19:E21)</f>
        <v>416451.59326313919</v>
      </c>
      <c r="F22" s="21"/>
      <c r="G22" s="15"/>
      <c r="H22" s="15"/>
      <c r="I22" s="15"/>
      <c r="J22" s="85" t="s">
        <v>29</v>
      </c>
    </row>
    <row r="23" spans="1:13" ht="23.25" customHeight="1">
      <c r="A23" s="20">
        <f t="shared" si="1"/>
        <v>10</v>
      </c>
      <c r="B23" s="15" t="s">
        <v>30</v>
      </c>
      <c r="C23" s="15"/>
      <c r="D23" s="124">
        <v>20112</v>
      </c>
      <c r="E23" s="103">
        <f>+'MPG-40_S&amp;P_Workpaper'!C16</f>
        <v>31372.980635740823</v>
      </c>
      <c r="F23" s="21"/>
      <c r="G23" s="15"/>
      <c r="H23" s="15"/>
      <c r="I23" s="15"/>
      <c r="J23" s="123" t="s">
        <v>349</v>
      </c>
    </row>
    <row r="24" spans="1:13" ht="23.25" customHeight="1">
      <c r="A24" s="20">
        <f t="shared" si="1"/>
        <v>11</v>
      </c>
      <c r="B24" s="15" t="s">
        <v>31</v>
      </c>
      <c r="C24" s="15"/>
      <c r="D24" s="124">
        <v>519632</v>
      </c>
      <c r="E24" s="103">
        <f>SUM(E18:E20)+E23</f>
        <v>530893.02524121711</v>
      </c>
      <c r="F24" s="21"/>
      <c r="G24" s="15"/>
      <c r="H24" s="15"/>
      <c r="I24" s="15"/>
      <c r="J24" s="84" t="s">
        <v>32</v>
      </c>
    </row>
    <row r="25" spans="1:13" ht="9.75" customHeight="1" thickBot="1">
      <c r="A25" s="20"/>
      <c r="B25" s="15"/>
      <c r="C25" s="15"/>
      <c r="D25" s="15"/>
      <c r="E25" s="21"/>
      <c r="F25" s="21"/>
      <c r="G25" s="15"/>
      <c r="H25" s="15"/>
      <c r="I25" s="15"/>
      <c r="J25" s="84"/>
    </row>
    <row r="26" spans="1:13" s="34" customFormat="1" ht="23.25" customHeight="1">
      <c r="A26" s="28">
        <f t="shared" si="1"/>
        <v>12</v>
      </c>
      <c r="B26" s="29" t="s">
        <v>33</v>
      </c>
      <c r="C26" s="29"/>
      <c r="D26" s="29"/>
      <c r="E26" s="30">
        <f>+'Errata Exhibit No.___(MPG-40)c'!E17</f>
        <v>0.53409522316437019</v>
      </c>
      <c r="F26" s="31"/>
      <c r="G26" s="32"/>
      <c r="H26" s="33"/>
      <c r="I26" s="29"/>
      <c r="J26" s="83" t="s">
        <v>59</v>
      </c>
    </row>
    <row r="27" spans="1:13" s="34" customFormat="1" ht="23.25" customHeight="1">
      <c r="A27" s="28">
        <f t="shared" si="1"/>
        <v>13</v>
      </c>
      <c r="B27" s="29" t="s">
        <v>34</v>
      </c>
      <c r="C27" s="29"/>
      <c r="D27" s="125" t="s">
        <v>350</v>
      </c>
      <c r="E27" s="104">
        <f>(E14*E26)/E24</f>
        <v>2.637806760661094</v>
      </c>
      <c r="F27" s="35" t="s">
        <v>35</v>
      </c>
      <c r="G27" s="36" t="s">
        <v>36</v>
      </c>
      <c r="H27" s="37" t="s">
        <v>37</v>
      </c>
      <c r="I27" s="29"/>
      <c r="J27" s="84" t="s">
        <v>38</v>
      </c>
    </row>
    <row r="28" spans="1:13" s="34" customFormat="1" ht="23.25" customHeight="1" thickBot="1">
      <c r="A28" s="28">
        <f t="shared" si="1"/>
        <v>14</v>
      </c>
      <c r="B28" s="29" t="s">
        <v>39</v>
      </c>
      <c r="C28" s="29"/>
      <c r="D28" s="29"/>
      <c r="E28" s="38">
        <f>E22/(E14*E26)</f>
        <v>0.29738189955624605</v>
      </c>
      <c r="F28" s="39" t="s">
        <v>40</v>
      </c>
      <c r="G28" s="40" t="s">
        <v>41</v>
      </c>
      <c r="H28" s="41" t="s">
        <v>42</v>
      </c>
      <c r="I28" s="29"/>
      <c r="J28" s="84" t="s">
        <v>43</v>
      </c>
    </row>
    <row r="29" spans="1:13" ht="15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3" ht="15">
      <c r="A30" s="15"/>
      <c r="B30" s="15"/>
      <c r="C30" s="15"/>
      <c r="D30" s="15"/>
      <c r="E30" s="25"/>
      <c r="F30" s="15"/>
      <c r="G30" s="15"/>
      <c r="H30" s="15"/>
      <c r="I30" s="15"/>
      <c r="J30" s="15"/>
    </row>
    <row r="31" spans="1:13" ht="15">
      <c r="A31" s="15"/>
      <c r="B31" s="42"/>
      <c r="C31" s="15"/>
      <c r="D31" s="15"/>
      <c r="E31" s="25"/>
      <c r="F31" s="43"/>
      <c r="G31" s="43"/>
      <c r="H31" s="15"/>
      <c r="I31" s="15"/>
      <c r="J31" s="15"/>
    </row>
    <row r="32" spans="1:13" ht="15">
      <c r="A32" s="15"/>
      <c r="B32" s="15" t="s">
        <v>44</v>
      </c>
      <c r="C32" s="15"/>
      <c r="D32" s="15"/>
      <c r="E32" s="15"/>
      <c r="F32" s="15"/>
      <c r="G32" s="15"/>
      <c r="H32" s="15"/>
      <c r="I32" s="15"/>
      <c r="J32" s="15"/>
    </row>
    <row r="33" spans="1:10" ht="17.399999999999999">
      <c r="A33" s="15"/>
      <c r="B33" s="44" t="s">
        <v>45</v>
      </c>
      <c r="C33" s="15"/>
      <c r="D33" s="15"/>
      <c r="E33" s="15"/>
      <c r="F33" s="15"/>
      <c r="G33" s="15"/>
      <c r="H33" s="15"/>
      <c r="I33" s="15"/>
      <c r="J33" s="15"/>
    </row>
    <row r="34" spans="1:10" ht="17.399999999999999">
      <c r="A34" s="15"/>
      <c r="B34" s="44" t="s">
        <v>67</v>
      </c>
      <c r="C34" s="15"/>
      <c r="D34" s="15"/>
      <c r="E34" s="15"/>
      <c r="F34" s="15"/>
      <c r="G34" s="15"/>
      <c r="H34" s="15"/>
      <c r="I34" s="15"/>
      <c r="J34" s="15"/>
    </row>
    <row r="35" spans="1:10" ht="15">
      <c r="A35" s="15"/>
      <c r="B35" s="42"/>
      <c r="C35" s="15"/>
      <c r="D35" s="15"/>
      <c r="E35" s="15"/>
      <c r="F35" s="15"/>
      <c r="G35" s="15"/>
      <c r="H35" s="15"/>
      <c r="I35" s="15"/>
      <c r="J35" s="15"/>
    </row>
    <row r="36" spans="1:10" ht="15">
      <c r="A36" s="15"/>
      <c r="B36" s="15" t="s">
        <v>46</v>
      </c>
      <c r="C36" s="15"/>
      <c r="D36" s="15"/>
      <c r="E36" s="15"/>
      <c r="F36" s="15"/>
      <c r="G36" s="15"/>
      <c r="H36" s="15"/>
      <c r="I36" s="15"/>
      <c r="J36" s="15"/>
    </row>
    <row r="37" spans="1:10" ht="15">
      <c r="A37" s="15"/>
      <c r="B37" s="15" t="s">
        <v>64</v>
      </c>
      <c r="C37" s="15"/>
      <c r="D37" s="15"/>
      <c r="E37" s="15"/>
      <c r="F37" s="15"/>
      <c r="G37" s="15"/>
      <c r="H37" s="15"/>
      <c r="I37" s="15"/>
      <c r="J37" s="15"/>
    </row>
    <row r="38" spans="1:10" ht="15">
      <c r="B38" s="45" t="s">
        <v>47</v>
      </c>
    </row>
  </sheetData>
  <mergeCells count="5">
    <mergeCell ref="A1:J1"/>
    <mergeCell ref="A5:J5"/>
    <mergeCell ref="A6:J6"/>
    <mergeCell ref="F10:H10"/>
    <mergeCell ref="B11:C11"/>
  </mergeCells>
  <printOptions horizontalCentered="1"/>
  <pageMargins left="0.7" right="0.7" top="1.25" bottom="0.75" header="0.5" footer="0.3"/>
  <pageSetup scale="49" orientation="portrait" r:id="rId1"/>
  <headerFooter>
    <oddHeader>&amp;R&amp;14Exhibit No.___(MPG-40)
Page 1 of 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zoomScale="80" zoomScaleNormal="80" workbookViewId="0">
      <selection activeCell="G16" sqref="G16"/>
    </sheetView>
  </sheetViews>
  <sheetFormatPr defaultRowHeight="13.8"/>
  <cols>
    <col min="1" max="1" width="9.3984375" bestFit="1" customWidth="1"/>
    <col min="2" max="2" width="10.59765625" customWidth="1"/>
    <col min="3" max="3" width="6.09765625" customWidth="1"/>
    <col min="4" max="4" width="12.3984375" customWidth="1"/>
    <col min="5" max="5" width="11.3984375" customWidth="1"/>
    <col min="6" max="6" width="12.5" customWidth="1"/>
    <col min="7" max="7" width="10.19921875" bestFit="1" customWidth="1"/>
    <col min="9" max="9" width="17" bestFit="1" customWidth="1"/>
    <col min="10" max="10" width="15.8984375" bestFit="1" customWidth="1"/>
    <col min="11" max="13" width="14.8984375" bestFit="1" customWidth="1"/>
  </cols>
  <sheetData>
    <row r="1" spans="1:10" ht="24.6">
      <c r="A1" s="131" t="str">
        <f>+'Errata Exhibit No.___(MPG-40)a'!A1:J1</f>
        <v>Puget Sound Energy</v>
      </c>
      <c r="B1" s="131"/>
      <c r="C1" s="131"/>
      <c r="D1" s="131"/>
      <c r="E1" s="131"/>
      <c r="F1" s="131"/>
      <c r="G1" s="131"/>
      <c r="J1" s="97"/>
    </row>
    <row r="2" spans="1:10">
      <c r="J2" s="97"/>
    </row>
    <row r="3" spans="1:10">
      <c r="J3" s="97"/>
    </row>
    <row r="4" spans="1:10">
      <c r="J4" s="97"/>
    </row>
    <row r="5" spans="1:10" ht="21">
      <c r="A5" s="132" t="str">
        <f>+'Errata Exhibit No.___(MPG-40)a'!A5:J5</f>
        <v>Standard &amp; Poor's Credit Metrics</v>
      </c>
      <c r="B5" s="132"/>
      <c r="C5" s="132"/>
      <c r="D5" s="132"/>
      <c r="E5" s="132"/>
      <c r="F5" s="132"/>
      <c r="G5" s="132"/>
      <c r="J5" s="97"/>
    </row>
    <row r="6" spans="1:10" ht="17.399999999999999">
      <c r="A6" s="133" t="s">
        <v>48</v>
      </c>
      <c r="B6" s="133"/>
      <c r="C6" s="133"/>
      <c r="D6" s="133"/>
      <c r="E6" s="133"/>
      <c r="F6" s="133"/>
      <c r="G6" s="133"/>
      <c r="J6" s="97"/>
    </row>
    <row r="7" spans="1:10">
      <c r="J7" s="97"/>
    </row>
    <row r="8" spans="1:10">
      <c r="J8" s="97"/>
    </row>
    <row r="9" spans="1:10">
      <c r="A9" s="1"/>
      <c r="B9" s="2"/>
      <c r="C9" s="2"/>
      <c r="D9" s="1"/>
      <c r="E9" s="3"/>
      <c r="F9" s="3"/>
      <c r="G9" s="1" t="s">
        <v>49</v>
      </c>
      <c r="J9" s="97"/>
    </row>
    <row r="10" spans="1:10">
      <c r="A10" s="1"/>
      <c r="B10" s="2"/>
      <c r="C10" s="2"/>
      <c r="D10" s="1"/>
      <c r="E10" s="3"/>
      <c r="F10" s="3" t="s">
        <v>0</v>
      </c>
      <c r="G10" s="1" t="s">
        <v>0</v>
      </c>
      <c r="J10" s="97"/>
    </row>
    <row r="11" spans="1:10" ht="16.2">
      <c r="A11" s="4" t="s">
        <v>1</v>
      </c>
      <c r="B11" s="134" t="s">
        <v>2</v>
      </c>
      <c r="C11" s="134"/>
      <c r="D11" s="47" t="s">
        <v>51</v>
      </c>
      <c r="E11" s="5" t="s">
        <v>4</v>
      </c>
      <c r="F11" s="5" t="s">
        <v>4</v>
      </c>
      <c r="G11" s="4" t="s">
        <v>4</v>
      </c>
      <c r="J11" s="97"/>
    </row>
    <row r="12" spans="1:10">
      <c r="A12" s="1"/>
      <c r="B12" s="1"/>
      <c r="C12" s="1"/>
      <c r="D12" s="48">
        <v>-1</v>
      </c>
      <c r="E12" s="48">
        <f>+D12-1</f>
        <v>-2</v>
      </c>
      <c r="F12" s="48">
        <f t="shared" ref="F12:G12" si="0">+E12-1</f>
        <v>-3</v>
      </c>
      <c r="G12" s="48">
        <f t="shared" si="0"/>
        <v>-4</v>
      </c>
      <c r="H12" s="48"/>
      <c r="J12" s="97"/>
    </row>
    <row r="13" spans="1:10">
      <c r="A13" s="6"/>
      <c r="B13" s="7"/>
      <c r="C13" s="7"/>
      <c r="D13" s="6"/>
      <c r="E13" s="8"/>
      <c r="F13" s="49"/>
      <c r="G13" s="6"/>
      <c r="J13" s="97"/>
    </row>
    <row r="14" spans="1:10" ht="21" customHeight="1">
      <c r="A14" s="9">
        <v>1</v>
      </c>
      <c r="B14" s="10" t="s">
        <v>6</v>
      </c>
      <c r="C14" s="50"/>
      <c r="D14" s="90">
        <v>0.48</v>
      </c>
      <c r="E14" s="52">
        <v>9.2999999999999999E-2</v>
      </c>
      <c r="F14" s="51">
        <f>+D14*E14</f>
        <v>4.4639999999999999E-2</v>
      </c>
      <c r="G14" s="51">
        <f>F14*$G$19</f>
        <v>7.1845300844150098E-2</v>
      </c>
      <c r="J14" s="97"/>
    </row>
    <row r="15" spans="1:10" ht="21" customHeight="1">
      <c r="A15" s="9">
        <v>2</v>
      </c>
      <c r="B15" s="10" t="s">
        <v>56</v>
      </c>
      <c r="C15" s="50"/>
      <c r="D15" s="90">
        <v>0.04</v>
      </c>
      <c r="E15" s="52">
        <v>2.6800000000000001E-2</v>
      </c>
      <c r="F15" s="51">
        <f>+D15*E15</f>
        <v>1.072E-3</v>
      </c>
      <c r="G15" s="51">
        <f>F15</f>
        <v>1.072E-3</v>
      </c>
      <c r="J15" s="97"/>
    </row>
    <row r="16" spans="1:10" ht="21" customHeight="1">
      <c r="A16" s="9">
        <v>2</v>
      </c>
      <c r="B16" s="10" t="s">
        <v>5</v>
      </c>
      <c r="C16" s="50"/>
      <c r="D16" s="91">
        <v>0.48</v>
      </c>
      <c r="E16" s="52">
        <v>6.1600000000000002E-2</v>
      </c>
      <c r="F16" s="53">
        <f>+D16*E16</f>
        <v>2.9568000000000001E-2</v>
      </c>
      <c r="G16" s="53">
        <f>F16</f>
        <v>2.9568000000000001E-2</v>
      </c>
      <c r="I16" s="89"/>
      <c r="J16" s="97"/>
    </row>
    <row r="17" spans="1:13" ht="21" customHeight="1">
      <c r="A17" s="9">
        <v>3</v>
      </c>
      <c r="B17" s="54" t="s">
        <v>7</v>
      </c>
      <c r="C17" s="54"/>
      <c r="D17" s="92">
        <f>SUM(D14:D16)</f>
        <v>1</v>
      </c>
      <c r="E17" s="51"/>
      <c r="F17" s="55">
        <f>SUM(F14:F16)</f>
        <v>7.528E-2</v>
      </c>
      <c r="G17" s="55">
        <f>SUM(G14:G16)</f>
        <v>0.1024853008441501</v>
      </c>
      <c r="H17" s="89"/>
      <c r="I17" s="86"/>
      <c r="J17" s="98"/>
      <c r="K17" s="86"/>
    </row>
    <row r="18" spans="1:13" ht="21" customHeight="1">
      <c r="A18" s="9"/>
      <c r="C18" s="50"/>
      <c r="D18" s="57"/>
      <c r="E18" s="51"/>
      <c r="F18" s="58"/>
      <c r="G18" s="55"/>
      <c r="I18" s="89"/>
      <c r="J18" s="98"/>
      <c r="K18" s="56"/>
    </row>
    <row r="19" spans="1:13" s="13" customFormat="1" ht="21" customHeight="1">
      <c r="A19" s="59">
        <f>MAX(A10:A18)+1</f>
        <v>4</v>
      </c>
      <c r="B19" s="60" t="s">
        <v>53</v>
      </c>
      <c r="C19" s="60"/>
      <c r="D19" s="61"/>
      <c r="E19" s="61"/>
      <c r="F19" s="62"/>
      <c r="G19" s="96">
        <f>1/J19</f>
        <v>1.6094377429245095</v>
      </c>
      <c r="H19" s="11"/>
      <c r="J19" s="99">
        <v>0.62133499999999997</v>
      </c>
    </row>
    <row r="20" spans="1:13">
      <c r="A20" s="9"/>
      <c r="C20" s="7"/>
      <c r="D20" s="8"/>
      <c r="E20" s="8"/>
      <c r="F20" s="12"/>
      <c r="G20" s="63"/>
      <c r="J20" s="97"/>
    </row>
    <row r="21" spans="1:13">
      <c r="B21" s="64"/>
      <c r="J21" s="97"/>
      <c r="K21" s="65"/>
      <c r="L21" s="65"/>
      <c r="M21" s="65"/>
    </row>
    <row r="22" spans="1:13">
      <c r="B22" s="7" t="s">
        <v>44</v>
      </c>
      <c r="J22" s="100"/>
      <c r="K22" s="66"/>
      <c r="L22" s="66"/>
      <c r="M22" s="66"/>
    </row>
    <row r="23" spans="1:13" ht="16.2">
      <c r="B23" s="67" t="s">
        <v>68</v>
      </c>
      <c r="J23" s="97"/>
      <c r="K23" s="66"/>
      <c r="L23" s="66"/>
      <c r="M23" s="66"/>
    </row>
    <row r="24" spans="1:13" hidden="1">
      <c r="B24" s="68"/>
      <c r="C24" s="69"/>
      <c r="D24" s="69"/>
      <c r="J24" s="97"/>
      <c r="K24" s="66"/>
      <c r="L24" s="66"/>
      <c r="M24" s="66"/>
    </row>
    <row r="25" spans="1:13" ht="16.2">
      <c r="A25" s="13"/>
      <c r="B25" s="83" t="s">
        <v>61</v>
      </c>
      <c r="C25" s="13"/>
      <c r="D25" s="13"/>
      <c r="E25" s="13"/>
      <c r="F25" s="13"/>
      <c r="G25" s="13"/>
      <c r="J25" s="97"/>
      <c r="K25" s="70"/>
      <c r="L25" s="70"/>
      <c r="M25" s="70"/>
    </row>
  </sheetData>
  <mergeCells count="4">
    <mergeCell ref="A1:G1"/>
    <mergeCell ref="A5:G5"/>
    <mergeCell ref="A6:G6"/>
    <mergeCell ref="B11:C11"/>
  </mergeCells>
  <printOptions horizontalCentered="1"/>
  <pageMargins left="0.7" right="0.7" top="1.25" bottom="0.75" header="0.5" footer="0.3"/>
  <pageSetup scale="71" orientation="portrait" r:id="rId1"/>
  <headerFooter>
    <oddHeader>&amp;R&amp;13Exhibit No.___(MPG-40)
Page 2 of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tabSelected="1" zoomScale="80" zoomScaleNormal="80" workbookViewId="0">
      <selection sqref="A1:E1"/>
    </sheetView>
  </sheetViews>
  <sheetFormatPr defaultRowHeight="13.8"/>
  <cols>
    <col min="1" max="1" width="13.09765625" customWidth="1"/>
    <col min="2" max="2" width="18" customWidth="1"/>
    <col min="3" max="3" width="23.69921875" customWidth="1"/>
    <col min="4" max="4" width="13.09765625" bestFit="1" customWidth="1"/>
    <col min="5" max="5" width="12.69921875" customWidth="1"/>
  </cols>
  <sheetData>
    <row r="1" spans="1:5" ht="24.6">
      <c r="A1" s="131" t="str">
        <f>+'Exhibit No.___(MPG-40)b'!A1:G1</f>
        <v>Puget Sound Energy</v>
      </c>
      <c r="B1" s="131"/>
      <c r="C1" s="131"/>
      <c r="D1" s="131"/>
      <c r="E1" s="131"/>
    </row>
    <row r="5" spans="1:5" ht="21">
      <c r="A5" s="132" t="str">
        <f>'Exhibit No.___(MPG-40)b'!A5:G5</f>
        <v>Standard &amp; Poor's Credit Metrics</v>
      </c>
      <c r="B5" s="132"/>
      <c r="C5" s="132"/>
      <c r="D5" s="132"/>
      <c r="E5" s="132"/>
    </row>
    <row r="6" spans="1:5" ht="17.399999999999999">
      <c r="A6" s="133" t="s">
        <v>50</v>
      </c>
      <c r="B6" s="133"/>
      <c r="C6" s="133"/>
      <c r="D6" s="133"/>
      <c r="E6" s="133"/>
    </row>
    <row r="7" spans="1:5">
      <c r="A7" s="136" t="s">
        <v>9</v>
      </c>
      <c r="B7" s="136"/>
      <c r="C7" s="136"/>
      <c r="D7" s="136"/>
      <c r="E7" s="136"/>
    </row>
    <row r="8" spans="1:5">
      <c r="D8" s="46"/>
    </row>
    <row r="9" spans="1:5">
      <c r="A9" s="71"/>
      <c r="B9" s="71"/>
      <c r="C9" s="71"/>
      <c r="D9" s="46"/>
      <c r="E9" s="71"/>
    </row>
    <row r="10" spans="1:5" ht="16.2">
      <c r="A10" s="72" t="s">
        <v>1</v>
      </c>
      <c r="B10" s="135" t="s">
        <v>2</v>
      </c>
      <c r="C10" s="135"/>
      <c r="D10" s="73" t="s">
        <v>52</v>
      </c>
      <c r="E10" s="72" t="s">
        <v>3</v>
      </c>
    </row>
    <row r="11" spans="1:5">
      <c r="A11" s="71"/>
      <c r="B11" s="71"/>
      <c r="C11" s="71"/>
      <c r="D11" s="48">
        <v>-1</v>
      </c>
      <c r="E11" s="48">
        <f>+D11-1</f>
        <v>-2</v>
      </c>
    </row>
    <row r="12" spans="1:5">
      <c r="D12" s="13"/>
    </row>
    <row r="13" spans="1:5" ht="22.5" customHeight="1">
      <c r="A13" s="74">
        <v>1</v>
      </c>
      <c r="B13" s="75" t="s">
        <v>5</v>
      </c>
      <c r="C13" s="75"/>
      <c r="D13" s="76">
        <v>3773860</v>
      </c>
      <c r="E13" s="93">
        <f>+D13/$D$20</f>
        <v>0.46590477683562975</v>
      </c>
    </row>
    <row r="14" spans="1:5" ht="22.5" customHeight="1">
      <c r="A14" s="74">
        <v>2</v>
      </c>
      <c r="B14" s="75" t="s">
        <v>56</v>
      </c>
      <c r="C14" s="75"/>
      <c r="D14" s="77">
        <v>267878.28000000003</v>
      </c>
      <c r="E14" s="93">
        <f>+D14/D20</f>
        <v>3.3071118235046437E-2</v>
      </c>
    </row>
    <row r="15" spans="1:5" ht="22.5" customHeight="1">
      <c r="A15" s="74">
        <f t="shared" ref="A15:A17" si="0">MAX(A10:A14)+1</f>
        <v>3</v>
      </c>
      <c r="B15" s="75" t="s">
        <v>57</v>
      </c>
      <c r="C15" s="75"/>
      <c r="D15" s="77">
        <f>+'S&amp;P_Balance Sheet'!C38*1000</f>
        <v>110368.91748960604</v>
      </c>
      <c r="E15" s="93">
        <f>+D15/$D$20</f>
        <v>1.3625679244218106E-2</v>
      </c>
    </row>
    <row r="16" spans="1:5" ht="22.5" customHeight="1">
      <c r="A16" s="74">
        <f t="shared" si="0"/>
        <v>4</v>
      </c>
      <c r="B16" s="75" t="s">
        <v>58</v>
      </c>
      <c r="C16" s="75"/>
      <c r="D16" s="78">
        <f>+'S&amp;P_Balance Sheet'!C45*1000</f>
        <v>174100</v>
      </c>
      <c r="E16" s="94">
        <f>+D16/$D$20</f>
        <v>2.1493648849475907E-2</v>
      </c>
    </row>
    <row r="17" spans="1:5" ht="22.5" customHeight="1">
      <c r="A17" s="74">
        <f t="shared" si="0"/>
        <v>5</v>
      </c>
      <c r="B17" s="75" t="s">
        <v>66</v>
      </c>
      <c r="C17" s="75"/>
      <c r="D17" s="77">
        <f>SUM(D13:D16)</f>
        <v>4326207.1974896062</v>
      </c>
      <c r="E17" s="93">
        <f>SUM(E13:E16)</f>
        <v>0.53409522316437019</v>
      </c>
    </row>
    <row r="18" spans="1:5" ht="12.75" customHeight="1">
      <c r="A18" s="74"/>
      <c r="B18" s="75"/>
      <c r="C18" s="75"/>
      <c r="D18" s="77"/>
      <c r="E18" s="93"/>
    </row>
    <row r="19" spans="1:5" ht="22.5" customHeight="1">
      <c r="A19" s="74">
        <v>6</v>
      </c>
      <c r="B19" s="75" t="s">
        <v>6</v>
      </c>
      <c r="C19" s="75"/>
      <c r="D19" s="87">
        <v>3773860</v>
      </c>
      <c r="E19" s="94">
        <f>+D19/$D$20</f>
        <v>0.46590477683562975</v>
      </c>
    </row>
    <row r="20" spans="1:5" ht="22.5" customHeight="1">
      <c r="A20" s="74">
        <f>MAX(A11:A19)+1</f>
        <v>7</v>
      </c>
      <c r="B20" s="79" t="s">
        <v>7</v>
      </c>
      <c r="C20" s="79"/>
      <c r="D20" s="80">
        <f>+D19+D17</f>
        <v>8100067.1974896062</v>
      </c>
      <c r="E20" s="95">
        <f>+E19+E17</f>
        <v>1</v>
      </c>
    </row>
    <row r="21" spans="1:5">
      <c r="E21" s="81"/>
    </row>
    <row r="23" spans="1:5">
      <c r="B23" s="82"/>
    </row>
    <row r="24" spans="1:5">
      <c r="B24" t="s">
        <v>44</v>
      </c>
    </row>
    <row r="25" spans="1:5" ht="16.2">
      <c r="B25" s="67" t="s">
        <v>68</v>
      </c>
      <c r="C25" s="13"/>
      <c r="D25" s="13"/>
    </row>
    <row r="26" spans="1:5" ht="16.2">
      <c r="B26" s="122" t="s">
        <v>351</v>
      </c>
    </row>
  </sheetData>
  <mergeCells count="5">
    <mergeCell ref="A1:E1"/>
    <mergeCell ref="A5:E5"/>
    <mergeCell ref="A6:E6"/>
    <mergeCell ref="B10:C10"/>
    <mergeCell ref="A7:E7"/>
  </mergeCells>
  <printOptions horizontalCentered="1"/>
  <pageMargins left="0.7" right="0.7" top="1.25" bottom="0.75" header="0.5" footer="0.3"/>
  <pageSetup scale="90" orientation="portrait" r:id="rId1"/>
  <headerFooter>
    <oddHeader>&amp;RExhibit No.___(MPG-40)
Page 3 of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B5:E22"/>
  <sheetViews>
    <sheetView workbookViewId="0">
      <selection activeCell="C14" sqref="C14"/>
    </sheetView>
  </sheetViews>
  <sheetFormatPr defaultColWidth="9" defaultRowHeight="13.2"/>
  <cols>
    <col min="1" max="1" width="9" style="105"/>
    <col min="2" max="2" width="39.8984375" style="105" customWidth="1"/>
    <col min="3" max="3" width="11.59765625" style="105" bestFit="1" customWidth="1"/>
    <col min="4" max="16384" width="9" style="105"/>
  </cols>
  <sheetData>
    <row r="5" spans="2:5">
      <c r="B5" s="105" t="s">
        <v>72</v>
      </c>
    </row>
    <row r="6" spans="2:5" ht="18.75" customHeight="1">
      <c r="B6" s="108" t="str">
        <f>+'S&amp;P_Income Statement'!A45</f>
        <v>Plus: PPA depreciation</v>
      </c>
      <c r="C6" s="111">
        <f>+'S&amp;P_Income Statement'!C45*1000</f>
        <v>41300</v>
      </c>
    </row>
    <row r="7" spans="2:5" ht="13.8">
      <c r="B7" s="108" t="str">
        <f>+'S&amp;P_Income Statement'!A207</f>
        <v>Plus: OLA rent</v>
      </c>
      <c r="C7" s="111">
        <f>+'S&amp;P_Income Statement'!C207*1000</f>
        <v>16420.5</v>
      </c>
    </row>
    <row r="8" spans="2:5" ht="15">
      <c r="B8" s="108" t="str">
        <f>+'S&amp;P_Income Statement'!A208</f>
        <v>Less: OLA interest</v>
      </c>
      <c r="C8" s="112">
        <f>+'S&amp;P_Income Statement'!C208*1000</f>
        <v>-7924.9806357408224</v>
      </c>
    </row>
    <row r="9" spans="2:5" ht="13.8">
      <c r="B9" s="105" t="s">
        <v>7</v>
      </c>
      <c r="C9" s="111">
        <f>SUM(C6:C8)</f>
        <v>49795.519364259177</v>
      </c>
    </row>
    <row r="12" spans="2:5">
      <c r="B12" s="105" t="s">
        <v>71</v>
      </c>
    </row>
    <row r="13" spans="2:5" ht="21.75" customHeight="1">
      <c r="B13" s="108" t="s">
        <v>69</v>
      </c>
      <c r="C13" s="106">
        <f>-$C$8</f>
        <v>7924.9806357408224</v>
      </c>
    </row>
    <row r="14" spans="2:5">
      <c r="B14" s="110" t="str">
        <f>+'S&amp;P_Income Statement'!A113</f>
        <v>Plus: Capitalized interest</v>
      </c>
      <c r="C14" s="109">
        <f>+'S&amp;P_Income Statement'!$C$113*1000</f>
        <v>11261</v>
      </c>
      <c r="E14" s="108"/>
    </row>
    <row r="15" spans="2:5" ht="15">
      <c r="B15" s="108" t="str">
        <f>+'S&amp;P_Income Statement'!A228</f>
        <v>Plus: PPA interest expense</v>
      </c>
      <c r="C15" s="107">
        <f>+'S&amp;P_Income Statement'!$C$228*1000</f>
        <v>12187</v>
      </c>
    </row>
    <row r="16" spans="2:5">
      <c r="B16" s="105" t="s">
        <v>7</v>
      </c>
      <c r="C16" s="106">
        <f>SUM(C13:C15)</f>
        <v>31372.980635740823</v>
      </c>
    </row>
    <row r="19" spans="2:3">
      <c r="B19" s="105" t="s">
        <v>70</v>
      </c>
    </row>
    <row r="20" spans="2:3" ht="19.5" customHeight="1">
      <c r="B20" s="108" t="s">
        <v>69</v>
      </c>
      <c r="C20" s="106">
        <f>-$C$8</f>
        <v>7924.9806357408224</v>
      </c>
    </row>
    <row r="21" spans="2:3" ht="15">
      <c r="B21" s="108" t="str">
        <f>+B15</f>
        <v>Plus: PPA interest expense</v>
      </c>
      <c r="C21" s="107">
        <f>+'S&amp;P_Income Statement'!$C$228*1000</f>
        <v>12187</v>
      </c>
    </row>
    <row r="22" spans="2:3">
      <c r="B22" s="105" t="s">
        <v>7</v>
      </c>
      <c r="C22" s="106">
        <f>SUM(C20:C21)</f>
        <v>20111.980635740823</v>
      </c>
    </row>
  </sheetData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M289"/>
  <sheetViews>
    <sheetView showGridLines="0" workbookViewId="0">
      <selection activeCell="D21" sqref="D21"/>
    </sheetView>
  </sheetViews>
  <sheetFormatPr defaultColWidth="9" defaultRowHeight="13.2"/>
  <cols>
    <col min="1" max="13" width="17.5" style="113" customWidth="1"/>
    <col min="14" max="16384" width="9" style="113"/>
  </cols>
  <sheetData>
    <row r="2" spans="1:13">
      <c r="A2" s="137" t="s">
        <v>273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</row>
    <row r="3" spans="1:13">
      <c r="A3" s="115" t="s">
        <v>272</v>
      </c>
      <c r="B3" s="138" t="s">
        <v>271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3">
      <c r="C4" s="115" t="s">
        <v>270</v>
      </c>
      <c r="D4" s="115" t="s">
        <v>270</v>
      </c>
      <c r="E4" s="115" t="s">
        <v>270</v>
      </c>
      <c r="F4" s="115" t="s">
        <v>270</v>
      </c>
      <c r="G4" s="115" t="s">
        <v>270</v>
      </c>
      <c r="H4" s="115" t="s">
        <v>270</v>
      </c>
      <c r="I4" s="115" t="s">
        <v>270</v>
      </c>
      <c r="J4" s="115" t="s">
        <v>270</v>
      </c>
      <c r="K4" s="115" t="s">
        <v>270</v>
      </c>
      <c r="L4" s="115" t="s">
        <v>270</v>
      </c>
      <c r="M4" s="115" t="s">
        <v>270</v>
      </c>
    </row>
    <row r="5" spans="1:13">
      <c r="C5" s="115" t="s">
        <v>269</v>
      </c>
      <c r="D5" s="115" t="s">
        <v>268</v>
      </c>
      <c r="E5" s="115" t="s">
        <v>267</v>
      </c>
      <c r="F5" s="115" t="s">
        <v>266</v>
      </c>
      <c r="G5" s="115" t="s">
        <v>265</v>
      </c>
      <c r="H5" s="115" t="s">
        <v>264</v>
      </c>
      <c r="I5" s="115" t="s">
        <v>263</v>
      </c>
      <c r="J5" s="115" t="s">
        <v>262</v>
      </c>
      <c r="K5" s="115" t="s">
        <v>261</v>
      </c>
      <c r="L5" s="115" t="s">
        <v>260</v>
      </c>
      <c r="M5" s="115" t="s">
        <v>259</v>
      </c>
    </row>
    <row r="6" spans="1:13" ht="16.8">
      <c r="A6" s="115" t="s">
        <v>258</v>
      </c>
      <c r="B6" s="115" t="s">
        <v>257</v>
      </c>
      <c r="C6" s="115" t="s">
        <v>78</v>
      </c>
      <c r="D6" s="115" t="s">
        <v>78</v>
      </c>
      <c r="E6" s="115" t="s">
        <v>78</v>
      </c>
      <c r="F6" s="115" t="s">
        <v>78</v>
      </c>
      <c r="G6" s="115" t="s">
        <v>78</v>
      </c>
      <c r="H6" s="115" t="s">
        <v>78</v>
      </c>
      <c r="I6" s="115" t="s">
        <v>78</v>
      </c>
      <c r="J6" s="115" t="s">
        <v>78</v>
      </c>
      <c r="K6" s="115" t="s">
        <v>78</v>
      </c>
      <c r="L6" s="115" t="s">
        <v>78</v>
      </c>
      <c r="M6" s="115" t="s">
        <v>78</v>
      </c>
    </row>
    <row r="7" spans="1:13">
      <c r="A7" s="116" t="s">
        <v>256</v>
      </c>
      <c r="B7" s="116">
        <v>3241.1323333333335</v>
      </c>
      <c r="C7" s="116">
        <v>3187.335</v>
      </c>
      <c r="D7" s="116">
        <v>3216.259</v>
      </c>
      <c r="E7" s="116">
        <v>3319.8029999999999</v>
      </c>
      <c r="F7" s="116">
        <v>3122.2170000000001</v>
      </c>
      <c r="G7" s="116">
        <v>3328.5010000000002</v>
      </c>
      <c r="H7" s="116">
        <v>3357.7730000000001</v>
      </c>
      <c r="I7" s="116">
        <v>3220.1469999999999</v>
      </c>
      <c r="J7" s="116">
        <v>2905.6930000000002</v>
      </c>
      <c r="K7" s="116">
        <v>2573.21</v>
      </c>
      <c r="L7" s="116">
        <v>2198.877</v>
      </c>
      <c r="M7" s="116">
        <v>2041.0160000000001</v>
      </c>
    </row>
    <row r="8" spans="1:13">
      <c r="A8" s="116" t="s">
        <v>255</v>
      </c>
      <c r="B8" s="116" t="s">
        <v>75</v>
      </c>
      <c r="C8" s="116">
        <v>0</v>
      </c>
      <c r="D8" s="116" t="s">
        <v>75</v>
      </c>
      <c r="E8" s="116" t="s">
        <v>75</v>
      </c>
      <c r="F8" s="116" t="s">
        <v>75</v>
      </c>
      <c r="G8" s="116" t="s">
        <v>75</v>
      </c>
      <c r="H8" s="116" t="s">
        <v>75</v>
      </c>
      <c r="I8" s="116" t="s">
        <v>75</v>
      </c>
      <c r="J8" s="116">
        <v>0</v>
      </c>
      <c r="K8" s="116">
        <v>0</v>
      </c>
      <c r="L8" s="116" t="s">
        <v>75</v>
      </c>
      <c r="M8" s="116" t="s">
        <v>75</v>
      </c>
    </row>
    <row r="9" spans="1:13">
      <c r="A9" s="116" t="s">
        <v>254</v>
      </c>
      <c r="B9" s="116">
        <v>3241.1323333333335</v>
      </c>
      <c r="C9" s="116">
        <v>3187.335</v>
      </c>
      <c r="D9" s="116">
        <v>3216.259</v>
      </c>
      <c r="E9" s="116">
        <v>3319.8029999999999</v>
      </c>
      <c r="F9" s="116">
        <v>3122.2170000000001</v>
      </c>
      <c r="G9" s="116">
        <v>3328.5010000000002</v>
      </c>
      <c r="H9" s="116">
        <v>3357.7730000000001</v>
      </c>
      <c r="I9" s="116">
        <v>3220.1469999999999</v>
      </c>
      <c r="J9" s="116">
        <v>2905.6930000000002</v>
      </c>
      <c r="K9" s="116">
        <v>2573.21</v>
      </c>
      <c r="L9" s="116">
        <v>2198.877</v>
      </c>
      <c r="M9" s="116">
        <v>2041.0160000000001</v>
      </c>
    </row>
    <row r="10" spans="1:13" ht="20.399999999999999">
      <c r="A10" s="116" t="s">
        <v>153</v>
      </c>
      <c r="B10" s="116">
        <v>0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</row>
    <row r="11" spans="1:13" ht="30.6">
      <c r="A11" s="116" t="s">
        <v>195</v>
      </c>
      <c r="B11" s="116" t="s">
        <v>75</v>
      </c>
      <c r="C11" s="116" t="s">
        <v>75</v>
      </c>
      <c r="D11" s="116" t="s">
        <v>75</v>
      </c>
      <c r="E11" s="116" t="s">
        <v>75</v>
      </c>
      <c r="F11" s="116" t="s">
        <v>75</v>
      </c>
      <c r="G11" s="116" t="s">
        <v>75</v>
      </c>
      <c r="H11" s="116" t="s">
        <v>75</v>
      </c>
      <c r="I11" s="116" t="s">
        <v>75</v>
      </c>
      <c r="J11" s="116" t="s">
        <v>75</v>
      </c>
      <c r="K11" s="116" t="s">
        <v>75</v>
      </c>
      <c r="L11" s="116" t="s">
        <v>75</v>
      </c>
      <c r="M11" s="116" t="s">
        <v>75</v>
      </c>
    </row>
    <row r="12" spans="1:13" ht="20.399999999999999">
      <c r="A12" s="116" t="s">
        <v>145</v>
      </c>
      <c r="B12" s="116">
        <v>0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</row>
    <row r="13" spans="1:13">
      <c r="A13" s="116" t="s">
        <v>144</v>
      </c>
      <c r="B13" s="116">
        <v>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</row>
    <row r="14" spans="1:13" ht="20.399999999999999">
      <c r="A14" s="116" t="s">
        <v>143</v>
      </c>
      <c r="B14" s="116">
        <v>0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</row>
    <row r="15" spans="1:13" ht="20.399999999999999">
      <c r="A15" s="116" t="s">
        <v>142</v>
      </c>
      <c r="B15" s="116">
        <v>0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</row>
    <row r="16" spans="1:13" ht="20.399999999999999">
      <c r="A16" s="116" t="s">
        <v>119</v>
      </c>
      <c r="B16" s="116" t="s">
        <v>75</v>
      </c>
      <c r="C16" s="116" t="s">
        <v>75</v>
      </c>
      <c r="D16" s="116" t="s">
        <v>75</v>
      </c>
      <c r="E16" s="116" t="s">
        <v>75</v>
      </c>
      <c r="F16" s="116" t="s">
        <v>75</v>
      </c>
      <c r="G16" s="116" t="s">
        <v>75</v>
      </c>
      <c r="H16" s="116" t="s">
        <v>75</v>
      </c>
      <c r="I16" s="116" t="s">
        <v>75</v>
      </c>
      <c r="J16" s="116" t="s">
        <v>75</v>
      </c>
      <c r="K16" s="116" t="s">
        <v>75</v>
      </c>
      <c r="L16" s="116" t="s">
        <v>75</v>
      </c>
      <c r="M16" s="116" t="s">
        <v>75</v>
      </c>
    </row>
    <row r="17" spans="1:13" ht="20.399999999999999">
      <c r="A17" s="116" t="s">
        <v>118</v>
      </c>
      <c r="B17" s="116" t="s">
        <v>75</v>
      </c>
      <c r="C17" s="116" t="s">
        <v>75</v>
      </c>
      <c r="D17" s="116" t="s">
        <v>75</v>
      </c>
      <c r="E17" s="116" t="s">
        <v>75</v>
      </c>
      <c r="F17" s="116" t="s">
        <v>75</v>
      </c>
      <c r="G17" s="116" t="s">
        <v>75</v>
      </c>
      <c r="H17" s="116" t="s">
        <v>75</v>
      </c>
      <c r="I17" s="116" t="s">
        <v>75</v>
      </c>
      <c r="J17" s="116" t="s">
        <v>75</v>
      </c>
      <c r="K17" s="116" t="s">
        <v>75</v>
      </c>
      <c r="L17" s="116" t="s">
        <v>75</v>
      </c>
      <c r="M17" s="116" t="s">
        <v>75</v>
      </c>
    </row>
    <row r="18" spans="1:13" ht="20.399999999999999">
      <c r="A18" s="116" t="s">
        <v>117</v>
      </c>
      <c r="B18" s="116" t="s">
        <v>75</v>
      </c>
      <c r="C18" s="116" t="s">
        <v>75</v>
      </c>
      <c r="D18" s="116" t="s">
        <v>75</v>
      </c>
      <c r="E18" s="116" t="s">
        <v>75</v>
      </c>
      <c r="F18" s="116" t="s">
        <v>75</v>
      </c>
      <c r="G18" s="116" t="s">
        <v>75</v>
      </c>
      <c r="H18" s="116" t="s">
        <v>75</v>
      </c>
      <c r="I18" s="116" t="s">
        <v>75</v>
      </c>
      <c r="J18" s="116" t="s">
        <v>75</v>
      </c>
      <c r="K18" s="116" t="s">
        <v>75</v>
      </c>
      <c r="L18" s="116" t="s">
        <v>75</v>
      </c>
      <c r="M18" s="116" t="s">
        <v>75</v>
      </c>
    </row>
    <row r="19" spans="1:13">
      <c r="A19" s="116" t="s">
        <v>238</v>
      </c>
      <c r="B19" s="116" t="s">
        <v>75</v>
      </c>
      <c r="C19" s="116" t="s">
        <v>75</v>
      </c>
      <c r="D19" s="116" t="s">
        <v>75</v>
      </c>
      <c r="E19" s="116" t="s">
        <v>75</v>
      </c>
      <c r="F19" s="116" t="s">
        <v>75</v>
      </c>
      <c r="G19" s="116" t="s">
        <v>75</v>
      </c>
      <c r="H19" s="116" t="s">
        <v>75</v>
      </c>
      <c r="I19" s="116" t="s">
        <v>75</v>
      </c>
      <c r="J19" s="116" t="s">
        <v>75</v>
      </c>
      <c r="K19" s="116" t="s">
        <v>75</v>
      </c>
      <c r="L19" s="116" t="s">
        <v>75</v>
      </c>
      <c r="M19" s="116" t="s">
        <v>75</v>
      </c>
    </row>
    <row r="20" spans="1:13">
      <c r="A20" s="116" t="s">
        <v>253</v>
      </c>
      <c r="B20" s="116">
        <v>3241.1323333333335</v>
      </c>
      <c r="C20" s="116">
        <v>3187.335</v>
      </c>
      <c r="D20" s="116">
        <v>3216.259</v>
      </c>
      <c r="E20" s="116">
        <v>3319.8029999999999</v>
      </c>
      <c r="F20" s="116">
        <v>3122.2170000000001</v>
      </c>
      <c r="G20" s="116">
        <v>3328.5010000000002</v>
      </c>
      <c r="H20" s="116">
        <v>3357.7730000000001</v>
      </c>
      <c r="I20" s="116">
        <v>3220.1469999999999</v>
      </c>
      <c r="J20" s="116">
        <v>2905.6930000000002</v>
      </c>
      <c r="K20" s="116">
        <v>2573.21</v>
      </c>
      <c r="L20" s="116">
        <v>2198.877</v>
      </c>
      <c r="M20" s="116">
        <v>2041.0160000000001</v>
      </c>
    </row>
    <row r="21" spans="1:13">
      <c r="A21" s="116" t="s">
        <v>252</v>
      </c>
      <c r="B21" s="116">
        <v>1287.0756666666666</v>
      </c>
      <c r="C21" s="116">
        <v>1111.5050000000001</v>
      </c>
      <c r="D21" s="116">
        <v>1173.181</v>
      </c>
      <c r="E21" s="116">
        <v>1576.5409999999999</v>
      </c>
      <c r="F21" s="116">
        <v>1669.931</v>
      </c>
      <c r="G21" s="116">
        <v>1716.8520000000001</v>
      </c>
      <c r="H21" s="116">
        <v>1820.375</v>
      </c>
      <c r="I21" s="116">
        <v>1745.9839999999999</v>
      </c>
      <c r="J21" s="116">
        <v>1574.8019999999999</v>
      </c>
      <c r="K21" s="116">
        <v>1345.8409999999999</v>
      </c>
      <c r="L21" s="116">
        <v>1080.6420000000001</v>
      </c>
      <c r="M21" s="116">
        <v>932.86599999999999</v>
      </c>
    </row>
    <row r="22" spans="1:13">
      <c r="A22" s="116" t="s">
        <v>251</v>
      </c>
      <c r="B22" s="116" t="s">
        <v>75</v>
      </c>
      <c r="C22" s="116" t="s">
        <v>75</v>
      </c>
      <c r="D22" s="116" t="s">
        <v>75</v>
      </c>
      <c r="E22" s="116" t="s">
        <v>75</v>
      </c>
      <c r="F22" s="116" t="s">
        <v>75</v>
      </c>
      <c r="G22" s="116" t="s">
        <v>75</v>
      </c>
      <c r="H22" s="116" t="s">
        <v>75</v>
      </c>
      <c r="I22" s="116" t="s">
        <v>75</v>
      </c>
      <c r="J22" s="116">
        <v>0</v>
      </c>
      <c r="K22" s="116">
        <v>0</v>
      </c>
      <c r="L22" s="116">
        <v>0</v>
      </c>
      <c r="M22" s="116">
        <v>0</v>
      </c>
    </row>
    <row r="23" spans="1:13">
      <c r="A23" s="116" t="s">
        <v>250</v>
      </c>
      <c r="B23" s="116" t="s">
        <v>75</v>
      </c>
      <c r="C23" s="116" t="s">
        <v>75</v>
      </c>
      <c r="D23" s="116" t="s">
        <v>75</v>
      </c>
      <c r="E23" s="116" t="s">
        <v>75</v>
      </c>
      <c r="F23" s="116" t="s">
        <v>75</v>
      </c>
      <c r="G23" s="116" t="s">
        <v>75</v>
      </c>
      <c r="H23" s="116" t="s">
        <v>75</v>
      </c>
      <c r="I23" s="116" t="s">
        <v>75</v>
      </c>
      <c r="J23" s="116">
        <v>0</v>
      </c>
      <c r="K23" s="116">
        <v>0</v>
      </c>
      <c r="L23" s="116">
        <v>0</v>
      </c>
      <c r="M23" s="116">
        <v>0</v>
      </c>
    </row>
    <row r="24" spans="1:13" ht="20.399999999999999">
      <c r="A24" s="116" t="s">
        <v>249</v>
      </c>
      <c r="B24" s="116" t="s">
        <v>75</v>
      </c>
      <c r="C24" s="116" t="s">
        <v>75</v>
      </c>
      <c r="D24" s="116" t="s">
        <v>75</v>
      </c>
      <c r="E24" s="116" t="s">
        <v>75</v>
      </c>
      <c r="F24" s="116" t="s">
        <v>75</v>
      </c>
      <c r="G24" s="116" t="s">
        <v>75</v>
      </c>
      <c r="H24" s="116" t="s">
        <v>75</v>
      </c>
      <c r="I24" s="116" t="s">
        <v>75</v>
      </c>
      <c r="J24" s="116">
        <v>0</v>
      </c>
      <c r="K24" s="116">
        <v>0</v>
      </c>
      <c r="L24" s="116" t="s">
        <v>75</v>
      </c>
      <c r="M24" s="116" t="s">
        <v>75</v>
      </c>
    </row>
    <row r="25" spans="1:13">
      <c r="A25" s="116" t="s">
        <v>248</v>
      </c>
      <c r="B25" s="116">
        <v>0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</row>
    <row r="26" spans="1:13">
      <c r="A26" s="116" t="s">
        <v>247</v>
      </c>
      <c r="B26" s="116">
        <v>0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0</v>
      </c>
      <c r="K26" s="116">
        <v>0</v>
      </c>
      <c r="L26" s="116">
        <v>0</v>
      </c>
      <c r="M26" s="116">
        <v>0</v>
      </c>
    </row>
    <row r="27" spans="1:13">
      <c r="A27" s="116" t="s">
        <v>246</v>
      </c>
      <c r="B27" s="116" t="s">
        <v>75</v>
      </c>
      <c r="C27" s="116" t="s">
        <v>75</v>
      </c>
      <c r="D27" s="116" t="s">
        <v>75</v>
      </c>
      <c r="E27" s="116" t="s">
        <v>75</v>
      </c>
      <c r="F27" s="116" t="s">
        <v>75</v>
      </c>
      <c r="G27" s="116" t="s">
        <v>75</v>
      </c>
      <c r="H27" s="116" t="s">
        <v>75</v>
      </c>
      <c r="I27" s="116" t="s">
        <v>75</v>
      </c>
      <c r="J27" s="116">
        <v>0</v>
      </c>
      <c r="K27" s="116">
        <v>0</v>
      </c>
      <c r="L27" s="116" t="s">
        <v>75</v>
      </c>
      <c r="M27" s="116" t="s">
        <v>75</v>
      </c>
    </row>
    <row r="28" spans="1:13">
      <c r="A28" s="116" t="s">
        <v>245</v>
      </c>
      <c r="B28" s="116">
        <v>315.39533333333333</v>
      </c>
      <c r="C28" s="116">
        <v>303.26</v>
      </c>
      <c r="D28" s="116">
        <v>319.399</v>
      </c>
      <c r="E28" s="116">
        <v>323.52699999999999</v>
      </c>
      <c r="F28" s="116">
        <v>292.52</v>
      </c>
      <c r="G28" s="116">
        <v>303.36</v>
      </c>
      <c r="H28" s="116">
        <v>297.20299999999997</v>
      </c>
      <c r="I28" s="116">
        <v>288.49200000000002</v>
      </c>
      <c r="J28" s="116">
        <v>255.71199999999999</v>
      </c>
      <c r="K28" s="116">
        <v>233.74199999999999</v>
      </c>
      <c r="L28" s="116">
        <v>208.989</v>
      </c>
      <c r="M28" s="116">
        <v>194.857</v>
      </c>
    </row>
    <row r="29" spans="1:13">
      <c r="A29" s="116" t="s">
        <v>244</v>
      </c>
      <c r="B29" s="116">
        <v>524.65133333333335</v>
      </c>
      <c r="C29" s="116">
        <v>542.14400000000001</v>
      </c>
      <c r="D29" s="116">
        <v>522.74199999999996</v>
      </c>
      <c r="E29" s="116">
        <v>509.06799999999998</v>
      </c>
      <c r="F29" s="116">
        <v>497.86</v>
      </c>
      <c r="G29" s="116">
        <v>501.928</v>
      </c>
      <c r="H29" s="116">
        <v>474.03100000000001</v>
      </c>
      <c r="I29" s="116">
        <v>416.11</v>
      </c>
      <c r="J29" s="116">
        <v>355.80099999999999</v>
      </c>
      <c r="K29" s="116">
        <v>334.56</v>
      </c>
      <c r="L29" s="116">
        <v>292.57400000000001</v>
      </c>
      <c r="M29" s="116">
        <v>290.90499999999997</v>
      </c>
    </row>
    <row r="30" spans="1:13" ht="30.6">
      <c r="A30" s="116" t="s">
        <v>243</v>
      </c>
      <c r="B30" s="116">
        <v>0</v>
      </c>
      <c r="C30" s="116">
        <v>0</v>
      </c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</row>
    <row r="31" spans="1:13" ht="30.6">
      <c r="A31" s="116" t="s">
        <v>242</v>
      </c>
      <c r="B31" s="116">
        <v>0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</row>
    <row r="32" spans="1:13" ht="20.399999999999999">
      <c r="A32" s="116" t="s">
        <v>241</v>
      </c>
      <c r="B32" s="116">
        <v>2127.1223333333332</v>
      </c>
      <c r="C32" s="116">
        <v>1956.9090000000001</v>
      </c>
      <c r="D32" s="116">
        <v>2015.3219999999999</v>
      </c>
      <c r="E32" s="116">
        <v>2409.136</v>
      </c>
      <c r="F32" s="116">
        <v>2460.3110000000001</v>
      </c>
      <c r="G32" s="116">
        <v>2522.14</v>
      </c>
      <c r="H32" s="116">
        <v>2591.6089999999999</v>
      </c>
      <c r="I32" s="116">
        <v>2450.5859999999998</v>
      </c>
      <c r="J32" s="116">
        <v>2186.3150000000001</v>
      </c>
      <c r="K32" s="116">
        <v>1914.143</v>
      </c>
      <c r="L32" s="116">
        <v>1582.2049999999999</v>
      </c>
      <c r="M32" s="116">
        <v>1418.6279999999999</v>
      </c>
    </row>
    <row r="33" spans="1:13" ht="20.399999999999999">
      <c r="A33" s="116" t="s">
        <v>240</v>
      </c>
      <c r="B33" s="116">
        <v>1114.01</v>
      </c>
      <c r="C33" s="116">
        <v>1230.4259999999999</v>
      </c>
      <c r="D33" s="116">
        <v>1200.9369999999999</v>
      </c>
      <c r="E33" s="116">
        <v>910.66700000000003</v>
      </c>
      <c r="F33" s="116">
        <v>661.90599999999995</v>
      </c>
      <c r="G33" s="116">
        <v>806.36099999999999</v>
      </c>
      <c r="H33" s="116">
        <v>766.16399999999999</v>
      </c>
      <c r="I33" s="116">
        <v>769.56100000000004</v>
      </c>
      <c r="J33" s="116">
        <v>719.37800000000004</v>
      </c>
      <c r="K33" s="116">
        <v>659.06700000000001</v>
      </c>
      <c r="L33" s="116">
        <v>616.67200000000003</v>
      </c>
      <c r="M33" s="116">
        <v>622.38800000000003</v>
      </c>
    </row>
    <row r="34" spans="1:13" ht="20.399999999999999">
      <c r="A34" s="116" t="s">
        <v>239</v>
      </c>
      <c r="B34" s="116" t="s">
        <v>75</v>
      </c>
      <c r="C34" s="116" t="s">
        <v>75</v>
      </c>
      <c r="D34" s="116" t="s">
        <v>75</v>
      </c>
      <c r="E34" s="116" t="s">
        <v>75</v>
      </c>
      <c r="F34" s="116" t="s">
        <v>75</v>
      </c>
      <c r="G34" s="116" t="s">
        <v>75</v>
      </c>
      <c r="H34" s="116" t="s">
        <v>75</v>
      </c>
      <c r="I34" s="116" t="s">
        <v>75</v>
      </c>
      <c r="J34" s="116" t="s">
        <v>75</v>
      </c>
      <c r="K34" s="116" t="s">
        <v>75</v>
      </c>
      <c r="L34" s="116" t="s">
        <v>75</v>
      </c>
      <c r="M34" s="116" t="s">
        <v>75</v>
      </c>
    </row>
    <row r="35" spans="1:13">
      <c r="A35" s="116" t="s">
        <v>155</v>
      </c>
      <c r="B35" s="116">
        <v>14.782500000000001</v>
      </c>
      <c r="C35" s="116">
        <v>16.420500000000001</v>
      </c>
      <c r="D35" s="116">
        <v>15.0555</v>
      </c>
      <c r="E35" s="116">
        <v>12.871499999999999</v>
      </c>
      <c r="F35" s="116">
        <v>10.8375</v>
      </c>
      <c r="G35" s="116">
        <v>12.638</v>
      </c>
      <c r="H35" s="116">
        <v>15.196</v>
      </c>
      <c r="I35" s="116">
        <v>14.3775</v>
      </c>
      <c r="J35" s="116">
        <v>13.255000000000001</v>
      </c>
      <c r="K35" s="116">
        <v>12.738</v>
      </c>
      <c r="L35" s="116">
        <v>11.6</v>
      </c>
      <c r="M35" s="116">
        <v>11.5</v>
      </c>
    </row>
    <row r="36" spans="1:13" ht="20.399999999999999">
      <c r="A36" s="116" t="s">
        <v>153</v>
      </c>
      <c r="B36" s="116">
        <v>0</v>
      </c>
      <c r="C36" s="116">
        <v>0</v>
      </c>
      <c r="D36" s="116">
        <v>0</v>
      </c>
      <c r="E36" s="116">
        <v>0</v>
      </c>
      <c r="F36" s="116">
        <v>0</v>
      </c>
      <c r="G36" s="116">
        <v>0</v>
      </c>
      <c r="H36" s="116">
        <v>0</v>
      </c>
      <c r="I36" s="116">
        <v>0</v>
      </c>
      <c r="J36" s="116">
        <v>0</v>
      </c>
      <c r="K36" s="116">
        <v>0</v>
      </c>
      <c r="L36" s="116">
        <v>0</v>
      </c>
      <c r="M36" s="116">
        <v>0</v>
      </c>
    </row>
    <row r="37" spans="1:13" ht="20.399999999999999">
      <c r="A37" s="116" t="s">
        <v>152</v>
      </c>
      <c r="B37" s="116">
        <v>0</v>
      </c>
      <c r="C37" s="116">
        <v>0</v>
      </c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</row>
    <row r="38" spans="1:13" ht="30.6">
      <c r="A38" s="116" t="s">
        <v>195</v>
      </c>
      <c r="B38" s="116" t="s">
        <v>75</v>
      </c>
      <c r="C38" s="116" t="s">
        <v>75</v>
      </c>
      <c r="D38" s="116" t="s">
        <v>75</v>
      </c>
      <c r="E38" s="116" t="s">
        <v>75</v>
      </c>
      <c r="F38" s="116" t="s">
        <v>75</v>
      </c>
      <c r="G38" s="116" t="s">
        <v>75</v>
      </c>
      <c r="H38" s="116" t="s">
        <v>75</v>
      </c>
      <c r="I38" s="116" t="s">
        <v>75</v>
      </c>
      <c r="J38" s="116" t="s">
        <v>75</v>
      </c>
      <c r="K38" s="116" t="s">
        <v>75</v>
      </c>
      <c r="L38" s="116" t="s">
        <v>75</v>
      </c>
      <c r="M38" s="116" t="s">
        <v>75</v>
      </c>
    </row>
    <row r="39" spans="1:13" ht="30.6">
      <c r="A39" s="116" t="s">
        <v>194</v>
      </c>
      <c r="B39" s="116">
        <v>0</v>
      </c>
      <c r="C39" s="116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0</v>
      </c>
      <c r="K39" s="116">
        <v>0</v>
      </c>
      <c r="L39" s="116">
        <v>0</v>
      </c>
      <c r="M39" s="116">
        <v>0</v>
      </c>
    </row>
    <row r="40" spans="1:13" ht="20.399999999999999">
      <c r="A40" s="116" t="s">
        <v>145</v>
      </c>
      <c r="B40" s="116">
        <v>0</v>
      </c>
      <c r="C40" s="116">
        <v>0</v>
      </c>
      <c r="D40" s="116">
        <v>0</v>
      </c>
      <c r="E40" s="116">
        <v>0</v>
      </c>
      <c r="F40" s="116">
        <v>0</v>
      </c>
      <c r="G40" s="116">
        <v>0</v>
      </c>
      <c r="H40" s="116">
        <v>0</v>
      </c>
      <c r="I40" s="116">
        <v>0</v>
      </c>
      <c r="J40" s="116">
        <v>0</v>
      </c>
      <c r="K40" s="116">
        <v>0</v>
      </c>
      <c r="L40" s="116">
        <v>0</v>
      </c>
      <c r="M40" s="116">
        <v>0</v>
      </c>
    </row>
    <row r="41" spans="1:13">
      <c r="A41" s="116" t="s">
        <v>144</v>
      </c>
      <c r="B41" s="116">
        <v>0</v>
      </c>
      <c r="C41" s="116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0</v>
      </c>
      <c r="I41" s="116">
        <v>0</v>
      </c>
      <c r="J41" s="116">
        <v>0</v>
      </c>
      <c r="K41" s="116">
        <v>0</v>
      </c>
      <c r="L41" s="116">
        <v>0</v>
      </c>
      <c r="M41" s="116">
        <v>0</v>
      </c>
    </row>
    <row r="42" spans="1:13" ht="20.399999999999999">
      <c r="A42" s="116" t="s">
        <v>143</v>
      </c>
      <c r="B42" s="116">
        <v>0</v>
      </c>
      <c r="C42" s="116">
        <v>0</v>
      </c>
      <c r="D42" s="116">
        <v>0</v>
      </c>
      <c r="E42" s="116">
        <v>0</v>
      </c>
      <c r="F42" s="116">
        <v>0</v>
      </c>
      <c r="G42" s="116">
        <v>0</v>
      </c>
      <c r="H42" s="116">
        <v>0</v>
      </c>
      <c r="I42" s="116">
        <v>0</v>
      </c>
      <c r="J42" s="116">
        <v>0</v>
      </c>
      <c r="K42" s="116">
        <v>0</v>
      </c>
      <c r="L42" s="116">
        <v>0</v>
      </c>
      <c r="M42" s="116">
        <v>0</v>
      </c>
    </row>
    <row r="43" spans="1:13" ht="20.399999999999999">
      <c r="A43" s="116" t="s">
        <v>142</v>
      </c>
      <c r="B43" s="116">
        <v>0</v>
      </c>
      <c r="C43" s="116">
        <v>0</v>
      </c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0</v>
      </c>
      <c r="M43" s="116">
        <v>0</v>
      </c>
    </row>
    <row r="44" spans="1:13">
      <c r="A44" s="116" t="s">
        <v>193</v>
      </c>
      <c r="B44" s="116">
        <v>1.383</v>
      </c>
      <c r="C44" s="116">
        <v>1.26</v>
      </c>
      <c r="D44" s="116">
        <v>1.5469999999999999</v>
      </c>
      <c r="E44" s="116">
        <v>1.3420000000000001</v>
      </c>
      <c r="F44" s="116">
        <v>1.2490000000000001</v>
      </c>
      <c r="G44" s="116">
        <v>1.538</v>
      </c>
      <c r="H44" s="116">
        <v>1.3740000000000001</v>
      </c>
      <c r="I44" s="116">
        <v>1.1160000000000001</v>
      </c>
      <c r="J44" s="116">
        <v>0</v>
      </c>
      <c r="K44" s="116" t="s">
        <v>75</v>
      </c>
      <c r="L44" s="116" t="s">
        <v>75</v>
      </c>
      <c r="M44" s="116" t="s">
        <v>75</v>
      </c>
    </row>
    <row r="45" spans="1:13">
      <c r="A45" s="116" t="s">
        <v>135</v>
      </c>
      <c r="B45" s="116">
        <v>41.3</v>
      </c>
      <c r="C45" s="116">
        <v>41.3</v>
      </c>
      <c r="D45" s="116">
        <v>41.3</v>
      </c>
      <c r="E45" s="116">
        <v>41.3</v>
      </c>
      <c r="F45" s="116">
        <v>49</v>
      </c>
      <c r="G45" s="116">
        <v>3.3650000000000002</v>
      </c>
      <c r="H45" s="116">
        <v>8.6</v>
      </c>
      <c r="I45" s="116">
        <v>38.178525</v>
      </c>
      <c r="J45" s="116">
        <v>40</v>
      </c>
      <c r="K45" s="116" t="s">
        <v>75</v>
      </c>
      <c r="L45" s="116" t="s">
        <v>75</v>
      </c>
      <c r="M45" s="116" t="s">
        <v>75</v>
      </c>
    </row>
    <row r="46" spans="1:13" ht="20.399999999999999">
      <c r="A46" s="116" t="s">
        <v>134</v>
      </c>
      <c r="B46" s="116">
        <v>12.186999999999999</v>
      </c>
      <c r="C46" s="116">
        <v>12.186999999999999</v>
      </c>
      <c r="D46" s="116">
        <v>12.186999999999999</v>
      </c>
      <c r="E46" s="116">
        <v>12.186999999999999</v>
      </c>
      <c r="F46" s="116">
        <v>16.170000000000002</v>
      </c>
      <c r="G46" s="116">
        <v>16.444050000000001</v>
      </c>
      <c r="H46" s="116">
        <v>17.57</v>
      </c>
      <c r="I46" s="116">
        <v>25.402999999999999</v>
      </c>
      <c r="J46" s="116">
        <v>33.256999999999998</v>
      </c>
      <c r="K46" s="116">
        <v>30.52</v>
      </c>
      <c r="L46" s="116">
        <v>33.740319418351483</v>
      </c>
      <c r="M46" s="116">
        <v>38.104471475184219</v>
      </c>
    </row>
    <row r="47" spans="1:13" ht="20.399999999999999">
      <c r="A47" s="116" t="s">
        <v>132</v>
      </c>
      <c r="B47" s="116">
        <v>0</v>
      </c>
      <c r="C47" s="116">
        <v>0</v>
      </c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</row>
    <row r="48" spans="1:13" ht="20.399999999999999">
      <c r="A48" s="116" t="s">
        <v>131</v>
      </c>
      <c r="B48" s="116">
        <v>0</v>
      </c>
      <c r="C48" s="116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</row>
    <row r="49" spans="1:13" ht="30.6">
      <c r="A49" s="116" t="s">
        <v>192</v>
      </c>
      <c r="B49" s="116" t="s">
        <v>75</v>
      </c>
      <c r="C49" s="116" t="s">
        <v>75</v>
      </c>
      <c r="D49" s="116" t="s">
        <v>75</v>
      </c>
      <c r="E49" s="116" t="s">
        <v>75</v>
      </c>
      <c r="F49" s="116" t="s">
        <v>75</v>
      </c>
      <c r="G49" s="116" t="s">
        <v>75</v>
      </c>
      <c r="H49" s="116" t="s">
        <v>75</v>
      </c>
      <c r="I49" s="116" t="s">
        <v>75</v>
      </c>
      <c r="J49" s="116" t="s">
        <v>75</v>
      </c>
      <c r="K49" s="116" t="s">
        <v>75</v>
      </c>
      <c r="L49" s="116" t="s">
        <v>75</v>
      </c>
      <c r="M49" s="116" t="s">
        <v>75</v>
      </c>
    </row>
    <row r="50" spans="1:13" ht="20.399999999999999">
      <c r="A50" s="116" t="s">
        <v>191</v>
      </c>
      <c r="B50" s="116">
        <v>-7.7183333333333337</v>
      </c>
      <c r="C50" s="116">
        <v>-9.6460000000000008</v>
      </c>
      <c r="D50" s="116">
        <v>-8.2059999999999995</v>
      </c>
      <c r="E50" s="116">
        <v>-5.3029999999999999</v>
      </c>
      <c r="F50" s="116">
        <v>-4.548</v>
      </c>
      <c r="G50" s="116">
        <v>-6.8879999999999999</v>
      </c>
      <c r="H50" s="116">
        <v>-9.9220000000000006</v>
      </c>
      <c r="I50" s="116">
        <v>-4.9409999999999998</v>
      </c>
      <c r="J50" s="116">
        <v>-4.0039999999999996</v>
      </c>
      <c r="K50" s="116">
        <v>-7.2119999999999997</v>
      </c>
      <c r="L50" s="116">
        <v>-10.510999999999999</v>
      </c>
      <c r="M50" s="116">
        <v>-13.576000000000009</v>
      </c>
    </row>
    <row r="51" spans="1:13" ht="20.399999999999999">
      <c r="A51" s="116" t="s">
        <v>119</v>
      </c>
      <c r="B51" s="116" t="s">
        <v>75</v>
      </c>
      <c r="C51" s="116" t="s">
        <v>75</v>
      </c>
      <c r="D51" s="116"/>
      <c r="E51" s="116" t="s">
        <v>75</v>
      </c>
      <c r="F51" s="116" t="s">
        <v>75</v>
      </c>
      <c r="G51" s="116" t="s">
        <v>75</v>
      </c>
      <c r="H51" s="116" t="s">
        <v>75</v>
      </c>
      <c r="I51" s="116" t="s">
        <v>75</v>
      </c>
      <c r="J51" s="116" t="s">
        <v>75</v>
      </c>
      <c r="K51" s="116" t="s">
        <v>75</v>
      </c>
      <c r="L51" s="116" t="s">
        <v>75</v>
      </c>
      <c r="M51" s="116" t="s">
        <v>75</v>
      </c>
    </row>
    <row r="52" spans="1:13" ht="20.399999999999999">
      <c r="A52" s="116" t="s">
        <v>118</v>
      </c>
      <c r="B52" s="116" t="s">
        <v>75</v>
      </c>
      <c r="C52" s="116" t="s">
        <v>75</v>
      </c>
      <c r="D52" s="116"/>
      <c r="E52" s="116" t="s">
        <v>75</v>
      </c>
      <c r="F52" s="116" t="s">
        <v>75</v>
      </c>
      <c r="G52" s="116" t="s">
        <v>75</v>
      </c>
      <c r="H52" s="116" t="s">
        <v>75</v>
      </c>
      <c r="I52" s="116" t="s">
        <v>75</v>
      </c>
      <c r="J52" s="116" t="s">
        <v>75</v>
      </c>
      <c r="K52" s="116" t="s">
        <v>75</v>
      </c>
      <c r="L52" s="116" t="s">
        <v>75</v>
      </c>
      <c r="M52" s="116" t="s">
        <v>75</v>
      </c>
    </row>
    <row r="53" spans="1:13" ht="20.399999999999999">
      <c r="A53" s="116" t="s">
        <v>117</v>
      </c>
      <c r="B53" s="116" t="s">
        <v>75</v>
      </c>
      <c r="C53" s="116" t="s">
        <v>75</v>
      </c>
      <c r="D53" s="116"/>
      <c r="E53" s="116" t="s">
        <v>75</v>
      </c>
      <c r="F53" s="116" t="s">
        <v>75</v>
      </c>
      <c r="G53" s="116" t="s">
        <v>75</v>
      </c>
      <c r="H53" s="116" t="s">
        <v>75</v>
      </c>
      <c r="I53" s="116" t="s">
        <v>75</v>
      </c>
      <c r="J53" s="116" t="s">
        <v>75</v>
      </c>
      <c r="K53" s="116" t="s">
        <v>75</v>
      </c>
      <c r="L53" s="116" t="s">
        <v>75</v>
      </c>
      <c r="M53" s="116" t="s">
        <v>75</v>
      </c>
    </row>
    <row r="54" spans="1:13">
      <c r="A54" s="116" t="s">
        <v>238</v>
      </c>
      <c r="B54" s="116" t="s">
        <v>75</v>
      </c>
      <c r="C54" s="116" t="s">
        <v>75</v>
      </c>
      <c r="D54" s="116" t="s">
        <v>75</v>
      </c>
      <c r="E54" s="116" t="s">
        <v>75</v>
      </c>
      <c r="F54" s="116" t="s">
        <v>75</v>
      </c>
      <c r="G54" s="116" t="s">
        <v>75</v>
      </c>
      <c r="H54" s="116" t="s">
        <v>75</v>
      </c>
      <c r="I54" s="116" t="s">
        <v>75</v>
      </c>
      <c r="J54" s="116" t="s">
        <v>75</v>
      </c>
      <c r="K54" s="116" t="s">
        <v>75</v>
      </c>
      <c r="L54" s="116" t="s">
        <v>75</v>
      </c>
      <c r="M54" s="116" t="s">
        <v>75</v>
      </c>
    </row>
    <row r="55" spans="1:13" ht="20.399999999999999">
      <c r="A55" s="116" t="s">
        <v>115</v>
      </c>
      <c r="B55" s="116" t="s">
        <v>75</v>
      </c>
      <c r="C55" s="116" t="s">
        <v>75</v>
      </c>
      <c r="D55" s="116" t="s">
        <v>75</v>
      </c>
      <c r="E55" s="116" t="s">
        <v>75</v>
      </c>
      <c r="F55" s="116" t="s">
        <v>75</v>
      </c>
      <c r="G55" s="116" t="s">
        <v>75</v>
      </c>
      <c r="H55" s="116" t="s">
        <v>75</v>
      </c>
      <c r="I55" s="116" t="s">
        <v>75</v>
      </c>
      <c r="J55" s="116" t="s">
        <v>75</v>
      </c>
      <c r="K55" s="116" t="s">
        <v>75</v>
      </c>
      <c r="L55" s="116" t="s">
        <v>75</v>
      </c>
      <c r="M55" s="116" t="s">
        <v>75</v>
      </c>
    </row>
    <row r="56" spans="1:13" ht="20.399999999999999">
      <c r="A56" s="116" t="s">
        <v>114</v>
      </c>
      <c r="B56" s="116" t="s">
        <v>75</v>
      </c>
      <c r="C56" s="116" t="s">
        <v>75</v>
      </c>
      <c r="D56" s="116" t="s">
        <v>75</v>
      </c>
      <c r="E56" s="116" t="s">
        <v>75</v>
      </c>
      <c r="F56" s="116" t="s">
        <v>75</v>
      </c>
      <c r="G56" s="116" t="s">
        <v>75</v>
      </c>
      <c r="H56" s="116" t="s">
        <v>75</v>
      </c>
      <c r="I56" s="116" t="s">
        <v>75</v>
      </c>
      <c r="J56" s="116" t="s">
        <v>75</v>
      </c>
      <c r="K56" s="116" t="s">
        <v>75</v>
      </c>
      <c r="L56" s="116" t="s">
        <v>75</v>
      </c>
      <c r="M56" s="116" t="s">
        <v>75</v>
      </c>
    </row>
    <row r="57" spans="1:13" ht="30.6">
      <c r="A57" s="116" t="s">
        <v>113</v>
      </c>
      <c r="B57" s="116" t="s">
        <v>75</v>
      </c>
      <c r="C57" s="116" t="s">
        <v>75</v>
      </c>
      <c r="D57" s="116" t="s">
        <v>75</v>
      </c>
      <c r="E57" s="116" t="s">
        <v>75</v>
      </c>
      <c r="F57" s="116" t="s">
        <v>75</v>
      </c>
      <c r="G57" s="116" t="s">
        <v>75</v>
      </c>
      <c r="H57" s="116" t="s">
        <v>75</v>
      </c>
      <c r="I57" s="116" t="s">
        <v>75</v>
      </c>
      <c r="J57" s="116" t="s">
        <v>75</v>
      </c>
      <c r="K57" s="116" t="s">
        <v>75</v>
      </c>
      <c r="L57" s="116" t="s">
        <v>75</v>
      </c>
      <c r="M57" s="116" t="s">
        <v>75</v>
      </c>
    </row>
    <row r="58" spans="1:13" ht="20.399999999999999">
      <c r="A58" s="116" t="s">
        <v>112</v>
      </c>
      <c r="B58" s="116" t="s">
        <v>75</v>
      </c>
      <c r="C58" s="116" t="s">
        <v>75</v>
      </c>
      <c r="D58" s="116" t="s">
        <v>75</v>
      </c>
      <c r="E58" s="116" t="s">
        <v>75</v>
      </c>
      <c r="F58" s="116" t="s">
        <v>75</v>
      </c>
      <c r="G58" s="116" t="s">
        <v>75</v>
      </c>
      <c r="H58" s="116" t="s">
        <v>75</v>
      </c>
      <c r="I58" s="116" t="s">
        <v>75</v>
      </c>
      <c r="J58" s="116" t="s">
        <v>75</v>
      </c>
      <c r="K58" s="116" t="s">
        <v>75</v>
      </c>
      <c r="L58" s="116" t="s">
        <v>75</v>
      </c>
      <c r="M58" s="116" t="s">
        <v>75</v>
      </c>
    </row>
    <row r="59" spans="1:13" ht="20.399999999999999">
      <c r="A59" s="116" t="s">
        <v>111</v>
      </c>
      <c r="B59" s="116" t="s">
        <v>75</v>
      </c>
      <c r="C59" s="116" t="s">
        <v>75</v>
      </c>
      <c r="D59" s="116" t="s">
        <v>75</v>
      </c>
      <c r="E59" s="116" t="s">
        <v>75</v>
      </c>
      <c r="F59" s="116" t="s">
        <v>75</v>
      </c>
      <c r="G59" s="116" t="s">
        <v>75</v>
      </c>
      <c r="H59" s="116" t="s">
        <v>75</v>
      </c>
      <c r="I59" s="116" t="s">
        <v>75</v>
      </c>
      <c r="J59" s="116" t="s">
        <v>75</v>
      </c>
      <c r="K59" s="116" t="s">
        <v>75</v>
      </c>
      <c r="L59" s="116" t="s">
        <v>75</v>
      </c>
      <c r="M59" s="116" t="s">
        <v>75</v>
      </c>
    </row>
    <row r="60" spans="1:13" ht="20.399999999999999">
      <c r="A60" s="116" t="s">
        <v>110</v>
      </c>
      <c r="B60" s="116" t="s">
        <v>75</v>
      </c>
      <c r="C60" s="116" t="s">
        <v>75</v>
      </c>
      <c r="D60" s="116" t="s">
        <v>75</v>
      </c>
      <c r="E60" s="116" t="s">
        <v>75</v>
      </c>
      <c r="F60" s="116" t="s">
        <v>75</v>
      </c>
      <c r="G60" s="116" t="s">
        <v>75</v>
      </c>
      <c r="H60" s="116" t="s">
        <v>75</v>
      </c>
      <c r="I60" s="116" t="s">
        <v>75</v>
      </c>
      <c r="J60" s="116" t="s">
        <v>75</v>
      </c>
      <c r="K60" s="116" t="s">
        <v>75</v>
      </c>
      <c r="L60" s="116" t="s">
        <v>75</v>
      </c>
      <c r="M60" s="116" t="s">
        <v>75</v>
      </c>
    </row>
    <row r="61" spans="1:13" ht="30.6">
      <c r="A61" s="116" t="s">
        <v>109</v>
      </c>
      <c r="B61" s="116" t="s">
        <v>75</v>
      </c>
      <c r="C61" s="116" t="s">
        <v>75</v>
      </c>
      <c r="D61" s="116" t="s">
        <v>75</v>
      </c>
      <c r="E61" s="116" t="s">
        <v>75</v>
      </c>
      <c r="F61" s="116" t="s">
        <v>75</v>
      </c>
      <c r="G61" s="116" t="s">
        <v>75</v>
      </c>
      <c r="H61" s="116" t="s">
        <v>75</v>
      </c>
      <c r="I61" s="116" t="s">
        <v>75</v>
      </c>
      <c r="J61" s="116" t="s">
        <v>75</v>
      </c>
      <c r="K61" s="116" t="s">
        <v>75</v>
      </c>
      <c r="L61" s="116" t="s">
        <v>75</v>
      </c>
      <c r="M61" s="116" t="s">
        <v>75</v>
      </c>
    </row>
    <row r="62" spans="1:13" ht="20.399999999999999">
      <c r="A62" s="116" t="s">
        <v>108</v>
      </c>
      <c r="B62" s="116" t="s">
        <v>75</v>
      </c>
      <c r="C62" s="116" t="s">
        <v>75</v>
      </c>
      <c r="D62" s="116" t="s">
        <v>75</v>
      </c>
      <c r="E62" s="116" t="s">
        <v>75</v>
      </c>
      <c r="F62" s="116" t="s">
        <v>75</v>
      </c>
      <c r="G62" s="116" t="s">
        <v>75</v>
      </c>
      <c r="H62" s="116" t="s">
        <v>75</v>
      </c>
      <c r="I62" s="116" t="s">
        <v>75</v>
      </c>
      <c r="J62" s="116" t="s">
        <v>75</v>
      </c>
      <c r="K62" s="116" t="s">
        <v>75</v>
      </c>
      <c r="L62" s="116" t="s">
        <v>75</v>
      </c>
      <c r="M62" s="116" t="s">
        <v>75</v>
      </c>
    </row>
    <row r="63" spans="1:13" ht="20.399999999999999">
      <c r="A63" s="116" t="s">
        <v>107</v>
      </c>
      <c r="B63" s="116" t="s">
        <v>75</v>
      </c>
      <c r="C63" s="116" t="s">
        <v>75</v>
      </c>
      <c r="D63" s="116" t="s">
        <v>75</v>
      </c>
      <c r="E63" s="116" t="s">
        <v>75</v>
      </c>
      <c r="F63" s="116" t="s">
        <v>75</v>
      </c>
      <c r="G63" s="116" t="s">
        <v>75</v>
      </c>
      <c r="H63" s="116" t="s">
        <v>75</v>
      </c>
      <c r="I63" s="116" t="s">
        <v>75</v>
      </c>
      <c r="J63" s="116" t="s">
        <v>75</v>
      </c>
      <c r="K63" s="116" t="s">
        <v>75</v>
      </c>
      <c r="L63" s="116" t="s">
        <v>75</v>
      </c>
      <c r="M63" s="116" t="s">
        <v>75</v>
      </c>
    </row>
    <row r="64" spans="1:13" ht="30.6">
      <c r="A64" s="116" t="s">
        <v>106</v>
      </c>
      <c r="B64" s="116" t="s">
        <v>75</v>
      </c>
      <c r="C64" s="116" t="s">
        <v>75</v>
      </c>
      <c r="D64" s="116" t="s">
        <v>75</v>
      </c>
      <c r="E64" s="116" t="s">
        <v>75</v>
      </c>
      <c r="F64" s="116" t="s">
        <v>75</v>
      </c>
      <c r="G64" s="116" t="s">
        <v>75</v>
      </c>
      <c r="H64" s="116" t="s">
        <v>75</v>
      </c>
      <c r="I64" s="116" t="s">
        <v>75</v>
      </c>
      <c r="J64" s="116" t="s">
        <v>75</v>
      </c>
      <c r="K64" s="116" t="s">
        <v>75</v>
      </c>
      <c r="L64" s="116" t="s">
        <v>75</v>
      </c>
      <c r="M64" s="116" t="s">
        <v>75</v>
      </c>
    </row>
    <row r="65" spans="1:13" ht="20.399999999999999">
      <c r="A65" s="116" t="s">
        <v>105</v>
      </c>
      <c r="B65" s="116" t="s">
        <v>75</v>
      </c>
      <c r="C65" s="116" t="s">
        <v>75</v>
      </c>
      <c r="D65" s="116" t="s">
        <v>75</v>
      </c>
      <c r="E65" s="116" t="s">
        <v>75</v>
      </c>
      <c r="F65" s="116" t="s">
        <v>75</v>
      </c>
      <c r="G65" s="116" t="s">
        <v>75</v>
      </c>
      <c r="H65" s="116" t="s">
        <v>75</v>
      </c>
      <c r="I65" s="116" t="s">
        <v>75</v>
      </c>
      <c r="J65" s="116" t="s">
        <v>75</v>
      </c>
      <c r="K65" s="116" t="s">
        <v>75</v>
      </c>
      <c r="L65" s="116" t="s">
        <v>75</v>
      </c>
      <c r="M65" s="116" t="s">
        <v>75</v>
      </c>
    </row>
    <row r="66" spans="1:13" ht="20.399999999999999">
      <c r="A66" s="116" t="s">
        <v>104</v>
      </c>
      <c r="B66" s="116" t="s">
        <v>75</v>
      </c>
      <c r="C66" s="116" t="s">
        <v>75</v>
      </c>
      <c r="D66" s="116" t="s">
        <v>75</v>
      </c>
      <c r="E66" s="116" t="s">
        <v>75</v>
      </c>
      <c r="F66" s="116" t="s">
        <v>75</v>
      </c>
      <c r="G66" s="116" t="s">
        <v>75</v>
      </c>
      <c r="H66" s="116" t="s">
        <v>75</v>
      </c>
      <c r="I66" s="116" t="s">
        <v>75</v>
      </c>
      <c r="J66" s="116" t="s">
        <v>75</v>
      </c>
      <c r="K66" s="116" t="s">
        <v>75</v>
      </c>
      <c r="L66" s="116" t="s">
        <v>75</v>
      </c>
      <c r="M66" s="116" t="s">
        <v>75</v>
      </c>
    </row>
    <row r="67" spans="1:13" ht="30.6">
      <c r="A67" s="116" t="s">
        <v>103</v>
      </c>
      <c r="B67" s="116" t="s">
        <v>75</v>
      </c>
      <c r="C67" s="116" t="s">
        <v>75</v>
      </c>
      <c r="D67" s="116" t="s">
        <v>75</v>
      </c>
      <c r="E67" s="116" t="s">
        <v>75</v>
      </c>
      <c r="F67" s="116" t="s">
        <v>75</v>
      </c>
      <c r="G67" s="116" t="s">
        <v>75</v>
      </c>
      <c r="H67" s="116" t="s">
        <v>75</v>
      </c>
      <c r="I67" s="116" t="s">
        <v>75</v>
      </c>
      <c r="J67" s="116" t="s">
        <v>75</v>
      </c>
      <c r="K67" s="116" t="s">
        <v>75</v>
      </c>
      <c r="L67" s="116" t="s">
        <v>75</v>
      </c>
      <c r="M67" s="116" t="s">
        <v>75</v>
      </c>
    </row>
    <row r="68" spans="1:13" ht="20.399999999999999">
      <c r="A68" s="116" t="s">
        <v>102</v>
      </c>
      <c r="B68" s="116" t="s">
        <v>75</v>
      </c>
      <c r="C68" s="116" t="s">
        <v>75</v>
      </c>
      <c r="D68" s="116" t="s">
        <v>75</v>
      </c>
      <c r="E68" s="116" t="s">
        <v>75</v>
      </c>
      <c r="F68" s="116" t="s">
        <v>75</v>
      </c>
      <c r="G68" s="116" t="s">
        <v>75</v>
      </c>
      <c r="H68" s="116" t="s">
        <v>75</v>
      </c>
      <c r="I68" s="116" t="s">
        <v>75</v>
      </c>
      <c r="J68" s="116" t="s">
        <v>75</v>
      </c>
      <c r="K68" s="116" t="s">
        <v>75</v>
      </c>
      <c r="L68" s="116" t="s">
        <v>75</v>
      </c>
      <c r="M68" s="116" t="s">
        <v>75</v>
      </c>
    </row>
    <row r="69" spans="1:13" ht="20.399999999999999">
      <c r="A69" s="116" t="s">
        <v>101</v>
      </c>
      <c r="B69" s="116" t="s">
        <v>75</v>
      </c>
      <c r="C69" s="116" t="s">
        <v>75</v>
      </c>
      <c r="D69" s="116" t="s">
        <v>75</v>
      </c>
      <c r="E69" s="116" t="s">
        <v>75</v>
      </c>
      <c r="F69" s="116" t="s">
        <v>75</v>
      </c>
      <c r="G69" s="116" t="s">
        <v>75</v>
      </c>
      <c r="H69" s="116" t="s">
        <v>75</v>
      </c>
      <c r="I69" s="116" t="s">
        <v>75</v>
      </c>
      <c r="J69" s="116" t="s">
        <v>75</v>
      </c>
      <c r="K69" s="116" t="s">
        <v>75</v>
      </c>
      <c r="L69" s="116" t="s">
        <v>75</v>
      </c>
      <c r="M69" s="116" t="s">
        <v>75</v>
      </c>
    </row>
    <row r="70" spans="1:13" ht="30.6">
      <c r="A70" s="116" t="s">
        <v>100</v>
      </c>
      <c r="B70" s="116" t="s">
        <v>75</v>
      </c>
      <c r="C70" s="116" t="s">
        <v>75</v>
      </c>
      <c r="D70" s="116" t="s">
        <v>75</v>
      </c>
      <c r="E70" s="116" t="s">
        <v>75</v>
      </c>
      <c r="F70" s="116" t="s">
        <v>75</v>
      </c>
      <c r="G70" s="116" t="s">
        <v>75</v>
      </c>
      <c r="H70" s="116" t="s">
        <v>75</v>
      </c>
      <c r="I70" s="116" t="s">
        <v>75</v>
      </c>
      <c r="J70" s="116" t="s">
        <v>75</v>
      </c>
      <c r="K70" s="116" t="s">
        <v>75</v>
      </c>
      <c r="L70" s="116" t="s">
        <v>75</v>
      </c>
      <c r="M70" s="116" t="s">
        <v>75</v>
      </c>
    </row>
    <row r="71" spans="1:13" ht="40.799999999999997">
      <c r="A71" s="116" t="s">
        <v>175</v>
      </c>
      <c r="B71" s="116" t="s">
        <v>75</v>
      </c>
      <c r="C71" s="116" t="s">
        <v>75</v>
      </c>
      <c r="D71" s="116" t="s">
        <v>75</v>
      </c>
      <c r="E71" s="116" t="s">
        <v>75</v>
      </c>
      <c r="F71" s="116" t="s">
        <v>75</v>
      </c>
      <c r="G71" s="116" t="s">
        <v>75</v>
      </c>
      <c r="H71" s="116" t="s">
        <v>75</v>
      </c>
      <c r="I71" s="116" t="s">
        <v>75</v>
      </c>
      <c r="J71" s="116" t="s">
        <v>75</v>
      </c>
      <c r="K71" s="116" t="s">
        <v>75</v>
      </c>
      <c r="L71" s="116" t="s">
        <v>75</v>
      </c>
      <c r="M71" s="116" t="s">
        <v>75</v>
      </c>
    </row>
    <row r="72" spans="1:13" ht="30.6">
      <c r="A72" s="116" t="s">
        <v>174</v>
      </c>
      <c r="B72" s="116" t="s">
        <v>75</v>
      </c>
      <c r="C72" s="116" t="s">
        <v>75</v>
      </c>
      <c r="D72" s="116" t="s">
        <v>75</v>
      </c>
      <c r="E72" s="116" t="s">
        <v>75</v>
      </c>
      <c r="F72" s="116" t="s">
        <v>75</v>
      </c>
      <c r="G72" s="116" t="s">
        <v>75</v>
      </c>
      <c r="H72" s="116" t="s">
        <v>75</v>
      </c>
      <c r="I72" s="116" t="s">
        <v>75</v>
      </c>
      <c r="J72" s="116" t="s">
        <v>75</v>
      </c>
      <c r="K72" s="116" t="s">
        <v>75</v>
      </c>
      <c r="L72" s="116" t="s">
        <v>75</v>
      </c>
      <c r="M72" s="116" t="s">
        <v>75</v>
      </c>
    </row>
    <row r="73" spans="1:13" ht="30.6">
      <c r="A73" s="116" t="s">
        <v>97</v>
      </c>
      <c r="B73" s="116" t="s">
        <v>75</v>
      </c>
      <c r="C73" s="116" t="s">
        <v>75</v>
      </c>
      <c r="D73" s="116" t="s">
        <v>75</v>
      </c>
      <c r="E73" s="116" t="s">
        <v>75</v>
      </c>
      <c r="F73" s="116" t="s">
        <v>75</v>
      </c>
      <c r="G73" s="116" t="s">
        <v>75</v>
      </c>
      <c r="H73" s="116" t="s">
        <v>75</v>
      </c>
      <c r="I73" s="116" t="s">
        <v>75</v>
      </c>
      <c r="J73" s="116" t="s">
        <v>75</v>
      </c>
      <c r="K73" s="116" t="s">
        <v>75</v>
      </c>
      <c r="L73" s="116" t="s">
        <v>75</v>
      </c>
      <c r="M73" s="116" t="s">
        <v>75</v>
      </c>
    </row>
    <row r="74" spans="1:13" ht="20.399999999999999">
      <c r="A74" s="116" t="s">
        <v>96</v>
      </c>
      <c r="B74" s="116" t="s">
        <v>75</v>
      </c>
      <c r="C74" s="116" t="s">
        <v>75</v>
      </c>
      <c r="D74" s="116" t="s">
        <v>75</v>
      </c>
      <c r="E74" s="116" t="s">
        <v>75</v>
      </c>
      <c r="F74" s="116" t="s">
        <v>75</v>
      </c>
      <c r="G74" s="116" t="s">
        <v>75</v>
      </c>
      <c r="H74" s="116" t="s">
        <v>75</v>
      </c>
      <c r="I74" s="116" t="s">
        <v>75</v>
      </c>
      <c r="J74" s="116" t="s">
        <v>75</v>
      </c>
      <c r="K74" s="116" t="s">
        <v>75</v>
      </c>
      <c r="L74" s="116" t="s">
        <v>75</v>
      </c>
      <c r="M74" s="116" t="s">
        <v>75</v>
      </c>
    </row>
    <row r="75" spans="1:13" ht="20.399999999999999">
      <c r="A75" s="116" t="s">
        <v>95</v>
      </c>
      <c r="B75" s="116" t="s">
        <v>75</v>
      </c>
      <c r="C75" s="116" t="s">
        <v>75</v>
      </c>
      <c r="D75" s="116" t="s">
        <v>75</v>
      </c>
      <c r="E75" s="116" t="s">
        <v>75</v>
      </c>
      <c r="F75" s="116" t="s">
        <v>75</v>
      </c>
      <c r="G75" s="116" t="s">
        <v>75</v>
      </c>
      <c r="H75" s="116" t="s">
        <v>75</v>
      </c>
      <c r="I75" s="116" t="s">
        <v>75</v>
      </c>
      <c r="J75" s="116" t="s">
        <v>75</v>
      </c>
      <c r="K75" s="116" t="s">
        <v>75</v>
      </c>
      <c r="L75" s="116" t="s">
        <v>75</v>
      </c>
      <c r="M75" s="116" t="s">
        <v>75</v>
      </c>
    </row>
    <row r="76" spans="1:13" ht="20.399999999999999">
      <c r="A76" s="116" t="s">
        <v>94</v>
      </c>
      <c r="B76" s="116" t="s">
        <v>75</v>
      </c>
      <c r="C76" s="116" t="s">
        <v>75</v>
      </c>
      <c r="D76" s="116" t="s">
        <v>75</v>
      </c>
      <c r="E76" s="116" t="s">
        <v>75</v>
      </c>
      <c r="F76" s="116" t="s">
        <v>75</v>
      </c>
      <c r="G76" s="116" t="s">
        <v>75</v>
      </c>
      <c r="H76" s="116" t="s">
        <v>75</v>
      </c>
      <c r="I76" s="116" t="s">
        <v>75</v>
      </c>
      <c r="J76" s="116" t="s">
        <v>75</v>
      </c>
      <c r="K76" s="116" t="s">
        <v>75</v>
      </c>
      <c r="L76" s="116" t="s">
        <v>75</v>
      </c>
      <c r="M76" s="116" t="s">
        <v>75</v>
      </c>
    </row>
    <row r="77" spans="1:13" ht="20.399999999999999">
      <c r="A77" s="116" t="s">
        <v>93</v>
      </c>
      <c r="B77" s="116" t="s">
        <v>75</v>
      </c>
      <c r="C77" s="116" t="s">
        <v>75</v>
      </c>
      <c r="D77" s="116" t="s">
        <v>75</v>
      </c>
      <c r="E77" s="116" t="s">
        <v>75</v>
      </c>
      <c r="F77" s="116" t="s">
        <v>75</v>
      </c>
      <c r="G77" s="116" t="s">
        <v>75</v>
      </c>
      <c r="H77" s="116" t="s">
        <v>75</v>
      </c>
      <c r="I77" s="116" t="s">
        <v>75</v>
      </c>
      <c r="J77" s="116" t="s">
        <v>75</v>
      </c>
      <c r="K77" s="116" t="s">
        <v>75</v>
      </c>
      <c r="L77" s="116" t="s">
        <v>75</v>
      </c>
      <c r="M77" s="116" t="s">
        <v>75</v>
      </c>
    </row>
    <row r="78" spans="1:13" ht="30.6">
      <c r="A78" s="116" t="s">
        <v>92</v>
      </c>
      <c r="B78" s="116" t="s">
        <v>75</v>
      </c>
      <c r="C78" s="116" t="s">
        <v>75</v>
      </c>
      <c r="D78" s="116" t="s">
        <v>75</v>
      </c>
      <c r="E78" s="116" t="s">
        <v>75</v>
      </c>
      <c r="F78" s="116" t="s">
        <v>75</v>
      </c>
      <c r="G78" s="116" t="s">
        <v>75</v>
      </c>
      <c r="H78" s="116" t="s">
        <v>75</v>
      </c>
      <c r="I78" s="116" t="s">
        <v>75</v>
      </c>
      <c r="J78" s="116" t="s">
        <v>75</v>
      </c>
      <c r="K78" s="116" t="s">
        <v>75</v>
      </c>
      <c r="L78" s="116" t="s">
        <v>75</v>
      </c>
      <c r="M78" s="116" t="s">
        <v>75</v>
      </c>
    </row>
    <row r="79" spans="1:13" ht="20.399999999999999">
      <c r="A79" s="116" t="s">
        <v>91</v>
      </c>
      <c r="B79" s="116" t="s">
        <v>75</v>
      </c>
      <c r="C79" s="116" t="s">
        <v>75</v>
      </c>
      <c r="D79" s="116" t="s">
        <v>75</v>
      </c>
      <c r="E79" s="116" t="s">
        <v>75</v>
      </c>
      <c r="F79" s="116" t="s">
        <v>75</v>
      </c>
      <c r="G79" s="116" t="s">
        <v>75</v>
      </c>
      <c r="H79" s="116" t="s">
        <v>75</v>
      </c>
      <c r="I79" s="116" t="s">
        <v>75</v>
      </c>
      <c r="J79" s="116" t="s">
        <v>75</v>
      </c>
      <c r="K79" s="116" t="s">
        <v>75</v>
      </c>
      <c r="L79" s="116" t="s">
        <v>75</v>
      </c>
      <c r="M79" s="116" t="s">
        <v>75</v>
      </c>
    </row>
    <row r="80" spans="1:13" ht="20.399999999999999">
      <c r="A80" s="116" t="s">
        <v>90</v>
      </c>
      <c r="B80" s="116" t="s">
        <v>75</v>
      </c>
      <c r="C80" s="116" t="s">
        <v>75</v>
      </c>
      <c r="D80" s="116" t="s">
        <v>75</v>
      </c>
      <c r="E80" s="116" t="s">
        <v>75</v>
      </c>
      <c r="F80" s="116" t="s">
        <v>75</v>
      </c>
      <c r="G80" s="116" t="s">
        <v>75</v>
      </c>
      <c r="H80" s="116" t="s">
        <v>75</v>
      </c>
      <c r="I80" s="116" t="s">
        <v>75</v>
      </c>
      <c r="J80" s="116" t="s">
        <v>75</v>
      </c>
      <c r="K80" s="116" t="s">
        <v>75</v>
      </c>
      <c r="L80" s="116" t="s">
        <v>75</v>
      </c>
      <c r="M80" s="116" t="s">
        <v>75</v>
      </c>
    </row>
    <row r="81" spans="1:13">
      <c r="A81" s="116" t="s">
        <v>89</v>
      </c>
      <c r="B81" s="116" t="s">
        <v>75</v>
      </c>
      <c r="C81" s="116" t="s">
        <v>75</v>
      </c>
      <c r="D81" s="116" t="s">
        <v>75</v>
      </c>
      <c r="E81" s="116" t="s">
        <v>75</v>
      </c>
      <c r="F81" s="116" t="s">
        <v>75</v>
      </c>
      <c r="G81" s="116" t="s">
        <v>75</v>
      </c>
      <c r="H81" s="116" t="s">
        <v>75</v>
      </c>
      <c r="I81" s="116" t="s">
        <v>75</v>
      </c>
      <c r="J81" s="116" t="s">
        <v>75</v>
      </c>
      <c r="K81" s="116" t="s">
        <v>75</v>
      </c>
      <c r="L81" s="116" t="s">
        <v>75</v>
      </c>
      <c r="M81" s="116" t="s">
        <v>75</v>
      </c>
    </row>
    <row r="82" spans="1:13" ht="20.399999999999999">
      <c r="A82" s="116" t="s">
        <v>88</v>
      </c>
      <c r="B82" s="116" t="s">
        <v>75</v>
      </c>
      <c r="C82" s="116" t="s">
        <v>75</v>
      </c>
      <c r="D82" s="116" t="s">
        <v>75</v>
      </c>
      <c r="E82" s="116" t="s">
        <v>75</v>
      </c>
      <c r="F82" s="116" t="s">
        <v>75</v>
      </c>
      <c r="G82" s="116" t="s">
        <v>75</v>
      </c>
      <c r="H82" s="116" t="s">
        <v>75</v>
      </c>
      <c r="I82" s="116" t="s">
        <v>75</v>
      </c>
      <c r="J82" s="116" t="s">
        <v>75</v>
      </c>
      <c r="K82" s="116" t="s">
        <v>75</v>
      </c>
      <c r="L82" s="116" t="s">
        <v>75</v>
      </c>
      <c r="M82" s="116" t="s">
        <v>75</v>
      </c>
    </row>
    <row r="83" spans="1:13">
      <c r="A83" s="116" t="s">
        <v>87</v>
      </c>
      <c r="B83" s="116" t="s">
        <v>75</v>
      </c>
      <c r="C83" s="116" t="s">
        <v>75</v>
      </c>
      <c r="D83" s="116" t="s">
        <v>75</v>
      </c>
      <c r="E83" s="116" t="s">
        <v>75</v>
      </c>
      <c r="F83" s="116" t="s">
        <v>75</v>
      </c>
      <c r="G83" s="116" t="s">
        <v>75</v>
      </c>
      <c r="H83" s="116" t="s">
        <v>75</v>
      </c>
      <c r="I83" s="116" t="s">
        <v>75</v>
      </c>
      <c r="J83" s="116" t="s">
        <v>75</v>
      </c>
      <c r="K83" s="116" t="s">
        <v>75</v>
      </c>
      <c r="L83" s="116" t="s">
        <v>75</v>
      </c>
      <c r="M83" s="116" t="s">
        <v>75</v>
      </c>
    </row>
    <row r="84" spans="1:13" ht="20.399999999999999">
      <c r="A84" s="116" t="s">
        <v>237</v>
      </c>
      <c r="B84" s="116">
        <v>1175.9441666666667</v>
      </c>
      <c r="C84" s="116">
        <v>1291.9475</v>
      </c>
      <c r="D84" s="116">
        <v>1262.8205</v>
      </c>
      <c r="E84" s="116">
        <v>973.06449999999995</v>
      </c>
      <c r="F84" s="116">
        <v>734.61450000000002</v>
      </c>
      <c r="G84" s="116">
        <v>833.45804999999996</v>
      </c>
      <c r="H84" s="116">
        <v>798.98199999999997</v>
      </c>
      <c r="I84" s="116">
        <v>843.69502499999999</v>
      </c>
      <c r="J84" s="116">
        <v>801.88599999999997</v>
      </c>
      <c r="K84" s="116">
        <v>695.11300000000006</v>
      </c>
      <c r="L84" s="116">
        <v>651.5013194183515</v>
      </c>
      <c r="M84" s="116">
        <v>658.41647147518415</v>
      </c>
    </row>
    <row r="85" spans="1:13" ht="20.399999999999999">
      <c r="A85" s="116" t="s">
        <v>236</v>
      </c>
      <c r="B85" s="116" t="s">
        <v>75</v>
      </c>
      <c r="C85" s="116" t="s">
        <v>75</v>
      </c>
      <c r="D85" s="116" t="s">
        <v>75</v>
      </c>
      <c r="E85" s="116" t="s">
        <v>75</v>
      </c>
      <c r="F85" s="116" t="s">
        <v>75</v>
      </c>
      <c r="G85" s="116" t="s">
        <v>75</v>
      </c>
      <c r="H85" s="116" t="s">
        <v>75</v>
      </c>
      <c r="I85" s="116" t="s">
        <v>75</v>
      </c>
      <c r="J85" s="116" t="s">
        <v>75</v>
      </c>
      <c r="K85" s="116" t="s">
        <v>75</v>
      </c>
      <c r="L85" s="116" t="s">
        <v>75</v>
      </c>
      <c r="M85" s="116" t="s">
        <v>75</v>
      </c>
    </row>
    <row r="86" spans="1:13" ht="20.399999999999999">
      <c r="A86" s="116" t="s">
        <v>235</v>
      </c>
      <c r="B86" s="116">
        <v>0</v>
      </c>
      <c r="C86" s="116">
        <v>0</v>
      </c>
      <c r="D86" s="116">
        <v>0</v>
      </c>
      <c r="E86" s="116">
        <v>0</v>
      </c>
      <c r="F86" s="116">
        <v>0</v>
      </c>
      <c r="G86" s="116">
        <v>0</v>
      </c>
      <c r="H86" s="116">
        <v>0</v>
      </c>
      <c r="I86" s="116">
        <v>0</v>
      </c>
      <c r="J86" s="116">
        <v>0</v>
      </c>
      <c r="K86" s="116">
        <v>0</v>
      </c>
      <c r="L86" s="116">
        <v>0</v>
      </c>
      <c r="M86" s="116">
        <v>0</v>
      </c>
    </row>
    <row r="87" spans="1:13">
      <c r="A87" s="116" t="s">
        <v>234</v>
      </c>
      <c r="B87" s="116">
        <v>494.14133333333331</v>
      </c>
      <c r="C87" s="116">
        <v>494.85199999999998</v>
      </c>
      <c r="D87" s="116">
        <v>507.94799999999998</v>
      </c>
      <c r="E87" s="116">
        <v>479.62400000000002</v>
      </c>
      <c r="F87" s="116">
        <v>454.315</v>
      </c>
      <c r="G87" s="116">
        <v>399.31799999999998</v>
      </c>
      <c r="H87" s="116">
        <v>373.77800000000002</v>
      </c>
      <c r="I87" s="116">
        <v>319.17700000000002</v>
      </c>
      <c r="J87" s="116">
        <v>294.661</v>
      </c>
      <c r="K87" s="116">
        <v>265.94200000000001</v>
      </c>
      <c r="L87" s="116">
        <v>251.25399999999999</v>
      </c>
      <c r="M87" s="116">
        <v>253.54499999999999</v>
      </c>
    </row>
    <row r="88" spans="1:13" ht="30.6">
      <c r="A88" s="116" t="s">
        <v>233</v>
      </c>
      <c r="B88" s="116">
        <v>494.14133333333331</v>
      </c>
      <c r="C88" s="116">
        <v>494.85199999999998</v>
      </c>
      <c r="D88" s="116">
        <v>507.94799999999998</v>
      </c>
      <c r="E88" s="116">
        <v>479.62400000000002</v>
      </c>
      <c r="F88" s="116">
        <v>454.315</v>
      </c>
      <c r="G88" s="116">
        <v>399.31799999999998</v>
      </c>
      <c r="H88" s="116">
        <v>373.77800000000002</v>
      </c>
      <c r="I88" s="116">
        <v>319.17700000000002</v>
      </c>
      <c r="J88" s="116">
        <v>294.661</v>
      </c>
      <c r="K88" s="116">
        <v>265.94200000000001</v>
      </c>
      <c r="L88" s="116">
        <v>251.25399999999999</v>
      </c>
      <c r="M88" s="116">
        <v>253.54499999999999</v>
      </c>
    </row>
    <row r="89" spans="1:13">
      <c r="A89" s="116" t="s">
        <v>232</v>
      </c>
      <c r="B89" s="116">
        <v>7.5286847005371769</v>
      </c>
      <c r="C89" s="116">
        <v>8.4955193642591773</v>
      </c>
      <c r="D89" s="116">
        <v>7.7607513190025044</v>
      </c>
      <c r="E89" s="116">
        <v>6.329783418349848</v>
      </c>
      <c r="F89" s="116">
        <v>4.2172334036363281</v>
      </c>
      <c r="G89" s="116">
        <v>5.9674154309216512</v>
      </c>
      <c r="H89" s="116">
        <v>8.4030480027644927</v>
      </c>
      <c r="I89" s="116">
        <v>8.4095950376529149</v>
      </c>
      <c r="J89" s="116">
        <v>8.2370800454514868</v>
      </c>
      <c r="K89" s="116">
        <v>7.4056489977374653</v>
      </c>
      <c r="L89" s="116">
        <v>7.0263718781529025</v>
      </c>
      <c r="M89" s="116">
        <v>8.6024541877737963</v>
      </c>
    </row>
    <row r="90" spans="1:13" ht="20.399999999999999">
      <c r="A90" s="116" t="s">
        <v>231</v>
      </c>
      <c r="B90" s="116">
        <v>0</v>
      </c>
      <c r="C90" s="116">
        <v>0</v>
      </c>
      <c r="D90" s="116">
        <v>0</v>
      </c>
      <c r="E90" s="116">
        <v>0</v>
      </c>
      <c r="F90" s="116">
        <v>0</v>
      </c>
      <c r="G90" s="116">
        <v>0</v>
      </c>
      <c r="H90" s="116">
        <v>0</v>
      </c>
      <c r="I90" s="116">
        <v>0</v>
      </c>
      <c r="J90" s="116">
        <v>0</v>
      </c>
      <c r="K90" s="116">
        <v>0</v>
      </c>
      <c r="L90" s="116">
        <v>0</v>
      </c>
      <c r="M90" s="116">
        <v>0</v>
      </c>
    </row>
    <row r="91" spans="1:13" ht="30.6">
      <c r="A91" s="116" t="s">
        <v>230</v>
      </c>
      <c r="B91" s="116" t="s">
        <v>75</v>
      </c>
      <c r="C91" s="116" t="s">
        <v>75</v>
      </c>
      <c r="D91" s="116" t="s">
        <v>75</v>
      </c>
      <c r="E91" s="116" t="s">
        <v>75</v>
      </c>
      <c r="F91" s="116" t="s">
        <v>75</v>
      </c>
      <c r="G91" s="116" t="s">
        <v>75</v>
      </c>
      <c r="H91" s="116" t="s">
        <v>75</v>
      </c>
      <c r="I91" s="116" t="s">
        <v>75</v>
      </c>
      <c r="J91" s="116" t="s">
        <v>75</v>
      </c>
      <c r="K91" s="116" t="s">
        <v>75</v>
      </c>
      <c r="L91" s="116" t="s">
        <v>75</v>
      </c>
      <c r="M91" s="116" t="s">
        <v>75</v>
      </c>
    </row>
    <row r="92" spans="1:13" ht="20.399999999999999">
      <c r="A92" s="116" t="s">
        <v>143</v>
      </c>
      <c r="B92" s="116">
        <v>0</v>
      </c>
      <c r="C92" s="116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</v>
      </c>
      <c r="I92" s="116">
        <v>0</v>
      </c>
      <c r="J92" s="116">
        <v>0</v>
      </c>
      <c r="K92" s="116">
        <v>0</v>
      </c>
      <c r="L92" s="116">
        <v>0</v>
      </c>
      <c r="M92" s="116">
        <v>0</v>
      </c>
    </row>
    <row r="93" spans="1:13" ht="20.399999999999999">
      <c r="A93" s="116" t="s">
        <v>142</v>
      </c>
      <c r="B93" s="116">
        <v>0</v>
      </c>
      <c r="C93" s="116">
        <v>0</v>
      </c>
      <c r="D93" s="116">
        <v>0</v>
      </c>
      <c r="E93" s="116">
        <v>0</v>
      </c>
      <c r="F93" s="116">
        <v>0</v>
      </c>
      <c r="G93" s="116">
        <v>0</v>
      </c>
      <c r="H93" s="116">
        <v>0</v>
      </c>
      <c r="I93" s="116">
        <v>0</v>
      </c>
      <c r="J93" s="116">
        <v>0</v>
      </c>
      <c r="K93" s="116">
        <v>0</v>
      </c>
      <c r="L93" s="116">
        <v>0</v>
      </c>
      <c r="M93" s="116">
        <v>0</v>
      </c>
    </row>
    <row r="94" spans="1:13">
      <c r="A94" s="116" t="s">
        <v>135</v>
      </c>
      <c r="B94" s="116">
        <v>41.3</v>
      </c>
      <c r="C94" s="116">
        <v>41.3</v>
      </c>
      <c r="D94" s="116">
        <v>41.3</v>
      </c>
      <c r="E94" s="116">
        <v>41.3</v>
      </c>
      <c r="F94" s="116">
        <v>49</v>
      </c>
      <c r="G94" s="116">
        <v>3.3650000000000002</v>
      </c>
      <c r="H94" s="116">
        <v>8.6</v>
      </c>
      <c r="I94" s="116">
        <v>38.178525</v>
      </c>
      <c r="J94" s="116">
        <v>40</v>
      </c>
      <c r="K94" s="116" t="s">
        <v>75</v>
      </c>
      <c r="L94" s="116" t="s">
        <v>75</v>
      </c>
      <c r="M94" s="116" t="s">
        <v>75</v>
      </c>
    </row>
    <row r="95" spans="1:13" ht="20.399999999999999">
      <c r="A95" s="116" t="s">
        <v>229</v>
      </c>
      <c r="B95" s="116">
        <v>0</v>
      </c>
      <c r="C95" s="116">
        <v>0</v>
      </c>
      <c r="D95" s="116">
        <v>0</v>
      </c>
      <c r="E95" s="116">
        <v>0</v>
      </c>
      <c r="F95" s="116">
        <v>0</v>
      </c>
      <c r="G95" s="116">
        <v>0</v>
      </c>
      <c r="H95" s="116">
        <v>0</v>
      </c>
      <c r="I95" s="116">
        <v>0</v>
      </c>
      <c r="J95" s="116">
        <v>0</v>
      </c>
      <c r="K95" s="116">
        <v>0</v>
      </c>
      <c r="L95" s="116">
        <v>0</v>
      </c>
      <c r="M95" s="116">
        <v>0</v>
      </c>
    </row>
    <row r="96" spans="1:13" ht="20.399999999999999">
      <c r="A96" s="116" t="s">
        <v>131</v>
      </c>
      <c r="B96" s="116">
        <v>0</v>
      </c>
      <c r="C96" s="116">
        <v>0</v>
      </c>
      <c r="D96" s="116">
        <v>0</v>
      </c>
      <c r="E96" s="116">
        <v>0</v>
      </c>
      <c r="F96" s="116">
        <v>0</v>
      </c>
      <c r="G96" s="116">
        <v>0</v>
      </c>
      <c r="H96" s="116">
        <v>0</v>
      </c>
      <c r="I96" s="116">
        <v>0</v>
      </c>
      <c r="J96" s="116">
        <v>0</v>
      </c>
      <c r="K96" s="116">
        <v>0</v>
      </c>
      <c r="L96" s="116">
        <v>0</v>
      </c>
      <c r="M96" s="116">
        <v>0</v>
      </c>
    </row>
    <row r="97" spans="1:13" ht="20.399999999999999">
      <c r="A97" s="116" t="s">
        <v>228</v>
      </c>
      <c r="B97" s="116" t="s">
        <v>75</v>
      </c>
      <c r="C97" s="116" t="s">
        <v>75</v>
      </c>
      <c r="D97" s="116" t="s">
        <v>75</v>
      </c>
      <c r="E97" s="116" t="s">
        <v>75</v>
      </c>
      <c r="F97" s="116" t="s">
        <v>75</v>
      </c>
      <c r="G97" s="116" t="s">
        <v>75</v>
      </c>
      <c r="H97" s="116" t="s">
        <v>75</v>
      </c>
      <c r="I97" s="116" t="s">
        <v>75</v>
      </c>
      <c r="J97" s="116" t="s">
        <v>75</v>
      </c>
      <c r="K97" s="116" t="s">
        <v>75</v>
      </c>
      <c r="L97" s="116" t="s">
        <v>75</v>
      </c>
      <c r="M97" s="116" t="s">
        <v>75</v>
      </c>
    </row>
    <row r="98" spans="1:13" ht="20.399999999999999">
      <c r="A98" s="116" t="s">
        <v>227</v>
      </c>
      <c r="B98" s="116" t="s">
        <v>75</v>
      </c>
      <c r="C98" s="116" t="s">
        <v>75</v>
      </c>
      <c r="D98" s="116" t="s">
        <v>75</v>
      </c>
      <c r="E98" s="116" t="s">
        <v>75</v>
      </c>
      <c r="F98" s="116" t="s">
        <v>75</v>
      </c>
      <c r="G98" s="116" t="s">
        <v>75</v>
      </c>
      <c r="H98" s="116" t="s">
        <v>75</v>
      </c>
      <c r="I98" s="116" t="s">
        <v>75</v>
      </c>
      <c r="J98" s="116" t="s">
        <v>75</v>
      </c>
      <c r="K98" s="116" t="s">
        <v>75</v>
      </c>
      <c r="L98" s="116" t="s">
        <v>75</v>
      </c>
      <c r="M98" s="116" t="s">
        <v>75</v>
      </c>
    </row>
    <row r="99" spans="1:13" ht="20.399999999999999">
      <c r="A99" s="116" t="s">
        <v>226</v>
      </c>
      <c r="B99" s="116" t="s">
        <v>75</v>
      </c>
      <c r="C99" s="116" t="s">
        <v>75</v>
      </c>
      <c r="D99" s="116" t="s">
        <v>75</v>
      </c>
      <c r="E99" s="116" t="s">
        <v>75</v>
      </c>
      <c r="F99" s="116" t="s">
        <v>75</v>
      </c>
      <c r="G99" s="116" t="s">
        <v>75</v>
      </c>
      <c r="H99" s="116" t="s">
        <v>75</v>
      </c>
      <c r="I99" s="116" t="s">
        <v>75</v>
      </c>
      <c r="J99" s="116" t="s">
        <v>75</v>
      </c>
      <c r="K99" s="116" t="s">
        <v>75</v>
      </c>
      <c r="L99" s="116" t="s">
        <v>75</v>
      </c>
      <c r="M99" s="116" t="s">
        <v>75</v>
      </c>
    </row>
    <row r="100" spans="1:13">
      <c r="A100" s="116" t="s">
        <v>225</v>
      </c>
      <c r="B100" s="116" t="s">
        <v>75</v>
      </c>
      <c r="C100" s="116" t="s">
        <v>75</v>
      </c>
      <c r="D100" s="116" t="s">
        <v>75</v>
      </c>
      <c r="E100" s="116" t="s">
        <v>75</v>
      </c>
      <c r="F100" s="116" t="s">
        <v>75</v>
      </c>
      <c r="G100" s="116" t="s">
        <v>75</v>
      </c>
      <c r="H100" s="116" t="s">
        <v>75</v>
      </c>
      <c r="I100" s="116" t="s">
        <v>75</v>
      </c>
      <c r="J100" s="116" t="s">
        <v>75</v>
      </c>
      <c r="K100" s="116" t="s">
        <v>75</v>
      </c>
      <c r="L100" s="116" t="s">
        <v>75</v>
      </c>
      <c r="M100" s="116" t="s">
        <v>75</v>
      </c>
    </row>
    <row r="101" spans="1:13">
      <c r="A101" s="116" t="s">
        <v>224</v>
      </c>
      <c r="B101" s="116">
        <v>542.97001803387047</v>
      </c>
      <c r="C101" s="116">
        <v>544.64751936425921</v>
      </c>
      <c r="D101" s="116">
        <v>557.0087513190025</v>
      </c>
      <c r="E101" s="116">
        <v>527.25378341834983</v>
      </c>
      <c r="F101" s="116">
        <v>507.53223340363633</v>
      </c>
      <c r="G101" s="116">
        <v>408.65041543092167</v>
      </c>
      <c r="H101" s="116">
        <v>390.78104800276446</v>
      </c>
      <c r="I101" s="116">
        <v>365.76512003765293</v>
      </c>
      <c r="J101" s="116">
        <v>342.89808004545148</v>
      </c>
      <c r="K101" s="116">
        <v>273.34764899773745</v>
      </c>
      <c r="L101" s="116">
        <v>258.28037187815289</v>
      </c>
      <c r="M101" s="116">
        <v>262.1474541877738</v>
      </c>
    </row>
    <row r="102" spans="1:13" ht="20.399999999999999">
      <c r="A102" s="116" t="s">
        <v>223</v>
      </c>
      <c r="B102" s="116">
        <v>632.97414863279619</v>
      </c>
      <c r="C102" s="116">
        <v>747.29998063574078</v>
      </c>
      <c r="D102" s="116">
        <v>705.81174868099754</v>
      </c>
      <c r="E102" s="116">
        <v>445.81071658165013</v>
      </c>
      <c r="F102" s="116">
        <v>227.08226659636367</v>
      </c>
      <c r="G102" s="116">
        <v>424.80763456907835</v>
      </c>
      <c r="H102" s="116">
        <v>408.20095199723551</v>
      </c>
      <c r="I102" s="116">
        <v>477.92990496234711</v>
      </c>
      <c r="J102" s="116">
        <v>458.98791995454849</v>
      </c>
      <c r="K102" s="116">
        <v>421.76535100226255</v>
      </c>
      <c r="L102" s="116">
        <v>393.22094754019855</v>
      </c>
      <c r="M102" s="116">
        <v>396.26901728741041</v>
      </c>
    </row>
    <row r="103" spans="1:13" ht="20.399999999999999">
      <c r="A103" s="116" t="s">
        <v>222</v>
      </c>
      <c r="B103" s="116">
        <v>40.500999999999998</v>
      </c>
      <c r="C103" s="116">
        <v>31.556000000000001</v>
      </c>
      <c r="D103" s="116">
        <v>37.286000000000001</v>
      </c>
      <c r="E103" s="116">
        <v>52.661000000000001</v>
      </c>
      <c r="F103" s="116">
        <v>39.479999999999997</v>
      </c>
      <c r="G103" s="116">
        <v>46.287999999999997</v>
      </c>
      <c r="H103" s="116">
        <v>26.024000000000001</v>
      </c>
      <c r="I103" s="116">
        <v>21.428999999999998</v>
      </c>
      <c r="J103" s="116">
        <v>19.606999999999999</v>
      </c>
      <c r="K103" s="116">
        <v>5.74</v>
      </c>
      <c r="L103" s="116">
        <v>1.5269999999999999</v>
      </c>
      <c r="M103" s="116">
        <v>1.587</v>
      </c>
    </row>
    <row r="104" spans="1:13">
      <c r="A104" s="116" t="s">
        <v>221</v>
      </c>
      <c r="B104" s="116">
        <v>660.36966666666672</v>
      </c>
      <c r="C104" s="116">
        <v>767.13</v>
      </c>
      <c r="D104" s="116">
        <v>730.27499999999998</v>
      </c>
      <c r="E104" s="116">
        <v>483.70400000000001</v>
      </c>
      <c r="F104" s="116">
        <v>247.071</v>
      </c>
      <c r="G104" s="116">
        <v>453.33100000000002</v>
      </c>
      <c r="H104" s="116">
        <v>418.41</v>
      </c>
      <c r="I104" s="116">
        <v>471.81299999999999</v>
      </c>
      <c r="J104" s="116">
        <v>444.32400000000001</v>
      </c>
      <c r="K104" s="116">
        <v>398.86500000000001</v>
      </c>
      <c r="L104" s="116">
        <v>366.94499999999999</v>
      </c>
      <c r="M104" s="116">
        <v>370.43</v>
      </c>
    </row>
    <row r="105" spans="1:13" ht="20.399999999999999">
      <c r="A105" s="116" t="s">
        <v>220</v>
      </c>
      <c r="B105" s="116" t="s">
        <v>75</v>
      </c>
      <c r="C105" s="116" t="s">
        <v>75</v>
      </c>
      <c r="D105" s="116" t="s">
        <v>75</v>
      </c>
      <c r="E105" s="116" t="s">
        <v>75</v>
      </c>
      <c r="F105" s="116" t="s">
        <v>75</v>
      </c>
      <c r="G105" s="116" t="s">
        <v>75</v>
      </c>
      <c r="H105" s="116" t="s">
        <v>75</v>
      </c>
      <c r="I105" s="116" t="s">
        <v>75</v>
      </c>
      <c r="J105" s="116" t="s">
        <v>75</v>
      </c>
      <c r="K105" s="116" t="s">
        <v>75</v>
      </c>
      <c r="L105" s="116" t="s">
        <v>75</v>
      </c>
      <c r="M105" s="116" t="s">
        <v>75</v>
      </c>
    </row>
    <row r="106" spans="1:13" ht="40.799999999999997">
      <c r="A106" s="116" t="s">
        <v>219</v>
      </c>
      <c r="B106" s="116" t="s">
        <v>75</v>
      </c>
      <c r="C106" s="116" t="s">
        <v>75</v>
      </c>
      <c r="D106" s="116" t="s">
        <v>75</v>
      </c>
      <c r="E106" s="116" t="s">
        <v>75</v>
      </c>
      <c r="F106" s="116" t="s">
        <v>75</v>
      </c>
      <c r="G106" s="116" t="s">
        <v>75</v>
      </c>
      <c r="H106" s="116" t="s">
        <v>75</v>
      </c>
      <c r="I106" s="116" t="s">
        <v>75</v>
      </c>
      <c r="J106" s="116" t="s">
        <v>75</v>
      </c>
      <c r="K106" s="116" t="s">
        <v>75</v>
      </c>
      <c r="L106" s="116" t="s">
        <v>75</v>
      </c>
      <c r="M106" s="116" t="s">
        <v>75</v>
      </c>
    </row>
    <row r="107" spans="1:13">
      <c r="A107" s="116" t="s">
        <v>218</v>
      </c>
      <c r="B107" s="116" t="s">
        <v>75</v>
      </c>
      <c r="C107" s="116" t="s">
        <v>75</v>
      </c>
      <c r="D107" s="116" t="s">
        <v>75</v>
      </c>
      <c r="E107" s="116" t="s">
        <v>75</v>
      </c>
      <c r="F107" s="116" t="s">
        <v>75</v>
      </c>
      <c r="G107" s="116" t="s">
        <v>75</v>
      </c>
      <c r="H107" s="116" t="s">
        <v>75</v>
      </c>
      <c r="I107" s="116" t="s">
        <v>75</v>
      </c>
      <c r="J107" s="116" t="s">
        <v>75</v>
      </c>
      <c r="K107" s="116" t="s">
        <v>75</v>
      </c>
      <c r="L107" s="116" t="s">
        <v>75</v>
      </c>
      <c r="M107" s="116" t="s">
        <v>75</v>
      </c>
    </row>
    <row r="108" spans="1:13" ht="20.399999999999999">
      <c r="A108" s="116" t="s">
        <v>217</v>
      </c>
      <c r="B108" s="116">
        <v>0</v>
      </c>
      <c r="C108" s="116">
        <v>0</v>
      </c>
      <c r="D108" s="116">
        <v>0</v>
      </c>
      <c r="E108" s="116">
        <v>0</v>
      </c>
      <c r="F108" s="116">
        <v>0</v>
      </c>
      <c r="G108" s="116">
        <v>0</v>
      </c>
      <c r="H108" s="116">
        <v>0</v>
      </c>
      <c r="I108" s="116">
        <v>0</v>
      </c>
      <c r="J108" s="116">
        <v>0</v>
      </c>
      <c r="K108" s="116">
        <v>0</v>
      </c>
      <c r="L108" s="116">
        <v>0</v>
      </c>
      <c r="M108" s="116">
        <v>0</v>
      </c>
    </row>
    <row r="109" spans="1:13" ht="40.799999999999997">
      <c r="A109" s="116" t="s">
        <v>216</v>
      </c>
      <c r="B109" s="116" t="s">
        <v>75</v>
      </c>
      <c r="C109" s="116" t="s">
        <v>75</v>
      </c>
      <c r="D109" s="116" t="s">
        <v>75</v>
      </c>
      <c r="E109" s="116" t="s">
        <v>75</v>
      </c>
      <c r="F109" s="116" t="s">
        <v>75</v>
      </c>
      <c r="G109" s="116" t="s">
        <v>75</v>
      </c>
      <c r="H109" s="116" t="s">
        <v>75</v>
      </c>
      <c r="I109" s="116" t="s">
        <v>75</v>
      </c>
      <c r="J109" s="116" t="s">
        <v>75</v>
      </c>
      <c r="K109" s="116" t="s">
        <v>75</v>
      </c>
      <c r="L109" s="116" t="s">
        <v>75</v>
      </c>
      <c r="M109" s="116" t="s">
        <v>75</v>
      </c>
    </row>
    <row r="110" spans="1:13" ht="20.399999999999999">
      <c r="A110" s="116" t="s">
        <v>215</v>
      </c>
      <c r="B110" s="116">
        <v>0</v>
      </c>
      <c r="C110" s="116">
        <v>0</v>
      </c>
      <c r="D110" s="116">
        <v>0</v>
      </c>
      <c r="E110" s="116">
        <v>0</v>
      </c>
      <c r="F110" s="116">
        <v>0</v>
      </c>
      <c r="G110" s="116">
        <v>0</v>
      </c>
      <c r="H110" s="116">
        <v>0</v>
      </c>
      <c r="I110" s="116">
        <v>0</v>
      </c>
      <c r="J110" s="116">
        <v>0</v>
      </c>
      <c r="K110" s="116">
        <v>0</v>
      </c>
      <c r="L110" s="116">
        <v>0</v>
      </c>
      <c r="M110" s="116">
        <v>0</v>
      </c>
    </row>
    <row r="111" spans="1:13">
      <c r="A111" s="116" t="s">
        <v>214</v>
      </c>
      <c r="B111" s="116">
        <v>673.47514863279616</v>
      </c>
      <c r="C111" s="116">
        <v>778.85598063574082</v>
      </c>
      <c r="D111" s="116">
        <v>743.09774868099748</v>
      </c>
      <c r="E111" s="116">
        <v>498.47171658165013</v>
      </c>
      <c r="F111" s="116">
        <v>266.56226659636366</v>
      </c>
      <c r="G111" s="116">
        <v>471.09563456907836</v>
      </c>
      <c r="H111" s="116">
        <v>434.22495199723551</v>
      </c>
      <c r="I111" s="116">
        <v>499.35890496234708</v>
      </c>
      <c r="J111" s="116">
        <v>478.59491995454852</v>
      </c>
      <c r="K111" s="116">
        <v>427.50535100226256</v>
      </c>
      <c r="L111" s="116">
        <v>394.7479475401986</v>
      </c>
      <c r="M111" s="116">
        <v>397.8560172874104</v>
      </c>
    </row>
    <row r="112" spans="1:13" ht="20.399999999999999">
      <c r="A112" s="116" t="s">
        <v>213</v>
      </c>
      <c r="B112" s="116">
        <v>225.45966666666666</v>
      </c>
      <c r="C112" s="116">
        <v>250.11500000000001</v>
      </c>
      <c r="D112" s="116">
        <v>224.797</v>
      </c>
      <c r="E112" s="116">
        <v>201.46700000000001</v>
      </c>
      <c r="F112" s="116">
        <v>220.85400000000001</v>
      </c>
      <c r="G112" s="116">
        <v>202.52699999999999</v>
      </c>
      <c r="H112" s="116">
        <v>194.792</v>
      </c>
      <c r="I112" s="116">
        <v>206.505</v>
      </c>
      <c r="J112" s="116">
        <v>168.98400000000001</v>
      </c>
      <c r="K112" s="116">
        <v>164.965</v>
      </c>
      <c r="L112" s="116">
        <v>166.411</v>
      </c>
      <c r="M112" s="116">
        <v>179.43600000000001</v>
      </c>
    </row>
    <row r="113" spans="1:13">
      <c r="A113" s="116" t="s">
        <v>212</v>
      </c>
      <c r="B113" s="116">
        <v>21.141999999999999</v>
      </c>
      <c r="C113" s="116">
        <v>11.260999999999999</v>
      </c>
      <c r="D113" s="116">
        <v>22.216000000000001</v>
      </c>
      <c r="E113" s="116">
        <v>29.949000000000002</v>
      </c>
      <c r="F113" s="116">
        <v>14.157</v>
      </c>
      <c r="G113" s="116">
        <v>9.2149999999999999</v>
      </c>
      <c r="H113" s="116">
        <v>8.61</v>
      </c>
      <c r="I113" s="116">
        <v>12.614000000000001</v>
      </c>
      <c r="J113" s="116">
        <v>15.874000000000001</v>
      </c>
      <c r="K113" s="116">
        <v>9.4930000000000003</v>
      </c>
      <c r="L113" s="116">
        <v>5.42</v>
      </c>
      <c r="M113" s="116">
        <v>3.343</v>
      </c>
    </row>
    <row r="114" spans="1:13" ht="30.6">
      <c r="A114" s="116" t="s">
        <v>211</v>
      </c>
      <c r="B114" s="116" t="s">
        <v>75</v>
      </c>
      <c r="C114" s="116" t="s">
        <v>75</v>
      </c>
      <c r="D114" s="116" t="s">
        <v>75</v>
      </c>
      <c r="E114" s="116" t="s">
        <v>75</v>
      </c>
      <c r="F114" s="116" t="s">
        <v>75</v>
      </c>
      <c r="G114" s="116" t="s">
        <v>75</v>
      </c>
      <c r="H114" s="116" t="s">
        <v>75</v>
      </c>
      <c r="I114" s="116" t="s">
        <v>75</v>
      </c>
      <c r="J114" s="116" t="s">
        <v>75</v>
      </c>
      <c r="K114" s="116" t="s">
        <v>75</v>
      </c>
      <c r="L114" s="116" t="s">
        <v>75</v>
      </c>
      <c r="M114" s="116" t="s">
        <v>75</v>
      </c>
    </row>
    <row r="115" spans="1:13" ht="20.399999999999999">
      <c r="A115" s="116" t="s">
        <v>210</v>
      </c>
      <c r="B115" s="116">
        <v>7.2538152994628238</v>
      </c>
      <c r="C115" s="116">
        <v>7.9249806357408223</v>
      </c>
      <c r="D115" s="116">
        <v>7.2947486809974951</v>
      </c>
      <c r="E115" s="116">
        <v>6.5417165816501521</v>
      </c>
      <c r="F115" s="116">
        <v>6.6202665963636713</v>
      </c>
      <c r="G115" s="116">
        <v>6.6705845690783487</v>
      </c>
      <c r="H115" s="116">
        <v>6.792951997235507</v>
      </c>
      <c r="I115" s="116">
        <v>5.9679049623470855</v>
      </c>
      <c r="J115" s="116">
        <v>5.017919954548514</v>
      </c>
      <c r="K115" s="116">
        <v>5.3323510022625342</v>
      </c>
      <c r="L115" s="116">
        <v>4.573628121847098</v>
      </c>
      <c r="M115" s="116">
        <v>2.8975458122262032</v>
      </c>
    </row>
    <row r="116" spans="1:13" ht="20.399999999999999">
      <c r="A116" s="116" t="s">
        <v>209</v>
      </c>
      <c r="B116" s="116">
        <v>0</v>
      </c>
      <c r="C116" s="116">
        <v>0</v>
      </c>
      <c r="D116" s="116">
        <v>0</v>
      </c>
      <c r="E116" s="116">
        <v>0</v>
      </c>
      <c r="F116" s="116">
        <v>0</v>
      </c>
      <c r="G116" s="116">
        <v>0</v>
      </c>
      <c r="H116" s="116">
        <v>0</v>
      </c>
      <c r="I116" s="116">
        <v>0</v>
      </c>
      <c r="J116" s="116">
        <v>0</v>
      </c>
      <c r="K116" s="116">
        <v>0</v>
      </c>
      <c r="L116" s="116">
        <v>0</v>
      </c>
      <c r="M116" s="116">
        <v>0</v>
      </c>
    </row>
    <row r="117" spans="1:13" ht="20.399999999999999">
      <c r="A117" s="116" t="s">
        <v>208</v>
      </c>
      <c r="B117" s="116" t="s">
        <v>75</v>
      </c>
      <c r="C117" s="116" t="s">
        <v>75</v>
      </c>
      <c r="D117" s="116" t="s">
        <v>75</v>
      </c>
      <c r="E117" s="116" t="s">
        <v>75</v>
      </c>
      <c r="F117" s="116" t="s">
        <v>75</v>
      </c>
      <c r="G117" s="116" t="s">
        <v>75</v>
      </c>
      <c r="H117" s="116" t="s">
        <v>75</v>
      </c>
      <c r="I117" s="116" t="s">
        <v>75</v>
      </c>
      <c r="J117" s="116" t="s">
        <v>75</v>
      </c>
      <c r="K117" s="116" t="s">
        <v>75</v>
      </c>
      <c r="L117" s="116" t="s">
        <v>75</v>
      </c>
      <c r="M117" s="116" t="s">
        <v>75</v>
      </c>
    </row>
    <row r="118" spans="1:13" ht="20.399999999999999">
      <c r="A118" s="116" t="s">
        <v>207</v>
      </c>
      <c r="B118" s="116">
        <v>0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v>0</v>
      </c>
      <c r="I118" s="116">
        <v>0</v>
      </c>
      <c r="J118" s="116">
        <v>0</v>
      </c>
      <c r="K118" s="116">
        <v>0</v>
      </c>
      <c r="L118" s="116">
        <v>0</v>
      </c>
      <c r="M118" s="116">
        <v>0</v>
      </c>
    </row>
    <row r="119" spans="1:13" ht="30.6">
      <c r="A119" s="116" t="s">
        <v>206</v>
      </c>
      <c r="B119" s="116" t="s">
        <v>75</v>
      </c>
      <c r="C119" s="116" t="s">
        <v>75</v>
      </c>
      <c r="D119" s="116" t="s">
        <v>75</v>
      </c>
      <c r="E119" s="116" t="s">
        <v>75</v>
      </c>
      <c r="F119" s="116" t="s">
        <v>75</v>
      </c>
      <c r="G119" s="116" t="s">
        <v>75</v>
      </c>
      <c r="H119" s="116" t="s">
        <v>75</v>
      </c>
      <c r="I119" s="116" t="s">
        <v>75</v>
      </c>
      <c r="J119" s="116" t="s">
        <v>75</v>
      </c>
      <c r="K119" s="116" t="s">
        <v>75</v>
      </c>
      <c r="L119" s="116" t="s">
        <v>75</v>
      </c>
      <c r="M119" s="116" t="s">
        <v>75</v>
      </c>
    </row>
    <row r="120" spans="1:13" ht="20.399999999999999">
      <c r="A120" s="116" t="s">
        <v>134</v>
      </c>
      <c r="B120" s="116">
        <v>12.186999999999999</v>
      </c>
      <c r="C120" s="116">
        <v>12.186999999999999</v>
      </c>
      <c r="D120" s="116">
        <v>12.186999999999999</v>
      </c>
      <c r="E120" s="116">
        <v>12.186999999999999</v>
      </c>
      <c r="F120" s="116">
        <v>16.170000000000002</v>
      </c>
      <c r="G120" s="116">
        <v>16.444050000000001</v>
      </c>
      <c r="H120" s="116">
        <v>17.57</v>
      </c>
      <c r="I120" s="116">
        <v>25.402999999999999</v>
      </c>
      <c r="J120" s="116">
        <v>33.256999999999998</v>
      </c>
      <c r="K120" s="116">
        <v>30.52</v>
      </c>
      <c r="L120" s="116">
        <v>33.740319418351483</v>
      </c>
      <c r="M120" s="116">
        <v>38.104471475184219</v>
      </c>
    </row>
    <row r="121" spans="1:13">
      <c r="A121" s="116" t="s">
        <v>193</v>
      </c>
      <c r="B121" s="116">
        <v>1.383</v>
      </c>
      <c r="C121" s="116">
        <v>1.26</v>
      </c>
      <c r="D121" s="116">
        <v>1.5469999999999999</v>
      </c>
      <c r="E121" s="116">
        <v>1.3420000000000001</v>
      </c>
      <c r="F121" s="116">
        <v>1.2490000000000001</v>
      </c>
      <c r="G121" s="116">
        <v>1.538</v>
      </c>
      <c r="H121" s="116">
        <v>1.3740000000000001</v>
      </c>
      <c r="I121" s="116">
        <v>1.1160000000000001</v>
      </c>
      <c r="J121" s="116">
        <v>0</v>
      </c>
      <c r="K121" s="116">
        <v>0</v>
      </c>
      <c r="L121" s="116">
        <v>0</v>
      </c>
      <c r="M121" s="116">
        <v>0</v>
      </c>
    </row>
    <row r="122" spans="1:13" ht="20.399999999999999">
      <c r="A122" s="116" t="s">
        <v>145</v>
      </c>
      <c r="B122" s="116">
        <v>0</v>
      </c>
      <c r="C122" s="116">
        <v>0</v>
      </c>
      <c r="D122" s="116">
        <v>0</v>
      </c>
      <c r="E122" s="116">
        <v>0</v>
      </c>
      <c r="F122" s="116">
        <v>0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</row>
    <row r="123" spans="1:13">
      <c r="A123" s="116" t="s">
        <v>144</v>
      </c>
      <c r="B123" s="116">
        <v>0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v>0</v>
      </c>
      <c r="I123" s="116">
        <v>0</v>
      </c>
      <c r="J123" s="116">
        <v>0</v>
      </c>
      <c r="K123" s="116">
        <v>0</v>
      </c>
      <c r="L123" s="116">
        <v>0</v>
      </c>
      <c r="M123" s="116">
        <v>0</v>
      </c>
    </row>
    <row r="124" spans="1:13" ht="20.399999999999999">
      <c r="A124" s="116" t="s">
        <v>205</v>
      </c>
      <c r="B124" s="116" t="s">
        <v>75</v>
      </c>
      <c r="C124" s="116" t="s">
        <v>75</v>
      </c>
      <c r="D124" s="116" t="s">
        <v>75</v>
      </c>
      <c r="E124" s="116" t="s">
        <v>75</v>
      </c>
      <c r="F124" s="116" t="s">
        <v>75</v>
      </c>
      <c r="G124" s="116" t="s">
        <v>75</v>
      </c>
      <c r="H124" s="116" t="s">
        <v>75</v>
      </c>
      <c r="I124" s="116" t="s">
        <v>75</v>
      </c>
      <c r="J124" s="116" t="s">
        <v>75</v>
      </c>
      <c r="K124" s="116" t="s">
        <v>75</v>
      </c>
      <c r="L124" s="116" t="s">
        <v>75</v>
      </c>
      <c r="M124" s="116" t="s">
        <v>75</v>
      </c>
    </row>
    <row r="125" spans="1:13" ht="20.399999999999999">
      <c r="A125" s="116" t="s">
        <v>204</v>
      </c>
      <c r="B125" s="116">
        <v>0</v>
      </c>
      <c r="C125" s="116">
        <v>0</v>
      </c>
      <c r="D125" s="116">
        <v>0</v>
      </c>
      <c r="E125" s="116">
        <v>0</v>
      </c>
      <c r="F125" s="116">
        <v>0</v>
      </c>
      <c r="G125" s="116">
        <v>0</v>
      </c>
      <c r="H125" s="116">
        <v>0</v>
      </c>
      <c r="I125" s="116">
        <v>0</v>
      </c>
      <c r="J125" s="116">
        <v>0</v>
      </c>
      <c r="K125" s="116">
        <v>0</v>
      </c>
      <c r="L125" s="116">
        <v>0</v>
      </c>
      <c r="M125" s="116">
        <v>0</v>
      </c>
    </row>
    <row r="126" spans="1:13" ht="20.399999999999999">
      <c r="A126" s="116" t="s">
        <v>203</v>
      </c>
      <c r="B126" s="116">
        <v>-8.7174999999999994</v>
      </c>
      <c r="C126" s="116">
        <v>-8.7174999999999994</v>
      </c>
      <c r="D126" s="116">
        <v>-8.7174999999999994</v>
      </c>
      <c r="E126" s="116">
        <v>-8.7174999999999994</v>
      </c>
      <c r="F126" s="116">
        <v>-8.7174999999999994</v>
      </c>
      <c r="G126" s="116">
        <v>-4.3499999999999996</v>
      </c>
      <c r="H126" s="116">
        <v>-4.3499999999999996</v>
      </c>
      <c r="I126" s="116">
        <v>-4.3585000000000003</v>
      </c>
      <c r="J126" s="116">
        <v>0</v>
      </c>
      <c r="K126" s="116">
        <v>0</v>
      </c>
      <c r="L126" s="116">
        <v>0</v>
      </c>
      <c r="M126" s="116">
        <v>0</v>
      </c>
    </row>
    <row r="127" spans="1:13" ht="20.399999999999999">
      <c r="A127" s="116" t="s">
        <v>202</v>
      </c>
      <c r="B127" s="116">
        <v>0</v>
      </c>
      <c r="C127" s="116">
        <v>0</v>
      </c>
      <c r="D127" s="116">
        <v>0</v>
      </c>
      <c r="E127" s="116">
        <v>0</v>
      </c>
      <c r="F127" s="116">
        <v>0</v>
      </c>
      <c r="G127" s="116">
        <v>0</v>
      </c>
      <c r="H127" s="116">
        <v>0</v>
      </c>
      <c r="I127" s="116">
        <v>0</v>
      </c>
      <c r="J127" s="116">
        <v>0</v>
      </c>
      <c r="K127" s="116">
        <v>0</v>
      </c>
      <c r="L127" s="116">
        <v>0</v>
      </c>
      <c r="M127" s="116">
        <v>0</v>
      </c>
    </row>
    <row r="128" spans="1:13" ht="30.6">
      <c r="A128" s="116" t="s">
        <v>201</v>
      </c>
      <c r="B128" s="116">
        <v>4.9552411096290054</v>
      </c>
      <c r="C128" s="116">
        <v>4.4781163621549238</v>
      </c>
      <c r="D128" s="116">
        <v>6.8877360098890925</v>
      </c>
      <c r="E128" s="116">
        <v>3.4998709568429991</v>
      </c>
      <c r="F128" s="116">
        <v>4.0459859239935341</v>
      </c>
      <c r="G128" s="116">
        <v>7.239078417482772</v>
      </c>
      <c r="H128" s="116">
        <v>0</v>
      </c>
      <c r="I128" s="116">
        <v>0</v>
      </c>
      <c r="J128" s="116">
        <v>0</v>
      </c>
      <c r="K128" s="116">
        <v>0</v>
      </c>
      <c r="L128" s="116">
        <v>0</v>
      </c>
      <c r="M128" s="116">
        <v>2.5218390183509571</v>
      </c>
    </row>
    <row r="129" spans="1:13" ht="20.399999999999999">
      <c r="A129" s="116" t="s">
        <v>200</v>
      </c>
      <c r="B129" s="116" t="s">
        <v>75</v>
      </c>
      <c r="C129" s="116" t="s">
        <v>75</v>
      </c>
      <c r="D129" s="116" t="s">
        <v>75</v>
      </c>
      <c r="E129" s="116" t="s">
        <v>75</v>
      </c>
      <c r="F129" s="116" t="s">
        <v>75</v>
      </c>
      <c r="G129" s="116" t="s">
        <v>75</v>
      </c>
      <c r="H129" s="116" t="s">
        <v>75</v>
      </c>
      <c r="I129" s="116" t="s">
        <v>75</v>
      </c>
      <c r="J129" s="116" t="s">
        <v>75</v>
      </c>
      <c r="K129" s="116" t="s">
        <v>75</v>
      </c>
      <c r="L129" s="116" t="s">
        <v>75</v>
      </c>
      <c r="M129" s="116" t="s">
        <v>75</v>
      </c>
    </row>
    <row r="130" spans="1:13" ht="20.399999999999999">
      <c r="A130" s="116" t="s">
        <v>199</v>
      </c>
      <c r="B130" s="116" t="s">
        <v>75</v>
      </c>
      <c r="C130" s="116" t="s">
        <v>75</v>
      </c>
      <c r="D130" s="116" t="s">
        <v>75</v>
      </c>
      <c r="E130" s="116" t="s">
        <v>75</v>
      </c>
      <c r="F130" s="116" t="s">
        <v>75</v>
      </c>
      <c r="G130" s="116" t="s">
        <v>75</v>
      </c>
      <c r="H130" s="116" t="s">
        <v>75</v>
      </c>
      <c r="I130" s="116" t="s">
        <v>75</v>
      </c>
      <c r="J130" s="116" t="s">
        <v>75</v>
      </c>
      <c r="K130" s="116" t="s">
        <v>75</v>
      </c>
      <c r="L130" s="116" t="s">
        <v>75</v>
      </c>
      <c r="M130" s="116" t="s">
        <v>75</v>
      </c>
    </row>
    <row r="131" spans="1:13" ht="20.399999999999999">
      <c r="A131" s="116" t="s">
        <v>198</v>
      </c>
      <c r="B131" s="116" t="s">
        <v>75</v>
      </c>
      <c r="C131" s="116" t="s">
        <v>75</v>
      </c>
      <c r="D131" s="116" t="s">
        <v>75</v>
      </c>
      <c r="E131" s="116" t="s">
        <v>75</v>
      </c>
      <c r="F131" s="116" t="s">
        <v>75</v>
      </c>
      <c r="G131" s="116" t="s">
        <v>75</v>
      </c>
      <c r="H131" s="116" t="s">
        <v>75</v>
      </c>
      <c r="I131" s="116" t="s">
        <v>75</v>
      </c>
      <c r="J131" s="116" t="s">
        <v>75</v>
      </c>
      <c r="K131" s="116" t="s">
        <v>75</v>
      </c>
      <c r="L131" s="116" t="s">
        <v>75</v>
      </c>
      <c r="M131" s="116" t="s">
        <v>75</v>
      </c>
    </row>
    <row r="132" spans="1:13" ht="20.399999999999999">
      <c r="A132" s="116" t="s">
        <v>197</v>
      </c>
      <c r="B132" s="116" t="s">
        <v>75</v>
      </c>
      <c r="C132" s="116" t="s">
        <v>75</v>
      </c>
      <c r="D132" s="116" t="s">
        <v>75</v>
      </c>
      <c r="E132" s="116" t="s">
        <v>75</v>
      </c>
      <c r="F132" s="116" t="s">
        <v>75</v>
      </c>
      <c r="G132" s="116" t="s">
        <v>75</v>
      </c>
      <c r="H132" s="116" t="s">
        <v>75</v>
      </c>
      <c r="I132" s="116" t="s">
        <v>75</v>
      </c>
      <c r="J132" s="116" t="s">
        <v>75</v>
      </c>
      <c r="K132" s="116" t="s">
        <v>75</v>
      </c>
      <c r="L132" s="116" t="s">
        <v>75</v>
      </c>
      <c r="M132" s="116" t="s">
        <v>75</v>
      </c>
    </row>
    <row r="133" spans="1:13" ht="20.399999999999999">
      <c r="A133" s="116" t="s">
        <v>196</v>
      </c>
      <c r="B133" s="116">
        <v>263.66322307575848</v>
      </c>
      <c r="C133" s="116">
        <v>278.50859699789572</v>
      </c>
      <c r="D133" s="116">
        <v>266.2119846908866</v>
      </c>
      <c r="E133" s="116">
        <v>246.26908753849315</v>
      </c>
      <c r="F133" s="116">
        <v>254.37875252035721</v>
      </c>
      <c r="G133" s="116">
        <v>239.28371298656111</v>
      </c>
      <c r="H133" s="116">
        <v>224.7889519972355</v>
      </c>
      <c r="I133" s="116">
        <v>247.24740496234708</v>
      </c>
      <c r="J133" s="116">
        <v>223.13291995454853</v>
      </c>
      <c r="K133" s="116">
        <v>210.31035100226254</v>
      </c>
      <c r="L133" s="116">
        <v>210.14494754019859</v>
      </c>
      <c r="M133" s="116">
        <v>226.30285630576137</v>
      </c>
    </row>
    <row r="134" spans="1:13">
      <c r="A134" s="116" t="s">
        <v>173</v>
      </c>
      <c r="B134" s="116" t="s">
        <v>75</v>
      </c>
      <c r="C134" s="116" t="s">
        <v>75</v>
      </c>
      <c r="D134" s="116" t="s">
        <v>75</v>
      </c>
      <c r="E134" s="116" t="s">
        <v>75</v>
      </c>
      <c r="F134" s="116" t="s">
        <v>75</v>
      </c>
      <c r="G134" s="116" t="s">
        <v>75</v>
      </c>
      <c r="H134" s="116" t="s">
        <v>75</v>
      </c>
      <c r="I134" s="116" t="s">
        <v>75</v>
      </c>
      <c r="J134" s="116" t="s">
        <v>75</v>
      </c>
      <c r="K134" s="116" t="s">
        <v>75</v>
      </c>
      <c r="L134" s="116" t="s">
        <v>75</v>
      </c>
      <c r="M134" s="116" t="s">
        <v>75</v>
      </c>
    </row>
    <row r="135" spans="1:13">
      <c r="A135" s="116" t="s">
        <v>165</v>
      </c>
      <c r="B135" s="116">
        <v>1114.01</v>
      </c>
      <c r="C135" s="116">
        <v>1230.4259999999999</v>
      </c>
      <c r="D135" s="116">
        <v>1200.9369999999999</v>
      </c>
      <c r="E135" s="116">
        <v>910.66700000000003</v>
      </c>
      <c r="F135" s="116">
        <v>661.90599999999995</v>
      </c>
      <c r="G135" s="116">
        <v>806.36099999999999</v>
      </c>
      <c r="H135" s="116">
        <v>766.16399999999999</v>
      </c>
      <c r="I135" s="116">
        <v>769.56100000000004</v>
      </c>
      <c r="J135" s="116">
        <v>719.37800000000004</v>
      </c>
      <c r="K135" s="116">
        <v>659.06700000000001</v>
      </c>
      <c r="L135" s="116">
        <v>616.67200000000003</v>
      </c>
      <c r="M135" s="116">
        <v>622.38800000000003</v>
      </c>
    </row>
    <row r="136" spans="1:13" ht="20.399999999999999">
      <c r="A136" s="116" t="s">
        <v>158</v>
      </c>
      <c r="B136" s="116" t="s">
        <v>75</v>
      </c>
      <c r="C136" s="116" t="s">
        <v>75</v>
      </c>
      <c r="D136" s="116" t="s">
        <v>75</v>
      </c>
      <c r="E136" s="116" t="s">
        <v>75</v>
      </c>
      <c r="F136" s="116" t="s">
        <v>75</v>
      </c>
      <c r="G136" s="116" t="s">
        <v>75</v>
      </c>
      <c r="H136" s="116" t="s">
        <v>75</v>
      </c>
      <c r="I136" s="116" t="s">
        <v>75</v>
      </c>
      <c r="J136" s="116" t="s">
        <v>75</v>
      </c>
      <c r="K136" s="116" t="s">
        <v>75</v>
      </c>
      <c r="L136" s="116" t="s">
        <v>75</v>
      </c>
      <c r="M136" s="116" t="s">
        <v>75</v>
      </c>
    </row>
    <row r="137" spans="1:13">
      <c r="A137" s="116" t="s">
        <v>155</v>
      </c>
      <c r="B137" s="116">
        <v>14.782500000000001</v>
      </c>
      <c r="C137" s="116">
        <v>16.420500000000001</v>
      </c>
      <c r="D137" s="116">
        <v>15.0555</v>
      </c>
      <c r="E137" s="116">
        <v>12.871499999999999</v>
      </c>
      <c r="F137" s="116">
        <v>10.8375</v>
      </c>
      <c r="G137" s="116">
        <v>12.638</v>
      </c>
      <c r="H137" s="116">
        <v>15.196</v>
      </c>
      <c r="I137" s="116">
        <v>14.3775</v>
      </c>
      <c r="J137" s="116">
        <v>13.255000000000001</v>
      </c>
      <c r="K137" s="116">
        <v>12.738</v>
      </c>
      <c r="L137" s="116">
        <v>11.6</v>
      </c>
      <c r="M137" s="116">
        <v>11.5</v>
      </c>
    </row>
    <row r="138" spans="1:13" ht="20.399999999999999">
      <c r="A138" s="116" t="s">
        <v>153</v>
      </c>
      <c r="B138" s="116">
        <v>0</v>
      </c>
      <c r="C138" s="116">
        <v>0</v>
      </c>
      <c r="D138" s="116">
        <v>0</v>
      </c>
      <c r="E138" s="116">
        <v>0</v>
      </c>
      <c r="F138" s="116">
        <v>0</v>
      </c>
      <c r="G138" s="116">
        <v>0</v>
      </c>
      <c r="H138" s="116">
        <v>0</v>
      </c>
      <c r="I138" s="116">
        <v>0</v>
      </c>
      <c r="J138" s="116">
        <v>0</v>
      </c>
      <c r="K138" s="116">
        <v>0</v>
      </c>
      <c r="L138" s="116">
        <v>0</v>
      </c>
      <c r="M138" s="116">
        <v>0</v>
      </c>
    </row>
    <row r="139" spans="1:13" ht="20.399999999999999">
      <c r="A139" s="116" t="s">
        <v>152</v>
      </c>
      <c r="B139" s="116">
        <v>0</v>
      </c>
      <c r="C139" s="116">
        <v>0</v>
      </c>
      <c r="D139" s="116">
        <v>0</v>
      </c>
      <c r="E139" s="116">
        <v>0</v>
      </c>
      <c r="F139" s="116">
        <v>0</v>
      </c>
      <c r="G139" s="116">
        <v>0</v>
      </c>
      <c r="H139" s="116">
        <v>0</v>
      </c>
      <c r="I139" s="116">
        <v>0</v>
      </c>
      <c r="J139" s="116">
        <v>0</v>
      </c>
      <c r="K139" s="116">
        <v>0</v>
      </c>
      <c r="L139" s="116">
        <v>0</v>
      </c>
      <c r="M139" s="116">
        <v>0</v>
      </c>
    </row>
    <row r="140" spans="1:13" ht="30.6">
      <c r="A140" s="116" t="s">
        <v>195</v>
      </c>
      <c r="B140" s="116" t="s">
        <v>75</v>
      </c>
      <c r="C140" s="116" t="s">
        <v>75</v>
      </c>
      <c r="D140" s="116" t="s">
        <v>75</v>
      </c>
      <c r="E140" s="116" t="s">
        <v>75</v>
      </c>
      <c r="F140" s="116" t="s">
        <v>75</v>
      </c>
      <c r="G140" s="116" t="s">
        <v>75</v>
      </c>
      <c r="H140" s="116" t="s">
        <v>75</v>
      </c>
      <c r="I140" s="116" t="s">
        <v>75</v>
      </c>
      <c r="J140" s="116" t="s">
        <v>75</v>
      </c>
      <c r="K140" s="116" t="s">
        <v>75</v>
      </c>
      <c r="L140" s="116" t="s">
        <v>75</v>
      </c>
      <c r="M140" s="116" t="s">
        <v>75</v>
      </c>
    </row>
    <row r="141" spans="1:13" ht="30.6">
      <c r="A141" s="116" t="s">
        <v>194</v>
      </c>
      <c r="B141" s="116">
        <v>0</v>
      </c>
      <c r="C141" s="116">
        <v>0</v>
      </c>
      <c r="D141" s="116">
        <v>0</v>
      </c>
      <c r="E141" s="116">
        <v>0</v>
      </c>
      <c r="F141" s="116">
        <v>0</v>
      </c>
      <c r="G141" s="116">
        <v>0</v>
      </c>
      <c r="H141" s="116">
        <v>0</v>
      </c>
      <c r="I141" s="116">
        <v>0</v>
      </c>
      <c r="J141" s="116">
        <v>0</v>
      </c>
      <c r="K141" s="116">
        <v>0</v>
      </c>
      <c r="L141" s="116">
        <v>0</v>
      </c>
      <c r="M141" s="116">
        <v>0</v>
      </c>
    </row>
    <row r="142" spans="1:13" ht="20.399999999999999">
      <c r="A142" s="116" t="s">
        <v>145</v>
      </c>
      <c r="B142" s="116">
        <v>0</v>
      </c>
      <c r="C142" s="116">
        <v>0</v>
      </c>
      <c r="D142" s="116">
        <v>0</v>
      </c>
      <c r="E142" s="116">
        <v>0</v>
      </c>
      <c r="F142" s="116">
        <v>0</v>
      </c>
      <c r="G142" s="116">
        <v>0</v>
      </c>
      <c r="H142" s="116">
        <v>0</v>
      </c>
      <c r="I142" s="116">
        <v>0</v>
      </c>
      <c r="J142" s="116">
        <v>0</v>
      </c>
      <c r="K142" s="116">
        <v>0</v>
      </c>
      <c r="L142" s="116">
        <v>0</v>
      </c>
      <c r="M142" s="116">
        <v>0</v>
      </c>
    </row>
    <row r="143" spans="1:13">
      <c r="A143" s="116" t="s">
        <v>144</v>
      </c>
      <c r="B143" s="116">
        <v>0</v>
      </c>
      <c r="C143" s="116">
        <v>0</v>
      </c>
      <c r="D143" s="116">
        <v>0</v>
      </c>
      <c r="E143" s="116">
        <v>0</v>
      </c>
      <c r="F143" s="116">
        <v>0</v>
      </c>
      <c r="G143" s="116">
        <v>0</v>
      </c>
      <c r="H143" s="116">
        <v>0</v>
      </c>
      <c r="I143" s="116">
        <v>0</v>
      </c>
      <c r="J143" s="116">
        <v>0</v>
      </c>
      <c r="K143" s="116">
        <v>0</v>
      </c>
      <c r="L143" s="116">
        <v>0</v>
      </c>
      <c r="M143" s="116">
        <v>0</v>
      </c>
    </row>
    <row r="144" spans="1:13" ht="20.399999999999999">
      <c r="A144" s="116" t="s">
        <v>143</v>
      </c>
      <c r="B144" s="116">
        <v>0</v>
      </c>
      <c r="C144" s="116">
        <v>0</v>
      </c>
      <c r="D144" s="116">
        <v>0</v>
      </c>
      <c r="E144" s="116">
        <v>0</v>
      </c>
      <c r="F144" s="116">
        <v>0</v>
      </c>
      <c r="G144" s="116">
        <v>0</v>
      </c>
      <c r="H144" s="116">
        <v>0</v>
      </c>
      <c r="I144" s="116">
        <v>0</v>
      </c>
      <c r="J144" s="116">
        <v>0</v>
      </c>
      <c r="K144" s="116">
        <v>0</v>
      </c>
      <c r="L144" s="116">
        <v>0</v>
      </c>
      <c r="M144" s="116">
        <v>0</v>
      </c>
    </row>
    <row r="145" spans="1:13" ht="20.399999999999999">
      <c r="A145" s="116" t="s">
        <v>142</v>
      </c>
      <c r="B145" s="116">
        <v>0</v>
      </c>
      <c r="C145" s="116">
        <v>0</v>
      </c>
      <c r="D145" s="116">
        <v>0</v>
      </c>
      <c r="E145" s="116">
        <v>0</v>
      </c>
      <c r="F145" s="116">
        <v>0</v>
      </c>
      <c r="G145" s="116">
        <v>0</v>
      </c>
      <c r="H145" s="116">
        <v>0</v>
      </c>
      <c r="I145" s="116">
        <v>0</v>
      </c>
      <c r="J145" s="116">
        <v>0</v>
      </c>
      <c r="K145" s="116">
        <v>0</v>
      </c>
      <c r="L145" s="116">
        <v>0</v>
      </c>
      <c r="M145" s="116">
        <v>0</v>
      </c>
    </row>
    <row r="146" spans="1:13">
      <c r="A146" s="116" t="s">
        <v>193</v>
      </c>
      <c r="B146" s="116">
        <v>1.383</v>
      </c>
      <c r="C146" s="116">
        <v>1.26</v>
      </c>
      <c r="D146" s="116">
        <v>1.5469999999999999</v>
      </c>
      <c r="E146" s="116">
        <v>1.3420000000000001</v>
      </c>
      <c r="F146" s="116">
        <v>1.2490000000000001</v>
      </c>
      <c r="G146" s="116">
        <v>1.538</v>
      </c>
      <c r="H146" s="116">
        <v>1.3740000000000001</v>
      </c>
      <c r="I146" s="116">
        <v>1.1160000000000001</v>
      </c>
      <c r="J146" s="116">
        <v>0</v>
      </c>
      <c r="K146" s="116" t="s">
        <v>75</v>
      </c>
      <c r="L146" s="116" t="s">
        <v>75</v>
      </c>
      <c r="M146" s="116" t="s">
        <v>75</v>
      </c>
    </row>
    <row r="147" spans="1:13">
      <c r="A147" s="116" t="s">
        <v>135</v>
      </c>
      <c r="B147" s="116">
        <v>41.3</v>
      </c>
      <c r="C147" s="116">
        <v>41.3</v>
      </c>
      <c r="D147" s="116">
        <v>41.3</v>
      </c>
      <c r="E147" s="116">
        <v>41.3</v>
      </c>
      <c r="F147" s="116">
        <v>49</v>
      </c>
      <c r="G147" s="116">
        <v>3.3650000000000002</v>
      </c>
      <c r="H147" s="116">
        <v>8.6</v>
      </c>
      <c r="I147" s="116">
        <v>38.178525</v>
      </c>
      <c r="J147" s="116">
        <v>40</v>
      </c>
      <c r="K147" s="116" t="s">
        <v>75</v>
      </c>
      <c r="L147" s="116" t="s">
        <v>75</v>
      </c>
      <c r="M147" s="116" t="s">
        <v>75</v>
      </c>
    </row>
    <row r="148" spans="1:13" ht="20.399999999999999">
      <c r="A148" s="116" t="s">
        <v>134</v>
      </c>
      <c r="B148" s="116">
        <v>12.186999999999999</v>
      </c>
      <c r="C148" s="116">
        <v>12.186999999999999</v>
      </c>
      <c r="D148" s="116">
        <v>12.186999999999999</v>
      </c>
      <c r="E148" s="116">
        <v>12.186999999999999</v>
      </c>
      <c r="F148" s="116">
        <v>16.170000000000002</v>
      </c>
      <c r="G148" s="116">
        <v>16.444050000000001</v>
      </c>
      <c r="H148" s="116">
        <v>17.57</v>
      </c>
      <c r="I148" s="116">
        <v>25.402999999999999</v>
      </c>
      <c r="J148" s="116">
        <v>33.256999999999998</v>
      </c>
      <c r="K148" s="116">
        <v>30.52</v>
      </c>
      <c r="L148" s="116">
        <v>33.740319418351483</v>
      </c>
      <c r="M148" s="116">
        <v>38.104471475184219</v>
      </c>
    </row>
    <row r="149" spans="1:13" ht="20.399999999999999">
      <c r="A149" s="116" t="s">
        <v>132</v>
      </c>
      <c r="B149" s="116">
        <v>0</v>
      </c>
      <c r="C149" s="116">
        <v>0</v>
      </c>
      <c r="D149" s="116">
        <v>0</v>
      </c>
      <c r="E149" s="116">
        <v>0</v>
      </c>
      <c r="F149" s="116">
        <v>0</v>
      </c>
      <c r="G149" s="116">
        <v>0</v>
      </c>
      <c r="H149" s="116">
        <v>0</v>
      </c>
      <c r="I149" s="116">
        <v>0</v>
      </c>
      <c r="J149" s="116">
        <v>0</v>
      </c>
      <c r="K149" s="116">
        <v>0</v>
      </c>
      <c r="L149" s="116">
        <v>0</v>
      </c>
      <c r="M149" s="116">
        <v>0</v>
      </c>
    </row>
    <row r="150" spans="1:13" ht="20.399999999999999">
      <c r="A150" s="116" t="s">
        <v>131</v>
      </c>
      <c r="B150" s="116">
        <v>0</v>
      </c>
      <c r="C150" s="116">
        <v>0</v>
      </c>
      <c r="D150" s="116">
        <v>0</v>
      </c>
      <c r="E150" s="116">
        <v>0</v>
      </c>
      <c r="F150" s="116">
        <v>0</v>
      </c>
      <c r="G150" s="116">
        <v>0</v>
      </c>
      <c r="H150" s="116">
        <v>0</v>
      </c>
      <c r="I150" s="116">
        <v>0</v>
      </c>
      <c r="J150" s="116">
        <v>0</v>
      </c>
      <c r="K150" s="116">
        <v>0</v>
      </c>
      <c r="L150" s="116">
        <v>0</v>
      </c>
      <c r="M150" s="116">
        <v>0</v>
      </c>
    </row>
    <row r="151" spans="1:13" ht="30.6">
      <c r="A151" s="116" t="s">
        <v>192</v>
      </c>
      <c r="B151" s="116" t="s">
        <v>75</v>
      </c>
      <c r="C151" s="116" t="s">
        <v>75</v>
      </c>
      <c r="D151" s="116" t="s">
        <v>75</v>
      </c>
      <c r="E151" s="116" t="s">
        <v>75</v>
      </c>
      <c r="F151" s="116" t="s">
        <v>75</v>
      </c>
      <c r="G151" s="116" t="s">
        <v>75</v>
      </c>
      <c r="H151" s="116" t="s">
        <v>75</v>
      </c>
      <c r="I151" s="116" t="s">
        <v>75</v>
      </c>
      <c r="J151" s="116" t="s">
        <v>75</v>
      </c>
      <c r="K151" s="116" t="s">
        <v>75</v>
      </c>
      <c r="L151" s="116" t="s">
        <v>75</v>
      </c>
      <c r="M151" s="116" t="s">
        <v>75</v>
      </c>
    </row>
    <row r="152" spans="1:13">
      <c r="A152" s="116" t="s">
        <v>126</v>
      </c>
      <c r="B152" s="116" t="s">
        <v>75</v>
      </c>
      <c r="C152" s="116" t="s">
        <v>75</v>
      </c>
      <c r="D152" s="116" t="s">
        <v>75</v>
      </c>
      <c r="E152" s="116" t="s">
        <v>75</v>
      </c>
      <c r="F152" s="116" t="s">
        <v>75</v>
      </c>
      <c r="G152" s="116" t="s">
        <v>75</v>
      </c>
      <c r="H152" s="116" t="s">
        <v>75</v>
      </c>
      <c r="I152" s="116" t="s">
        <v>75</v>
      </c>
      <c r="J152" s="116">
        <v>0</v>
      </c>
      <c r="K152" s="116" t="s">
        <v>75</v>
      </c>
      <c r="L152" s="116" t="s">
        <v>75</v>
      </c>
      <c r="M152" s="116" t="s">
        <v>75</v>
      </c>
    </row>
    <row r="153" spans="1:13" ht="20.399999999999999">
      <c r="A153" s="116" t="s">
        <v>130</v>
      </c>
      <c r="B153" s="116" t="s">
        <v>75</v>
      </c>
      <c r="C153" s="116" t="s">
        <v>75</v>
      </c>
      <c r="D153" s="116" t="s">
        <v>75</v>
      </c>
      <c r="E153" s="116" t="s">
        <v>75</v>
      </c>
      <c r="F153" s="116" t="s">
        <v>75</v>
      </c>
      <c r="G153" s="116" t="s">
        <v>75</v>
      </c>
      <c r="H153" s="116" t="s">
        <v>75</v>
      </c>
      <c r="I153" s="116" t="s">
        <v>75</v>
      </c>
      <c r="J153" s="116" t="s">
        <v>75</v>
      </c>
      <c r="K153" s="116" t="s">
        <v>75</v>
      </c>
      <c r="L153" s="116" t="s">
        <v>75</v>
      </c>
      <c r="M153" s="116" t="s">
        <v>75</v>
      </c>
    </row>
    <row r="154" spans="1:13" ht="20.399999999999999">
      <c r="A154" s="116" t="s">
        <v>191</v>
      </c>
      <c r="B154" s="116">
        <v>-7.7183333333333337</v>
      </c>
      <c r="C154" s="116">
        <v>-9.6460000000000008</v>
      </c>
      <c r="D154" s="116">
        <v>-8.2059999999999995</v>
      </c>
      <c r="E154" s="116">
        <v>-5.3029999999999999</v>
      </c>
      <c r="F154" s="116">
        <v>-4.548</v>
      </c>
      <c r="G154" s="116">
        <v>-6.8879999999999999</v>
      </c>
      <c r="H154" s="116">
        <v>-9.9220000000000006</v>
      </c>
      <c r="I154" s="116">
        <v>-4.9409999999999998</v>
      </c>
      <c r="J154" s="116">
        <v>-4.0039999999999996</v>
      </c>
      <c r="K154" s="116">
        <v>-7.2119999999999997</v>
      </c>
      <c r="L154" s="116">
        <v>-10.510999999999999</v>
      </c>
      <c r="M154" s="116">
        <v>-13.576000000000009</v>
      </c>
    </row>
    <row r="155" spans="1:13" ht="20.399999999999999">
      <c r="A155" s="116" t="s">
        <v>124</v>
      </c>
      <c r="B155" s="116" t="s">
        <v>75</v>
      </c>
      <c r="C155" s="116" t="s">
        <v>75</v>
      </c>
      <c r="D155" s="116" t="s">
        <v>75</v>
      </c>
      <c r="E155" s="116" t="s">
        <v>75</v>
      </c>
      <c r="F155" s="116" t="s">
        <v>75</v>
      </c>
      <c r="G155" s="116" t="s">
        <v>75</v>
      </c>
      <c r="H155" s="116">
        <v>0</v>
      </c>
      <c r="I155" s="116">
        <v>0</v>
      </c>
      <c r="J155" s="116">
        <v>0</v>
      </c>
      <c r="K155" s="116">
        <v>0</v>
      </c>
      <c r="L155" s="116">
        <v>0</v>
      </c>
      <c r="M155" s="116">
        <v>0</v>
      </c>
    </row>
    <row r="156" spans="1:13" ht="20.399999999999999">
      <c r="A156" s="116" t="s">
        <v>119</v>
      </c>
      <c r="B156" s="116" t="s">
        <v>75</v>
      </c>
      <c r="C156" s="116" t="s">
        <v>75</v>
      </c>
      <c r="D156" s="116" t="s">
        <v>75</v>
      </c>
      <c r="E156" s="116" t="s">
        <v>75</v>
      </c>
      <c r="F156" s="116" t="s">
        <v>75</v>
      </c>
      <c r="G156" s="116" t="s">
        <v>75</v>
      </c>
      <c r="H156" s="116" t="s">
        <v>75</v>
      </c>
      <c r="I156" s="116" t="s">
        <v>75</v>
      </c>
      <c r="J156" s="116" t="s">
        <v>75</v>
      </c>
      <c r="K156" s="116" t="s">
        <v>75</v>
      </c>
      <c r="L156" s="116" t="s">
        <v>75</v>
      </c>
      <c r="M156" s="116" t="s">
        <v>75</v>
      </c>
    </row>
    <row r="157" spans="1:13" ht="20.399999999999999">
      <c r="A157" s="116" t="s">
        <v>118</v>
      </c>
      <c r="B157" s="116" t="s">
        <v>75</v>
      </c>
      <c r="C157" s="116" t="s">
        <v>75</v>
      </c>
      <c r="D157" s="116" t="s">
        <v>75</v>
      </c>
      <c r="E157" s="116" t="s">
        <v>75</v>
      </c>
      <c r="F157" s="116" t="s">
        <v>75</v>
      </c>
      <c r="G157" s="116" t="s">
        <v>75</v>
      </c>
      <c r="H157" s="116" t="s">
        <v>75</v>
      </c>
      <c r="I157" s="116" t="s">
        <v>75</v>
      </c>
      <c r="J157" s="116" t="s">
        <v>75</v>
      </c>
      <c r="K157" s="116" t="s">
        <v>75</v>
      </c>
      <c r="L157" s="116" t="s">
        <v>75</v>
      </c>
      <c r="M157" s="116" t="s">
        <v>75</v>
      </c>
    </row>
    <row r="158" spans="1:13" ht="20.399999999999999">
      <c r="A158" s="116" t="s">
        <v>117</v>
      </c>
      <c r="B158" s="116" t="s">
        <v>75</v>
      </c>
      <c r="C158" s="116" t="s">
        <v>75</v>
      </c>
      <c r="D158" s="116" t="s">
        <v>75</v>
      </c>
      <c r="E158" s="116" t="s">
        <v>75</v>
      </c>
      <c r="F158" s="116" t="s">
        <v>75</v>
      </c>
      <c r="G158" s="116" t="s">
        <v>75</v>
      </c>
      <c r="H158" s="116" t="s">
        <v>75</v>
      </c>
      <c r="I158" s="116" t="s">
        <v>75</v>
      </c>
      <c r="J158" s="116" t="s">
        <v>75</v>
      </c>
      <c r="K158" s="116" t="s">
        <v>75</v>
      </c>
      <c r="L158" s="116" t="s">
        <v>75</v>
      </c>
      <c r="M158" s="116" t="s">
        <v>75</v>
      </c>
    </row>
    <row r="159" spans="1:13">
      <c r="A159" s="116" t="s">
        <v>116</v>
      </c>
      <c r="B159" s="116" t="s">
        <v>75</v>
      </c>
      <c r="C159" s="116" t="s">
        <v>75</v>
      </c>
      <c r="D159" s="116" t="s">
        <v>75</v>
      </c>
      <c r="E159" s="116" t="s">
        <v>75</v>
      </c>
      <c r="F159" s="116" t="s">
        <v>75</v>
      </c>
      <c r="G159" s="116" t="s">
        <v>75</v>
      </c>
      <c r="H159" s="116" t="s">
        <v>75</v>
      </c>
      <c r="I159" s="116" t="s">
        <v>75</v>
      </c>
      <c r="J159" s="116" t="s">
        <v>75</v>
      </c>
      <c r="K159" s="116" t="s">
        <v>75</v>
      </c>
      <c r="L159" s="116" t="s">
        <v>75</v>
      </c>
      <c r="M159" s="116" t="s">
        <v>75</v>
      </c>
    </row>
    <row r="160" spans="1:13" ht="20.399999999999999">
      <c r="A160" s="116" t="s">
        <v>190</v>
      </c>
      <c r="B160" s="116" t="s">
        <v>75</v>
      </c>
      <c r="C160" s="116" t="s">
        <v>75</v>
      </c>
      <c r="D160" s="116" t="s">
        <v>75</v>
      </c>
      <c r="E160" s="116" t="s">
        <v>75</v>
      </c>
      <c r="F160" s="116" t="s">
        <v>75</v>
      </c>
      <c r="G160" s="116" t="s">
        <v>75</v>
      </c>
      <c r="H160" s="116" t="s">
        <v>75</v>
      </c>
      <c r="I160" s="116" t="s">
        <v>75</v>
      </c>
      <c r="J160" s="116" t="s">
        <v>75</v>
      </c>
      <c r="K160" s="116" t="s">
        <v>75</v>
      </c>
      <c r="L160" s="116" t="s">
        <v>75</v>
      </c>
      <c r="M160" s="116" t="s">
        <v>75</v>
      </c>
    </row>
    <row r="161" spans="1:13" ht="20.399999999999999">
      <c r="A161" s="116" t="s">
        <v>189</v>
      </c>
      <c r="B161" s="116" t="s">
        <v>75</v>
      </c>
      <c r="C161" s="116" t="s">
        <v>75</v>
      </c>
      <c r="D161" s="116" t="s">
        <v>75</v>
      </c>
      <c r="E161" s="116" t="s">
        <v>75</v>
      </c>
      <c r="F161" s="116" t="s">
        <v>75</v>
      </c>
      <c r="G161" s="116" t="s">
        <v>75</v>
      </c>
      <c r="H161" s="116" t="s">
        <v>75</v>
      </c>
      <c r="I161" s="116" t="s">
        <v>75</v>
      </c>
      <c r="J161" s="116" t="s">
        <v>75</v>
      </c>
      <c r="K161" s="116" t="s">
        <v>75</v>
      </c>
      <c r="L161" s="116" t="s">
        <v>75</v>
      </c>
      <c r="M161" s="116" t="s">
        <v>75</v>
      </c>
    </row>
    <row r="162" spans="1:13" ht="30.6">
      <c r="A162" s="116" t="s">
        <v>188</v>
      </c>
      <c r="B162" s="116" t="s">
        <v>75</v>
      </c>
      <c r="C162" s="116" t="s">
        <v>75</v>
      </c>
      <c r="D162" s="116" t="s">
        <v>75</v>
      </c>
      <c r="E162" s="116" t="s">
        <v>75</v>
      </c>
      <c r="F162" s="116" t="s">
        <v>75</v>
      </c>
      <c r="G162" s="116" t="s">
        <v>75</v>
      </c>
      <c r="H162" s="116" t="s">
        <v>75</v>
      </c>
      <c r="I162" s="116" t="s">
        <v>75</v>
      </c>
      <c r="J162" s="116" t="s">
        <v>75</v>
      </c>
      <c r="K162" s="116" t="s">
        <v>75</v>
      </c>
      <c r="L162" s="116" t="s">
        <v>75</v>
      </c>
      <c r="M162" s="116" t="s">
        <v>75</v>
      </c>
    </row>
    <row r="163" spans="1:13" ht="20.399999999999999">
      <c r="A163" s="116" t="s">
        <v>112</v>
      </c>
      <c r="B163" s="116" t="s">
        <v>75</v>
      </c>
      <c r="C163" s="116" t="s">
        <v>75</v>
      </c>
      <c r="D163" s="116" t="s">
        <v>75</v>
      </c>
      <c r="E163" s="116" t="s">
        <v>75</v>
      </c>
      <c r="F163" s="116" t="s">
        <v>75</v>
      </c>
      <c r="G163" s="116" t="s">
        <v>75</v>
      </c>
      <c r="H163" s="116" t="s">
        <v>75</v>
      </c>
      <c r="I163" s="116" t="s">
        <v>75</v>
      </c>
      <c r="J163" s="116" t="s">
        <v>75</v>
      </c>
      <c r="K163" s="116" t="s">
        <v>75</v>
      </c>
      <c r="L163" s="116" t="s">
        <v>75</v>
      </c>
      <c r="M163" s="116" t="s">
        <v>75</v>
      </c>
    </row>
    <row r="164" spans="1:13" ht="20.399999999999999">
      <c r="A164" s="116" t="s">
        <v>187</v>
      </c>
      <c r="B164" s="116" t="s">
        <v>75</v>
      </c>
      <c r="C164" s="116" t="s">
        <v>75</v>
      </c>
      <c r="D164" s="116" t="s">
        <v>75</v>
      </c>
      <c r="E164" s="116" t="s">
        <v>75</v>
      </c>
      <c r="F164" s="116" t="s">
        <v>75</v>
      </c>
      <c r="G164" s="116" t="s">
        <v>75</v>
      </c>
      <c r="H164" s="116" t="s">
        <v>75</v>
      </c>
      <c r="I164" s="116" t="s">
        <v>75</v>
      </c>
      <c r="J164" s="116" t="s">
        <v>75</v>
      </c>
      <c r="K164" s="116" t="s">
        <v>75</v>
      </c>
      <c r="L164" s="116" t="s">
        <v>75</v>
      </c>
      <c r="M164" s="116" t="s">
        <v>75</v>
      </c>
    </row>
    <row r="165" spans="1:13" ht="20.399999999999999">
      <c r="A165" s="116" t="s">
        <v>186</v>
      </c>
      <c r="B165" s="116" t="s">
        <v>75</v>
      </c>
      <c r="C165" s="116" t="s">
        <v>75</v>
      </c>
      <c r="D165" s="116" t="s">
        <v>75</v>
      </c>
      <c r="E165" s="116" t="s">
        <v>75</v>
      </c>
      <c r="F165" s="116" t="s">
        <v>75</v>
      </c>
      <c r="G165" s="116" t="s">
        <v>75</v>
      </c>
      <c r="H165" s="116" t="s">
        <v>75</v>
      </c>
      <c r="I165" s="116" t="s">
        <v>75</v>
      </c>
      <c r="J165" s="116" t="s">
        <v>75</v>
      </c>
      <c r="K165" s="116" t="s">
        <v>75</v>
      </c>
      <c r="L165" s="116" t="s">
        <v>75</v>
      </c>
      <c r="M165" s="116" t="s">
        <v>75</v>
      </c>
    </row>
    <row r="166" spans="1:13" ht="30.6">
      <c r="A166" s="116" t="s">
        <v>185</v>
      </c>
      <c r="B166" s="116" t="s">
        <v>75</v>
      </c>
      <c r="C166" s="116" t="s">
        <v>75</v>
      </c>
      <c r="D166" s="116" t="s">
        <v>75</v>
      </c>
      <c r="E166" s="116" t="s">
        <v>75</v>
      </c>
      <c r="F166" s="116" t="s">
        <v>75</v>
      </c>
      <c r="G166" s="116" t="s">
        <v>75</v>
      </c>
      <c r="H166" s="116" t="s">
        <v>75</v>
      </c>
      <c r="I166" s="116" t="s">
        <v>75</v>
      </c>
      <c r="J166" s="116" t="s">
        <v>75</v>
      </c>
      <c r="K166" s="116" t="s">
        <v>75</v>
      </c>
      <c r="L166" s="116" t="s">
        <v>75</v>
      </c>
      <c r="M166" s="116" t="s">
        <v>75</v>
      </c>
    </row>
    <row r="167" spans="1:13">
      <c r="A167" s="116" t="s">
        <v>184</v>
      </c>
      <c r="B167" s="116" t="s">
        <v>75</v>
      </c>
      <c r="C167" s="116" t="s">
        <v>75</v>
      </c>
      <c r="D167" s="116" t="s">
        <v>75</v>
      </c>
      <c r="E167" s="116" t="s">
        <v>75</v>
      </c>
      <c r="F167" s="116" t="s">
        <v>75</v>
      </c>
      <c r="G167" s="116" t="s">
        <v>75</v>
      </c>
      <c r="H167" s="116" t="s">
        <v>75</v>
      </c>
      <c r="I167" s="116" t="s">
        <v>75</v>
      </c>
      <c r="J167" s="116" t="s">
        <v>75</v>
      </c>
      <c r="K167" s="116" t="s">
        <v>75</v>
      </c>
      <c r="L167" s="116" t="s">
        <v>75</v>
      </c>
      <c r="M167" s="116" t="s">
        <v>75</v>
      </c>
    </row>
    <row r="168" spans="1:13" ht="20.399999999999999">
      <c r="A168" s="116" t="s">
        <v>183</v>
      </c>
      <c r="B168" s="116" t="s">
        <v>75</v>
      </c>
      <c r="C168" s="116" t="s">
        <v>75</v>
      </c>
      <c r="D168" s="116" t="s">
        <v>75</v>
      </c>
      <c r="E168" s="116" t="s">
        <v>75</v>
      </c>
      <c r="F168" s="116" t="s">
        <v>75</v>
      </c>
      <c r="G168" s="116" t="s">
        <v>75</v>
      </c>
      <c r="H168" s="116" t="s">
        <v>75</v>
      </c>
      <c r="I168" s="116" t="s">
        <v>75</v>
      </c>
      <c r="J168" s="116" t="s">
        <v>75</v>
      </c>
      <c r="K168" s="116" t="s">
        <v>75</v>
      </c>
      <c r="L168" s="116" t="s">
        <v>75</v>
      </c>
      <c r="M168" s="116" t="s">
        <v>75</v>
      </c>
    </row>
    <row r="169" spans="1:13" ht="20.399999999999999">
      <c r="A169" s="116" t="s">
        <v>182</v>
      </c>
      <c r="B169" s="116" t="s">
        <v>75</v>
      </c>
      <c r="C169" s="116" t="s">
        <v>75</v>
      </c>
      <c r="D169" s="116" t="s">
        <v>75</v>
      </c>
      <c r="E169" s="116" t="s">
        <v>75</v>
      </c>
      <c r="F169" s="116" t="s">
        <v>75</v>
      </c>
      <c r="G169" s="116" t="s">
        <v>75</v>
      </c>
      <c r="H169" s="116" t="s">
        <v>75</v>
      </c>
      <c r="I169" s="116" t="s">
        <v>75</v>
      </c>
      <c r="J169" s="116" t="s">
        <v>75</v>
      </c>
      <c r="K169" s="116" t="s">
        <v>75</v>
      </c>
      <c r="L169" s="116" t="s">
        <v>75</v>
      </c>
      <c r="M169" s="116" t="s">
        <v>75</v>
      </c>
    </row>
    <row r="170" spans="1:13" ht="20.399999999999999">
      <c r="A170" s="116" t="s">
        <v>181</v>
      </c>
      <c r="B170" s="116" t="s">
        <v>75</v>
      </c>
      <c r="C170" s="116" t="s">
        <v>75</v>
      </c>
      <c r="D170" s="116" t="s">
        <v>75</v>
      </c>
      <c r="E170" s="116" t="s">
        <v>75</v>
      </c>
      <c r="F170" s="116" t="s">
        <v>75</v>
      </c>
      <c r="G170" s="116" t="s">
        <v>75</v>
      </c>
      <c r="H170" s="116" t="s">
        <v>75</v>
      </c>
      <c r="I170" s="116" t="s">
        <v>75</v>
      </c>
      <c r="J170" s="116" t="s">
        <v>75</v>
      </c>
      <c r="K170" s="116" t="s">
        <v>75</v>
      </c>
      <c r="L170" s="116" t="s">
        <v>75</v>
      </c>
      <c r="M170" s="116" t="s">
        <v>75</v>
      </c>
    </row>
    <row r="171" spans="1:13" ht="20.399999999999999">
      <c r="A171" s="116" t="s">
        <v>180</v>
      </c>
      <c r="B171" s="116" t="s">
        <v>75</v>
      </c>
      <c r="C171" s="116" t="s">
        <v>75</v>
      </c>
      <c r="D171" s="116" t="s">
        <v>75</v>
      </c>
      <c r="E171" s="116" t="s">
        <v>75</v>
      </c>
      <c r="F171" s="116" t="s">
        <v>75</v>
      </c>
      <c r="G171" s="116" t="s">
        <v>75</v>
      </c>
      <c r="H171" s="116" t="s">
        <v>75</v>
      </c>
      <c r="I171" s="116" t="s">
        <v>75</v>
      </c>
      <c r="J171" s="116" t="s">
        <v>75</v>
      </c>
      <c r="K171" s="116" t="s">
        <v>75</v>
      </c>
      <c r="L171" s="116" t="s">
        <v>75</v>
      </c>
      <c r="M171" s="116" t="s">
        <v>75</v>
      </c>
    </row>
    <row r="172" spans="1:13" ht="30.6">
      <c r="A172" s="116" t="s">
        <v>179</v>
      </c>
      <c r="B172" s="116" t="s">
        <v>75</v>
      </c>
      <c r="C172" s="116" t="s">
        <v>75</v>
      </c>
      <c r="D172" s="116" t="s">
        <v>75</v>
      </c>
      <c r="E172" s="116" t="s">
        <v>75</v>
      </c>
      <c r="F172" s="116" t="s">
        <v>75</v>
      </c>
      <c r="G172" s="116" t="s">
        <v>75</v>
      </c>
      <c r="H172" s="116" t="s">
        <v>75</v>
      </c>
      <c r="I172" s="116" t="s">
        <v>75</v>
      </c>
      <c r="J172" s="116" t="s">
        <v>75</v>
      </c>
      <c r="K172" s="116" t="s">
        <v>75</v>
      </c>
      <c r="L172" s="116" t="s">
        <v>75</v>
      </c>
      <c r="M172" s="116" t="s">
        <v>75</v>
      </c>
    </row>
    <row r="173" spans="1:13">
      <c r="A173" s="116" t="s">
        <v>178</v>
      </c>
      <c r="B173" s="116" t="s">
        <v>75</v>
      </c>
      <c r="C173" s="116" t="s">
        <v>75</v>
      </c>
      <c r="D173" s="116" t="s">
        <v>75</v>
      </c>
      <c r="E173" s="116" t="s">
        <v>75</v>
      </c>
      <c r="F173" s="116" t="s">
        <v>75</v>
      </c>
      <c r="G173" s="116" t="s">
        <v>75</v>
      </c>
      <c r="H173" s="116" t="s">
        <v>75</v>
      </c>
      <c r="I173" s="116" t="s">
        <v>75</v>
      </c>
      <c r="J173" s="116" t="s">
        <v>75</v>
      </c>
      <c r="K173" s="116" t="s">
        <v>75</v>
      </c>
      <c r="L173" s="116" t="s">
        <v>75</v>
      </c>
      <c r="M173" s="116" t="s">
        <v>75</v>
      </c>
    </row>
    <row r="174" spans="1:13" ht="20.399999999999999">
      <c r="A174" s="116" t="s">
        <v>177</v>
      </c>
      <c r="B174" s="116" t="s">
        <v>75</v>
      </c>
      <c r="C174" s="116" t="s">
        <v>75</v>
      </c>
      <c r="D174" s="116" t="s">
        <v>75</v>
      </c>
      <c r="E174" s="116" t="s">
        <v>75</v>
      </c>
      <c r="F174" s="116" t="s">
        <v>75</v>
      </c>
      <c r="G174" s="116" t="s">
        <v>75</v>
      </c>
      <c r="H174" s="116" t="s">
        <v>75</v>
      </c>
      <c r="I174" s="116" t="s">
        <v>75</v>
      </c>
      <c r="J174" s="116" t="s">
        <v>75</v>
      </c>
      <c r="K174" s="116" t="s">
        <v>75</v>
      </c>
      <c r="L174" s="116" t="s">
        <v>75</v>
      </c>
      <c r="M174" s="116" t="s">
        <v>75</v>
      </c>
    </row>
    <row r="175" spans="1:13" ht="20.399999999999999">
      <c r="A175" s="116" t="s">
        <v>176</v>
      </c>
      <c r="B175" s="116" t="s">
        <v>75</v>
      </c>
      <c r="C175" s="116" t="s">
        <v>75</v>
      </c>
      <c r="D175" s="116" t="s">
        <v>75</v>
      </c>
      <c r="E175" s="116" t="s">
        <v>75</v>
      </c>
      <c r="F175" s="116" t="s">
        <v>75</v>
      </c>
      <c r="G175" s="116" t="s">
        <v>75</v>
      </c>
      <c r="H175" s="116" t="s">
        <v>75</v>
      </c>
      <c r="I175" s="116" t="s">
        <v>75</v>
      </c>
      <c r="J175" s="116" t="s">
        <v>75</v>
      </c>
      <c r="K175" s="116" t="s">
        <v>75</v>
      </c>
      <c r="L175" s="116" t="s">
        <v>75</v>
      </c>
      <c r="M175" s="116" t="s">
        <v>75</v>
      </c>
    </row>
    <row r="176" spans="1:13" ht="40.799999999999997">
      <c r="A176" s="116" t="s">
        <v>175</v>
      </c>
      <c r="B176" s="116" t="s">
        <v>75</v>
      </c>
      <c r="C176" s="116" t="s">
        <v>75</v>
      </c>
      <c r="D176" s="116" t="s">
        <v>75</v>
      </c>
      <c r="E176" s="116" t="s">
        <v>75</v>
      </c>
      <c r="F176" s="116" t="s">
        <v>75</v>
      </c>
      <c r="G176" s="116" t="s">
        <v>75</v>
      </c>
      <c r="H176" s="116" t="s">
        <v>75</v>
      </c>
      <c r="I176" s="116" t="s">
        <v>75</v>
      </c>
      <c r="J176" s="116" t="s">
        <v>75</v>
      </c>
      <c r="K176" s="116" t="s">
        <v>75</v>
      </c>
      <c r="L176" s="116" t="s">
        <v>75</v>
      </c>
      <c r="M176" s="116" t="s">
        <v>75</v>
      </c>
    </row>
    <row r="177" spans="1:13" ht="30.6">
      <c r="A177" s="116" t="s">
        <v>174</v>
      </c>
      <c r="B177" s="116" t="s">
        <v>75</v>
      </c>
      <c r="C177" s="116" t="s">
        <v>75</v>
      </c>
      <c r="D177" s="116" t="s">
        <v>75</v>
      </c>
      <c r="E177" s="116" t="s">
        <v>75</v>
      </c>
      <c r="F177" s="116" t="s">
        <v>75</v>
      </c>
      <c r="G177" s="116" t="s">
        <v>75</v>
      </c>
      <c r="H177" s="116" t="s">
        <v>75</v>
      </c>
      <c r="I177" s="116" t="s">
        <v>75</v>
      </c>
      <c r="J177" s="116" t="s">
        <v>75</v>
      </c>
      <c r="K177" s="116" t="s">
        <v>75</v>
      </c>
      <c r="L177" s="116" t="s">
        <v>75</v>
      </c>
      <c r="M177" s="116" t="s">
        <v>75</v>
      </c>
    </row>
    <row r="178" spans="1:13" ht="20.399999999999999">
      <c r="A178" s="116" t="s">
        <v>96</v>
      </c>
      <c r="B178" s="116" t="s">
        <v>75</v>
      </c>
      <c r="C178" s="116" t="s">
        <v>75</v>
      </c>
      <c r="D178" s="116" t="s">
        <v>75</v>
      </c>
      <c r="E178" s="116" t="s">
        <v>75</v>
      </c>
      <c r="F178" s="116" t="s">
        <v>75</v>
      </c>
      <c r="G178" s="116" t="s">
        <v>75</v>
      </c>
      <c r="H178" s="116" t="s">
        <v>75</v>
      </c>
      <c r="I178" s="116" t="s">
        <v>75</v>
      </c>
      <c r="J178" s="116" t="s">
        <v>75</v>
      </c>
      <c r="K178" s="116" t="s">
        <v>75</v>
      </c>
      <c r="L178" s="116" t="s">
        <v>75</v>
      </c>
      <c r="M178" s="116" t="s">
        <v>75</v>
      </c>
    </row>
    <row r="179" spans="1:13" ht="20.399999999999999">
      <c r="A179" s="116" t="s">
        <v>95</v>
      </c>
      <c r="B179" s="116" t="s">
        <v>75</v>
      </c>
      <c r="C179" s="116" t="s">
        <v>75</v>
      </c>
      <c r="D179" s="116" t="s">
        <v>75</v>
      </c>
      <c r="E179" s="116" t="s">
        <v>75</v>
      </c>
      <c r="F179" s="116" t="s">
        <v>75</v>
      </c>
      <c r="G179" s="116" t="s">
        <v>75</v>
      </c>
      <c r="H179" s="116" t="s">
        <v>75</v>
      </c>
      <c r="I179" s="116" t="s">
        <v>75</v>
      </c>
      <c r="J179" s="116" t="s">
        <v>75</v>
      </c>
      <c r="K179" s="116" t="s">
        <v>75</v>
      </c>
      <c r="L179" s="116" t="s">
        <v>75</v>
      </c>
      <c r="M179" s="116" t="s">
        <v>75</v>
      </c>
    </row>
    <row r="180" spans="1:13" ht="20.399999999999999">
      <c r="A180" s="116" t="s">
        <v>94</v>
      </c>
      <c r="B180" s="116" t="s">
        <v>75</v>
      </c>
      <c r="C180" s="116" t="s">
        <v>75</v>
      </c>
      <c r="D180" s="116" t="s">
        <v>75</v>
      </c>
      <c r="E180" s="116" t="s">
        <v>75</v>
      </c>
      <c r="F180" s="116" t="s">
        <v>75</v>
      </c>
      <c r="G180" s="116" t="s">
        <v>75</v>
      </c>
      <c r="H180" s="116" t="s">
        <v>75</v>
      </c>
      <c r="I180" s="116" t="s">
        <v>75</v>
      </c>
      <c r="J180" s="116" t="s">
        <v>75</v>
      </c>
      <c r="K180" s="116" t="s">
        <v>75</v>
      </c>
      <c r="L180" s="116" t="s">
        <v>75</v>
      </c>
      <c r="M180" s="116" t="s">
        <v>75</v>
      </c>
    </row>
    <row r="181" spans="1:13" ht="30.6">
      <c r="A181" s="116" t="s">
        <v>92</v>
      </c>
      <c r="B181" s="116" t="s">
        <v>75</v>
      </c>
      <c r="C181" s="116" t="s">
        <v>75</v>
      </c>
      <c r="D181" s="116" t="s">
        <v>75</v>
      </c>
      <c r="E181" s="116" t="s">
        <v>75</v>
      </c>
      <c r="F181" s="116" t="s">
        <v>75</v>
      </c>
      <c r="G181" s="116" t="s">
        <v>75</v>
      </c>
      <c r="H181" s="116" t="s">
        <v>75</v>
      </c>
      <c r="I181" s="116" t="s">
        <v>75</v>
      </c>
      <c r="J181" s="116" t="s">
        <v>75</v>
      </c>
      <c r="K181" s="116" t="s">
        <v>75</v>
      </c>
      <c r="L181" s="116" t="s">
        <v>75</v>
      </c>
      <c r="M181" s="116" t="s">
        <v>75</v>
      </c>
    </row>
    <row r="182" spans="1:13" ht="20.399999999999999">
      <c r="A182" s="116" t="s">
        <v>91</v>
      </c>
      <c r="B182" s="116" t="s">
        <v>75</v>
      </c>
      <c r="C182" s="116" t="s">
        <v>75</v>
      </c>
      <c r="D182" s="116" t="s">
        <v>75</v>
      </c>
      <c r="E182" s="116" t="s">
        <v>75</v>
      </c>
      <c r="F182" s="116" t="s">
        <v>75</v>
      </c>
      <c r="G182" s="116" t="s">
        <v>75</v>
      </c>
      <c r="H182" s="116" t="s">
        <v>75</v>
      </c>
      <c r="I182" s="116" t="s">
        <v>75</v>
      </c>
      <c r="J182" s="116" t="s">
        <v>75</v>
      </c>
      <c r="K182" s="116" t="s">
        <v>75</v>
      </c>
      <c r="L182" s="116" t="s">
        <v>75</v>
      </c>
      <c r="M182" s="116" t="s">
        <v>75</v>
      </c>
    </row>
    <row r="183" spans="1:13" ht="20.399999999999999">
      <c r="A183" s="116" t="s">
        <v>90</v>
      </c>
      <c r="B183" s="116" t="s">
        <v>75</v>
      </c>
      <c r="C183" s="116" t="s">
        <v>75</v>
      </c>
      <c r="D183" s="116" t="s">
        <v>75</v>
      </c>
      <c r="E183" s="116" t="s">
        <v>75</v>
      </c>
      <c r="F183" s="116" t="s">
        <v>75</v>
      </c>
      <c r="G183" s="116" t="s">
        <v>75</v>
      </c>
      <c r="H183" s="116" t="s">
        <v>75</v>
      </c>
      <c r="I183" s="116" t="s">
        <v>75</v>
      </c>
      <c r="J183" s="116" t="s">
        <v>75</v>
      </c>
      <c r="K183" s="116" t="s">
        <v>75</v>
      </c>
      <c r="L183" s="116" t="s">
        <v>75</v>
      </c>
      <c r="M183" s="116" t="s">
        <v>75</v>
      </c>
    </row>
    <row r="184" spans="1:13">
      <c r="A184" s="116" t="s">
        <v>89</v>
      </c>
      <c r="B184" s="116" t="s">
        <v>75</v>
      </c>
      <c r="C184" s="116" t="s">
        <v>75</v>
      </c>
      <c r="D184" s="116" t="s">
        <v>75</v>
      </c>
      <c r="E184" s="116" t="s">
        <v>75</v>
      </c>
      <c r="F184" s="116" t="s">
        <v>75</v>
      </c>
      <c r="G184" s="116" t="s">
        <v>75</v>
      </c>
      <c r="H184" s="116" t="s">
        <v>75</v>
      </c>
      <c r="I184" s="116" t="s">
        <v>75</v>
      </c>
      <c r="J184" s="116" t="s">
        <v>75</v>
      </c>
      <c r="K184" s="116" t="s">
        <v>75</v>
      </c>
      <c r="L184" s="116" t="s">
        <v>75</v>
      </c>
      <c r="M184" s="116" t="s">
        <v>75</v>
      </c>
    </row>
    <row r="185" spans="1:13" ht="20.399999999999999">
      <c r="A185" s="116" t="s">
        <v>88</v>
      </c>
      <c r="B185" s="116" t="s">
        <v>75</v>
      </c>
      <c r="C185" s="116" t="s">
        <v>75</v>
      </c>
      <c r="D185" s="116" t="s">
        <v>75</v>
      </c>
      <c r="E185" s="116" t="s">
        <v>75</v>
      </c>
      <c r="F185" s="116" t="s">
        <v>75</v>
      </c>
      <c r="G185" s="116" t="s">
        <v>75</v>
      </c>
      <c r="H185" s="116" t="s">
        <v>75</v>
      </c>
      <c r="I185" s="116" t="s">
        <v>75</v>
      </c>
      <c r="J185" s="116" t="s">
        <v>75</v>
      </c>
      <c r="K185" s="116" t="s">
        <v>75</v>
      </c>
      <c r="L185" s="116" t="s">
        <v>75</v>
      </c>
      <c r="M185" s="116" t="s">
        <v>75</v>
      </c>
    </row>
    <row r="186" spans="1:13">
      <c r="A186" s="116" t="s">
        <v>171</v>
      </c>
      <c r="B186" s="116">
        <v>1175.9441666666667</v>
      </c>
      <c r="C186" s="116">
        <v>1291.9475</v>
      </c>
      <c r="D186" s="116">
        <v>1262.8205</v>
      </c>
      <c r="E186" s="116">
        <v>973.06449999999995</v>
      </c>
      <c r="F186" s="116">
        <v>734.61450000000002</v>
      </c>
      <c r="G186" s="116">
        <v>833.45804999999996</v>
      </c>
      <c r="H186" s="116">
        <v>798.98199999999997</v>
      </c>
      <c r="I186" s="116">
        <v>843.69502499999999</v>
      </c>
      <c r="J186" s="116">
        <v>801.88599999999997</v>
      </c>
      <c r="K186" s="116">
        <v>695.11300000000006</v>
      </c>
      <c r="L186" s="116">
        <v>651.5013194183515</v>
      </c>
      <c r="M186" s="116">
        <v>658.41647147518415</v>
      </c>
    </row>
    <row r="187" spans="1:13">
      <c r="A187" s="116" t="s">
        <v>173</v>
      </c>
      <c r="B187" s="116" t="s">
        <v>75</v>
      </c>
      <c r="C187" s="116" t="s">
        <v>75</v>
      </c>
      <c r="D187" s="116" t="s">
        <v>75</v>
      </c>
      <c r="E187" s="116" t="s">
        <v>75</v>
      </c>
      <c r="F187" s="116" t="s">
        <v>75</v>
      </c>
      <c r="G187" s="116" t="s">
        <v>75</v>
      </c>
      <c r="H187" s="116" t="s">
        <v>75</v>
      </c>
      <c r="I187" s="116" t="s">
        <v>75</v>
      </c>
      <c r="J187" s="116" t="s">
        <v>75</v>
      </c>
      <c r="K187" s="116" t="s">
        <v>75</v>
      </c>
      <c r="L187" s="116" t="s">
        <v>75</v>
      </c>
      <c r="M187" s="116" t="s">
        <v>75</v>
      </c>
    </row>
    <row r="188" spans="1:13" ht="20.399999999999999">
      <c r="A188" s="116" t="s">
        <v>172</v>
      </c>
      <c r="B188" s="116" t="s">
        <v>75</v>
      </c>
      <c r="C188" s="116" t="s">
        <v>75</v>
      </c>
      <c r="D188" s="116" t="s">
        <v>75</v>
      </c>
      <c r="E188" s="116" t="s">
        <v>75</v>
      </c>
      <c r="F188" s="116" t="s">
        <v>75</v>
      </c>
      <c r="G188" s="116" t="s">
        <v>75</v>
      </c>
      <c r="H188" s="116" t="s">
        <v>75</v>
      </c>
      <c r="I188" s="116" t="s">
        <v>75</v>
      </c>
      <c r="J188" s="116" t="s">
        <v>75</v>
      </c>
      <c r="K188" s="116" t="s">
        <v>75</v>
      </c>
      <c r="L188" s="116" t="s">
        <v>75</v>
      </c>
      <c r="M188" s="116" t="s">
        <v>75</v>
      </c>
    </row>
    <row r="189" spans="1:13">
      <c r="A189" s="116" t="s">
        <v>171</v>
      </c>
      <c r="B189" s="116">
        <v>1175.9441666666667</v>
      </c>
      <c r="C189" s="116">
        <v>1291.9475</v>
      </c>
      <c r="D189" s="116">
        <v>1262.8205</v>
      </c>
      <c r="E189" s="116">
        <v>973.06449999999995</v>
      </c>
      <c r="F189" s="116">
        <v>734.61450000000002</v>
      </c>
      <c r="G189" s="116">
        <v>833.45804999999996</v>
      </c>
      <c r="H189" s="116">
        <v>798.98199999999997</v>
      </c>
      <c r="I189" s="116">
        <v>843.69502499999999</v>
      </c>
      <c r="J189" s="116">
        <v>801.88599999999997</v>
      </c>
      <c r="K189" s="116">
        <v>695.11300000000006</v>
      </c>
      <c r="L189" s="116">
        <v>651.5013194183515</v>
      </c>
      <c r="M189" s="116">
        <v>658.41647147518415</v>
      </c>
    </row>
    <row r="190" spans="1:13" ht="20.399999999999999">
      <c r="A190" s="116" t="s">
        <v>170</v>
      </c>
      <c r="B190" s="116">
        <v>263.66322307575848</v>
      </c>
      <c r="C190" s="116">
        <v>278.50859699789572</v>
      </c>
      <c r="D190" s="116">
        <v>266.2119846908866</v>
      </c>
      <c r="E190" s="116">
        <v>246.26908753849315</v>
      </c>
      <c r="F190" s="116">
        <v>254.37875252035721</v>
      </c>
      <c r="G190" s="116">
        <v>239.28371298656111</v>
      </c>
      <c r="H190" s="116">
        <v>224.7889519972355</v>
      </c>
      <c r="I190" s="116">
        <v>247.24740496234708</v>
      </c>
      <c r="J190" s="116">
        <v>223.13291995454853</v>
      </c>
      <c r="K190" s="116">
        <v>210.31035100226254</v>
      </c>
      <c r="L190" s="116">
        <v>210.14494754019859</v>
      </c>
      <c r="M190" s="116">
        <v>226.30285630576137</v>
      </c>
    </row>
    <row r="191" spans="1:13" ht="20.399999999999999">
      <c r="A191" s="116" t="s">
        <v>169</v>
      </c>
      <c r="B191" s="116">
        <v>0</v>
      </c>
      <c r="C191" s="116">
        <v>0</v>
      </c>
      <c r="D191" s="116">
        <v>0</v>
      </c>
      <c r="E191" s="116">
        <v>0</v>
      </c>
      <c r="F191" s="116">
        <v>0</v>
      </c>
      <c r="G191" s="116">
        <v>0</v>
      </c>
      <c r="H191" s="116">
        <v>0</v>
      </c>
      <c r="I191" s="116">
        <v>0</v>
      </c>
      <c r="J191" s="116">
        <v>0</v>
      </c>
      <c r="K191" s="116">
        <v>0</v>
      </c>
      <c r="L191" s="116">
        <v>0</v>
      </c>
      <c r="M191" s="116">
        <v>0</v>
      </c>
    </row>
    <row r="192" spans="1:13" ht="20.399999999999999">
      <c r="A192" s="116" t="s">
        <v>168</v>
      </c>
      <c r="B192" s="116">
        <v>0.20361561162984823</v>
      </c>
      <c r="C192" s="116">
        <v>0.81930927324577663</v>
      </c>
      <c r="D192" s="116">
        <v>3.3472423965388178</v>
      </c>
      <c r="E192" s="116">
        <v>-3.5557048348950495</v>
      </c>
      <c r="F192" s="116">
        <v>30.579954926602262</v>
      </c>
      <c r="G192" s="116">
        <v>-126.02767744611897</v>
      </c>
      <c r="H192" s="116">
        <v>-6.9536661577230685</v>
      </c>
      <c r="I192" s="116">
        <v>2.7505586725538329</v>
      </c>
      <c r="J192" s="116">
        <v>61.540971349692008</v>
      </c>
      <c r="K192" s="116">
        <v>142.49200801716796</v>
      </c>
      <c r="L192" s="116">
        <v>0</v>
      </c>
      <c r="M192" s="116">
        <v>0</v>
      </c>
    </row>
    <row r="193" spans="1:13" ht="30.6">
      <c r="A193" s="116" t="s">
        <v>167</v>
      </c>
      <c r="B193" s="116">
        <v>0</v>
      </c>
      <c r="C193" s="116">
        <v>0</v>
      </c>
      <c r="D193" s="116">
        <v>0</v>
      </c>
      <c r="E193" s="116">
        <v>0</v>
      </c>
      <c r="F193" s="116">
        <v>0</v>
      </c>
      <c r="G193" s="116">
        <v>0</v>
      </c>
      <c r="H193" s="116">
        <v>0</v>
      </c>
      <c r="I193" s="116">
        <v>0</v>
      </c>
      <c r="J193" s="116">
        <v>0</v>
      </c>
      <c r="K193" s="116">
        <v>0</v>
      </c>
      <c r="L193" s="116">
        <v>0</v>
      </c>
      <c r="M193" s="116">
        <v>0</v>
      </c>
    </row>
    <row r="194" spans="1:13">
      <c r="A194" s="116" t="s">
        <v>80</v>
      </c>
      <c r="B194" s="116">
        <v>912.07732797927838</v>
      </c>
      <c r="C194" s="116">
        <v>1012.6195937288585</v>
      </c>
      <c r="D194" s="116">
        <v>993.26127291257455</v>
      </c>
      <c r="E194" s="116">
        <v>730.35111729640187</v>
      </c>
      <c r="F194" s="116">
        <v>449.65579255304056</v>
      </c>
      <c r="G194" s="116">
        <v>720.20201445955786</v>
      </c>
      <c r="H194" s="116">
        <v>581.14671416048759</v>
      </c>
      <c r="I194" s="116">
        <v>593.6970613650991</v>
      </c>
      <c r="J194" s="116">
        <v>517.21210869575953</v>
      </c>
      <c r="K194" s="116">
        <v>342.31064098056953</v>
      </c>
      <c r="L194" s="116">
        <v>441.35637187815291</v>
      </c>
      <c r="M194" s="116">
        <v>432.11361516942281</v>
      </c>
    </row>
    <row r="195" spans="1:13">
      <c r="A195" s="116" t="s">
        <v>75</v>
      </c>
      <c r="B195" s="116" t="s">
        <v>75</v>
      </c>
      <c r="C195" s="116" t="s">
        <v>75</v>
      </c>
      <c r="D195" s="116" t="s">
        <v>75</v>
      </c>
      <c r="E195" s="116" t="s">
        <v>75</v>
      </c>
      <c r="F195" s="116" t="s">
        <v>75</v>
      </c>
      <c r="G195" s="116" t="s">
        <v>75</v>
      </c>
      <c r="H195" s="116" t="s">
        <v>75</v>
      </c>
      <c r="I195" s="116" t="s">
        <v>75</v>
      </c>
      <c r="J195" s="116" t="s">
        <v>75</v>
      </c>
      <c r="K195" s="116" t="s">
        <v>75</v>
      </c>
      <c r="L195" s="116" t="s">
        <v>75</v>
      </c>
      <c r="M195" s="116" t="s">
        <v>75</v>
      </c>
    </row>
    <row r="196" spans="1:13">
      <c r="A196" s="116" t="s">
        <v>166</v>
      </c>
      <c r="B196" s="116" t="s">
        <v>75</v>
      </c>
      <c r="C196" s="116" t="s">
        <v>75</v>
      </c>
      <c r="D196" s="116" t="s">
        <v>75</v>
      </c>
      <c r="E196" s="116" t="s">
        <v>75</v>
      </c>
      <c r="F196" s="116" t="s">
        <v>75</v>
      </c>
      <c r="G196" s="116" t="s">
        <v>75</v>
      </c>
      <c r="H196" s="116" t="s">
        <v>75</v>
      </c>
      <c r="I196" s="116" t="s">
        <v>75</v>
      </c>
      <c r="J196" s="116" t="s">
        <v>75</v>
      </c>
      <c r="K196" s="116" t="s">
        <v>75</v>
      </c>
      <c r="L196" s="116" t="s">
        <v>75</v>
      </c>
      <c r="M196" s="116" t="s">
        <v>75</v>
      </c>
    </row>
    <row r="197" spans="1:13">
      <c r="A197" s="116" t="s">
        <v>165</v>
      </c>
      <c r="B197" s="116">
        <v>1114.01</v>
      </c>
      <c r="C197" s="116">
        <v>1230.4259999999999</v>
      </c>
      <c r="D197" s="116">
        <v>1200.9369999999999</v>
      </c>
      <c r="E197" s="116">
        <v>910.66700000000003</v>
      </c>
      <c r="F197" s="116">
        <v>661.90599999999995</v>
      </c>
      <c r="G197" s="116">
        <v>806.36099999999999</v>
      </c>
      <c r="H197" s="116">
        <v>766.16399999999999</v>
      </c>
      <c r="I197" s="116">
        <v>769.56100000000004</v>
      </c>
      <c r="J197" s="116">
        <v>719.37800000000004</v>
      </c>
      <c r="K197" s="116">
        <v>659.06700000000001</v>
      </c>
      <c r="L197" s="116">
        <v>616.67200000000003</v>
      </c>
      <c r="M197" s="116">
        <v>622.38800000000003</v>
      </c>
    </row>
    <row r="198" spans="1:13" ht="20.399999999999999">
      <c r="A198" s="116" t="s">
        <v>164</v>
      </c>
      <c r="B198" s="116">
        <v>-225.45966666666666</v>
      </c>
      <c r="C198" s="116">
        <v>-250.11500000000001</v>
      </c>
      <c r="D198" s="116">
        <v>-224.797</v>
      </c>
      <c r="E198" s="116">
        <v>-201.46700000000001</v>
      </c>
      <c r="F198" s="116">
        <v>-220.85400000000001</v>
      </c>
      <c r="G198" s="116">
        <v>-202.52699999999999</v>
      </c>
      <c r="H198" s="116">
        <v>-194.792</v>
      </c>
      <c r="I198" s="116">
        <v>-206.505</v>
      </c>
      <c r="J198" s="116">
        <v>-168.98400000000001</v>
      </c>
      <c r="K198" s="116">
        <v>-164.965</v>
      </c>
      <c r="L198" s="116">
        <v>-166.411</v>
      </c>
      <c r="M198" s="116">
        <v>-179.43600000000001</v>
      </c>
    </row>
    <row r="199" spans="1:13" ht="20.399999999999999">
      <c r="A199" s="116" t="s">
        <v>163</v>
      </c>
      <c r="B199" s="116" t="s">
        <v>75</v>
      </c>
      <c r="C199" s="116" t="s">
        <v>75</v>
      </c>
      <c r="D199" s="116" t="s">
        <v>75</v>
      </c>
      <c r="E199" s="116" t="s">
        <v>75</v>
      </c>
      <c r="F199" s="116" t="s">
        <v>75</v>
      </c>
      <c r="G199" s="116" t="s">
        <v>75</v>
      </c>
      <c r="H199" s="116" t="s">
        <v>75</v>
      </c>
      <c r="I199" s="116" t="s">
        <v>75</v>
      </c>
      <c r="J199" s="116">
        <v>0</v>
      </c>
      <c r="K199" s="116" t="s">
        <v>75</v>
      </c>
      <c r="L199" s="116" t="s">
        <v>75</v>
      </c>
      <c r="M199" s="116">
        <v>0</v>
      </c>
    </row>
    <row r="200" spans="1:13" ht="20.399999999999999">
      <c r="A200" s="116" t="s">
        <v>162</v>
      </c>
      <c r="B200" s="116">
        <v>-1.6403333333333334</v>
      </c>
      <c r="C200" s="116">
        <v>0</v>
      </c>
      <c r="D200" s="116">
        <v>-4.2679999999999998</v>
      </c>
      <c r="E200" s="116">
        <v>-0.65300000000000002</v>
      </c>
      <c r="F200" s="116">
        <v>-32.716000000000001</v>
      </c>
      <c r="G200" s="116">
        <v>127.057</v>
      </c>
      <c r="H200" s="116">
        <v>13.188000000000001</v>
      </c>
      <c r="I200" s="116">
        <v>-5.3659999999999997</v>
      </c>
      <c r="J200" s="116">
        <v>-64.453999999999994</v>
      </c>
      <c r="K200" s="116">
        <v>-145.477</v>
      </c>
      <c r="L200" s="116">
        <v>0</v>
      </c>
      <c r="M200" s="116">
        <v>0</v>
      </c>
    </row>
    <row r="201" spans="1:13">
      <c r="A201" s="116" t="s">
        <v>161</v>
      </c>
      <c r="B201" s="116">
        <v>-21.141999999999999</v>
      </c>
      <c r="C201" s="116">
        <v>-11.260999999999999</v>
      </c>
      <c r="D201" s="116">
        <v>-22.216000000000001</v>
      </c>
      <c r="E201" s="116">
        <v>-29.949000000000002</v>
      </c>
      <c r="F201" s="116">
        <v>-14.157</v>
      </c>
      <c r="G201" s="116">
        <v>-9.2149999999999999</v>
      </c>
      <c r="H201" s="116">
        <v>-8.61</v>
      </c>
      <c r="I201" s="116">
        <v>-12.614000000000001</v>
      </c>
      <c r="J201" s="116">
        <v>-15.874000000000001</v>
      </c>
      <c r="K201" s="116">
        <v>-9.4930000000000003</v>
      </c>
      <c r="L201" s="116">
        <v>-5.42</v>
      </c>
      <c r="M201" s="116">
        <v>-3.343</v>
      </c>
    </row>
    <row r="202" spans="1:13" ht="20.399999999999999">
      <c r="A202" s="116" t="s">
        <v>160</v>
      </c>
      <c r="B202" s="116">
        <v>0</v>
      </c>
      <c r="C202" s="116">
        <v>0</v>
      </c>
      <c r="D202" s="116">
        <v>0</v>
      </c>
      <c r="E202" s="116">
        <v>0</v>
      </c>
      <c r="F202" s="116">
        <v>0</v>
      </c>
      <c r="G202" s="116">
        <v>0</v>
      </c>
      <c r="H202" s="116">
        <v>0</v>
      </c>
      <c r="I202" s="116">
        <v>0</v>
      </c>
      <c r="J202" s="116">
        <v>0</v>
      </c>
      <c r="K202" s="116">
        <v>0</v>
      </c>
      <c r="L202" s="116">
        <v>0</v>
      </c>
      <c r="M202" s="116">
        <v>0</v>
      </c>
    </row>
    <row r="203" spans="1:13" ht="30.6">
      <c r="A203" s="116" t="s">
        <v>159</v>
      </c>
      <c r="B203" s="116" t="s">
        <v>75</v>
      </c>
      <c r="C203" s="116" t="s">
        <v>75</v>
      </c>
      <c r="D203" s="116" t="s">
        <v>75</v>
      </c>
      <c r="E203" s="116" t="s">
        <v>75</v>
      </c>
      <c r="F203" s="116" t="s">
        <v>75</v>
      </c>
      <c r="G203" s="116" t="s">
        <v>75</v>
      </c>
      <c r="H203" s="116" t="s">
        <v>75</v>
      </c>
      <c r="I203" s="116" t="s">
        <v>75</v>
      </c>
      <c r="J203" s="116" t="s">
        <v>75</v>
      </c>
      <c r="K203" s="116" t="s">
        <v>75</v>
      </c>
      <c r="L203" s="116" t="s">
        <v>75</v>
      </c>
      <c r="M203" s="116" t="s">
        <v>75</v>
      </c>
    </row>
    <row r="204" spans="1:13" ht="20.399999999999999">
      <c r="A204" s="116" t="s">
        <v>158</v>
      </c>
      <c r="B204" s="116" t="s">
        <v>75</v>
      </c>
      <c r="C204" s="116" t="s">
        <v>75</v>
      </c>
      <c r="D204" s="116" t="s">
        <v>75</v>
      </c>
      <c r="E204" s="116" t="s">
        <v>75</v>
      </c>
      <c r="F204" s="116" t="s">
        <v>75</v>
      </c>
      <c r="G204" s="116" t="s">
        <v>75</v>
      </c>
      <c r="H204" s="116" t="s">
        <v>75</v>
      </c>
      <c r="I204" s="116" t="s">
        <v>75</v>
      </c>
      <c r="J204" s="116" t="s">
        <v>75</v>
      </c>
      <c r="K204" s="116" t="s">
        <v>75</v>
      </c>
      <c r="L204" s="116" t="s">
        <v>75</v>
      </c>
      <c r="M204" s="116" t="s">
        <v>75</v>
      </c>
    </row>
    <row r="205" spans="1:13" ht="20.399999999999999">
      <c r="A205" s="116" t="s">
        <v>157</v>
      </c>
      <c r="B205" s="116">
        <v>0</v>
      </c>
      <c r="C205" s="116">
        <v>0</v>
      </c>
      <c r="D205" s="116">
        <v>0</v>
      </c>
      <c r="E205" s="116">
        <v>0</v>
      </c>
      <c r="F205" s="116">
        <v>0</v>
      </c>
      <c r="G205" s="116">
        <v>0</v>
      </c>
      <c r="H205" s="116">
        <v>0</v>
      </c>
      <c r="I205" s="116">
        <v>0</v>
      </c>
      <c r="J205" s="116">
        <v>0</v>
      </c>
      <c r="K205" s="116">
        <v>0</v>
      </c>
      <c r="L205" s="116">
        <v>0</v>
      </c>
      <c r="M205" s="116">
        <v>0</v>
      </c>
    </row>
    <row r="206" spans="1:13" ht="20.399999999999999">
      <c r="A206" s="116" t="s">
        <v>156</v>
      </c>
      <c r="B206" s="116">
        <v>0</v>
      </c>
      <c r="C206" s="116">
        <v>0</v>
      </c>
      <c r="D206" s="116">
        <v>0</v>
      </c>
      <c r="E206" s="116">
        <v>0</v>
      </c>
      <c r="F206" s="116">
        <v>0</v>
      </c>
      <c r="G206" s="116">
        <v>0</v>
      </c>
      <c r="H206" s="116">
        <v>0</v>
      </c>
      <c r="I206" s="116">
        <v>0</v>
      </c>
      <c r="J206" s="116">
        <v>0</v>
      </c>
      <c r="K206" s="116">
        <v>0</v>
      </c>
      <c r="L206" s="116">
        <v>0</v>
      </c>
      <c r="M206" s="116">
        <v>0</v>
      </c>
    </row>
    <row r="207" spans="1:13">
      <c r="A207" s="116" t="s">
        <v>155</v>
      </c>
      <c r="B207" s="116">
        <v>14.782500000000001</v>
      </c>
      <c r="C207" s="116">
        <v>16.420500000000001</v>
      </c>
      <c r="D207" s="116">
        <v>15.0555</v>
      </c>
      <c r="E207" s="116">
        <v>12.871499999999999</v>
      </c>
      <c r="F207" s="116">
        <v>10.8375</v>
      </c>
      <c r="G207" s="116">
        <v>12.638</v>
      </c>
      <c r="H207" s="116">
        <v>15.196</v>
      </c>
      <c r="I207" s="116">
        <v>14.3775</v>
      </c>
      <c r="J207" s="116">
        <v>13.255000000000001</v>
      </c>
      <c r="K207" s="116">
        <v>12.738</v>
      </c>
      <c r="L207" s="116">
        <v>11.6</v>
      </c>
      <c r="M207" s="116">
        <v>11.5</v>
      </c>
    </row>
    <row r="208" spans="1:13">
      <c r="A208" s="116" t="s">
        <v>154</v>
      </c>
      <c r="B208" s="116">
        <v>-7.2538152994628238</v>
      </c>
      <c r="C208" s="116">
        <v>-7.9249806357408223</v>
      </c>
      <c r="D208" s="116">
        <v>-7.2947486809974951</v>
      </c>
      <c r="E208" s="116">
        <v>-6.5417165816501521</v>
      </c>
      <c r="F208" s="116">
        <v>-6.6202665963636713</v>
      </c>
      <c r="G208" s="116">
        <v>-6.6705845690783487</v>
      </c>
      <c r="H208" s="116">
        <v>-6.792951997235507</v>
      </c>
      <c r="I208" s="116">
        <v>-5.9679049623470855</v>
      </c>
      <c r="J208" s="116">
        <v>-5.017919954548514</v>
      </c>
      <c r="K208" s="116">
        <v>-5.3323510022625342</v>
      </c>
      <c r="L208" s="116">
        <v>-4.573628121847098</v>
      </c>
      <c r="M208" s="116">
        <v>-2.8975458122262032</v>
      </c>
    </row>
    <row r="209" spans="1:13" ht="20.399999999999999">
      <c r="A209" s="116" t="s">
        <v>153</v>
      </c>
      <c r="B209" s="116">
        <v>0</v>
      </c>
      <c r="C209" s="116">
        <v>0</v>
      </c>
      <c r="D209" s="116">
        <v>0</v>
      </c>
      <c r="E209" s="116">
        <v>0</v>
      </c>
      <c r="F209" s="116">
        <v>0</v>
      </c>
      <c r="G209" s="116">
        <v>0</v>
      </c>
      <c r="H209" s="116">
        <v>0</v>
      </c>
      <c r="I209" s="116">
        <v>0</v>
      </c>
      <c r="J209" s="116">
        <v>0</v>
      </c>
      <c r="K209" s="116">
        <v>0</v>
      </c>
      <c r="L209" s="116">
        <v>0</v>
      </c>
      <c r="M209" s="116">
        <v>0</v>
      </c>
    </row>
    <row r="210" spans="1:13" ht="20.399999999999999">
      <c r="A210" s="116" t="s">
        <v>152</v>
      </c>
      <c r="B210" s="116">
        <v>0</v>
      </c>
      <c r="C210" s="116">
        <v>0</v>
      </c>
      <c r="D210" s="116">
        <v>0</v>
      </c>
      <c r="E210" s="116">
        <v>0</v>
      </c>
      <c r="F210" s="116">
        <v>0</v>
      </c>
      <c r="G210" s="116">
        <v>0</v>
      </c>
      <c r="H210" s="116">
        <v>0</v>
      </c>
      <c r="I210" s="116">
        <v>0</v>
      </c>
      <c r="J210" s="116">
        <v>0</v>
      </c>
      <c r="K210" s="116">
        <v>0</v>
      </c>
      <c r="L210" s="116">
        <v>0</v>
      </c>
      <c r="M210" s="116">
        <v>0</v>
      </c>
    </row>
    <row r="211" spans="1:13" ht="20.399999999999999">
      <c r="A211" s="116" t="s">
        <v>151</v>
      </c>
      <c r="B211" s="116">
        <v>0</v>
      </c>
      <c r="C211" s="116">
        <v>0</v>
      </c>
      <c r="D211" s="116">
        <v>0</v>
      </c>
      <c r="E211" s="116">
        <v>0</v>
      </c>
      <c r="F211" s="116">
        <v>0</v>
      </c>
      <c r="G211" s="116">
        <v>0</v>
      </c>
      <c r="H211" s="116">
        <v>0</v>
      </c>
      <c r="I211" s="116">
        <v>0</v>
      </c>
      <c r="J211" s="116">
        <v>0</v>
      </c>
      <c r="K211" s="116">
        <v>0</v>
      </c>
      <c r="L211" s="116">
        <v>0</v>
      </c>
      <c r="M211" s="116">
        <v>0</v>
      </c>
    </row>
    <row r="212" spans="1:13" ht="20.399999999999999">
      <c r="A212" s="116" t="s">
        <v>150</v>
      </c>
      <c r="B212" s="116">
        <v>0</v>
      </c>
      <c r="C212" s="116">
        <v>0</v>
      </c>
      <c r="D212" s="116">
        <v>0</v>
      </c>
      <c r="E212" s="116">
        <v>0</v>
      </c>
      <c r="F212" s="116">
        <v>0</v>
      </c>
      <c r="G212" s="116">
        <v>0</v>
      </c>
      <c r="H212" s="116">
        <v>0</v>
      </c>
      <c r="I212" s="116">
        <v>0</v>
      </c>
      <c r="J212" s="116">
        <v>0</v>
      </c>
      <c r="K212" s="116">
        <v>0</v>
      </c>
      <c r="L212" s="116">
        <v>0</v>
      </c>
      <c r="M212" s="116">
        <v>0</v>
      </c>
    </row>
    <row r="213" spans="1:13" ht="20.399999999999999">
      <c r="A213" s="116" t="s">
        <v>149</v>
      </c>
      <c r="B213" s="116">
        <v>0</v>
      </c>
      <c r="C213" s="116">
        <v>0</v>
      </c>
      <c r="D213" s="116">
        <v>0</v>
      </c>
      <c r="E213" s="116">
        <v>0</v>
      </c>
      <c r="F213" s="116">
        <v>0</v>
      </c>
      <c r="G213" s="116">
        <v>0</v>
      </c>
      <c r="H213" s="116">
        <v>0</v>
      </c>
      <c r="I213" s="116">
        <v>0</v>
      </c>
      <c r="J213" s="116">
        <v>0</v>
      </c>
      <c r="K213" s="116">
        <v>0</v>
      </c>
      <c r="L213" s="116">
        <v>0</v>
      </c>
      <c r="M213" s="116">
        <v>0</v>
      </c>
    </row>
    <row r="214" spans="1:13" ht="30.6">
      <c r="A214" s="116" t="s">
        <v>148</v>
      </c>
      <c r="B214" s="116" t="s">
        <v>75</v>
      </c>
      <c r="C214" s="116" t="s">
        <v>75</v>
      </c>
      <c r="D214" s="116" t="s">
        <v>75</v>
      </c>
      <c r="E214" s="116" t="s">
        <v>75</v>
      </c>
      <c r="F214" s="116" t="s">
        <v>75</v>
      </c>
      <c r="G214" s="116" t="s">
        <v>75</v>
      </c>
      <c r="H214" s="116" t="s">
        <v>75</v>
      </c>
      <c r="I214" s="116" t="s">
        <v>75</v>
      </c>
      <c r="J214" s="116" t="s">
        <v>75</v>
      </c>
      <c r="K214" s="116" t="s">
        <v>75</v>
      </c>
      <c r="L214" s="116" t="s">
        <v>75</v>
      </c>
      <c r="M214" s="116" t="s">
        <v>75</v>
      </c>
    </row>
    <row r="215" spans="1:13" ht="30.6">
      <c r="A215" s="116" t="s">
        <v>147</v>
      </c>
      <c r="B215" s="116">
        <v>0</v>
      </c>
      <c r="C215" s="116">
        <v>0</v>
      </c>
      <c r="D215" s="116">
        <v>0</v>
      </c>
      <c r="E215" s="116">
        <v>0</v>
      </c>
      <c r="F215" s="116">
        <v>0</v>
      </c>
      <c r="G215" s="116">
        <v>0</v>
      </c>
      <c r="H215" s="116">
        <v>0</v>
      </c>
      <c r="I215" s="116">
        <v>0</v>
      </c>
      <c r="J215" s="116">
        <v>0</v>
      </c>
      <c r="K215" s="116">
        <v>0</v>
      </c>
      <c r="L215" s="116">
        <v>0</v>
      </c>
      <c r="M215" s="116">
        <v>0</v>
      </c>
    </row>
    <row r="216" spans="1:13" ht="30.6">
      <c r="A216" s="116" t="s">
        <v>146</v>
      </c>
      <c r="B216" s="116">
        <v>0</v>
      </c>
      <c r="C216" s="116">
        <v>0</v>
      </c>
      <c r="D216" s="116">
        <v>0</v>
      </c>
      <c r="E216" s="116">
        <v>0</v>
      </c>
      <c r="F216" s="116">
        <v>0</v>
      </c>
      <c r="G216" s="116">
        <v>0</v>
      </c>
      <c r="H216" s="116">
        <v>0</v>
      </c>
      <c r="I216" s="116">
        <v>0</v>
      </c>
      <c r="J216" s="116">
        <v>0</v>
      </c>
      <c r="K216" s="116">
        <v>0</v>
      </c>
      <c r="L216" s="116">
        <v>0</v>
      </c>
      <c r="M216" s="116">
        <v>0</v>
      </c>
    </row>
    <row r="217" spans="1:13" ht="20.399999999999999">
      <c r="A217" s="116" t="s">
        <v>145</v>
      </c>
      <c r="B217" s="116">
        <v>0</v>
      </c>
      <c r="C217" s="116">
        <v>0</v>
      </c>
      <c r="D217" s="116">
        <v>0</v>
      </c>
      <c r="E217" s="116">
        <v>0</v>
      </c>
      <c r="F217" s="116">
        <v>0</v>
      </c>
      <c r="G217" s="116">
        <v>0</v>
      </c>
      <c r="H217" s="116">
        <v>0</v>
      </c>
      <c r="I217" s="116">
        <v>0</v>
      </c>
      <c r="J217" s="116">
        <v>0</v>
      </c>
      <c r="K217" s="116">
        <v>0</v>
      </c>
      <c r="L217" s="116">
        <v>0</v>
      </c>
      <c r="M217" s="116">
        <v>0</v>
      </c>
    </row>
    <row r="218" spans="1:13">
      <c r="A218" s="116" t="s">
        <v>144</v>
      </c>
      <c r="B218" s="116">
        <v>0</v>
      </c>
      <c r="C218" s="116">
        <v>0</v>
      </c>
      <c r="D218" s="116">
        <v>0</v>
      </c>
      <c r="E218" s="116">
        <v>0</v>
      </c>
      <c r="F218" s="116">
        <v>0</v>
      </c>
      <c r="G218" s="116">
        <v>0</v>
      </c>
      <c r="H218" s="116">
        <v>0</v>
      </c>
      <c r="I218" s="116">
        <v>0</v>
      </c>
      <c r="J218" s="116">
        <v>0</v>
      </c>
      <c r="K218" s="116">
        <v>0</v>
      </c>
      <c r="L218" s="116">
        <v>0</v>
      </c>
      <c r="M218" s="116">
        <v>0</v>
      </c>
    </row>
    <row r="219" spans="1:13" ht="20.399999999999999">
      <c r="A219" s="116" t="s">
        <v>143</v>
      </c>
      <c r="B219" s="116">
        <v>0</v>
      </c>
      <c r="C219" s="116">
        <v>0</v>
      </c>
      <c r="D219" s="116">
        <v>0</v>
      </c>
      <c r="E219" s="116">
        <v>0</v>
      </c>
      <c r="F219" s="116">
        <v>0</v>
      </c>
      <c r="G219" s="116">
        <v>0</v>
      </c>
      <c r="H219" s="116">
        <v>0</v>
      </c>
      <c r="I219" s="116">
        <v>0</v>
      </c>
      <c r="J219" s="116">
        <v>0</v>
      </c>
      <c r="K219" s="116">
        <v>0</v>
      </c>
      <c r="L219" s="116">
        <v>0</v>
      </c>
      <c r="M219" s="116">
        <v>0</v>
      </c>
    </row>
    <row r="220" spans="1:13" ht="20.399999999999999">
      <c r="A220" s="116" t="s">
        <v>142</v>
      </c>
      <c r="B220" s="116">
        <v>0</v>
      </c>
      <c r="C220" s="116">
        <v>0</v>
      </c>
      <c r="D220" s="116">
        <v>0</v>
      </c>
      <c r="E220" s="116">
        <v>0</v>
      </c>
      <c r="F220" s="116">
        <v>0</v>
      </c>
      <c r="G220" s="116">
        <v>0</v>
      </c>
      <c r="H220" s="116">
        <v>0</v>
      </c>
      <c r="I220" s="116">
        <v>0</v>
      </c>
      <c r="J220" s="116">
        <v>0</v>
      </c>
      <c r="K220" s="116">
        <v>0</v>
      </c>
      <c r="L220" s="116">
        <v>0</v>
      </c>
      <c r="M220" s="116">
        <v>0</v>
      </c>
    </row>
    <row r="221" spans="1:13" ht="20.399999999999999">
      <c r="A221" s="116" t="s">
        <v>141</v>
      </c>
      <c r="B221" s="116" t="s">
        <v>75</v>
      </c>
      <c r="C221" s="116" t="s">
        <v>75</v>
      </c>
      <c r="D221" s="116" t="s">
        <v>75</v>
      </c>
      <c r="E221" s="116" t="s">
        <v>75</v>
      </c>
      <c r="F221" s="116" t="s">
        <v>75</v>
      </c>
      <c r="G221" s="116" t="s">
        <v>75</v>
      </c>
      <c r="H221" s="116" t="s">
        <v>75</v>
      </c>
      <c r="I221" s="116" t="s">
        <v>75</v>
      </c>
      <c r="J221" s="116">
        <v>0</v>
      </c>
      <c r="K221" s="116" t="s">
        <v>75</v>
      </c>
      <c r="L221" s="116" t="s">
        <v>75</v>
      </c>
      <c r="M221" s="116" t="s">
        <v>75</v>
      </c>
    </row>
    <row r="222" spans="1:13">
      <c r="A222" s="116" t="s">
        <v>140</v>
      </c>
      <c r="B222" s="116" t="s">
        <v>75</v>
      </c>
      <c r="C222" s="116" t="s">
        <v>75</v>
      </c>
      <c r="D222" s="116" t="s">
        <v>75</v>
      </c>
      <c r="E222" s="116" t="s">
        <v>75</v>
      </c>
      <c r="F222" s="116" t="s">
        <v>75</v>
      </c>
      <c r="G222" s="116" t="s">
        <v>75</v>
      </c>
      <c r="H222" s="116" t="s">
        <v>75</v>
      </c>
      <c r="I222" s="116" t="s">
        <v>75</v>
      </c>
      <c r="J222" s="116">
        <v>0</v>
      </c>
      <c r="K222" s="116" t="s">
        <v>75</v>
      </c>
      <c r="L222" s="116" t="s">
        <v>75</v>
      </c>
      <c r="M222" s="116" t="s">
        <v>75</v>
      </c>
    </row>
    <row r="223" spans="1:13" ht="20.399999999999999">
      <c r="A223" s="116" t="s">
        <v>139</v>
      </c>
      <c r="B223" s="116">
        <v>1.383</v>
      </c>
      <c r="C223" s="116">
        <v>1.26</v>
      </c>
      <c r="D223" s="116">
        <v>1.5469999999999999</v>
      </c>
      <c r="E223" s="116">
        <v>1.3420000000000001</v>
      </c>
      <c r="F223" s="116">
        <v>1.2490000000000001</v>
      </c>
      <c r="G223" s="116">
        <v>1.538</v>
      </c>
      <c r="H223" s="116">
        <v>1.3740000000000001</v>
      </c>
      <c r="I223" s="116">
        <v>1.1160000000000001</v>
      </c>
      <c r="J223" s="116">
        <v>0</v>
      </c>
      <c r="K223" s="116" t="s">
        <v>75</v>
      </c>
      <c r="L223" s="116" t="s">
        <v>75</v>
      </c>
      <c r="M223" s="116" t="s">
        <v>75</v>
      </c>
    </row>
    <row r="224" spans="1:13" ht="20.399999999999999">
      <c r="A224" s="116" t="s">
        <v>138</v>
      </c>
      <c r="B224" s="116">
        <v>-1.383</v>
      </c>
      <c r="C224" s="116">
        <v>-1.26</v>
      </c>
      <c r="D224" s="116">
        <v>-1.5469999999999999</v>
      </c>
      <c r="E224" s="116">
        <v>-1.3420000000000001</v>
      </c>
      <c r="F224" s="116">
        <v>-1.2490000000000001</v>
      </c>
      <c r="G224" s="116">
        <v>-1.538</v>
      </c>
      <c r="H224" s="116">
        <v>-1.3740000000000001</v>
      </c>
      <c r="I224" s="116">
        <v>-1.1160000000000001</v>
      </c>
      <c r="J224" s="116">
        <v>0</v>
      </c>
      <c r="K224" s="116">
        <v>0</v>
      </c>
      <c r="L224" s="116">
        <v>0</v>
      </c>
      <c r="M224" s="116">
        <v>0</v>
      </c>
    </row>
    <row r="225" spans="1:13" ht="20.399999999999999">
      <c r="A225" s="116" t="s">
        <v>137</v>
      </c>
      <c r="B225" s="116" t="s">
        <v>75</v>
      </c>
      <c r="C225" s="116" t="s">
        <v>75</v>
      </c>
      <c r="D225" s="116" t="s">
        <v>75</v>
      </c>
      <c r="E225" s="116" t="s">
        <v>75</v>
      </c>
      <c r="F225" s="116" t="s">
        <v>75</v>
      </c>
      <c r="G225" s="116" t="s">
        <v>75</v>
      </c>
      <c r="H225" s="116" t="s">
        <v>75</v>
      </c>
      <c r="I225" s="116" t="s">
        <v>75</v>
      </c>
      <c r="J225" s="116">
        <v>0</v>
      </c>
      <c r="K225" s="116" t="s">
        <v>75</v>
      </c>
      <c r="L225" s="116" t="s">
        <v>75</v>
      </c>
      <c r="M225" s="116" t="s">
        <v>75</v>
      </c>
    </row>
    <row r="226" spans="1:13" ht="20.399999999999999">
      <c r="A226" s="116" t="s">
        <v>136</v>
      </c>
      <c r="B226" s="116">
        <v>0.7835333333333333</v>
      </c>
      <c r="C226" s="116">
        <v>0.1477</v>
      </c>
      <c r="D226" s="116">
        <v>2.2134</v>
      </c>
      <c r="E226" s="116">
        <v>-1.0500000000000001E-2</v>
      </c>
      <c r="F226" s="116">
        <v>-0.38219999999999998</v>
      </c>
      <c r="G226" s="116">
        <v>-0.72904999999999998</v>
      </c>
      <c r="H226" s="116">
        <v>1.8550000000000001E-2</v>
      </c>
      <c r="I226" s="116">
        <v>0.43819999999999998</v>
      </c>
      <c r="J226" s="116">
        <v>0</v>
      </c>
      <c r="K226" s="116">
        <v>0</v>
      </c>
      <c r="L226" s="116">
        <v>0</v>
      </c>
      <c r="M226" s="116">
        <v>0</v>
      </c>
    </row>
    <row r="227" spans="1:13">
      <c r="A227" s="116" t="s">
        <v>135</v>
      </c>
      <c r="B227" s="116">
        <v>41.3</v>
      </c>
      <c r="C227" s="116">
        <v>41.3</v>
      </c>
      <c r="D227" s="116">
        <v>41.3</v>
      </c>
      <c r="E227" s="116">
        <v>41.3</v>
      </c>
      <c r="F227" s="116">
        <v>49</v>
      </c>
      <c r="G227" s="116">
        <v>3.3650000000000002</v>
      </c>
      <c r="H227" s="116">
        <v>8.6</v>
      </c>
      <c r="I227" s="116">
        <v>38.178525</v>
      </c>
      <c r="J227" s="116">
        <v>40</v>
      </c>
      <c r="K227" s="116" t="s">
        <v>75</v>
      </c>
      <c r="L227" s="116" t="s">
        <v>75</v>
      </c>
      <c r="M227" s="116" t="s">
        <v>75</v>
      </c>
    </row>
    <row r="228" spans="1:13" ht="20.399999999999999">
      <c r="A228" s="116" t="s">
        <v>134</v>
      </c>
      <c r="B228" s="116">
        <v>12.186999999999999</v>
      </c>
      <c r="C228" s="116">
        <v>12.186999999999999</v>
      </c>
      <c r="D228" s="116">
        <v>12.186999999999999</v>
      </c>
      <c r="E228" s="116">
        <v>12.186999999999999</v>
      </c>
      <c r="F228" s="116">
        <v>16.170000000000002</v>
      </c>
      <c r="G228" s="116">
        <v>16.444050000000001</v>
      </c>
      <c r="H228" s="116">
        <v>17.57</v>
      </c>
      <c r="I228" s="116">
        <v>25.402999999999999</v>
      </c>
      <c r="J228" s="116">
        <v>33.256999999999998</v>
      </c>
      <c r="K228" s="116">
        <v>30.52</v>
      </c>
      <c r="L228" s="116">
        <v>33.740319418351483</v>
      </c>
      <c r="M228" s="116">
        <v>38.104471475184219</v>
      </c>
    </row>
    <row r="229" spans="1:13" ht="20.399999999999999">
      <c r="A229" s="116" t="s">
        <v>133</v>
      </c>
      <c r="B229" s="116">
        <v>-12.186999999999999</v>
      </c>
      <c r="C229" s="116">
        <v>-12.186999999999999</v>
      </c>
      <c r="D229" s="116">
        <v>-12.186999999999999</v>
      </c>
      <c r="E229" s="116">
        <v>-12.186999999999999</v>
      </c>
      <c r="F229" s="116">
        <v>-16.170000000000002</v>
      </c>
      <c r="G229" s="116">
        <v>-16.444050000000001</v>
      </c>
      <c r="H229" s="116">
        <v>-17.57</v>
      </c>
      <c r="I229" s="116">
        <v>-25.402999999999999</v>
      </c>
      <c r="J229" s="116">
        <v>-33.256999999999998</v>
      </c>
      <c r="K229" s="116">
        <v>-30.52</v>
      </c>
      <c r="L229" s="116">
        <v>-33.740319418351483</v>
      </c>
      <c r="M229" s="116">
        <v>-38.104471475184219</v>
      </c>
    </row>
    <row r="230" spans="1:13" ht="20.399999999999999">
      <c r="A230" s="116" t="s">
        <v>132</v>
      </c>
      <c r="B230" s="116">
        <v>0</v>
      </c>
      <c r="C230" s="116">
        <v>0</v>
      </c>
      <c r="D230" s="116">
        <v>0</v>
      </c>
      <c r="E230" s="116">
        <v>0</v>
      </c>
      <c r="F230" s="116">
        <v>0</v>
      </c>
      <c r="G230" s="116">
        <v>0</v>
      </c>
      <c r="H230" s="116">
        <v>0</v>
      </c>
      <c r="I230" s="116">
        <v>0</v>
      </c>
      <c r="J230" s="116">
        <v>0</v>
      </c>
      <c r="K230" s="116">
        <v>0</v>
      </c>
      <c r="L230" s="116">
        <v>0</v>
      </c>
      <c r="M230" s="116">
        <v>0</v>
      </c>
    </row>
    <row r="231" spans="1:13" ht="20.399999999999999">
      <c r="A231" s="116" t="s">
        <v>131</v>
      </c>
      <c r="B231" s="116">
        <v>0</v>
      </c>
      <c r="C231" s="116">
        <v>0</v>
      </c>
      <c r="D231" s="116">
        <v>0</v>
      </c>
      <c r="E231" s="116">
        <v>0</v>
      </c>
      <c r="F231" s="116">
        <v>0</v>
      </c>
      <c r="G231" s="116">
        <v>0</v>
      </c>
      <c r="H231" s="116">
        <v>0</v>
      </c>
      <c r="I231" s="116">
        <v>0</v>
      </c>
      <c r="J231" s="116">
        <v>0</v>
      </c>
      <c r="K231" s="116">
        <v>0</v>
      </c>
      <c r="L231" s="116">
        <v>0</v>
      </c>
      <c r="M231" s="116">
        <v>0</v>
      </c>
    </row>
    <row r="232" spans="1:13" ht="20.399999999999999">
      <c r="A232" s="116" t="s">
        <v>130</v>
      </c>
      <c r="B232" s="116" t="s">
        <v>75</v>
      </c>
      <c r="C232" s="116" t="s">
        <v>75</v>
      </c>
      <c r="D232" s="116" t="s">
        <v>75</v>
      </c>
      <c r="E232" s="116" t="s">
        <v>75</v>
      </c>
      <c r="F232" s="116" t="s">
        <v>75</v>
      </c>
      <c r="G232" s="116" t="s">
        <v>75</v>
      </c>
      <c r="H232" s="116" t="s">
        <v>75</v>
      </c>
      <c r="I232" s="116" t="s">
        <v>75</v>
      </c>
      <c r="J232" s="116" t="s">
        <v>75</v>
      </c>
      <c r="K232" s="116" t="s">
        <v>75</v>
      </c>
      <c r="L232" s="116" t="s">
        <v>75</v>
      </c>
      <c r="M232" s="116" t="s">
        <v>75</v>
      </c>
    </row>
    <row r="233" spans="1:13" ht="30.6">
      <c r="A233" s="116" t="s">
        <v>129</v>
      </c>
      <c r="B233" s="116">
        <v>-7.7183333333333337</v>
      </c>
      <c r="C233" s="116">
        <v>-9.6460000000000008</v>
      </c>
      <c r="D233" s="116">
        <v>-8.2059999999999995</v>
      </c>
      <c r="E233" s="116">
        <v>-5.3029999999999999</v>
      </c>
      <c r="F233" s="116">
        <v>-4.548</v>
      </c>
      <c r="G233" s="116">
        <v>-6.8879999999999999</v>
      </c>
      <c r="H233" s="116">
        <v>-9.9220000000000006</v>
      </c>
      <c r="I233" s="116">
        <v>-4.9409999999999998</v>
      </c>
      <c r="J233" s="116">
        <v>-4.0039999999999996</v>
      </c>
      <c r="K233" s="116">
        <v>-7.2119999999999997</v>
      </c>
      <c r="L233" s="116">
        <v>-10.510999999999999</v>
      </c>
      <c r="M233" s="116">
        <v>-13.576000000000009</v>
      </c>
    </row>
    <row r="234" spans="1:13" ht="30.6">
      <c r="A234" s="116" t="s">
        <v>128</v>
      </c>
      <c r="B234" s="116">
        <v>-4.9552411096290054</v>
      </c>
      <c r="C234" s="116">
        <v>-4.4781163621549238</v>
      </c>
      <c r="D234" s="116">
        <v>-6.8877360098890925</v>
      </c>
      <c r="E234" s="116">
        <v>-3.4998709568429991</v>
      </c>
      <c r="F234" s="116">
        <v>-4.0459859239935341</v>
      </c>
      <c r="G234" s="116">
        <v>-7.239078417482772</v>
      </c>
      <c r="H234" s="116">
        <v>0</v>
      </c>
      <c r="I234" s="116">
        <v>0</v>
      </c>
      <c r="J234" s="116">
        <v>0</v>
      </c>
      <c r="K234" s="116">
        <v>0</v>
      </c>
      <c r="L234" s="116">
        <v>0</v>
      </c>
      <c r="M234" s="116">
        <v>-2.5218390183509571</v>
      </c>
    </row>
    <row r="235" spans="1:13" ht="20.399999999999999">
      <c r="A235" s="116" t="s">
        <v>127</v>
      </c>
      <c r="B235" s="116">
        <v>0.6531843883701518</v>
      </c>
      <c r="C235" s="116">
        <v>-0.96700927324577668</v>
      </c>
      <c r="D235" s="116">
        <v>-1.2926423965388176</v>
      </c>
      <c r="E235" s="116">
        <v>4.2192048348950495</v>
      </c>
      <c r="F235" s="116">
        <v>2.5182450733977371</v>
      </c>
      <c r="G235" s="116">
        <v>-0.30027255388102969</v>
      </c>
      <c r="H235" s="116">
        <v>-6.2528838422769315</v>
      </c>
      <c r="I235" s="116">
        <v>2.1772413274461671</v>
      </c>
      <c r="J235" s="116">
        <v>2.9130286503079938</v>
      </c>
      <c r="K235" s="116">
        <v>2.9849919828320393</v>
      </c>
      <c r="L235" s="116">
        <v>0</v>
      </c>
      <c r="M235" s="116">
        <v>0</v>
      </c>
    </row>
    <row r="236" spans="1:13">
      <c r="A236" s="116" t="s">
        <v>126</v>
      </c>
      <c r="B236" s="116" t="s">
        <v>75</v>
      </c>
      <c r="C236" s="116" t="s">
        <v>75</v>
      </c>
      <c r="D236" s="116" t="s">
        <v>75</v>
      </c>
      <c r="E236" s="116" t="s">
        <v>75</v>
      </c>
      <c r="F236" s="116" t="s">
        <v>75</v>
      </c>
      <c r="G236" s="116" t="s">
        <v>75</v>
      </c>
      <c r="H236" s="116" t="s">
        <v>75</v>
      </c>
      <c r="I236" s="116" t="s">
        <v>75</v>
      </c>
      <c r="J236" s="116">
        <v>0</v>
      </c>
      <c r="K236" s="116" t="s">
        <v>75</v>
      </c>
      <c r="L236" s="116" t="s">
        <v>75</v>
      </c>
      <c r="M236" s="116" t="s">
        <v>75</v>
      </c>
    </row>
    <row r="237" spans="1:13">
      <c r="A237" s="116" t="s">
        <v>125</v>
      </c>
      <c r="B237" s="116">
        <v>0</v>
      </c>
      <c r="C237" s="116">
        <v>0</v>
      </c>
      <c r="D237" s="116">
        <v>0</v>
      </c>
      <c r="E237" s="116">
        <v>0</v>
      </c>
      <c r="F237" s="116">
        <v>0</v>
      </c>
      <c r="G237" s="116">
        <v>0</v>
      </c>
      <c r="H237" s="116">
        <v>0</v>
      </c>
      <c r="I237" s="116">
        <v>0</v>
      </c>
      <c r="J237" s="116">
        <v>0</v>
      </c>
      <c r="K237" s="116">
        <v>0</v>
      </c>
      <c r="L237" s="116">
        <v>0</v>
      </c>
      <c r="M237" s="116">
        <v>0</v>
      </c>
    </row>
    <row r="238" spans="1:13" ht="20.399999999999999">
      <c r="A238" s="116" t="s">
        <v>124</v>
      </c>
      <c r="B238" s="116" t="s">
        <v>75</v>
      </c>
      <c r="C238" s="116" t="s">
        <v>75</v>
      </c>
      <c r="D238" s="116" t="s">
        <v>75</v>
      </c>
      <c r="E238" s="116" t="s">
        <v>75</v>
      </c>
      <c r="F238" s="116" t="s">
        <v>75</v>
      </c>
      <c r="G238" s="116" t="s">
        <v>75</v>
      </c>
      <c r="H238" s="116">
        <v>0</v>
      </c>
      <c r="I238" s="116">
        <v>0</v>
      </c>
      <c r="J238" s="116">
        <v>0</v>
      </c>
      <c r="K238" s="116">
        <v>0</v>
      </c>
      <c r="L238" s="116">
        <v>0</v>
      </c>
      <c r="M238" s="116">
        <v>0</v>
      </c>
    </row>
    <row r="239" spans="1:13" ht="20.399999999999999">
      <c r="A239" s="116" t="s">
        <v>123</v>
      </c>
      <c r="B239" s="116">
        <v>0</v>
      </c>
      <c r="C239" s="116">
        <v>0</v>
      </c>
      <c r="D239" s="116">
        <v>0</v>
      </c>
      <c r="E239" s="116">
        <v>0</v>
      </c>
      <c r="F239" s="116">
        <v>0</v>
      </c>
      <c r="G239" s="116">
        <v>0</v>
      </c>
      <c r="H239" s="116">
        <v>0</v>
      </c>
      <c r="I239" s="116">
        <v>0</v>
      </c>
      <c r="J239" s="116">
        <v>0</v>
      </c>
      <c r="K239" s="116">
        <v>0</v>
      </c>
      <c r="L239" s="116">
        <v>0</v>
      </c>
      <c r="M239" s="116">
        <v>0</v>
      </c>
    </row>
    <row r="240" spans="1:13" ht="20.399999999999999">
      <c r="A240" s="116" t="s">
        <v>122</v>
      </c>
      <c r="B240" s="116" t="s">
        <v>75</v>
      </c>
      <c r="C240" s="116" t="s">
        <v>75</v>
      </c>
      <c r="D240" s="116" t="s">
        <v>75</v>
      </c>
      <c r="E240" s="116" t="s">
        <v>75</v>
      </c>
      <c r="F240" s="116" t="s">
        <v>75</v>
      </c>
      <c r="G240" s="116" t="s">
        <v>75</v>
      </c>
      <c r="H240" s="116" t="s">
        <v>75</v>
      </c>
      <c r="I240" s="116" t="s">
        <v>75</v>
      </c>
      <c r="J240" s="116" t="s">
        <v>75</v>
      </c>
      <c r="K240" s="116" t="s">
        <v>75</v>
      </c>
      <c r="L240" s="116" t="s">
        <v>75</v>
      </c>
      <c r="M240" s="116" t="s">
        <v>75</v>
      </c>
    </row>
    <row r="241" spans="1:13" ht="20.399999999999999">
      <c r="A241" s="116" t="s">
        <v>121</v>
      </c>
      <c r="B241" s="116">
        <v>8.7174999999999994</v>
      </c>
      <c r="C241" s="116">
        <v>8.7174999999999994</v>
      </c>
      <c r="D241" s="116">
        <v>8.7174999999999994</v>
      </c>
      <c r="E241" s="116">
        <v>8.7174999999999994</v>
      </c>
      <c r="F241" s="116">
        <v>8.7174999999999994</v>
      </c>
      <c r="G241" s="116">
        <v>4.3499999999999996</v>
      </c>
      <c r="H241" s="116">
        <v>4.3499999999999996</v>
      </c>
      <c r="I241" s="116">
        <v>4.3585000000000003</v>
      </c>
      <c r="J241" s="116">
        <v>0</v>
      </c>
      <c r="K241" s="116">
        <v>0</v>
      </c>
      <c r="L241" s="116">
        <v>0</v>
      </c>
      <c r="M241" s="116">
        <v>0</v>
      </c>
    </row>
    <row r="242" spans="1:13" ht="20.399999999999999">
      <c r="A242" s="116" t="s">
        <v>120</v>
      </c>
      <c r="B242" s="116">
        <v>0</v>
      </c>
      <c r="C242" s="116">
        <v>0</v>
      </c>
      <c r="D242" s="116">
        <v>0</v>
      </c>
      <c r="E242" s="116">
        <v>0</v>
      </c>
      <c r="F242" s="116">
        <v>0</v>
      </c>
      <c r="G242" s="116">
        <v>0</v>
      </c>
      <c r="H242" s="116">
        <v>0</v>
      </c>
      <c r="I242" s="116">
        <v>0</v>
      </c>
      <c r="J242" s="116">
        <v>0</v>
      </c>
      <c r="K242" s="116">
        <v>0</v>
      </c>
      <c r="L242" s="116">
        <v>0</v>
      </c>
      <c r="M242" s="116">
        <v>0</v>
      </c>
    </row>
    <row r="243" spans="1:13" ht="20.399999999999999">
      <c r="A243" s="116" t="s">
        <v>119</v>
      </c>
      <c r="B243" s="116" t="s">
        <v>75</v>
      </c>
      <c r="C243" s="116" t="s">
        <v>75</v>
      </c>
      <c r="D243" s="116" t="s">
        <v>75</v>
      </c>
      <c r="E243" s="116" t="s">
        <v>75</v>
      </c>
      <c r="F243" s="116" t="s">
        <v>75</v>
      </c>
      <c r="G243" s="116" t="s">
        <v>75</v>
      </c>
      <c r="H243" s="116" t="s">
        <v>75</v>
      </c>
      <c r="I243" s="116" t="s">
        <v>75</v>
      </c>
      <c r="J243" s="116" t="s">
        <v>75</v>
      </c>
      <c r="K243" s="116" t="s">
        <v>75</v>
      </c>
      <c r="L243" s="116" t="s">
        <v>75</v>
      </c>
      <c r="M243" s="116" t="s">
        <v>75</v>
      </c>
    </row>
    <row r="244" spans="1:13" ht="20.399999999999999">
      <c r="A244" s="116" t="s">
        <v>118</v>
      </c>
      <c r="B244" s="116" t="s">
        <v>75</v>
      </c>
      <c r="C244" s="116" t="s">
        <v>75</v>
      </c>
      <c r="D244" s="116" t="s">
        <v>75</v>
      </c>
      <c r="E244" s="116" t="s">
        <v>75</v>
      </c>
      <c r="F244" s="116" t="s">
        <v>75</v>
      </c>
      <c r="G244" s="116" t="s">
        <v>75</v>
      </c>
      <c r="H244" s="116" t="s">
        <v>75</v>
      </c>
      <c r="I244" s="116" t="s">
        <v>75</v>
      </c>
      <c r="J244" s="116" t="s">
        <v>75</v>
      </c>
      <c r="K244" s="116" t="s">
        <v>75</v>
      </c>
      <c r="L244" s="116" t="s">
        <v>75</v>
      </c>
      <c r="M244" s="116" t="s">
        <v>75</v>
      </c>
    </row>
    <row r="245" spans="1:13" ht="20.399999999999999">
      <c r="A245" s="116" t="s">
        <v>117</v>
      </c>
      <c r="B245" s="116" t="s">
        <v>75</v>
      </c>
      <c r="C245" s="116" t="s">
        <v>75</v>
      </c>
      <c r="D245" s="116" t="s">
        <v>75</v>
      </c>
      <c r="E245" s="116" t="s">
        <v>75</v>
      </c>
      <c r="F245" s="116" t="s">
        <v>75</v>
      </c>
      <c r="G245" s="116" t="s">
        <v>75</v>
      </c>
      <c r="H245" s="116" t="s">
        <v>75</v>
      </c>
      <c r="I245" s="116" t="s">
        <v>75</v>
      </c>
      <c r="J245" s="116" t="s">
        <v>75</v>
      </c>
      <c r="K245" s="116" t="s">
        <v>75</v>
      </c>
      <c r="L245" s="116" t="s">
        <v>75</v>
      </c>
      <c r="M245" s="116" t="s">
        <v>75</v>
      </c>
    </row>
    <row r="246" spans="1:13">
      <c r="A246" s="116" t="s">
        <v>116</v>
      </c>
      <c r="B246" s="116" t="s">
        <v>75</v>
      </c>
      <c r="C246" s="116" t="s">
        <v>75</v>
      </c>
      <c r="D246" s="116" t="s">
        <v>75</v>
      </c>
      <c r="E246" s="116" t="s">
        <v>75</v>
      </c>
      <c r="F246" s="116" t="s">
        <v>75</v>
      </c>
      <c r="G246" s="116" t="s">
        <v>75</v>
      </c>
      <c r="H246" s="116" t="s">
        <v>75</v>
      </c>
      <c r="I246" s="116" t="s">
        <v>75</v>
      </c>
      <c r="J246" s="116" t="s">
        <v>75</v>
      </c>
      <c r="K246" s="116" t="s">
        <v>75</v>
      </c>
      <c r="L246" s="116" t="s">
        <v>75</v>
      </c>
      <c r="M246" s="116" t="s">
        <v>75</v>
      </c>
    </row>
    <row r="247" spans="1:13" ht="20.399999999999999">
      <c r="A247" s="116" t="s">
        <v>115</v>
      </c>
      <c r="B247" s="116" t="s">
        <v>75</v>
      </c>
      <c r="C247" s="116" t="s">
        <v>75</v>
      </c>
      <c r="D247" s="116" t="s">
        <v>75</v>
      </c>
      <c r="E247" s="116" t="s">
        <v>75</v>
      </c>
      <c r="F247" s="116" t="s">
        <v>75</v>
      </c>
      <c r="G247" s="116" t="s">
        <v>75</v>
      </c>
      <c r="H247" s="116" t="s">
        <v>75</v>
      </c>
      <c r="I247" s="116" t="s">
        <v>75</v>
      </c>
      <c r="J247" s="116" t="s">
        <v>75</v>
      </c>
      <c r="K247" s="116" t="s">
        <v>75</v>
      </c>
      <c r="L247" s="116" t="s">
        <v>75</v>
      </c>
      <c r="M247" s="116" t="s">
        <v>75</v>
      </c>
    </row>
    <row r="248" spans="1:13" ht="20.399999999999999">
      <c r="A248" s="116" t="s">
        <v>114</v>
      </c>
      <c r="B248" s="116" t="s">
        <v>75</v>
      </c>
      <c r="C248" s="116" t="s">
        <v>75</v>
      </c>
      <c r="D248" s="116" t="s">
        <v>75</v>
      </c>
      <c r="E248" s="116" t="s">
        <v>75</v>
      </c>
      <c r="F248" s="116" t="s">
        <v>75</v>
      </c>
      <c r="G248" s="116" t="s">
        <v>75</v>
      </c>
      <c r="H248" s="116" t="s">
        <v>75</v>
      </c>
      <c r="I248" s="116" t="s">
        <v>75</v>
      </c>
      <c r="J248" s="116" t="s">
        <v>75</v>
      </c>
      <c r="K248" s="116" t="s">
        <v>75</v>
      </c>
      <c r="L248" s="116" t="s">
        <v>75</v>
      </c>
      <c r="M248" s="116" t="s">
        <v>75</v>
      </c>
    </row>
    <row r="249" spans="1:13" ht="30.6">
      <c r="A249" s="116" t="s">
        <v>113</v>
      </c>
      <c r="B249" s="116" t="s">
        <v>75</v>
      </c>
      <c r="C249" s="116" t="s">
        <v>75</v>
      </c>
      <c r="D249" s="116" t="s">
        <v>75</v>
      </c>
      <c r="E249" s="116" t="s">
        <v>75</v>
      </c>
      <c r="F249" s="116" t="s">
        <v>75</v>
      </c>
      <c r="G249" s="116" t="s">
        <v>75</v>
      </c>
      <c r="H249" s="116" t="s">
        <v>75</v>
      </c>
      <c r="I249" s="116" t="s">
        <v>75</v>
      </c>
      <c r="J249" s="116" t="s">
        <v>75</v>
      </c>
      <c r="K249" s="116" t="s">
        <v>75</v>
      </c>
      <c r="L249" s="116" t="s">
        <v>75</v>
      </c>
      <c r="M249" s="116" t="s">
        <v>75</v>
      </c>
    </row>
    <row r="250" spans="1:13" ht="20.399999999999999">
      <c r="A250" s="116" t="s">
        <v>112</v>
      </c>
      <c r="B250" s="116" t="s">
        <v>75</v>
      </c>
      <c r="C250" s="116" t="s">
        <v>75</v>
      </c>
      <c r="D250" s="116" t="s">
        <v>75</v>
      </c>
      <c r="E250" s="116" t="s">
        <v>75</v>
      </c>
      <c r="F250" s="116" t="s">
        <v>75</v>
      </c>
      <c r="G250" s="116" t="s">
        <v>75</v>
      </c>
      <c r="H250" s="116" t="s">
        <v>75</v>
      </c>
      <c r="I250" s="116" t="s">
        <v>75</v>
      </c>
      <c r="J250" s="116" t="s">
        <v>75</v>
      </c>
      <c r="K250" s="116" t="s">
        <v>75</v>
      </c>
      <c r="L250" s="116" t="s">
        <v>75</v>
      </c>
      <c r="M250" s="116" t="s">
        <v>75</v>
      </c>
    </row>
    <row r="251" spans="1:13" ht="20.399999999999999">
      <c r="A251" s="116" t="s">
        <v>111</v>
      </c>
      <c r="B251" s="116" t="s">
        <v>75</v>
      </c>
      <c r="C251" s="116" t="s">
        <v>75</v>
      </c>
      <c r="D251" s="116" t="s">
        <v>75</v>
      </c>
      <c r="E251" s="116" t="s">
        <v>75</v>
      </c>
      <c r="F251" s="116" t="s">
        <v>75</v>
      </c>
      <c r="G251" s="116" t="s">
        <v>75</v>
      </c>
      <c r="H251" s="116" t="s">
        <v>75</v>
      </c>
      <c r="I251" s="116" t="s">
        <v>75</v>
      </c>
      <c r="J251" s="116" t="s">
        <v>75</v>
      </c>
      <c r="K251" s="116" t="s">
        <v>75</v>
      </c>
      <c r="L251" s="116" t="s">
        <v>75</v>
      </c>
      <c r="M251" s="116" t="s">
        <v>75</v>
      </c>
    </row>
    <row r="252" spans="1:13" ht="20.399999999999999">
      <c r="A252" s="116" t="s">
        <v>110</v>
      </c>
      <c r="B252" s="116" t="s">
        <v>75</v>
      </c>
      <c r="C252" s="116" t="s">
        <v>75</v>
      </c>
      <c r="D252" s="116" t="s">
        <v>75</v>
      </c>
      <c r="E252" s="116" t="s">
        <v>75</v>
      </c>
      <c r="F252" s="116" t="s">
        <v>75</v>
      </c>
      <c r="G252" s="116" t="s">
        <v>75</v>
      </c>
      <c r="H252" s="116" t="s">
        <v>75</v>
      </c>
      <c r="I252" s="116" t="s">
        <v>75</v>
      </c>
      <c r="J252" s="116" t="s">
        <v>75</v>
      </c>
      <c r="K252" s="116" t="s">
        <v>75</v>
      </c>
      <c r="L252" s="116" t="s">
        <v>75</v>
      </c>
      <c r="M252" s="116" t="s">
        <v>75</v>
      </c>
    </row>
    <row r="253" spans="1:13" ht="30.6">
      <c r="A253" s="116" t="s">
        <v>109</v>
      </c>
      <c r="B253" s="116" t="s">
        <v>75</v>
      </c>
      <c r="C253" s="116" t="s">
        <v>75</v>
      </c>
      <c r="D253" s="116" t="s">
        <v>75</v>
      </c>
      <c r="E253" s="116" t="s">
        <v>75</v>
      </c>
      <c r="F253" s="116" t="s">
        <v>75</v>
      </c>
      <c r="G253" s="116" t="s">
        <v>75</v>
      </c>
      <c r="H253" s="116" t="s">
        <v>75</v>
      </c>
      <c r="I253" s="116" t="s">
        <v>75</v>
      </c>
      <c r="J253" s="116" t="s">
        <v>75</v>
      </c>
      <c r="K253" s="116" t="s">
        <v>75</v>
      </c>
      <c r="L253" s="116" t="s">
        <v>75</v>
      </c>
      <c r="M253" s="116" t="s">
        <v>75</v>
      </c>
    </row>
    <row r="254" spans="1:13" ht="20.399999999999999">
      <c r="A254" s="116" t="s">
        <v>108</v>
      </c>
      <c r="B254" s="116" t="s">
        <v>75</v>
      </c>
      <c r="C254" s="116" t="s">
        <v>75</v>
      </c>
      <c r="D254" s="116" t="s">
        <v>75</v>
      </c>
      <c r="E254" s="116" t="s">
        <v>75</v>
      </c>
      <c r="F254" s="116" t="s">
        <v>75</v>
      </c>
      <c r="G254" s="116" t="s">
        <v>75</v>
      </c>
      <c r="H254" s="116" t="s">
        <v>75</v>
      </c>
      <c r="I254" s="116" t="s">
        <v>75</v>
      </c>
      <c r="J254" s="116" t="s">
        <v>75</v>
      </c>
      <c r="K254" s="116" t="s">
        <v>75</v>
      </c>
      <c r="L254" s="116" t="s">
        <v>75</v>
      </c>
      <c r="M254" s="116" t="s">
        <v>75</v>
      </c>
    </row>
    <row r="255" spans="1:13" ht="20.399999999999999">
      <c r="A255" s="116" t="s">
        <v>107</v>
      </c>
      <c r="B255" s="116" t="s">
        <v>75</v>
      </c>
      <c r="C255" s="116" t="s">
        <v>75</v>
      </c>
      <c r="D255" s="116" t="s">
        <v>75</v>
      </c>
      <c r="E255" s="116" t="s">
        <v>75</v>
      </c>
      <c r="F255" s="116" t="s">
        <v>75</v>
      </c>
      <c r="G255" s="116" t="s">
        <v>75</v>
      </c>
      <c r="H255" s="116" t="s">
        <v>75</v>
      </c>
      <c r="I255" s="116" t="s">
        <v>75</v>
      </c>
      <c r="J255" s="116" t="s">
        <v>75</v>
      </c>
      <c r="K255" s="116" t="s">
        <v>75</v>
      </c>
      <c r="L255" s="116" t="s">
        <v>75</v>
      </c>
      <c r="M255" s="116" t="s">
        <v>75</v>
      </c>
    </row>
    <row r="256" spans="1:13" ht="30.6">
      <c r="A256" s="116" t="s">
        <v>106</v>
      </c>
      <c r="B256" s="116" t="s">
        <v>75</v>
      </c>
      <c r="C256" s="116" t="s">
        <v>75</v>
      </c>
      <c r="D256" s="116" t="s">
        <v>75</v>
      </c>
      <c r="E256" s="116" t="s">
        <v>75</v>
      </c>
      <c r="F256" s="116" t="s">
        <v>75</v>
      </c>
      <c r="G256" s="116" t="s">
        <v>75</v>
      </c>
      <c r="H256" s="116" t="s">
        <v>75</v>
      </c>
      <c r="I256" s="116" t="s">
        <v>75</v>
      </c>
      <c r="J256" s="116" t="s">
        <v>75</v>
      </c>
      <c r="K256" s="116" t="s">
        <v>75</v>
      </c>
      <c r="L256" s="116" t="s">
        <v>75</v>
      </c>
      <c r="M256" s="116" t="s">
        <v>75</v>
      </c>
    </row>
    <row r="257" spans="1:13" ht="20.399999999999999">
      <c r="A257" s="116" t="s">
        <v>105</v>
      </c>
      <c r="B257" s="116" t="s">
        <v>75</v>
      </c>
      <c r="C257" s="116" t="s">
        <v>75</v>
      </c>
      <c r="D257" s="116" t="s">
        <v>75</v>
      </c>
      <c r="E257" s="116" t="s">
        <v>75</v>
      </c>
      <c r="F257" s="116" t="s">
        <v>75</v>
      </c>
      <c r="G257" s="116" t="s">
        <v>75</v>
      </c>
      <c r="H257" s="116" t="s">
        <v>75</v>
      </c>
      <c r="I257" s="116" t="s">
        <v>75</v>
      </c>
      <c r="J257" s="116" t="s">
        <v>75</v>
      </c>
      <c r="K257" s="116" t="s">
        <v>75</v>
      </c>
      <c r="L257" s="116" t="s">
        <v>75</v>
      </c>
      <c r="M257" s="116" t="s">
        <v>75</v>
      </c>
    </row>
    <row r="258" spans="1:13" ht="20.399999999999999">
      <c r="A258" s="116" t="s">
        <v>104</v>
      </c>
      <c r="B258" s="116" t="s">
        <v>75</v>
      </c>
      <c r="C258" s="116" t="s">
        <v>75</v>
      </c>
      <c r="D258" s="116" t="s">
        <v>75</v>
      </c>
      <c r="E258" s="116" t="s">
        <v>75</v>
      </c>
      <c r="F258" s="116" t="s">
        <v>75</v>
      </c>
      <c r="G258" s="116" t="s">
        <v>75</v>
      </c>
      <c r="H258" s="116" t="s">
        <v>75</v>
      </c>
      <c r="I258" s="116" t="s">
        <v>75</v>
      </c>
      <c r="J258" s="116" t="s">
        <v>75</v>
      </c>
      <c r="K258" s="116" t="s">
        <v>75</v>
      </c>
      <c r="L258" s="116" t="s">
        <v>75</v>
      </c>
      <c r="M258" s="116" t="s">
        <v>75</v>
      </c>
    </row>
    <row r="259" spans="1:13" ht="30.6">
      <c r="A259" s="116" t="s">
        <v>103</v>
      </c>
      <c r="B259" s="116" t="s">
        <v>75</v>
      </c>
      <c r="C259" s="116" t="s">
        <v>75</v>
      </c>
      <c r="D259" s="116" t="s">
        <v>75</v>
      </c>
      <c r="E259" s="116" t="s">
        <v>75</v>
      </c>
      <c r="F259" s="116" t="s">
        <v>75</v>
      </c>
      <c r="G259" s="116" t="s">
        <v>75</v>
      </c>
      <c r="H259" s="116" t="s">
        <v>75</v>
      </c>
      <c r="I259" s="116" t="s">
        <v>75</v>
      </c>
      <c r="J259" s="116" t="s">
        <v>75</v>
      </c>
      <c r="K259" s="116" t="s">
        <v>75</v>
      </c>
      <c r="L259" s="116" t="s">
        <v>75</v>
      </c>
      <c r="M259" s="116" t="s">
        <v>75</v>
      </c>
    </row>
    <row r="260" spans="1:13" ht="20.399999999999999">
      <c r="A260" s="116" t="s">
        <v>102</v>
      </c>
      <c r="B260" s="116" t="s">
        <v>75</v>
      </c>
      <c r="C260" s="116" t="s">
        <v>75</v>
      </c>
      <c r="D260" s="116" t="s">
        <v>75</v>
      </c>
      <c r="E260" s="116" t="s">
        <v>75</v>
      </c>
      <c r="F260" s="116" t="s">
        <v>75</v>
      </c>
      <c r="G260" s="116" t="s">
        <v>75</v>
      </c>
      <c r="H260" s="116" t="s">
        <v>75</v>
      </c>
      <c r="I260" s="116" t="s">
        <v>75</v>
      </c>
      <c r="J260" s="116" t="s">
        <v>75</v>
      </c>
      <c r="K260" s="116" t="s">
        <v>75</v>
      </c>
      <c r="L260" s="116" t="s">
        <v>75</v>
      </c>
      <c r="M260" s="116" t="s">
        <v>75</v>
      </c>
    </row>
    <row r="261" spans="1:13" ht="20.399999999999999">
      <c r="A261" s="116" t="s">
        <v>101</v>
      </c>
      <c r="B261" s="116" t="s">
        <v>75</v>
      </c>
      <c r="C261" s="116" t="s">
        <v>75</v>
      </c>
      <c r="D261" s="116" t="s">
        <v>75</v>
      </c>
      <c r="E261" s="116" t="s">
        <v>75</v>
      </c>
      <c r="F261" s="116" t="s">
        <v>75</v>
      </c>
      <c r="G261" s="116" t="s">
        <v>75</v>
      </c>
      <c r="H261" s="116" t="s">
        <v>75</v>
      </c>
      <c r="I261" s="116" t="s">
        <v>75</v>
      </c>
      <c r="J261" s="116" t="s">
        <v>75</v>
      </c>
      <c r="K261" s="116" t="s">
        <v>75</v>
      </c>
      <c r="L261" s="116" t="s">
        <v>75</v>
      </c>
      <c r="M261" s="116" t="s">
        <v>75</v>
      </c>
    </row>
    <row r="262" spans="1:13" ht="30.6">
      <c r="A262" s="116" t="s">
        <v>100</v>
      </c>
      <c r="B262" s="116" t="s">
        <v>75</v>
      </c>
      <c r="C262" s="116" t="s">
        <v>75</v>
      </c>
      <c r="D262" s="116" t="s">
        <v>75</v>
      </c>
      <c r="E262" s="116" t="s">
        <v>75</v>
      </c>
      <c r="F262" s="116" t="s">
        <v>75</v>
      </c>
      <c r="G262" s="116" t="s">
        <v>75</v>
      </c>
      <c r="H262" s="116" t="s">
        <v>75</v>
      </c>
      <c r="I262" s="116" t="s">
        <v>75</v>
      </c>
      <c r="J262" s="116" t="s">
        <v>75</v>
      </c>
      <c r="K262" s="116" t="s">
        <v>75</v>
      </c>
      <c r="L262" s="116" t="s">
        <v>75</v>
      </c>
      <c r="M262" s="116" t="s">
        <v>75</v>
      </c>
    </row>
    <row r="263" spans="1:13" ht="40.799999999999997">
      <c r="A263" s="116" t="s">
        <v>99</v>
      </c>
      <c r="B263" s="116" t="s">
        <v>75</v>
      </c>
      <c r="C263" s="116" t="s">
        <v>75</v>
      </c>
      <c r="D263" s="116" t="s">
        <v>75</v>
      </c>
      <c r="E263" s="116" t="s">
        <v>75</v>
      </c>
      <c r="F263" s="116" t="s">
        <v>75</v>
      </c>
      <c r="G263" s="116" t="s">
        <v>75</v>
      </c>
      <c r="H263" s="116" t="s">
        <v>75</v>
      </c>
      <c r="I263" s="116" t="s">
        <v>75</v>
      </c>
      <c r="J263" s="116" t="s">
        <v>75</v>
      </c>
      <c r="K263" s="116" t="s">
        <v>75</v>
      </c>
      <c r="L263" s="116" t="s">
        <v>75</v>
      </c>
      <c r="M263" s="116" t="s">
        <v>75</v>
      </c>
    </row>
    <row r="264" spans="1:13" ht="30.6">
      <c r="A264" s="116" t="s">
        <v>98</v>
      </c>
      <c r="B264" s="116" t="s">
        <v>75</v>
      </c>
      <c r="C264" s="116" t="s">
        <v>75</v>
      </c>
      <c r="D264" s="116" t="s">
        <v>75</v>
      </c>
      <c r="E264" s="116" t="s">
        <v>75</v>
      </c>
      <c r="F264" s="116" t="s">
        <v>75</v>
      </c>
      <c r="G264" s="116" t="s">
        <v>75</v>
      </c>
      <c r="H264" s="116" t="s">
        <v>75</v>
      </c>
      <c r="I264" s="116" t="s">
        <v>75</v>
      </c>
      <c r="J264" s="116" t="s">
        <v>75</v>
      </c>
      <c r="K264" s="116" t="s">
        <v>75</v>
      </c>
      <c r="L264" s="116" t="s">
        <v>75</v>
      </c>
      <c r="M264" s="116" t="s">
        <v>75</v>
      </c>
    </row>
    <row r="265" spans="1:13" ht="30.6">
      <c r="A265" s="116" t="s">
        <v>97</v>
      </c>
      <c r="B265" s="116" t="s">
        <v>75</v>
      </c>
      <c r="C265" s="116" t="s">
        <v>75</v>
      </c>
      <c r="D265" s="116" t="s">
        <v>75</v>
      </c>
      <c r="E265" s="116" t="s">
        <v>75</v>
      </c>
      <c r="F265" s="116" t="s">
        <v>75</v>
      </c>
      <c r="G265" s="116" t="s">
        <v>75</v>
      </c>
      <c r="H265" s="116" t="s">
        <v>75</v>
      </c>
      <c r="I265" s="116" t="s">
        <v>75</v>
      </c>
      <c r="J265" s="116" t="s">
        <v>75</v>
      </c>
      <c r="K265" s="116" t="s">
        <v>75</v>
      </c>
      <c r="L265" s="116" t="s">
        <v>75</v>
      </c>
      <c r="M265" s="116" t="s">
        <v>75</v>
      </c>
    </row>
    <row r="266" spans="1:13" ht="20.399999999999999">
      <c r="A266" s="116" t="s">
        <v>96</v>
      </c>
      <c r="B266" s="116" t="s">
        <v>75</v>
      </c>
      <c r="C266" s="116" t="s">
        <v>75</v>
      </c>
      <c r="D266" s="116" t="s">
        <v>75</v>
      </c>
      <c r="E266" s="116" t="s">
        <v>75</v>
      </c>
      <c r="F266" s="116" t="s">
        <v>75</v>
      </c>
      <c r="G266" s="116" t="s">
        <v>75</v>
      </c>
      <c r="H266" s="116" t="s">
        <v>75</v>
      </c>
      <c r="I266" s="116" t="s">
        <v>75</v>
      </c>
      <c r="J266" s="116" t="s">
        <v>75</v>
      </c>
      <c r="K266" s="116" t="s">
        <v>75</v>
      </c>
      <c r="L266" s="116" t="s">
        <v>75</v>
      </c>
      <c r="M266" s="116" t="s">
        <v>75</v>
      </c>
    </row>
    <row r="267" spans="1:13" ht="20.399999999999999">
      <c r="A267" s="116" t="s">
        <v>95</v>
      </c>
      <c r="B267" s="116" t="s">
        <v>75</v>
      </c>
      <c r="C267" s="116" t="s">
        <v>75</v>
      </c>
      <c r="D267" s="116" t="s">
        <v>75</v>
      </c>
      <c r="E267" s="116" t="s">
        <v>75</v>
      </c>
      <c r="F267" s="116" t="s">
        <v>75</v>
      </c>
      <c r="G267" s="116" t="s">
        <v>75</v>
      </c>
      <c r="H267" s="116" t="s">
        <v>75</v>
      </c>
      <c r="I267" s="116" t="s">
        <v>75</v>
      </c>
      <c r="J267" s="116" t="s">
        <v>75</v>
      </c>
      <c r="K267" s="116" t="s">
        <v>75</v>
      </c>
      <c r="L267" s="116" t="s">
        <v>75</v>
      </c>
      <c r="M267" s="116" t="s">
        <v>75</v>
      </c>
    </row>
    <row r="268" spans="1:13" ht="20.399999999999999">
      <c r="A268" s="116" t="s">
        <v>94</v>
      </c>
      <c r="B268" s="116" t="s">
        <v>75</v>
      </c>
      <c r="C268" s="116" t="s">
        <v>75</v>
      </c>
      <c r="D268" s="116" t="s">
        <v>75</v>
      </c>
      <c r="E268" s="116" t="s">
        <v>75</v>
      </c>
      <c r="F268" s="116" t="s">
        <v>75</v>
      </c>
      <c r="G268" s="116" t="s">
        <v>75</v>
      </c>
      <c r="H268" s="116" t="s">
        <v>75</v>
      </c>
      <c r="I268" s="116" t="s">
        <v>75</v>
      </c>
      <c r="J268" s="116" t="s">
        <v>75</v>
      </c>
      <c r="K268" s="116" t="s">
        <v>75</v>
      </c>
      <c r="L268" s="116" t="s">
        <v>75</v>
      </c>
      <c r="M268" s="116" t="s">
        <v>75</v>
      </c>
    </row>
    <row r="269" spans="1:13" ht="20.399999999999999">
      <c r="A269" s="116" t="s">
        <v>93</v>
      </c>
      <c r="B269" s="116" t="s">
        <v>75</v>
      </c>
      <c r="C269" s="116" t="s">
        <v>75</v>
      </c>
      <c r="D269" s="116" t="s">
        <v>75</v>
      </c>
      <c r="E269" s="116" t="s">
        <v>75</v>
      </c>
      <c r="F269" s="116" t="s">
        <v>75</v>
      </c>
      <c r="G269" s="116" t="s">
        <v>75</v>
      </c>
      <c r="H269" s="116" t="s">
        <v>75</v>
      </c>
      <c r="I269" s="116" t="s">
        <v>75</v>
      </c>
      <c r="J269" s="116" t="s">
        <v>75</v>
      </c>
      <c r="K269" s="116" t="s">
        <v>75</v>
      </c>
      <c r="L269" s="116" t="s">
        <v>75</v>
      </c>
      <c r="M269" s="116" t="s">
        <v>75</v>
      </c>
    </row>
    <row r="270" spans="1:13" ht="30.6">
      <c r="A270" s="116" t="s">
        <v>92</v>
      </c>
      <c r="B270" s="116" t="s">
        <v>75</v>
      </c>
      <c r="C270" s="116" t="s">
        <v>75</v>
      </c>
      <c r="D270" s="116" t="s">
        <v>75</v>
      </c>
      <c r="E270" s="116" t="s">
        <v>75</v>
      </c>
      <c r="F270" s="116" t="s">
        <v>75</v>
      </c>
      <c r="G270" s="116" t="s">
        <v>75</v>
      </c>
      <c r="H270" s="116" t="s">
        <v>75</v>
      </c>
      <c r="I270" s="116" t="s">
        <v>75</v>
      </c>
      <c r="J270" s="116" t="s">
        <v>75</v>
      </c>
      <c r="K270" s="116" t="s">
        <v>75</v>
      </c>
      <c r="L270" s="116" t="s">
        <v>75</v>
      </c>
      <c r="M270" s="116" t="s">
        <v>75</v>
      </c>
    </row>
    <row r="271" spans="1:13" ht="20.399999999999999">
      <c r="A271" s="116" t="s">
        <v>91</v>
      </c>
      <c r="B271" s="116" t="s">
        <v>75</v>
      </c>
      <c r="C271" s="116" t="s">
        <v>75</v>
      </c>
      <c r="D271" s="116" t="s">
        <v>75</v>
      </c>
      <c r="E271" s="116" t="s">
        <v>75</v>
      </c>
      <c r="F271" s="116" t="s">
        <v>75</v>
      </c>
      <c r="G271" s="116" t="s">
        <v>75</v>
      </c>
      <c r="H271" s="116" t="s">
        <v>75</v>
      </c>
      <c r="I271" s="116" t="s">
        <v>75</v>
      </c>
      <c r="J271" s="116" t="s">
        <v>75</v>
      </c>
      <c r="K271" s="116" t="s">
        <v>75</v>
      </c>
      <c r="L271" s="116" t="s">
        <v>75</v>
      </c>
      <c r="M271" s="116" t="s">
        <v>75</v>
      </c>
    </row>
    <row r="272" spans="1:13" ht="20.399999999999999">
      <c r="A272" s="116" t="s">
        <v>90</v>
      </c>
      <c r="B272" s="116" t="s">
        <v>75</v>
      </c>
      <c r="C272" s="116" t="s">
        <v>75</v>
      </c>
      <c r="D272" s="116" t="s">
        <v>75</v>
      </c>
      <c r="E272" s="116" t="s">
        <v>75</v>
      </c>
      <c r="F272" s="116" t="s">
        <v>75</v>
      </c>
      <c r="G272" s="116" t="s">
        <v>75</v>
      </c>
      <c r="H272" s="116" t="s">
        <v>75</v>
      </c>
      <c r="I272" s="116" t="s">
        <v>75</v>
      </c>
      <c r="J272" s="116" t="s">
        <v>75</v>
      </c>
      <c r="K272" s="116" t="s">
        <v>75</v>
      </c>
      <c r="L272" s="116" t="s">
        <v>75</v>
      </c>
      <c r="M272" s="116" t="s">
        <v>75</v>
      </c>
    </row>
    <row r="273" spans="1:13">
      <c r="A273" s="116" t="s">
        <v>89</v>
      </c>
      <c r="B273" s="116" t="s">
        <v>75</v>
      </c>
      <c r="C273" s="116" t="s">
        <v>75</v>
      </c>
      <c r="D273" s="116" t="s">
        <v>75</v>
      </c>
      <c r="E273" s="116" t="s">
        <v>75</v>
      </c>
      <c r="F273" s="116" t="s">
        <v>75</v>
      </c>
      <c r="G273" s="116" t="s">
        <v>75</v>
      </c>
      <c r="H273" s="116" t="s">
        <v>75</v>
      </c>
      <c r="I273" s="116" t="s">
        <v>75</v>
      </c>
      <c r="J273" s="116" t="s">
        <v>75</v>
      </c>
      <c r="K273" s="116" t="s">
        <v>75</v>
      </c>
      <c r="L273" s="116" t="s">
        <v>75</v>
      </c>
      <c r="M273" s="116" t="s">
        <v>75</v>
      </c>
    </row>
    <row r="274" spans="1:13" ht="20.399999999999999">
      <c r="A274" s="116" t="s">
        <v>88</v>
      </c>
      <c r="B274" s="116" t="s">
        <v>75</v>
      </c>
      <c r="C274" s="116" t="s">
        <v>75</v>
      </c>
      <c r="D274" s="116" t="s">
        <v>75</v>
      </c>
      <c r="E274" s="116" t="s">
        <v>75</v>
      </c>
      <c r="F274" s="116" t="s">
        <v>75</v>
      </c>
      <c r="G274" s="116" t="s">
        <v>75</v>
      </c>
      <c r="H274" s="116" t="s">
        <v>75</v>
      </c>
      <c r="I274" s="116" t="s">
        <v>75</v>
      </c>
      <c r="J274" s="116" t="s">
        <v>75</v>
      </c>
      <c r="K274" s="116" t="s">
        <v>75</v>
      </c>
      <c r="L274" s="116" t="s">
        <v>75</v>
      </c>
      <c r="M274" s="116" t="s">
        <v>75</v>
      </c>
    </row>
    <row r="275" spans="1:13">
      <c r="A275" s="116" t="s">
        <v>87</v>
      </c>
      <c r="B275" s="116" t="s">
        <v>75</v>
      </c>
      <c r="C275" s="116" t="s">
        <v>75</v>
      </c>
      <c r="D275" s="116" t="s">
        <v>75</v>
      </c>
      <c r="E275" s="116" t="s">
        <v>75</v>
      </c>
      <c r="F275" s="116" t="s">
        <v>75</v>
      </c>
      <c r="G275" s="116" t="s">
        <v>75</v>
      </c>
      <c r="H275" s="116" t="s">
        <v>75</v>
      </c>
      <c r="I275" s="116" t="s">
        <v>75</v>
      </c>
      <c r="J275" s="116" t="s">
        <v>75</v>
      </c>
      <c r="K275" s="116" t="s">
        <v>75</v>
      </c>
      <c r="L275" s="116" t="s">
        <v>75</v>
      </c>
      <c r="M275" s="116" t="s">
        <v>75</v>
      </c>
    </row>
    <row r="276" spans="1:13" ht="20.399999999999999">
      <c r="A276" s="116" t="s">
        <v>86</v>
      </c>
      <c r="B276" s="116">
        <v>0</v>
      </c>
      <c r="C276" s="116">
        <v>0</v>
      </c>
      <c r="D276" s="116">
        <v>0</v>
      </c>
      <c r="E276" s="116">
        <v>0</v>
      </c>
      <c r="F276" s="116">
        <v>0</v>
      </c>
      <c r="G276" s="116">
        <v>0</v>
      </c>
      <c r="H276" s="116">
        <v>0</v>
      </c>
      <c r="I276" s="116">
        <v>0</v>
      </c>
      <c r="J276" s="116">
        <v>0</v>
      </c>
      <c r="K276" s="116">
        <v>0</v>
      </c>
      <c r="L276" s="116">
        <v>0</v>
      </c>
      <c r="M276" s="116">
        <v>0</v>
      </c>
    </row>
    <row r="277" spans="1:13" ht="20.399999999999999">
      <c r="A277" s="116" t="s">
        <v>85</v>
      </c>
      <c r="B277" s="116">
        <v>0</v>
      </c>
      <c r="C277" s="116">
        <v>0</v>
      </c>
      <c r="D277" s="116">
        <v>0</v>
      </c>
      <c r="E277" s="116">
        <v>0</v>
      </c>
      <c r="F277" s="116">
        <v>0</v>
      </c>
      <c r="G277" s="116">
        <v>0</v>
      </c>
      <c r="H277" s="116">
        <v>0</v>
      </c>
      <c r="I277" s="116">
        <v>0</v>
      </c>
      <c r="J277" s="116">
        <v>0</v>
      </c>
      <c r="K277" s="116">
        <v>0</v>
      </c>
      <c r="L277" s="116">
        <v>0</v>
      </c>
      <c r="M277" s="116">
        <v>0</v>
      </c>
    </row>
    <row r="278" spans="1:13" ht="20.399999999999999">
      <c r="A278" s="116" t="s">
        <v>84</v>
      </c>
      <c r="B278" s="116">
        <v>0</v>
      </c>
      <c r="C278" s="116">
        <v>0</v>
      </c>
      <c r="D278" s="116">
        <v>0</v>
      </c>
      <c r="E278" s="116">
        <v>0</v>
      </c>
      <c r="F278" s="116">
        <v>0</v>
      </c>
      <c r="G278" s="116">
        <v>0</v>
      </c>
      <c r="H278" s="116">
        <v>0</v>
      </c>
      <c r="I278" s="116">
        <v>0</v>
      </c>
      <c r="J278" s="116">
        <v>0</v>
      </c>
      <c r="K278" s="116">
        <v>0</v>
      </c>
      <c r="L278" s="116">
        <v>0</v>
      </c>
      <c r="M278" s="116">
        <v>0</v>
      </c>
    </row>
    <row r="279" spans="1:13" ht="20.399999999999999">
      <c r="A279" s="116" t="s">
        <v>83</v>
      </c>
      <c r="B279" s="116">
        <v>0</v>
      </c>
      <c r="C279" s="116">
        <v>0</v>
      </c>
      <c r="D279" s="116">
        <v>0</v>
      </c>
      <c r="E279" s="116">
        <v>0</v>
      </c>
      <c r="F279" s="116">
        <v>0</v>
      </c>
      <c r="G279" s="116">
        <v>0</v>
      </c>
      <c r="H279" s="116">
        <v>0</v>
      </c>
      <c r="I279" s="116">
        <v>0</v>
      </c>
      <c r="J279" s="116">
        <v>0</v>
      </c>
      <c r="K279" s="116">
        <v>0</v>
      </c>
      <c r="L279" s="116">
        <v>0</v>
      </c>
      <c r="M279" s="116">
        <v>0</v>
      </c>
    </row>
    <row r="280" spans="1:13" ht="20.399999999999999">
      <c r="A280" s="116" t="s">
        <v>82</v>
      </c>
      <c r="B280" s="116">
        <v>0</v>
      </c>
      <c r="C280" s="116">
        <v>0</v>
      </c>
      <c r="D280" s="116">
        <v>0</v>
      </c>
      <c r="E280" s="116">
        <v>0</v>
      </c>
      <c r="F280" s="116">
        <v>0</v>
      </c>
      <c r="G280" s="116">
        <v>0</v>
      </c>
      <c r="H280" s="116">
        <v>0</v>
      </c>
      <c r="I280" s="116">
        <v>0</v>
      </c>
      <c r="J280" s="116">
        <v>0</v>
      </c>
      <c r="K280" s="116">
        <v>0</v>
      </c>
      <c r="L280" s="116">
        <v>0</v>
      </c>
      <c r="M280" s="116">
        <v>0</v>
      </c>
    </row>
    <row r="281" spans="1:13">
      <c r="A281" s="116" t="s">
        <v>81</v>
      </c>
      <c r="B281" s="116" t="s">
        <v>75</v>
      </c>
      <c r="C281" s="116" t="s">
        <v>75</v>
      </c>
      <c r="D281" s="116" t="s">
        <v>75</v>
      </c>
      <c r="E281" s="116" t="s">
        <v>75</v>
      </c>
      <c r="F281" s="116" t="s">
        <v>75</v>
      </c>
      <c r="G281" s="116" t="s">
        <v>75</v>
      </c>
      <c r="H281" s="116" t="s">
        <v>75</v>
      </c>
      <c r="I281" s="116" t="s">
        <v>75</v>
      </c>
      <c r="J281" s="116" t="s">
        <v>75</v>
      </c>
      <c r="K281" s="116" t="s">
        <v>75</v>
      </c>
      <c r="L281" s="116" t="s">
        <v>75</v>
      </c>
      <c r="M281" s="116" t="s">
        <v>75</v>
      </c>
    </row>
    <row r="282" spans="1:13">
      <c r="A282" s="116" t="s">
        <v>80</v>
      </c>
      <c r="B282" s="116">
        <v>912.07732797927838</v>
      </c>
      <c r="C282" s="116">
        <v>1012.6195937288585</v>
      </c>
      <c r="D282" s="116">
        <v>993.26127291257455</v>
      </c>
      <c r="E282" s="116">
        <v>730.35111729640187</v>
      </c>
      <c r="F282" s="116">
        <v>449.65579255304056</v>
      </c>
      <c r="G282" s="116">
        <v>720.20201445955786</v>
      </c>
      <c r="H282" s="116">
        <v>581.14671416048759</v>
      </c>
      <c r="I282" s="116">
        <v>593.6970613650991</v>
      </c>
      <c r="J282" s="116">
        <v>517.21210869575953</v>
      </c>
      <c r="K282" s="116">
        <v>342.31064098056953</v>
      </c>
      <c r="L282" s="116">
        <v>441.35637187815291</v>
      </c>
      <c r="M282" s="116">
        <v>432.11361516942281</v>
      </c>
    </row>
    <row r="284" spans="1:13">
      <c r="A284" s="115" t="s">
        <v>79</v>
      </c>
      <c r="B284" s="115" t="s">
        <v>75</v>
      </c>
      <c r="C284" s="115" t="s">
        <v>78</v>
      </c>
      <c r="D284" s="115" t="s">
        <v>78</v>
      </c>
      <c r="E284" s="115" t="s">
        <v>78</v>
      </c>
      <c r="F284" s="115" t="s">
        <v>78</v>
      </c>
      <c r="G284" s="115" t="s">
        <v>78</v>
      </c>
      <c r="H284" s="115" t="s">
        <v>78</v>
      </c>
      <c r="I284" s="115" t="s">
        <v>78</v>
      </c>
      <c r="J284" s="115" t="s">
        <v>78</v>
      </c>
      <c r="K284" s="115" t="s">
        <v>78</v>
      </c>
      <c r="L284" s="115" t="s">
        <v>78</v>
      </c>
      <c r="M284" s="115" t="s">
        <v>78</v>
      </c>
    </row>
    <row r="285" spans="1:13">
      <c r="A285" s="115" t="s">
        <v>77</v>
      </c>
      <c r="B285" s="115" t="s">
        <v>75</v>
      </c>
      <c r="C285" s="115">
        <v>1</v>
      </c>
      <c r="D285" s="115">
        <v>1</v>
      </c>
      <c r="E285" s="115">
        <v>1</v>
      </c>
      <c r="F285" s="115">
        <v>1</v>
      </c>
      <c r="G285" s="115">
        <v>1</v>
      </c>
      <c r="H285" s="115">
        <v>1</v>
      </c>
      <c r="I285" s="115">
        <v>1</v>
      </c>
      <c r="J285" s="115">
        <v>1</v>
      </c>
      <c r="K285" s="115">
        <v>1</v>
      </c>
      <c r="L285" s="115">
        <v>1</v>
      </c>
      <c r="M285" s="115">
        <v>1</v>
      </c>
    </row>
    <row r="286" spans="1:13">
      <c r="A286" s="115" t="s">
        <v>76</v>
      </c>
      <c r="B286" s="115" t="s">
        <v>75</v>
      </c>
      <c r="C286" s="115" t="s">
        <v>74</v>
      </c>
      <c r="D286" s="115" t="s">
        <v>74</v>
      </c>
      <c r="E286" s="115" t="s">
        <v>74</v>
      </c>
      <c r="F286" s="115" t="s">
        <v>74</v>
      </c>
      <c r="G286" s="115" t="s">
        <v>74</v>
      </c>
      <c r="H286" s="115" t="s">
        <v>74</v>
      </c>
      <c r="I286" s="115" t="s">
        <v>74</v>
      </c>
      <c r="J286" s="115" t="s">
        <v>74</v>
      </c>
      <c r="K286" s="115" t="s">
        <v>74</v>
      </c>
      <c r="L286" s="115" t="s">
        <v>74</v>
      </c>
      <c r="M286" s="115" t="s">
        <v>74</v>
      </c>
    </row>
    <row r="289" spans="1:1">
      <c r="A289" s="114" t="s">
        <v>73</v>
      </c>
    </row>
  </sheetData>
  <mergeCells count="2">
    <mergeCell ref="A2:K2"/>
    <mergeCell ref="B3:L3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M95"/>
  <sheetViews>
    <sheetView showGridLines="0" workbookViewId="0">
      <selection activeCell="C45" sqref="C45"/>
    </sheetView>
  </sheetViews>
  <sheetFormatPr defaultRowHeight="13.2"/>
  <cols>
    <col min="1" max="13" width="17.5" style="117" customWidth="1"/>
    <col min="14" max="256" width="9" style="117"/>
    <col min="257" max="269" width="17.5" style="117" customWidth="1"/>
    <col min="270" max="512" width="9" style="117"/>
    <col min="513" max="525" width="17.5" style="117" customWidth="1"/>
    <col min="526" max="768" width="9" style="117"/>
    <col min="769" max="781" width="17.5" style="117" customWidth="1"/>
    <col min="782" max="1024" width="9" style="117"/>
    <col min="1025" max="1037" width="17.5" style="117" customWidth="1"/>
    <col min="1038" max="1280" width="9" style="117"/>
    <col min="1281" max="1293" width="17.5" style="117" customWidth="1"/>
    <col min="1294" max="1536" width="9" style="117"/>
    <col min="1537" max="1549" width="17.5" style="117" customWidth="1"/>
    <col min="1550" max="1792" width="9" style="117"/>
    <col min="1793" max="1805" width="17.5" style="117" customWidth="1"/>
    <col min="1806" max="2048" width="9" style="117"/>
    <col min="2049" max="2061" width="17.5" style="117" customWidth="1"/>
    <col min="2062" max="2304" width="9" style="117"/>
    <col min="2305" max="2317" width="17.5" style="117" customWidth="1"/>
    <col min="2318" max="2560" width="9" style="117"/>
    <col min="2561" max="2573" width="17.5" style="117" customWidth="1"/>
    <col min="2574" max="2816" width="9" style="117"/>
    <col min="2817" max="2829" width="17.5" style="117" customWidth="1"/>
    <col min="2830" max="3072" width="9" style="117"/>
    <col min="3073" max="3085" width="17.5" style="117" customWidth="1"/>
    <col min="3086" max="3328" width="9" style="117"/>
    <col min="3329" max="3341" width="17.5" style="117" customWidth="1"/>
    <col min="3342" max="3584" width="9" style="117"/>
    <col min="3585" max="3597" width="17.5" style="117" customWidth="1"/>
    <col min="3598" max="3840" width="9" style="117"/>
    <col min="3841" max="3853" width="17.5" style="117" customWidth="1"/>
    <col min="3854" max="4096" width="9" style="117"/>
    <col min="4097" max="4109" width="17.5" style="117" customWidth="1"/>
    <col min="4110" max="4352" width="9" style="117"/>
    <col min="4353" max="4365" width="17.5" style="117" customWidth="1"/>
    <col min="4366" max="4608" width="9" style="117"/>
    <col min="4609" max="4621" width="17.5" style="117" customWidth="1"/>
    <col min="4622" max="4864" width="9" style="117"/>
    <col min="4865" max="4877" width="17.5" style="117" customWidth="1"/>
    <col min="4878" max="5120" width="9" style="117"/>
    <col min="5121" max="5133" width="17.5" style="117" customWidth="1"/>
    <col min="5134" max="5376" width="9" style="117"/>
    <col min="5377" max="5389" width="17.5" style="117" customWidth="1"/>
    <col min="5390" max="5632" width="9" style="117"/>
    <col min="5633" max="5645" width="17.5" style="117" customWidth="1"/>
    <col min="5646" max="5888" width="9" style="117"/>
    <col min="5889" max="5901" width="17.5" style="117" customWidth="1"/>
    <col min="5902" max="6144" width="9" style="117"/>
    <col min="6145" max="6157" width="17.5" style="117" customWidth="1"/>
    <col min="6158" max="6400" width="9" style="117"/>
    <col min="6401" max="6413" width="17.5" style="117" customWidth="1"/>
    <col min="6414" max="6656" width="9" style="117"/>
    <col min="6657" max="6669" width="17.5" style="117" customWidth="1"/>
    <col min="6670" max="6912" width="9" style="117"/>
    <col min="6913" max="6925" width="17.5" style="117" customWidth="1"/>
    <col min="6926" max="7168" width="9" style="117"/>
    <col min="7169" max="7181" width="17.5" style="117" customWidth="1"/>
    <col min="7182" max="7424" width="9" style="117"/>
    <col min="7425" max="7437" width="17.5" style="117" customWidth="1"/>
    <col min="7438" max="7680" width="9" style="117"/>
    <col min="7681" max="7693" width="17.5" style="117" customWidth="1"/>
    <col min="7694" max="7936" width="9" style="117"/>
    <col min="7937" max="7949" width="17.5" style="117" customWidth="1"/>
    <col min="7950" max="8192" width="9" style="117"/>
    <col min="8193" max="8205" width="17.5" style="117" customWidth="1"/>
    <col min="8206" max="8448" width="9" style="117"/>
    <col min="8449" max="8461" width="17.5" style="117" customWidth="1"/>
    <col min="8462" max="8704" width="9" style="117"/>
    <col min="8705" max="8717" width="17.5" style="117" customWidth="1"/>
    <col min="8718" max="8960" width="9" style="117"/>
    <col min="8961" max="8973" width="17.5" style="117" customWidth="1"/>
    <col min="8974" max="9216" width="9" style="117"/>
    <col min="9217" max="9229" width="17.5" style="117" customWidth="1"/>
    <col min="9230" max="9472" width="9" style="117"/>
    <col min="9473" max="9485" width="17.5" style="117" customWidth="1"/>
    <col min="9486" max="9728" width="9" style="117"/>
    <col min="9729" max="9741" width="17.5" style="117" customWidth="1"/>
    <col min="9742" max="9984" width="9" style="117"/>
    <col min="9985" max="9997" width="17.5" style="117" customWidth="1"/>
    <col min="9998" max="10240" width="9" style="117"/>
    <col min="10241" max="10253" width="17.5" style="117" customWidth="1"/>
    <col min="10254" max="10496" width="9" style="117"/>
    <col min="10497" max="10509" width="17.5" style="117" customWidth="1"/>
    <col min="10510" max="10752" width="9" style="117"/>
    <col min="10753" max="10765" width="17.5" style="117" customWidth="1"/>
    <col min="10766" max="11008" width="9" style="117"/>
    <col min="11009" max="11021" width="17.5" style="117" customWidth="1"/>
    <col min="11022" max="11264" width="9" style="117"/>
    <col min="11265" max="11277" width="17.5" style="117" customWidth="1"/>
    <col min="11278" max="11520" width="9" style="117"/>
    <col min="11521" max="11533" width="17.5" style="117" customWidth="1"/>
    <col min="11534" max="11776" width="9" style="117"/>
    <col min="11777" max="11789" width="17.5" style="117" customWidth="1"/>
    <col min="11790" max="12032" width="9" style="117"/>
    <col min="12033" max="12045" width="17.5" style="117" customWidth="1"/>
    <col min="12046" max="12288" width="9" style="117"/>
    <col min="12289" max="12301" width="17.5" style="117" customWidth="1"/>
    <col min="12302" max="12544" width="9" style="117"/>
    <col min="12545" max="12557" width="17.5" style="117" customWidth="1"/>
    <col min="12558" max="12800" width="9" style="117"/>
    <col min="12801" max="12813" width="17.5" style="117" customWidth="1"/>
    <col min="12814" max="13056" width="9" style="117"/>
    <col min="13057" max="13069" width="17.5" style="117" customWidth="1"/>
    <col min="13070" max="13312" width="9" style="117"/>
    <col min="13313" max="13325" width="17.5" style="117" customWidth="1"/>
    <col min="13326" max="13568" width="9" style="117"/>
    <col min="13569" max="13581" width="17.5" style="117" customWidth="1"/>
    <col min="13582" max="13824" width="9" style="117"/>
    <col min="13825" max="13837" width="17.5" style="117" customWidth="1"/>
    <col min="13838" max="14080" width="9" style="117"/>
    <col min="14081" max="14093" width="17.5" style="117" customWidth="1"/>
    <col min="14094" max="14336" width="9" style="117"/>
    <col min="14337" max="14349" width="17.5" style="117" customWidth="1"/>
    <col min="14350" max="14592" width="9" style="117"/>
    <col min="14593" max="14605" width="17.5" style="117" customWidth="1"/>
    <col min="14606" max="14848" width="9" style="117"/>
    <col min="14849" max="14861" width="17.5" style="117" customWidth="1"/>
    <col min="14862" max="15104" width="9" style="117"/>
    <col min="15105" max="15117" width="17.5" style="117" customWidth="1"/>
    <col min="15118" max="15360" width="9" style="117"/>
    <col min="15361" max="15373" width="17.5" style="117" customWidth="1"/>
    <col min="15374" max="15616" width="9" style="117"/>
    <col min="15617" max="15629" width="17.5" style="117" customWidth="1"/>
    <col min="15630" max="15872" width="9" style="117"/>
    <col min="15873" max="15885" width="17.5" style="117" customWidth="1"/>
    <col min="15886" max="16128" width="9" style="117"/>
    <col min="16129" max="16141" width="17.5" style="117" customWidth="1"/>
    <col min="16142" max="16384" width="9" style="117"/>
  </cols>
  <sheetData>
    <row r="2" spans="1:13">
      <c r="A2" s="139" t="s">
        <v>273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3">
      <c r="A3" s="118" t="s">
        <v>272</v>
      </c>
      <c r="B3" s="140" t="s">
        <v>271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4" spans="1:13">
      <c r="C4" s="118" t="s">
        <v>270</v>
      </c>
      <c r="D4" s="118" t="s">
        <v>270</v>
      </c>
      <c r="E4" s="118" t="s">
        <v>270</v>
      </c>
      <c r="F4" s="118" t="s">
        <v>270</v>
      </c>
      <c r="G4" s="118" t="s">
        <v>270</v>
      </c>
      <c r="H4" s="118" t="s">
        <v>270</v>
      </c>
      <c r="I4" s="118" t="s">
        <v>270</v>
      </c>
      <c r="J4" s="118" t="s">
        <v>270</v>
      </c>
      <c r="K4" s="118" t="s">
        <v>270</v>
      </c>
      <c r="L4" s="118" t="s">
        <v>270</v>
      </c>
      <c r="M4" s="118" t="s">
        <v>270</v>
      </c>
    </row>
    <row r="5" spans="1:13">
      <c r="C5" s="118" t="s">
        <v>269</v>
      </c>
      <c r="D5" s="118" t="s">
        <v>268</v>
      </c>
      <c r="E5" s="118" t="s">
        <v>267</v>
      </c>
      <c r="F5" s="118" t="s">
        <v>266</v>
      </c>
      <c r="G5" s="118" t="s">
        <v>265</v>
      </c>
      <c r="H5" s="118" t="s">
        <v>264</v>
      </c>
      <c r="I5" s="118" t="s">
        <v>263</v>
      </c>
      <c r="J5" s="118" t="s">
        <v>262</v>
      </c>
      <c r="K5" s="118" t="s">
        <v>261</v>
      </c>
      <c r="L5" s="118" t="s">
        <v>260</v>
      </c>
      <c r="M5" s="118" t="s">
        <v>259</v>
      </c>
    </row>
    <row r="6" spans="1:13" ht="16.8">
      <c r="A6" s="118" t="s">
        <v>258</v>
      </c>
      <c r="B6" s="118" t="s">
        <v>257</v>
      </c>
      <c r="C6" s="118" t="s">
        <v>78</v>
      </c>
      <c r="D6" s="118" t="s">
        <v>78</v>
      </c>
      <c r="E6" s="118" t="s">
        <v>78</v>
      </c>
      <c r="F6" s="118" t="s">
        <v>78</v>
      </c>
      <c r="G6" s="118" t="s">
        <v>78</v>
      </c>
      <c r="H6" s="118" t="s">
        <v>78</v>
      </c>
      <c r="I6" s="118" t="s">
        <v>78</v>
      </c>
      <c r="J6" s="118" t="s">
        <v>78</v>
      </c>
      <c r="K6" s="118" t="s">
        <v>78</v>
      </c>
      <c r="L6" s="118" t="s">
        <v>78</v>
      </c>
      <c r="M6" s="118" t="s">
        <v>78</v>
      </c>
    </row>
    <row r="7" spans="1:13" ht="20.399999999999999">
      <c r="A7" s="119" t="s">
        <v>274</v>
      </c>
      <c r="B7" s="119">
        <v>72.844666666666669</v>
      </c>
      <c r="C7" s="119">
        <v>44.110999999999997</v>
      </c>
      <c r="D7" s="119">
        <v>139.22999999999999</v>
      </c>
      <c r="E7" s="119">
        <v>35.192999999999998</v>
      </c>
      <c r="F7" s="119">
        <v>41.79</v>
      </c>
      <c r="G7" s="119">
        <v>98.251000000000005</v>
      </c>
      <c r="H7" s="119">
        <v>57.359000000000002</v>
      </c>
      <c r="I7" s="119">
        <v>41.570999999999998</v>
      </c>
      <c r="J7" s="119">
        <v>28.091999999999999</v>
      </c>
      <c r="K7" s="119">
        <v>17.756</v>
      </c>
      <c r="L7" s="119">
        <v>14.587999999999999</v>
      </c>
      <c r="M7" s="119">
        <v>14.8</v>
      </c>
    </row>
    <row r="8" spans="1:13" ht="20.399999999999999">
      <c r="A8" s="119" t="s">
        <v>275</v>
      </c>
      <c r="B8" s="119">
        <v>-2.6276666666666668</v>
      </c>
      <c r="C8" s="119">
        <v>0</v>
      </c>
      <c r="D8" s="119">
        <v>-3.7</v>
      </c>
      <c r="E8" s="119">
        <v>-4.1829999999999998</v>
      </c>
      <c r="F8" s="119">
        <v>-5.47</v>
      </c>
      <c r="G8" s="119">
        <v>-19.844000000000001</v>
      </c>
      <c r="H8" s="119">
        <v>-18.888999999999999</v>
      </c>
      <c r="I8" s="119">
        <v>-0.79800000000000204</v>
      </c>
      <c r="J8" s="119">
        <v>0</v>
      </c>
      <c r="K8" s="119">
        <v>0</v>
      </c>
      <c r="L8" s="119">
        <v>0</v>
      </c>
      <c r="M8" s="119">
        <v>0</v>
      </c>
    </row>
    <row r="9" spans="1:13" ht="20.399999999999999">
      <c r="A9" s="119" t="s">
        <v>276</v>
      </c>
      <c r="B9" s="119">
        <v>0</v>
      </c>
      <c r="C9" s="119">
        <v>0</v>
      </c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</row>
    <row r="10" spans="1:13" ht="20.399999999999999">
      <c r="A10" s="119" t="s">
        <v>277</v>
      </c>
      <c r="B10" s="119" t="s">
        <v>75</v>
      </c>
      <c r="C10" s="119" t="s">
        <v>75</v>
      </c>
      <c r="D10" s="119" t="s">
        <v>75</v>
      </c>
      <c r="E10" s="119" t="s">
        <v>75</v>
      </c>
      <c r="F10" s="119" t="s">
        <v>75</v>
      </c>
      <c r="G10" s="119" t="s">
        <v>75</v>
      </c>
      <c r="H10" s="119" t="s">
        <v>75</v>
      </c>
      <c r="I10" s="119" t="s">
        <v>75</v>
      </c>
      <c r="J10" s="119" t="s">
        <v>75</v>
      </c>
      <c r="K10" s="119" t="s">
        <v>75</v>
      </c>
      <c r="L10" s="119" t="s">
        <v>75</v>
      </c>
      <c r="M10" s="119" t="s">
        <v>75</v>
      </c>
    </row>
    <row r="11" spans="1:13" ht="20.399999999999999">
      <c r="A11" s="119" t="s">
        <v>278</v>
      </c>
      <c r="B11" s="119">
        <v>17.55425</v>
      </c>
      <c r="C11" s="119">
        <v>11.027749999999999</v>
      </c>
      <c r="D11" s="119">
        <v>33.8825</v>
      </c>
      <c r="E11" s="119">
        <v>7.7525000000000004</v>
      </c>
      <c r="F11" s="119">
        <v>9.08</v>
      </c>
      <c r="G11" s="119">
        <v>19.601749999999999</v>
      </c>
      <c r="H11" s="119">
        <v>9.6174999999999997</v>
      </c>
      <c r="I11" s="119">
        <v>10.193249999999999</v>
      </c>
      <c r="J11" s="119">
        <v>7.0229999999999997</v>
      </c>
      <c r="K11" s="119">
        <v>4.4390000000000001</v>
      </c>
      <c r="L11" s="119">
        <v>0</v>
      </c>
      <c r="M11" s="119">
        <v>-2.5150000000000001</v>
      </c>
    </row>
    <row r="12" spans="1:13">
      <c r="A12" s="119" t="s">
        <v>279</v>
      </c>
      <c r="B12" s="119">
        <v>549.56399999999996</v>
      </c>
      <c r="C12" s="119">
        <v>628.71100000000001</v>
      </c>
      <c r="D12" s="119">
        <v>492.34800000000001</v>
      </c>
      <c r="E12" s="119">
        <v>527.63300000000004</v>
      </c>
      <c r="F12" s="119">
        <v>527.42100000000005</v>
      </c>
      <c r="G12" s="119">
        <v>529.01300000000003</v>
      </c>
      <c r="H12" s="119">
        <v>614.42499999999995</v>
      </c>
      <c r="I12" s="119">
        <v>581.37</v>
      </c>
      <c r="J12" s="119">
        <v>566.10500000000002</v>
      </c>
      <c r="K12" s="119">
        <v>501.14499999999998</v>
      </c>
      <c r="L12" s="119">
        <v>279.18299999999999</v>
      </c>
      <c r="M12" s="119">
        <v>287.39999999999998</v>
      </c>
    </row>
    <row r="13" spans="1:13" ht="20.399999999999999">
      <c r="A13" s="119" t="s">
        <v>280</v>
      </c>
      <c r="B13" s="119" t="s">
        <v>75</v>
      </c>
      <c r="C13" s="119" t="s">
        <v>75</v>
      </c>
      <c r="D13" s="119" t="s">
        <v>75</v>
      </c>
      <c r="E13" s="119" t="s">
        <v>75</v>
      </c>
      <c r="F13" s="119" t="s">
        <v>75</v>
      </c>
      <c r="G13" s="119" t="s">
        <v>75</v>
      </c>
      <c r="H13" s="119" t="s">
        <v>75</v>
      </c>
      <c r="I13" s="119" t="s">
        <v>75</v>
      </c>
      <c r="J13" s="119">
        <v>0</v>
      </c>
      <c r="K13" s="119" t="s">
        <v>75</v>
      </c>
      <c r="L13" s="119" t="s">
        <v>75</v>
      </c>
      <c r="M13" s="119" t="s">
        <v>75</v>
      </c>
    </row>
    <row r="14" spans="1:13" ht="20.399999999999999">
      <c r="A14" s="119" t="s">
        <v>239</v>
      </c>
      <c r="B14" s="119" t="s">
        <v>75</v>
      </c>
      <c r="C14" s="119" t="s">
        <v>75</v>
      </c>
      <c r="D14" s="119" t="s">
        <v>75</v>
      </c>
      <c r="E14" s="119" t="s">
        <v>75</v>
      </c>
      <c r="F14" s="119" t="s">
        <v>75</v>
      </c>
      <c r="G14" s="119" t="s">
        <v>75</v>
      </c>
      <c r="H14" s="119" t="s">
        <v>75</v>
      </c>
      <c r="I14" s="119" t="s">
        <v>75</v>
      </c>
      <c r="J14" s="119">
        <v>0</v>
      </c>
      <c r="K14" s="119" t="s">
        <v>75</v>
      </c>
      <c r="L14" s="119" t="s">
        <v>75</v>
      </c>
      <c r="M14" s="119" t="s">
        <v>75</v>
      </c>
    </row>
    <row r="15" spans="1:13" ht="20.399999999999999">
      <c r="A15" s="119" t="s">
        <v>281</v>
      </c>
      <c r="B15" s="119">
        <v>0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9">
        <v>0</v>
      </c>
    </row>
    <row r="16" spans="1:13">
      <c r="A16" s="119" t="s">
        <v>282</v>
      </c>
      <c r="B16" s="119">
        <v>549.56399999999996</v>
      </c>
      <c r="C16" s="119">
        <v>628.71100000000001</v>
      </c>
      <c r="D16" s="119">
        <v>492.34800000000001</v>
      </c>
      <c r="E16" s="119">
        <v>527.63300000000004</v>
      </c>
      <c r="F16" s="119">
        <v>527.42100000000005</v>
      </c>
      <c r="G16" s="119">
        <v>529.01300000000003</v>
      </c>
      <c r="H16" s="119">
        <v>614.42499999999995</v>
      </c>
      <c r="I16" s="119">
        <v>581.37</v>
      </c>
      <c r="J16" s="119">
        <v>566.10500000000002</v>
      </c>
      <c r="K16" s="119">
        <v>501.14499999999998</v>
      </c>
      <c r="L16" s="119">
        <v>279.18299999999999</v>
      </c>
      <c r="M16" s="119">
        <v>287.39999999999998</v>
      </c>
    </row>
    <row r="17" spans="1:13">
      <c r="A17" s="119" t="s">
        <v>283</v>
      </c>
      <c r="B17" s="119">
        <v>164.36533333333333</v>
      </c>
      <c r="C17" s="119">
        <v>152.054</v>
      </c>
      <c r="D17" s="119">
        <v>167.9</v>
      </c>
      <c r="E17" s="119">
        <v>173.142</v>
      </c>
      <c r="F17" s="119">
        <v>176.44399999999999</v>
      </c>
      <c r="G17" s="119">
        <v>160.417</v>
      </c>
      <c r="H17" s="119">
        <v>182.22900000000001</v>
      </c>
      <c r="I17" s="119">
        <v>161.886</v>
      </c>
      <c r="J17" s="119">
        <v>199.07499999999999</v>
      </c>
      <c r="K17" s="119">
        <v>127.54900000000001</v>
      </c>
      <c r="L17" s="119">
        <v>97.578000000000003</v>
      </c>
      <c r="M17" s="119">
        <v>77.2</v>
      </c>
    </row>
    <row r="18" spans="1:13">
      <c r="A18" s="119" t="s">
        <v>284</v>
      </c>
      <c r="B18" s="119" t="s">
        <v>75</v>
      </c>
      <c r="C18" s="119" t="s">
        <v>75</v>
      </c>
      <c r="D18" s="119" t="s">
        <v>75</v>
      </c>
      <c r="E18" s="119" t="s">
        <v>75</v>
      </c>
      <c r="F18" s="119" t="s">
        <v>75</v>
      </c>
      <c r="G18" s="119" t="s">
        <v>75</v>
      </c>
      <c r="H18" s="119" t="s">
        <v>75</v>
      </c>
      <c r="I18" s="119" t="s">
        <v>75</v>
      </c>
      <c r="J18" s="119" t="s">
        <v>75</v>
      </c>
      <c r="K18" s="119" t="s">
        <v>75</v>
      </c>
      <c r="L18" s="119" t="s">
        <v>75</v>
      </c>
      <c r="M18" s="119" t="s">
        <v>75</v>
      </c>
    </row>
    <row r="19" spans="1:13">
      <c r="A19" s="119" t="s">
        <v>285</v>
      </c>
      <c r="B19" s="119">
        <v>164.36533333333333</v>
      </c>
      <c r="C19" s="119">
        <v>152.054</v>
      </c>
      <c r="D19" s="119">
        <v>167.9</v>
      </c>
      <c r="E19" s="119">
        <v>173.142</v>
      </c>
      <c r="F19" s="119">
        <v>176.44399999999999</v>
      </c>
      <c r="G19" s="119">
        <v>160.417</v>
      </c>
      <c r="H19" s="119">
        <v>182.22900000000001</v>
      </c>
      <c r="I19" s="119">
        <v>161.886</v>
      </c>
      <c r="J19" s="119">
        <v>199.07499999999999</v>
      </c>
      <c r="K19" s="119">
        <v>127.54900000000001</v>
      </c>
      <c r="L19" s="119">
        <v>97.578000000000003</v>
      </c>
      <c r="M19" s="119">
        <v>77.2</v>
      </c>
    </row>
    <row r="20" spans="1:13" ht="20.399999999999999">
      <c r="A20" s="119" t="s">
        <v>286</v>
      </c>
      <c r="B20" s="119">
        <v>141.15600000000001</v>
      </c>
      <c r="C20" s="119">
        <v>186.16300000000001</v>
      </c>
      <c r="D20" s="119">
        <v>93.093999999999994</v>
      </c>
      <c r="E20" s="119">
        <v>144.21100000000001</v>
      </c>
      <c r="F20" s="119">
        <v>164.24100000000001</v>
      </c>
      <c r="G20" s="119">
        <v>165.744</v>
      </c>
      <c r="H20" s="119">
        <v>56.793999999999997</v>
      </c>
      <c r="I20" s="119">
        <v>74.319999999999993</v>
      </c>
      <c r="J20" s="119">
        <v>27.498999999999999</v>
      </c>
      <c r="K20" s="119">
        <v>149.39500000000001</v>
      </c>
      <c r="L20" s="119">
        <v>33.421999999999997</v>
      </c>
      <c r="M20" s="119">
        <v>16.2</v>
      </c>
    </row>
    <row r="21" spans="1:13" ht="20.399999999999999">
      <c r="A21" s="119" t="s">
        <v>287</v>
      </c>
      <c r="B21" s="119">
        <v>872.63958333333335</v>
      </c>
      <c r="C21" s="119">
        <v>977.95574999999997</v>
      </c>
      <c r="D21" s="119">
        <v>787.22450000000003</v>
      </c>
      <c r="E21" s="119">
        <v>852.73850000000004</v>
      </c>
      <c r="F21" s="119">
        <v>877.18600000000004</v>
      </c>
      <c r="G21" s="119">
        <v>874.77575000000002</v>
      </c>
      <c r="H21" s="119">
        <v>863.06550000000004</v>
      </c>
      <c r="I21" s="119">
        <v>827.76924999999994</v>
      </c>
      <c r="J21" s="119">
        <v>799.702</v>
      </c>
      <c r="K21" s="119">
        <v>782.52800000000002</v>
      </c>
      <c r="L21" s="119">
        <v>410.18299999999999</v>
      </c>
      <c r="M21" s="119">
        <v>378.28500000000003</v>
      </c>
    </row>
    <row r="22" spans="1:13">
      <c r="A22" s="119" t="s">
        <v>288</v>
      </c>
      <c r="B22" s="119">
        <v>10496.236999999999</v>
      </c>
      <c r="C22" s="119">
        <v>10808.888000000001</v>
      </c>
      <c r="D22" s="119">
        <v>10594.276</v>
      </c>
      <c r="E22" s="119">
        <v>10085.547</v>
      </c>
      <c r="F22" s="119">
        <v>9310.7839999999997</v>
      </c>
      <c r="G22" s="119">
        <v>8816.5709999999999</v>
      </c>
      <c r="H22" s="119">
        <v>8370.1589999999997</v>
      </c>
      <c r="I22" s="119">
        <v>7592.21</v>
      </c>
      <c r="J22" s="119">
        <v>7061.4129999999996</v>
      </c>
      <c r="K22" s="119">
        <v>6339.8</v>
      </c>
      <c r="L22" s="119">
        <v>5564.0870000000004</v>
      </c>
      <c r="M22" s="119">
        <v>5334.5140000000001</v>
      </c>
    </row>
    <row r="23" spans="1:13">
      <c r="A23" s="119" t="s">
        <v>289</v>
      </c>
      <c r="B23" s="119">
        <v>-52.662750000000003</v>
      </c>
      <c r="C23" s="119">
        <v>-33.08325</v>
      </c>
      <c r="D23" s="119">
        <v>-101.64749999999999</v>
      </c>
      <c r="E23" s="119">
        <v>-23.2575</v>
      </c>
      <c r="F23" s="119">
        <v>-27.24</v>
      </c>
      <c r="G23" s="119">
        <v>-58.805250000000001</v>
      </c>
      <c r="H23" s="119">
        <v>-28.852499999999999</v>
      </c>
      <c r="I23" s="119">
        <v>-30.579749999999997</v>
      </c>
      <c r="J23" s="119">
        <v>-21.068999999999999</v>
      </c>
      <c r="K23" s="119">
        <v>-13.317</v>
      </c>
      <c r="L23" s="119">
        <v>-14.587999999999999</v>
      </c>
      <c r="M23" s="119">
        <v>-17.315000000000001</v>
      </c>
    </row>
    <row r="24" spans="1:13" ht="20.399999999999999">
      <c r="A24" s="119" t="s">
        <v>280</v>
      </c>
      <c r="B24" s="119" t="s">
        <v>75</v>
      </c>
      <c r="C24" s="119" t="s">
        <v>75</v>
      </c>
      <c r="D24" s="119" t="s">
        <v>75</v>
      </c>
      <c r="E24" s="119" t="s">
        <v>75</v>
      </c>
      <c r="F24" s="119" t="s">
        <v>75</v>
      </c>
      <c r="G24" s="119" t="s">
        <v>75</v>
      </c>
      <c r="H24" s="119" t="s">
        <v>75</v>
      </c>
      <c r="I24" s="119" t="s">
        <v>75</v>
      </c>
      <c r="J24" s="119">
        <v>0</v>
      </c>
      <c r="K24" s="119" t="s">
        <v>75</v>
      </c>
      <c r="L24" s="119" t="s">
        <v>75</v>
      </c>
      <c r="M24" s="119" t="s">
        <v>75</v>
      </c>
    </row>
    <row r="25" spans="1:13" ht="20.399999999999999">
      <c r="A25" s="119" t="s">
        <v>290</v>
      </c>
      <c r="B25" s="119">
        <v>0</v>
      </c>
      <c r="C25" s="119">
        <v>0</v>
      </c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</row>
    <row r="26" spans="1:13" ht="30.6">
      <c r="A26" s="119" t="s">
        <v>291</v>
      </c>
      <c r="B26" s="119" t="s">
        <v>75</v>
      </c>
      <c r="C26" s="119" t="s">
        <v>75</v>
      </c>
      <c r="D26" s="119" t="s">
        <v>75</v>
      </c>
      <c r="E26" s="119" t="s">
        <v>75</v>
      </c>
      <c r="F26" s="119" t="s">
        <v>75</v>
      </c>
      <c r="G26" s="119" t="s">
        <v>75</v>
      </c>
      <c r="H26" s="119" t="s">
        <v>75</v>
      </c>
      <c r="I26" s="119" t="s">
        <v>75</v>
      </c>
      <c r="J26" s="119" t="s">
        <v>75</v>
      </c>
      <c r="K26" s="119" t="s">
        <v>75</v>
      </c>
      <c r="L26" s="119" t="s">
        <v>75</v>
      </c>
      <c r="M26" s="119" t="s">
        <v>75</v>
      </c>
    </row>
    <row r="27" spans="1:13" ht="20.399999999999999">
      <c r="A27" s="119" t="s">
        <v>239</v>
      </c>
      <c r="B27" s="119" t="s">
        <v>75</v>
      </c>
      <c r="C27" s="119" t="s">
        <v>75</v>
      </c>
      <c r="D27" s="119" t="s">
        <v>75</v>
      </c>
      <c r="E27" s="119" t="s">
        <v>75</v>
      </c>
      <c r="F27" s="119" t="s">
        <v>75</v>
      </c>
      <c r="G27" s="119" t="s">
        <v>75</v>
      </c>
      <c r="H27" s="119" t="s">
        <v>75</v>
      </c>
      <c r="I27" s="119" t="s">
        <v>75</v>
      </c>
      <c r="J27" s="119">
        <v>0</v>
      </c>
      <c r="K27" s="119" t="s">
        <v>75</v>
      </c>
      <c r="L27" s="119" t="s">
        <v>75</v>
      </c>
      <c r="M27" s="119" t="s">
        <v>75</v>
      </c>
    </row>
    <row r="28" spans="1:13" ht="20.399999999999999">
      <c r="A28" s="119" t="s">
        <v>292</v>
      </c>
      <c r="B28" s="119">
        <v>106.26343612508292</v>
      </c>
      <c r="C28" s="119">
        <v>110.36891748960605</v>
      </c>
      <c r="D28" s="119">
        <v>116.05910067441745</v>
      </c>
      <c r="E28" s="119">
        <v>92.362290211225272</v>
      </c>
      <c r="F28" s="119">
        <v>94.543897835921925</v>
      </c>
      <c r="G28" s="119">
        <v>94.606576345897267</v>
      </c>
      <c r="H28" s="119">
        <v>95.981554199198413</v>
      </c>
      <c r="I28" s="119">
        <v>98.10278857895895</v>
      </c>
      <c r="J28" s="119">
        <v>72.408781773814923</v>
      </c>
      <c r="K28" s="119">
        <v>70.960359784714043</v>
      </c>
      <c r="L28" s="119">
        <v>81.392525994215518</v>
      </c>
      <c r="M28" s="119">
        <v>29.125521361339672</v>
      </c>
    </row>
    <row r="29" spans="1:13">
      <c r="A29" s="119" t="s">
        <v>284</v>
      </c>
      <c r="B29" s="119" t="s">
        <v>75</v>
      </c>
      <c r="C29" s="119" t="s">
        <v>75</v>
      </c>
      <c r="D29" s="119" t="s">
        <v>75</v>
      </c>
      <c r="E29" s="119" t="s">
        <v>75</v>
      </c>
      <c r="F29" s="119" t="s">
        <v>75</v>
      </c>
      <c r="G29" s="119" t="s">
        <v>75</v>
      </c>
      <c r="H29" s="119" t="s">
        <v>75</v>
      </c>
      <c r="I29" s="119" t="s">
        <v>75</v>
      </c>
      <c r="J29" s="119" t="s">
        <v>75</v>
      </c>
      <c r="K29" s="119" t="s">
        <v>75</v>
      </c>
      <c r="L29" s="119" t="s">
        <v>75</v>
      </c>
      <c r="M29" s="119" t="s">
        <v>75</v>
      </c>
    </row>
    <row r="30" spans="1:13" ht="20.399999999999999">
      <c r="A30" s="119" t="s">
        <v>293</v>
      </c>
      <c r="B30" s="119" t="s">
        <v>75</v>
      </c>
      <c r="C30" s="119" t="s">
        <v>75</v>
      </c>
      <c r="D30" s="119" t="s">
        <v>75</v>
      </c>
      <c r="E30" s="119" t="s">
        <v>75</v>
      </c>
      <c r="F30" s="119" t="s">
        <v>75</v>
      </c>
      <c r="G30" s="119" t="s">
        <v>75</v>
      </c>
      <c r="H30" s="119" t="s">
        <v>75</v>
      </c>
      <c r="I30" s="119" t="s">
        <v>75</v>
      </c>
      <c r="J30" s="119" t="s">
        <v>75</v>
      </c>
      <c r="K30" s="119" t="s">
        <v>75</v>
      </c>
      <c r="L30" s="119" t="s">
        <v>75</v>
      </c>
      <c r="M30" s="119" t="s">
        <v>75</v>
      </c>
    </row>
    <row r="31" spans="1:13">
      <c r="A31" s="119" t="s">
        <v>294</v>
      </c>
      <c r="B31" s="119" t="s">
        <v>75</v>
      </c>
      <c r="C31" s="119" t="s">
        <v>75</v>
      </c>
      <c r="D31" s="119" t="s">
        <v>75</v>
      </c>
      <c r="E31" s="119" t="s">
        <v>75</v>
      </c>
      <c r="F31" s="119" t="s">
        <v>75</v>
      </c>
      <c r="G31" s="119" t="s">
        <v>75</v>
      </c>
      <c r="H31" s="119" t="s">
        <v>75</v>
      </c>
      <c r="I31" s="119" t="s">
        <v>75</v>
      </c>
      <c r="J31" s="119" t="s">
        <v>75</v>
      </c>
      <c r="K31" s="119" t="s">
        <v>75</v>
      </c>
      <c r="L31" s="119" t="s">
        <v>75</v>
      </c>
      <c r="M31" s="119" t="s">
        <v>75</v>
      </c>
    </row>
    <row r="32" spans="1:13">
      <c r="A32" s="119" t="s">
        <v>295</v>
      </c>
      <c r="B32" s="119">
        <v>10549.837686125084</v>
      </c>
      <c r="C32" s="119">
        <v>10886.173667489606</v>
      </c>
      <c r="D32" s="119">
        <v>10608.687600674417</v>
      </c>
      <c r="E32" s="119">
        <v>10154.651790211225</v>
      </c>
      <c r="F32" s="119">
        <v>9378.0878978359215</v>
      </c>
      <c r="G32" s="119">
        <v>8852.3723263458978</v>
      </c>
      <c r="H32" s="119">
        <v>8437.2880541991981</v>
      </c>
      <c r="I32" s="119">
        <v>7659.7330385789592</v>
      </c>
      <c r="J32" s="119">
        <v>7112.7527817738146</v>
      </c>
      <c r="K32" s="119">
        <v>6397.4433597847137</v>
      </c>
      <c r="L32" s="119">
        <v>5630.891525994216</v>
      </c>
      <c r="M32" s="119">
        <v>5346.32452136134</v>
      </c>
    </row>
    <row r="33" spans="1:13">
      <c r="A33" s="119" t="s">
        <v>296</v>
      </c>
      <c r="B33" s="119" t="s">
        <v>75</v>
      </c>
      <c r="C33" s="119" t="s">
        <v>75</v>
      </c>
      <c r="D33" s="119" t="s">
        <v>75</v>
      </c>
      <c r="E33" s="119" t="s">
        <v>75</v>
      </c>
      <c r="F33" s="119" t="s">
        <v>75</v>
      </c>
      <c r="G33" s="119" t="s">
        <v>75</v>
      </c>
      <c r="H33" s="119" t="s">
        <v>75</v>
      </c>
      <c r="I33" s="119" t="s">
        <v>75</v>
      </c>
      <c r="J33" s="119" t="s">
        <v>75</v>
      </c>
      <c r="K33" s="119" t="s">
        <v>75</v>
      </c>
      <c r="L33" s="119" t="s">
        <v>75</v>
      </c>
      <c r="M33" s="119" t="s">
        <v>75</v>
      </c>
    </row>
    <row r="34" spans="1:13">
      <c r="A34" s="119" t="s">
        <v>297</v>
      </c>
      <c r="B34" s="119">
        <v>156.73133333333334</v>
      </c>
      <c r="C34" s="119">
        <v>191.59800000000001</v>
      </c>
      <c r="D34" s="119">
        <v>223.59800000000001</v>
      </c>
      <c r="E34" s="119">
        <v>54.997999999999998</v>
      </c>
      <c r="F34" s="119">
        <v>529.59799999999996</v>
      </c>
      <c r="G34" s="119">
        <v>359.89800000000002</v>
      </c>
      <c r="H34" s="119">
        <v>1148.7529999999999</v>
      </c>
      <c r="I34" s="119">
        <v>455.75200000000001</v>
      </c>
      <c r="J34" s="119">
        <v>477.358</v>
      </c>
      <c r="K34" s="119">
        <v>122</v>
      </c>
      <c r="L34" s="119">
        <v>31</v>
      </c>
      <c r="M34" s="119">
        <v>102.658</v>
      </c>
    </row>
    <row r="35" spans="1:13">
      <c r="A35" s="119" t="s">
        <v>298</v>
      </c>
      <c r="B35" s="119">
        <v>3766.7869999999998</v>
      </c>
      <c r="C35" s="119">
        <v>3763.2579999999998</v>
      </c>
      <c r="D35" s="119">
        <v>3763.2579999999998</v>
      </c>
      <c r="E35" s="119">
        <v>3773.8449999999998</v>
      </c>
      <c r="F35" s="119">
        <v>3203.86</v>
      </c>
      <c r="G35" s="119">
        <v>2888.86</v>
      </c>
      <c r="H35" s="119">
        <v>2520.86</v>
      </c>
      <c r="I35" s="119">
        <v>2678.86</v>
      </c>
      <c r="J35" s="119">
        <v>2608.36</v>
      </c>
      <c r="K35" s="119">
        <v>2421.11</v>
      </c>
      <c r="L35" s="119">
        <v>2346.5</v>
      </c>
      <c r="M35" s="119">
        <v>2232.5</v>
      </c>
    </row>
    <row r="36" spans="1:13">
      <c r="A36" s="119" t="s">
        <v>299</v>
      </c>
      <c r="B36" s="119">
        <v>3923.5183333333334</v>
      </c>
      <c r="C36" s="119">
        <v>3954.8560000000002</v>
      </c>
      <c r="D36" s="119">
        <v>3986.8560000000002</v>
      </c>
      <c r="E36" s="119">
        <v>3828.8429999999998</v>
      </c>
      <c r="F36" s="119">
        <v>3733.4580000000001</v>
      </c>
      <c r="G36" s="119">
        <v>3248.7579999999998</v>
      </c>
      <c r="H36" s="119">
        <v>3669.6129999999998</v>
      </c>
      <c r="I36" s="119">
        <v>3134.6120000000001</v>
      </c>
      <c r="J36" s="119">
        <v>3085.7179999999998</v>
      </c>
      <c r="K36" s="119">
        <v>2543.11</v>
      </c>
      <c r="L36" s="119">
        <v>2377.5</v>
      </c>
      <c r="M36" s="119">
        <v>2335.1579999999999</v>
      </c>
    </row>
    <row r="37" spans="1:13" ht="20.399999999999999">
      <c r="A37" s="119" t="s">
        <v>239</v>
      </c>
      <c r="B37" s="119" t="s">
        <v>75</v>
      </c>
      <c r="C37" s="119" t="s">
        <v>75</v>
      </c>
      <c r="D37" s="119" t="s">
        <v>75</v>
      </c>
      <c r="E37" s="119" t="s">
        <v>75</v>
      </c>
      <c r="F37" s="119" t="s">
        <v>75</v>
      </c>
      <c r="G37" s="119" t="s">
        <v>75</v>
      </c>
      <c r="H37" s="119" t="s">
        <v>75</v>
      </c>
      <c r="I37" s="119" t="s">
        <v>75</v>
      </c>
      <c r="J37" s="119">
        <v>0</v>
      </c>
      <c r="K37" s="119" t="s">
        <v>75</v>
      </c>
      <c r="L37" s="119" t="s">
        <v>75</v>
      </c>
      <c r="M37" s="119" t="s">
        <v>75</v>
      </c>
    </row>
    <row r="38" spans="1:13">
      <c r="A38" s="119" t="s">
        <v>300</v>
      </c>
      <c r="B38" s="119">
        <v>106.26343612508292</v>
      </c>
      <c r="C38" s="121">
        <v>110.36891748960605</v>
      </c>
      <c r="D38" s="119">
        <v>116.05910067441745</v>
      </c>
      <c r="E38" s="119">
        <v>92.362290211225272</v>
      </c>
      <c r="F38" s="119">
        <v>94.543897835921925</v>
      </c>
      <c r="G38" s="119">
        <v>94.606576345897267</v>
      </c>
      <c r="H38" s="119">
        <v>95.981554199198413</v>
      </c>
      <c r="I38" s="119">
        <v>98.10278857895895</v>
      </c>
      <c r="J38" s="119">
        <v>72.408781773814923</v>
      </c>
      <c r="K38" s="119">
        <v>70.960359784714043</v>
      </c>
      <c r="L38" s="119">
        <v>81.392525994215518</v>
      </c>
      <c r="M38" s="119">
        <v>29.125521361339672</v>
      </c>
    </row>
    <row r="39" spans="1:13">
      <c r="A39" s="119" t="s">
        <v>301</v>
      </c>
      <c r="B39" s="119">
        <v>0</v>
      </c>
      <c r="C39" s="119">
        <v>0</v>
      </c>
      <c r="D39" s="119">
        <v>0</v>
      </c>
      <c r="E39" s="119">
        <v>0</v>
      </c>
      <c r="F39" s="119"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</row>
    <row r="40" spans="1:13" ht="20.399999999999999">
      <c r="A40" s="119" t="s">
        <v>280</v>
      </c>
      <c r="B40" s="119" t="s">
        <v>75</v>
      </c>
      <c r="C40" s="119" t="s">
        <v>75</v>
      </c>
      <c r="D40" s="119" t="s">
        <v>75</v>
      </c>
      <c r="E40" s="119" t="s">
        <v>75</v>
      </c>
      <c r="F40" s="119" t="s">
        <v>75</v>
      </c>
      <c r="G40" s="119" t="s">
        <v>75</v>
      </c>
      <c r="H40" s="119" t="s">
        <v>75</v>
      </c>
      <c r="I40" s="119" t="s">
        <v>75</v>
      </c>
      <c r="J40" s="119">
        <v>0</v>
      </c>
      <c r="K40" s="119" t="s">
        <v>75</v>
      </c>
      <c r="L40" s="119" t="s">
        <v>75</v>
      </c>
      <c r="M40" s="119" t="s">
        <v>75</v>
      </c>
    </row>
    <row r="41" spans="1:13" ht="20.399999999999999">
      <c r="A41" s="119" t="s">
        <v>302</v>
      </c>
      <c r="B41" s="119" t="s">
        <v>75</v>
      </c>
      <c r="C41" s="119" t="s">
        <v>75</v>
      </c>
      <c r="D41" s="119" t="s">
        <v>75</v>
      </c>
      <c r="E41" s="119" t="s">
        <v>75</v>
      </c>
      <c r="F41" s="119" t="s">
        <v>75</v>
      </c>
      <c r="G41" s="119" t="s">
        <v>75</v>
      </c>
      <c r="H41" s="119" t="s">
        <v>75</v>
      </c>
      <c r="I41" s="119" t="s">
        <v>75</v>
      </c>
      <c r="J41" s="119" t="s">
        <v>75</v>
      </c>
      <c r="K41" s="119" t="s">
        <v>75</v>
      </c>
      <c r="L41" s="119" t="s">
        <v>75</v>
      </c>
      <c r="M41" s="119" t="s">
        <v>75</v>
      </c>
    </row>
    <row r="42" spans="1:13">
      <c r="A42" s="119" t="s">
        <v>289</v>
      </c>
      <c r="B42" s="119">
        <v>-52.662750000000003</v>
      </c>
      <c r="C42" s="119">
        <v>-33.08325</v>
      </c>
      <c r="D42" s="119">
        <v>-101.64749999999999</v>
      </c>
      <c r="E42" s="119">
        <v>-23.2575</v>
      </c>
      <c r="F42" s="119">
        <v>-27.24</v>
      </c>
      <c r="G42" s="119">
        <v>-58.805250000000001</v>
      </c>
      <c r="H42" s="119">
        <v>-28.852499999999999</v>
      </c>
      <c r="I42" s="119">
        <v>-30.579749999999997</v>
      </c>
      <c r="J42" s="119">
        <v>-21.068999999999999</v>
      </c>
      <c r="K42" s="119">
        <v>-13.317</v>
      </c>
      <c r="L42" s="119">
        <v>-14.587999999999999</v>
      </c>
      <c r="M42" s="119">
        <v>-17.315000000000001</v>
      </c>
    </row>
    <row r="43" spans="1:13">
      <c r="A43" s="119" t="s">
        <v>303</v>
      </c>
      <c r="B43" s="119">
        <v>0</v>
      </c>
      <c r="C43" s="119">
        <v>0</v>
      </c>
      <c r="D43" s="119">
        <v>0</v>
      </c>
      <c r="E43" s="119">
        <v>0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</row>
    <row r="44" spans="1:13">
      <c r="A44" s="119" t="s">
        <v>304</v>
      </c>
      <c r="B44" s="119">
        <v>0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</row>
    <row r="45" spans="1:13" ht="20.399999999999999">
      <c r="A45" s="119" t="s">
        <v>305</v>
      </c>
      <c r="B45" s="119">
        <v>174.1</v>
      </c>
      <c r="C45" s="119">
        <v>174.1</v>
      </c>
      <c r="D45" s="119">
        <v>174.1</v>
      </c>
      <c r="E45" s="119">
        <v>174.1</v>
      </c>
      <c r="F45" s="119">
        <v>231</v>
      </c>
      <c r="G45" s="119">
        <v>234.91499999999999</v>
      </c>
      <c r="H45" s="119">
        <v>251</v>
      </c>
      <c r="I45" s="119">
        <v>362.9</v>
      </c>
      <c r="J45" s="119">
        <v>475.1</v>
      </c>
      <c r="K45" s="119">
        <v>436</v>
      </c>
      <c r="L45" s="119">
        <v>407.65384940861497</v>
      </c>
      <c r="M45" s="119">
        <v>448.42503809874103</v>
      </c>
    </row>
    <row r="46" spans="1:13" ht="20.399999999999999">
      <c r="A46" s="119" t="s">
        <v>306</v>
      </c>
      <c r="B46" s="119">
        <v>26.156649999999999</v>
      </c>
      <c r="C46" s="119">
        <v>31.646550000000001</v>
      </c>
      <c r="D46" s="119">
        <v>29.572399999999998</v>
      </c>
      <c r="E46" s="119">
        <v>17.251000000000001</v>
      </c>
      <c r="F46" s="119">
        <v>16.520399999999999</v>
      </c>
      <c r="G46" s="119">
        <v>15.66175</v>
      </c>
      <c r="H46" s="119">
        <v>19.27965</v>
      </c>
      <c r="I46" s="119">
        <v>19.245200000000001</v>
      </c>
      <c r="J46" s="119">
        <v>0</v>
      </c>
      <c r="K46" s="119">
        <v>0</v>
      </c>
      <c r="L46" s="119">
        <v>0</v>
      </c>
      <c r="M46" s="119">
        <v>0</v>
      </c>
    </row>
    <row r="47" spans="1:13" ht="20.399999999999999">
      <c r="A47" s="119" t="s">
        <v>307</v>
      </c>
      <c r="B47" s="119" t="s">
        <v>75</v>
      </c>
      <c r="C47" s="119" t="s">
        <v>75</v>
      </c>
      <c r="D47" s="119" t="s">
        <v>75</v>
      </c>
      <c r="E47" s="119" t="s">
        <v>75</v>
      </c>
      <c r="F47" s="119" t="s">
        <v>75</v>
      </c>
      <c r="G47" s="119" t="s">
        <v>75</v>
      </c>
      <c r="H47" s="119" t="s">
        <v>75</v>
      </c>
      <c r="I47" s="119" t="s">
        <v>75</v>
      </c>
      <c r="J47" s="119">
        <v>0</v>
      </c>
      <c r="K47" s="119" t="s">
        <v>75</v>
      </c>
      <c r="L47" s="119" t="s">
        <v>75</v>
      </c>
      <c r="M47" s="119" t="s">
        <v>75</v>
      </c>
    </row>
    <row r="48" spans="1:13" ht="20.399999999999999">
      <c r="A48" s="119" t="s">
        <v>308</v>
      </c>
      <c r="B48" s="119">
        <v>0</v>
      </c>
      <c r="C48" s="119">
        <v>0</v>
      </c>
      <c r="D48" s="119">
        <v>0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19">
        <v>0</v>
      </c>
      <c r="L48" s="119">
        <v>0</v>
      </c>
      <c r="M48" s="119">
        <v>0</v>
      </c>
    </row>
    <row r="49" spans="1:13" ht="20.399999999999999">
      <c r="A49" s="119" t="s">
        <v>309</v>
      </c>
      <c r="B49" s="119">
        <v>-125</v>
      </c>
      <c r="C49" s="119">
        <v>-125</v>
      </c>
      <c r="D49" s="119">
        <v>-125</v>
      </c>
      <c r="E49" s="119">
        <v>-125</v>
      </c>
      <c r="F49" s="119">
        <v>-125</v>
      </c>
      <c r="G49" s="119">
        <v>-125</v>
      </c>
      <c r="H49" s="119">
        <v>-125</v>
      </c>
      <c r="I49" s="119">
        <v>-125</v>
      </c>
      <c r="J49" s="119">
        <v>-18.875</v>
      </c>
      <c r="K49" s="119">
        <v>-118.85</v>
      </c>
      <c r="L49" s="119">
        <v>-140.125</v>
      </c>
      <c r="M49" s="119">
        <v>-140.125</v>
      </c>
    </row>
    <row r="50" spans="1:13" ht="30.6">
      <c r="A50" s="119" t="s">
        <v>310</v>
      </c>
      <c r="B50" s="119">
        <v>0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9">
        <v>0</v>
      </c>
    </row>
    <row r="51" spans="1:13" ht="40.799999999999997">
      <c r="A51" s="119" t="s">
        <v>311</v>
      </c>
      <c r="B51" s="119">
        <v>65.408199999999994</v>
      </c>
      <c r="C51" s="119">
        <v>7.1760000000000002</v>
      </c>
      <c r="D51" s="119">
        <v>95.571449999999999</v>
      </c>
      <c r="E51" s="119">
        <v>93.477149999999995</v>
      </c>
      <c r="F51" s="119">
        <v>38.193350000000002</v>
      </c>
      <c r="G51" s="119">
        <v>42.517800000000001</v>
      </c>
      <c r="H51" s="119">
        <v>75.846549999999993</v>
      </c>
      <c r="I51" s="119">
        <v>0</v>
      </c>
      <c r="J51" s="119">
        <v>0</v>
      </c>
      <c r="K51" s="119">
        <v>0</v>
      </c>
      <c r="L51" s="119">
        <v>0</v>
      </c>
      <c r="M51" s="119">
        <v>0</v>
      </c>
    </row>
    <row r="52" spans="1:13" ht="30.6">
      <c r="A52" s="119" t="s">
        <v>312</v>
      </c>
      <c r="B52" s="119">
        <v>55.637</v>
      </c>
      <c r="C52" s="119">
        <v>55.262</v>
      </c>
      <c r="D52" s="119">
        <v>55.805999999999997</v>
      </c>
      <c r="E52" s="119">
        <v>55.843000000000004</v>
      </c>
      <c r="F52" s="119">
        <v>54.722999999999999</v>
      </c>
      <c r="G52" s="119">
        <v>47.154000000000003</v>
      </c>
      <c r="H52" s="119">
        <v>36.112000000000002</v>
      </c>
      <c r="I52" s="119" t="s">
        <v>75</v>
      </c>
      <c r="J52" s="119" t="s">
        <v>75</v>
      </c>
      <c r="K52" s="119" t="s">
        <v>75</v>
      </c>
      <c r="L52" s="119" t="s">
        <v>75</v>
      </c>
      <c r="M52" s="119" t="s">
        <v>75</v>
      </c>
    </row>
    <row r="53" spans="1:13">
      <c r="A53" s="119" t="s">
        <v>313</v>
      </c>
      <c r="B53" s="119" t="s">
        <v>75</v>
      </c>
      <c r="C53" s="119" t="s">
        <v>75</v>
      </c>
      <c r="D53" s="119" t="s">
        <v>75</v>
      </c>
      <c r="E53" s="119" t="s">
        <v>75</v>
      </c>
      <c r="F53" s="119" t="s">
        <v>75</v>
      </c>
      <c r="G53" s="119" t="s">
        <v>75</v>
      </c>
      <c r="H53" s="119" t="s">
        <v>75</v>
      </c>
      <c r="I53" s="119" t="s">
        <v>75</v>
      </c>
      <c r="J53" s="119">
        <v>0</v>
      </c>
      <c r="K53" s="119" t="s">
        <v>75</v>
      </c>
      <c r="L53" s="119" t="s">
        <v>75</v>
      </c>
      <c r="M53" s="119" t="s">
        <v>75</v>
      </c>
    </row>
    <row r="54" spans="1:13">
      <c r="A54" s="119" t="s">
        <v>314</v>
      </c>
      <c r="B54" s="119" t="s">
        <v>75</v>
      </c>
      <c r="C54" s="119" t="s">
        <v>75</v>
      </c>
      <c r="D54" s="119" t="s">
        <v>75</v>
      </c>
      <c r="E54" s="119" t="s">
        <v>75</v>
      </c>
      <c r="F54" s="119" t="s">
        <v>75</v>
      </c>
      <c r="G54" s="119" t="s">
        <v>75</v>
      </c>
      <c r="H54" s="119" t="s">
        <v>75</v>
      </c>
      <c r="I54" s="119" t="s">
        <v>75</v>
      </c>
      <c r="J54" s="119" t="s">
        <v>75</v>
      </c>
      <c r="K54" s="119" t="s">
        <v>75</v>
      </c>
      <c r="L54" s="119" t="s">
        <v>75</v>
      </c>
      <c r="M54" s="119" t="s">
        <v>75</v>
      </c>
    </row>
    <row r="55" spans="1:13" ht="30.6">
      <c r="A55" s="119" t="s">
        <v>315</v>
      </c>
      <c r="B55" s="119" t="s">
        <v>75</v>
      </c>
      <c r="C55" s="119" t="s">
        <v>75</v>
      </c>
      <c r="D55" s="119" t="s">
        <v>75</v>
      </c>
      <c r="E55" s="119" t="s">
        <v>75</v>
      </c>
      <c r="F55" s="119" t="s">
        <v>75</v>
      </c>
      <c r="G55" s="119" t="s">
        <v>75</v>
      </c>
      <c r="H55" s="119" t="s">
        <v>75</v>
      </c>
      <c r="I55" s="119" t="s">
        <v>75</v>
      </c>
      <c r="J55" s="119" t="s">
        <v>75</v>
      </c>
      <c r="K55" s="119" t="s">
        <v>75</v>
      </c>
      <c r="L55" s="119" t="s">
        <v>75</v>
      </c>
      <c r="M55" s="119" t="s">
        <v>75</v>
      </c>
    </row>
    <row r="56" spans="1:13" ht="20.399999999999999">
      <c r="A56" s="119" t="s">
        <v>316</v>
      </c>
      <c r="B56" s="119" t="s">
        <v>75</v>
      </c>
      <c r="C56" s="119" t="s">
        <v>75</v>
      </c>
      <c r="D56" s="119" t="s">
        <v>75</v>
      </c>
      <c r="E56" s="119" t="s">
        <v>75</v>
      </c>
      <c r="F56" s="119" t="s">
        <v>75</v>
      </c>
      <c r="G56" s="119" t="s">
        <v>75</v>
      </c>
      <c r="H56" s="119" t="s">
        <v>75</v>
      </c>
      <c r="I56" s="119" t="s">
        <v>75</v>
      </c>
      <c r="J56" s="119" t="s">
        <v>75</v>
      </c>
      <c r="K56" s="119" t="s">
        <v>75</v>
      </c>
      <c r="L56" s="119" t="s">
        <v>75</v>
      </c>
      <c r="M56" s="119" t="s">
        <v>75</v>
      </c>
    </row>
    <row r="57" spans="1:13" ht="30.6">
      <c r="A57" s="119" t="s">
        <v>317</v>
      </c>
      <c r="B57" s="119" t="s">
        <v>75</v>
      </c>
      <c r="C57" s="119" t="s">
        <v>75</v>
      </c>
      <c r="D57" s="119" t="s">
        <v>75</v>
      </c>
      <c r="E57" s="119" t="s">
        <v>75</v>
      </c>
      <c r="F57" s="119" t="s">
        <v>75</v>
      </c>
      <c r="G57" s="119" t="s">
        <v>75</v>
      </c>
      <c r="H57" s="119" t="s">
        <v>75</v>
      </c>
      <c r="I57" s="119" t="s">
        <v>75</v>
      </c>
      <c r="J57" s="119" t="s">
        <v>75</v>
      </c>
      <c r="K57" s="119" t="s">
        <v>75</v>
      </c>
      <c r="L57" s="119" t="s">
        <v>75</v>
      </c>
      <c r="M57" s="119" t="s">
        <v>75</v>
      </c>
    </row>
    <row r="58" spans="1:13">
      <c r="A58" s="119" t="s">
        <v>318</v>
      </c>
      <c r="B58" s="119" t="s">
        <v>75</v>
      </c>
      <c r="C58" s="119" t="s">
        <v>75</v>
      </c>
      <c r="D58" s="119" t="s">
        <v>75</v>
      </c>
      <c r="E58" s="119" t="s">
        <v>75</v>
      </c>
      <c r="F58" s="119" t="s">
        <v>75</v>
      </c>
      <c r="G58" s="119" t="s">
        <v>75</v>
      </c>
      <c r="H58" s="119" t="s">
        <v>75</v>
      </c>
      <c r="I58" s="119" t="s">
        <v>75</v>
      </c>
      <c r="J58" s="119" t="s">
        <v>75</v>
      </c>
      <c r="K58" s="119" t="s">
        <v>75</v>
      </c>
      <c r="L58" s="119" t="s">
        <v>75</v>
      </c>
      <c r="M58" s="119" t="s">
        <v>75</v>
      </c>
    </row>
    <row r="59" spans="1:13" ht="20.399999999999999">
      <c r="A59" s="119" t="s">
        <v>319</v>
      </c>
      <c r="B59" s="119" t="s">
        <v>75</v>
      </c>
      <c r="C59" s="119" t="s">
        <v>75</v>
      </c>
      <c r="D59" s="119" t="s">
        <v>75</v>
      </c>
      <c r="E59" s="119" t="s">
        <v>75</v>
      </c>
      <c r="F59" s="119" t="s">
        <v>75</v>
      </c>
      <c r="G59" s="119" t="s">
        <v>75</v>
      </c>
      <c r="H59" s="119" t="s">
        <v>75</v>
      </c>
      <c r="I59" s="119" t="s">
        <v>75</v>
      </c>
      <c r="J59" s="119" t="s">
        <v>75</v>
      </c>
      <c r="K59" s="119" t="s">
        <v>75</v>
      </c>
      <c r="L59" s="119" t="s">
        <v>75</v>
      </c>
      <c r="M59" s="119" t="s">
        <v>75</v>
      </c>
    </row>
    <row r="60" spans="1:13" ht="20.399999999999999">
      <c r="A60" s="119" t="s">
        <v>320</v>
      </c>
      <c r="B60" s="119" t="s">
        <v>75</v>
      </c>
      <c r="C60" s="119" t="s">
        <v>75</v>
      </c>
      <c r="D60" s="119" t="s">
        <v>75</v>
      </c>
      <c r="E60" s="119" t="s">
        <v>75</v>
      </c>
      <c r="F60" s="119" t="s">
        <v>75</v>
      </c>
      <c r="G60" s="119" t="s">
        <v>75</v>
      </c>
      <c r="H60" s="119" t="s">
        <v>75</v>
      </c>
      <c r="I60" s="119" t="s">
        <v>75</v>
      </c>
      <c r="J60" s="119" t="s">
        <v>75</v>
      </c>
      <c r="K60" s="119" t="s">
        <v>75</v>
      </c>
      <c r="L60" s="119" t="s">
        <v>75</v>
      </c>
      <c r="M60" s="119" t="s">
        <v>75</v>
      </c>
    </row>
    <row r="61" spans="1:13" ht="20.399999999999999">
      <c r="A61" s="119" t="s">
        <v>321</v>
      </c>
      <c r="B61" s="119" t="s">
        <v>75</v>
      </c>
      <c r="C61" s="119" t="s">
        <v>75</v>
      </c>
      <c r="D61" s="119" t="s">
        <v>75</v>
      </c>
      <c r="E61" s="119" t="s">
        <v>75</v>
      </c>
      <c r="F61" s="119" t="s">
        <v>75</v>
      </c>
      <c r="G61" s="119" t="s">
        <v>75</v>
      </c>
      <c r="H61" s="119" t="s">
        <v>75</v>
      </c>
      <c r="I61" s="119" t="s">
        <v>75</v>
      </c>
      <c r="J61" s="119" t="s">
        <v>75</v>
      </c>
      <c r="K61" s="119" t="s">
        <v>75</v>
      </c>
      <c r="L61" s="119" t="s">
        <v>75</v>
      </c>
      <c r="M61" s="119" t="s">
        <v>75</v>
      </c>
    </row>
    <row r="62" spans="1:13" ht="20.399999999999999">
      <c r="A62" s="119" t="s">
        <v>322</v>
      </c>
      <c r="B62" s="119" t="s">
        <v>75</v>
      </c>
      <c r="C62" s="119" t="s">
        <v>75</v>
      </c>
      <c r="D62" s="119" t="s">
        <v>75</v>
      </c>
      <c r="E62" s="119" t="s">
        <v>75</v>
      </c>
      <c r="F62" s="119" t="s">
        <v>75</v>
      </c>
      <c r="G62" s="119" t="s">
        <v>75</v>
      </c>
      <c r="H62" s="119" t="s">
        <v>75</v>
      </c>
      <c r="I62" s="119" t="s">
        <v>75</v>
      </c>
      <c r="J62" s="119" t="s">
        <v>75</v>
      </c>
      <c r="K62" s="119" t="s">
        <v>75</v>
      </c>
      <c r="L62" s="119" t="s">
        <v>75</v>
      </c>
      <c r="M62" s="119" t="s">
        <v>75</v>
      </c>
    </row>
    <row r="63" spans="1:13" ht="20.399999999999999">
      <c r="A63" s="119" t="s">
        <v>323</v>
      </c>
      <c r="B63" s="119" t="s">
        <v>75</v>
      </c>
      <c r="C63" s="119" t="s">
        <v>75</v>
      </c>
      <c r="D63" s="119" t="s">
        <v>75</v>
      </c>
      <c r="E63" s="119" t="s">
        <v>75</v>
      </c>
      <c r="F63" s="119" t="s">
        <v>75</v>
      </c>
      <c r="G63" s="119" t="s">
        <v>75</v>
      </c>
      <c r="H63" s="119" t="s">
        <v>75</v>
      </c>
      <c r="I63" s="119" t="s">
        <v>75</v>
      </c>
      <c r="J63" s="119" t="s">
        <v>75</v>
      </c>
      <c r="K63" s="119" t="s">
        <v>75</v>
      </c>
      <c r="L63" s="119" t="s">
        <v>75</v>
      </c>
      <c r="M63" s="119" t="s">
        <v>75</v>
      </c>
    </row>
    <row r="64" spans="1:13" ht="20.399999999999999">
      <c r="A64" s="119" t="s">
        <v>324</v>
      </c>
      <c r="B64" s="119" t="s">
        <v>75</v>
      </c>
      <c r="C64" s="119" t="s">
        <v>75</v>
      </c>
      <c r="D64" s="119" t="s">
        <v>75</v>
      </c>
      <c r="E64" s="119" t="s">
        <v>75</v>
      </c>
      <c r="F64" s="119" t="s">
        <v>75</v>
      </c>
      <c r="G64" s="119" t="s">
        <v>75</v>
      </c>
      <c r="H64" s="119" t="s">
        <v>75</v>
      </c>
      <c r="I64" s="119" t="s">
        <v>75</v>
      </c>
      <c r="J64" s="119" t="s">
        <v>75</v>
      </c>
      <c r="K64" s="119" t="s">
        <v>75</v>
      </c>
      <c r="L64" s="119" t="s">
        <v>75</v>
      </c>
      <c r="M64" s="119" t="s">
        <v>75</v>
      </c>
    </row>
    <row r="65" spans="1:13" ht="20.399999999999999">
      <c r="A65" s="119" t="s">
        <v>325</v>
      </c>
      <c r="B65" s="119" t="s">
        <v>75</v>
      </c>
      <c r="C65" s="119" t="s">
        <v>75</v>
      </c>
      <c r="D65" s="119" t="s">
        <v>75</v>
      </c>
      <c r="E65" s="119" t="s">
        <v>75</v>
      </c>
      <c r="F65" s="119" t="s">
        <v>75</v>
      </c>
      <c r="G65" s="119" t="s">
        <v>75</v>
      </c>
      <c r="H65" s="119" t="s">
        <v>75</v>
      </c>
      <c r="I65" s="119" t="s">
        <v>75</v>
      </c>
      <c r="J65" s="119" t="s">
        <v>75</v>
      </c>
      <c r="K65" s="119" t="s">
        <v>75</v>
      </c>
      <c r="L65" s="119" t="s">
        <v>75</v>
      </c>
      <c r="M65" s="119" t="s">
        <v>75</v>
      </c>
    </row>
    <row r="66" spans="1:13" ht="20.399999999999999">
      <c r="A66" s="119" t="s">
        <v>326</v>
      </c>
      <c r="B66" s="119" t="s">
        <v>75</v>
      </c>
      <c r="C66" s="119" t="s">
        <v>75</v>
      </c>
      <c r="D66" s="119" t="s">
        <v>75</v>
      </c>
      <c r="E66" s="119" t="s">
        <v>75</v>
      </c>
      <c r="F66" s="119" t="s">
        <v>75</v>
      </c>
      <c r="G66" s="119" t="s">
        <v>75</v>
      </c>
      <c r="H66" s="119" t="s">
        <v>75</v>
      </c>
      <c r="I66" s="119" t="s">
        <v>75</v>
      </c>
      <c r="J66" s="119" t="s">
        <v>75</v>
      </c>
      <c r="K66" s="119" t="s">
        <v>75</v>
      </c>
      <c r="L66" s="119" t="s">
        <v>75</v>
      </c>
      <c r="M66" s="119" t="s">
        <v>75</v>
      </c>
    </row>
    <row r="67" spans="1:13" ht="30.6">
      <c r="A67" s="119" t="s">
        <v>327</v>
      </c>
      <c r="B67" s="119" t="s">
        <v>75</v>
      </c>
      <c r="C67" s="119" t="s">
        <v>75</v>
      </c>
      <c r="D67" s="119" t="s">
        <v>75</v>
      </c>
      <c r="E67" s="119" t="s">
        <v>75</v>
      </c>
      <c r="F67" s="119" t="s">
        <v>75</v>
      </c>
      <c r="G67" s="119" t="s">
        <v>75</v>
      </c>
      <c r="H67" s="119" t="s">
        <v>75</v>
      </c>
      <c r="I67" s="119" t="s">
        <v>75</v>
      </c>
      <c r="J67" s="119" t="s">
        <v>75</v>
      </c>
      <c r="K67" s="119" t="s">
        <v>75</v>
      </c>
      <c r="L67" s="119" t="s">
        <v>75</v>
      </c>
      <c r="M67" s="119" t="s">
        <v>75</v>
      </c>
    </row>
    <row r="68" spans="1:13">
      <c r="A68" s="119" t="s">
        <v>328</v>
      </c>
      <c r="B68" s="119" t="s">
        <v>75</v>
      </c>
      <c r="C68" s="119" t="s">
        <v>75</v>
      </c>
      <c r="D68" s="119" t="s">
        <v>75</v>
      </c>
      <c r="E68" s="119" t="s">
        <v>75</v>
      </c>
      <c r="F68" s="119" t="s">
        <v>75</v>
      </c>
      <c r="G68" s="119" t="s">
        <v>75</v>
      </c>
      <c r="H68" s="119" t="s">
        <v>75</v>
      </c>
      <c r="I68" s="119" t="s">
        <v>75</v>
      </c>
      <c r="J68" s="119" t="s">
        <v>75</v>
      </c>
      <c r="K68" s="119" t="s">
        <v>75</v>
      </c>
      <c r="L68" s="119" t="s">
        <v>75</v>
      </c>
      <c r="M68" s="119" t="s">
        <v>75</v>
      </c>
    </row>
    <row r="69" spans="1:13">
      <c r="A69" s="119" t="s">
        <v>329</v>
      </c>
      <c r="B69" s="119" t="s">
        <v>75</v>
      </c>
      <c r="C69" s="119" t="s">
        <v>75</v>
      </c>
      <c r="D69" s="119" t="s">
        <v>75</v>
      </c>
      <c r="E69" s="119" t="s">
        <v>75</v>
      </c>
      <c r="F69" s="119" t="s">
        <v>75</v>
      </c>
      <c r="G69" s="119" t="s">
        <v>75</v>
      </c>
      <c r="H69" s="119" t="s">
        <v>75</v>
      </c>
      <c r="I69" s="119" t="s">
        <v>75</v>
      </c>
      <c r="J69" s="119" t="s">
        <v>75</v>
      </c>
      <c r="K69" s="119" t="s">
        <v>75</v>
      </c>
      <c r="L69" s="119" t="s">
        <v>75</v>
      </c>
      <c r="M69" s="119" t="s">
        <v>75</v>
      </c>
    </row>
    <row r="70" spans="1:13" ht="20.399999999999999">
      <c r="A70" s="119" t="s">
        <v>330</v>
      </c>
      <c r="B70" s="119" t="s">
        <v>75</v>
      </c>
      <c r="C70" s="119" t="s">
        <v>75</v>
      </c>
      <c r="D70" s="119" t="s">
        <v>75</v>
      </c>
      <c r="E70" s="119" t="s">
        <v>75</v>
      </c>
      <c r="F70" s="119" t="s">
        <v>75</v>
      </c>
      <c r="G70" s="119" t="s">
        <v>75</v>
      </c>
      <c r="H70" s="119" t="s">
        <v>75</v>
      </c>
      <c r="I70" s="119" t="s">
        <v>75</v>
      </c>
      <c r="J70" s="119" t="s">
        <v>75</v>
      </c>
      <c r="K70" s="119" t="s">
        <v>75</v>
      </c>
      <c r="L70" s="119" t="s">
        <v>75</v>
      </c>
      <c r="M70" s="119" t="s">
        <v>75</v>
      </c>
    </row>
    <row r="71" spans="1:13">
      <c r="A71" s="119" t="s">
        <v>331</v>
      </c>
      <c r="B71" s="119" t="s">
        <v>75</v>
      </c>
      <c r="C71" s="119" t="s">
        <v>75</v>
      </c>
      <c r="D71" s="119" t="s">
        <v>75</v>
      </c>
      <c r="E71" s="119" t="s">
        <v>75</v>
      </c>
      <c r="F71" s="119" t="s">
        <v>75</v>
      </c>
      <c r="G71" s="119" t="s">
        <v>75</v>
      </c>
      <c r="H71" s="119" t="s">
        <v>75</v>
      </c>
      <c r="I71" s="119" t="s">
        <v>75</v>
      </c>
      <c r="J71" s="119" t="s">
        <v>75</v>
      </c>
      <c r="K71" s="119" t="s">
        <v>75</v>
      </c>
      <c r="L71" s="119" t="s">
        <v>75</v>
      </c>
      <c r="M71" s="119" t="s">
        <v>75</v>
      </c>
    </row>
    <row r="72" spans="1:13">
      <c r="A72" s="119" t="s">
        <v>332</v>
      </c>
      <c r="B72" s="119" t="s">
        <v>75</v>
      </c>
      <c r="C72" s="119" t="s">
        <v>75</v>
      </c>
      <c r="D72" s="119" t="s">
        <v>75</v>
      </c>
      <c r="E72" s="119" t="s">
        <v>75</v>
      </c>
      <c r="F72" s="119" t="s">
        <v>75</v>
      </c>
      <c r="G72" s="119" t="s">
        <v>75</v>
      </c>
      <c r="H72" s="119" t="s">
        <v>75</v>
      </c>
      <c r="I72" s="119" t="s">
        <v>75</v>
      </c>
      <c r="J72" s="119" t="s">
        <v>75</v>
      </c>
      <c r="K72" s="119" t="s">
        <v>75</v>
      </c>
      <c r="L72" s="119" t="s">
        <v>75</v>
      </c>
      <c r="M72" s="119" t="s">
        <v>75</v>
      </c>
    </row>
    <row r="73" spans="1:13">
      <c r="A73" s="119" t="s">
        <v>333</v>
      </c>
      <c r="B73" s="119">
        <v>4173.4208694584158</v>
      </c>
      <c r="C73" s="119">
        <v>4175.3262174896063</v>
      </c>
      <c r="D73" s="119">
        <v>4231.3174506744172</v>
      </c>
      <c r="E73" s="119">
        <v>4113.618940211225</v>
      </c>
      <c r="F73" s="119">
        <v>4016.1986478359217</v>
      </c>
      <c r="G73" s="119">
        <v>3499.8078763458971</v>
      </c>
      <c r="H73" s="119">
        <v>3993.9802541991985</v>
      </c>
      <c r="I73" s="119">
        <v>3459.2802385789591</v>
      </c>
      <c r="J73" s="119">
        <v>3593.2827817738148</v>
      </c>
      <c r="K73" s="119">
        <v>2917.9033597847142</v>
      </c>
      <c r="L73" s="119">
        <v>2711.8333754028304</v>
      </c>
      <c r="M73" s="119">
        <v>2655.2685594600807</v>
      </c>
    </row>
    <row r="74" spans="1:13" ht="20.399999999999999">
      <c r="A74" s="119" t="s">
        <v>334</v>
      </c>
      <c r="B74" s="119" t="s">
        <v>75</v>
      </c>
      <c r="C74" s="119">
        <v>0</v>
      </c>
      <c r="D74" s="119" t="s">
        <v>75</v>
      </c>
      <c r="E74" s="119" t="s">
        <v>75</v>
      </c>
      <c r="F74" s="119" t="s">
        <v>75</v>
      </c>
      <c r="G74" s="119" t="s">
        <v>75</v>
      </c>
      <c r="H74" s="119">
        <v>1.889</v>
      </c>
      <c r="I74" s="119">
        <v>1.889</v>
      </c>
      <c r="J74" s="119">
        <v>39.639000000000003</v>
      </c>
      <c r="K74" s="119">
        <v>1.889</v>
      </c>
      <c r="L74" s="119">
        <v>1.889</v>
      </c>
      <c r="M74" s="119">
        <v>0</v>
      </c>
    </row>
    <row r="75" spans="1:13" ht="20.399999999999999">
      <c r="A75" s="119" t="s">
        <v>335</v>
      </c>
      <c r="B75" s="119">
        <v>0</v>
      </c>
      <c r="C75" s="119">
        <v>0</v>
      </c>
      <c r="D75" s="119">
        <v>0</v>
      </c>
      <c r="E75" s="119">
        <v>0</v>
      </c>
      <c r="F75" s="119"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</row>
    <row r="76" spans="1:13" ht="20.399999999999999">
      <c r="A76" s="119" t="s">
        <v>336</v>
      </c>
      <c r="B76" s="119" t="s">
        <v>75</v>
      </c>
      <c r="C76" s="119" t="s">
        <v>75</v>
      </c>
      <c r="D76" s="119" t="s">
        <v>75</v>
      </c>
      <c r="E76" s="119" t="s">
        <v>75</v>
      </c>
      <c r="F76" s="119" t="s">
        <v>75</v>
      </c>
      <c r="G76" s="119" t="s">
        <v>75</v>
      </c>
      <c r="H76" s="119" t="s">
        <v>75</v>
      </c>
      <c r="I76" s="119" t="s">
        <v>75</v>
      </c>
      <c r="J76" s="119">
        <v>0</v>
      </c>
      <c r="K76" s="119" t="s">
        <v>75</v>
      </c>
      <c r="L76" s="119" t="s">
        <v>75</v>
      </c>
      <c r="M76" s="119" t="s">
        <v>75</v>
      </c>
    </row>
    <row r="77" spans="1:13" ht="20.399999999999999">
      <c r="A77" s="119" t="s">
        <v>337</v>
      </c>
      <c r="B77" s="119">
        <v>125</v>
      </c>
      <c r="C77" s="119">
        <v>125</v>
      </c>
      <c r="D77" s="119">
        <v>125</v>
      </c>
      <c r="E77" s="119">
        <v>125</v>
      </c>
      <c r="F77" s="119">
        <v>125</v>
      </c>
      <c r="G77" s="119">
        <v>125</v>
      </c>
      <c r="H77" s="119">
        <v>125</v>
      </c>
      <c r="I77" s="119">
        <v>125</v>
      </c>
      <c r="J77" s="119">
        <v>18.875</v>
      </c>
      <c r="K77" s="119">
        <v>118.85</v>
      </c>
      <c r="L77" s="119">
        <v>140.125</v>
      </c>
      <c r="M77" s="119">
        <v>140.125</v>
      </c>
    </row>
    <row r="78" spans="1:13" ht="30.6">
      <c r="A78" s="119" t="s">
        <v>338</v>
      </c>
      <c r="B78" s="119">
        <v>0</v>
      </c>
      <c r="C78" s="119">
        <v>0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9">
        <v>0</v>
      </c>
    </row>
    <row r="79" spans="1:13">
      <c r="A79" s="119" t="s">
        <v>339</v>
      </c>
      <c r="B79" s="119">
        <v>125</v>
      </c>
      <c r="C79" s="119">
        <v>125</v>
      </c>
      <c r="D79" s="119">
        <v>125</v>
      </c>
      <c r="E79" s="119">
        <v>125</v>
      </c>
      <c r="F79" s="119">
        <v>125</v>
      </c>
      <c r="G79" s="119">
        <v>125</v>
      </c>
      <c r="H79" s="119">
        <v>126.889</v>
      </c>
      <c r="I79" s="119">
        <v>126.889</v>
      </c>
      <c r="J79" s="119">
        <v>58.514000000000003</v>
      </c>
      <c r="K79" s="119">
        <v>120.739</v>
      </c>
      <c r="L79" s="119">
        <v>142.01400000000001</v>
      </c>
      <c r="M79" s="119">
        <v>140.125</v>
      </c>
    </row>
    <row r="80" spans="1:13" ht="20.399999999999999">
      <c r="A80" s="119" t="s">
        <v>340</v>
      </c>
      <c r="B80" s="119">
        <v>3355.7076666666667</v>
      </c>
      <c r="C80" s="119">
        <v>3440.7570000000001</v>
      </c>
      <c r="D80" s="119">
        <v>3404.1460000000002</v>
      </c>
      <c r="E80" s="119">
        <v>3222.22</v>
      </c>
      <c r="F80" s="119">
        <v>2974.9070000000002</v>
      </c>
      <c r="G80" s="119">
        <v>3083.0720000000001</v>
      </c>
      <c r="H80" s="119">
        <v>2249.1860000000001</v>
      </c>
      <c r="I80" s="119">
        <v>2504.0909999999999</v>
      </c>
      <c r="J80" s="119">
        <v>2092.2829999999999</v>
      </c>
      <c r="K80" s="119">
        <v>1986.6210000000001</v>
      </c>
      <c r="L80" s="119">
        <v>1592.433</v>
      </c>
      <c r="M80" s="119">
        <v>1555.4</v>
      </c>
    </row>
    <row r="81" spans="1:13" ht="20.399999999999999">
      <c r="A81" s="119" t="s">
        <v>341</v>
      </c>
      <c r="B81" s="119">
        <v>0</v>
      </c>
      <c r="C81" s="119">
        <v>0</v>
      </c>
      <c r="D81" s="119">
        <v>0</v>
      </c>
      <c r="E81" s="119">
        <v>0</v>
      </c>
      <c r="F81" s="119">
        <v>0</v>
      </c>
      <c r="G81" s="119">
        <v>0</v>
      </c>
      <c r="H81" s="119">
        <v>0</v>
      </c>
      <c r="I81" s="119">
        <v>0</v>
      </c>
      <c r="J81" s="119">
        <v>0</v>
      </c>
      <c r="K81" s="119">
        <v>0</v>
      </c>
      <c r="L81" s="119">
        <v>0</v>
      </c>
      <c r="M81" s="119">
        <v>0</v>
      </c>
    </row>
    <row r="82" spans="1:13" ht="30.6">
      <c r="A82" s="119" t="s">
        <v>342</v>
      </c>
      <c r="B82" s="119" t="s">
        <v>75</v>
      </c>
      <c r="C82" s="119" t="s">
        <v>75</v>
      </c>
      <c r="D82" s="119" t="s">
        <v>75</v>
      </c>
      <c r="E82" s="119" t="s">
        <v>75</v>
      </c>
      <c r="F82" s="119" t="s">
        <v>75</v>
      </c>
      <c r="G82" s="119" t="s">
        <v>75</v>
      </c>
      <c r="H82" s="119" t="s">
        <v>75</v>
      </c>
      <c r="I82" s="119" t="s">
        <v>75</v>
      </c>
      <c r="J82" s="119" t="s">
        <v>75</v>
      </c>
      <c r="K82" s="119" t="s">
        <v>75</v>
      </c>
      <c r="L82" s="119" t="s">
        <v>75</v>
      </c>
      <c r="M82" s="119" t="s">
        <v>75</v>
      </c>
    </row>
    <row r="83" spans="1:13" ht="20.399999999999999">
      <c r="A83" s="119" t="s">
        <v>343</v>
      </c>
      <c r="B83" s="119">
        <v>0</v>
      </c>
      <c r="C83" s="119">
        <v>0</v>
      </c>
      <c r="D83" s="119">
        <v>0</v>
      </c>
      <c r="E83" s="119">
        <v>0</v>
      </c>
      <c r="F83" s="119">
        <v>0</v>
      </c>
      <c r="G83" s="119">
        <v>0</v>
      </c>
      <c r="H83" s="119">
        <v>0</v>
      </c>
      <c r="I83" s="119">
        <v>0</v>
      </c>
      <c r="J83" s="119">
        <v>0</v>
      </c>
      <c r="K83" s="119">
        <v>-44.816200000000002</v>
      </c>
      <c r="L83" s="119">
        <v>-81.665000000000006</v>
      </c>
      <c r="M83" s="119">
        <v>-58.131</v>
      </c>
    </row>
    <row r="84" spans="1:13" ht="20.399999999999999">
      <c r="A84" s="119" t="s">
        <v>344</v>
      </c>
      <c r="B84" s="119" t="s">
        <v>75</v>
      </c>
      <c r="C84" s="119" t="s">
        <v>75</v>
      </c>
      <c r="D84" s="119" t="s">
        <v>75</v>
      </c>
      <c r="E84" s="119" t="s">
        <v>75</v>
      </c>
      <c r="F84" s="119" t="s">
        <v>75</v>
      </c>
      <c r="G84" s="119" t="s">
        <v>75</v>
      </c>
      <c r="H84" s="119" t="s">
        <v>75</v>
      </c>
      <c r="I84" s="119" t="s">
        <v>75</v>
      </c>
      <c r="J84" s="119" t="s">
        <v>75</v>
      </c>
      <c r="K84" s="119" t="s">
        <v>75</v>
      </c>
      <c r="L84" s="119" t="s">
        <v>75</v>
      </c>
      <c r="M84" s="119" t="s">
        <v>75</v>
      </c>
    </row>
    <row r="85" spans="1:13" ht="20.399999999999999">
      <c r="A85" s="119" t="s">
        <v>345</v>
      </c>
      <c r="B85" s="119" t="s">
        <v>75</v>
      </c>
      <c r="C85" s="119" t="s">
        <v>75</v>
      </c>
      <c r="D85" s="119" t="s">
        <v>75</v>
      </c>
      <c r="E85" s="119" t="s">
        <v>75</v>
      </c>
      <c r="F85" s="119" t="s">
        <v>75</v>
      </c>
      <c r="G85" s="119" t="s">
        <v>75</v>
      </c>
      <c r="H85" s="119" t="s">
        <v>75</v>
      </c>
      <c r="I85" s="119" t="s">
        <v>75</v>
      </c>
      <c r="J85" s="119" t="s">
        <v>75</v>
      </c>
      <c r="K85" s="119" t="s">
        <v>75</v>
      </c>
      <c r="L85" s="119" t="s">
        <v>75</v>
      </c>
      <c r="M85" s="119" t="s">
        <v>75</v>
      </c>
    </row>
    <row r="86" spans="1:13">
      <c r="A86" s="119" t="s">
        <v>346</v>
      </c>
      <c r="B86" s="119" t="s">
        <v>75</v>
      </c>
      <c r="C86" s="119" t="s">
        <v>75</v>
      </c>
      <c r="D86" s="119" t="s">
        <v>75</v>
      </c>
      <c r="E86" s="119" t="s">
        <v>75</v>
      </c>
      <c r="F86" s="119" t="s">
        <v>75</v>
      </c>
      <c r="G86" s="119" t="s">
        <v>75</v>
      </c>
      <c r="H86" s="119" t="s">
        <v>75</v>
      </c>
      <c r="I86" s="119" t="s">
        <v>75</v>
      </c>
      <c r="J86" s="119" t="s">
        <v>75</v>
      </c>
      <c r="K86" s="119" t="s">
        <v>75</v>
      </c>
      <c r="L86" s="119" t="s">
        <v>75</v>
      </c>
      <c r="M86" s="119" t="s">
        <v>75</v>
      </c>
    </row>
    <row r="87" spans="1:13">
      <c r="A87" s="119" t="s">
        <v>347</v>
      </c>
      <c r="B87" s="119" t="s">
        <v>75</v>
      </c>
      <c r="C87" s="119" t="s">
        <v>75</v>
      </c>
      <c r="D87" s="119" t="s">
        <v>75</v>
      </c>
      <c r="E87" s="119" t="s">
        <v>75</v>
      </c>
      <c r="F87" s="119" t="s">
        <v>75</v>
      </c>
      <c r="G87" s="119" t="s">
        <v>75</v>
      </c>
      <c r="H87" s="119" t="s">
        <v>75</v>
      </c>
      <c r="I87" s="119" t="s">
        <v>75</v>
      </c>
      <c r="J87" s="119" t="s">
        <v>75</v>
      </c>
      <c r="K87" s="119" t="s">
        <v>75</v>
      </c>
      <c r="L87" s="119" t="s">
        <v>75</v>
      </c>
      <c r="M87" s="119" t="s">
        <v>75</v>
      </c>
    </row>
    <row r="88" spans="1:13">
      <c r="A88" s="119" t="s">
        <v>348</v>
      </c>
      <c r="B88" s="119">
        <v>3355.7076666666667</v>
      </c>
      <c r="C88" s="119">
        <v>3440.7570000000001</v>
      </c>
      <c r="D88" s="119">
        <v>3404.1460000000002</v>
      </c>
      <c r="E88" s="119">
        <v>3222.22</v>
      </c>
      <c r="F88" s="119">
        <v>2974.9070000000002</v>
      </c>
      <c r="G88" s="119">
        <v>3083.0720000000001</v>
      </c>
      <c r="H88" s="119">
        <v>2249.1860000000001</v>
      </c>
      <c r="I88" s="119">
        <v>2504.0909999999999</v>
      </c>
      <c r="J88" s="119">
        <v>2092.2829999999999</v>
      </c>
      <c r="K88" s="119">
        <v>1941.8047999999999</v>
      </c>
      <c r="L88" s="119">
        <v>1510.768</v>
      </c>
      <c r="M88" s="119">
        <v>1497.269</v>
      </c>
    </row>
    <row r="90" spans="1:13">
      <c r="A90" s="118" t="s">
        <v>79</v>
      </c>
      <c r="B90" s="118" t="s">
        <v>75</v>
      </c>
      <c r="C90" s="118" t="s">
        <v>78</v>
      </c>
      <c r="D90" s="118" t="s">
        <v>78</v>
      </c>
      <c r="E90" s="118" t="s">
        <v>78</v>
      </c>
      <c r="F90" s="118" t="s">
        <v>78</v>
      </c>
      <c r="G90" s="118" t="s">
        <v>78</v>
      </c>
      <c r="H90" s="118" t="s">
        <v>78</v>
      </c>
      <c r="I90" s="118" t="s">
        <v>78</v>
      </c>
      <c r="J90" s="118" t="s">
        <v>78</v>
      </c>
      <c r="K90" s="118" t="s">
        <v>78</v>
      </c>
      <c r="L90" s="118" t="s">
        <v>78</v>
      </c>
      <c r="M90" s="118" t="s">
        <v>78</v>
      </c>
    </row>
    <row r="91" spans="1:13">
      <c r="A91" s="118" t="s">
        <v>77</v>
      </c>
      <c r="B91" s="118" t="s">
        <v>75</v>
      </c>
      <c r="C91" s="118">
        <v>1</v>
      </c>
      <c r="D91" s="118">
        <v>1</v>
      </c>
      <c r="E91" s="118">
        <v>1</v>
      </c>
      <c r="F91" s="118">
        <v>1</v>
      </c>
      <c r="G91" s="118">
        <v>1</v>
      </c>
      <c r="H91" s="118">
        <v>1</v>
      </c>
      <c r="I91" s="118">
        <v>1</v>
      </c>
      <c r="J91" s="118">
        <v>1</v>
      </c>
      <c r="K91" s="118">
        <v>1</v>
      </c>
      <c r="L91" s="118">
        <v>1</v>
      </c>
      <c r="M91" s="118">
        <v>1</v>
      </c>
    </row>
    <row r="92" spans="1:13">
      <c r="A92" s="118" t="s">
        <v>76</v>
      </c>
      <c r="B92" s="118" t="s">
        <v>75</v>
      </c>
      <c r="C92" s="118" t="s">
        <v>74</v>
      </c>
      <c r="D92" s="118" t="s">
        <v>74</v>
      </c>
      <c r="E92" s="118" t="s">
        <v>74</v>
      </c>
      <c r="F92" s="118" t="s">
        <v>74</v>
      </c>
      <c r="G92" s="118" t="s">
        <v>74</v>
      </c>
      <c r="H92" s="118" t="s">
        <v>74</v>
      </c>
      <c r="I92" s="118" t="s">
        <v>74</v>
      </c>
      <c r="J92" s="118" t="s">
        <v>74</v>
      </c>
      <c r="K92" s="118" t="s">
        <v>74</v>
      </c>
      <c r="L92" s="118" t="s">
        <v>74</v>
      </c>
      <c r="M92" s="118" t="s">
        <v>74</v>
      </c>
    </row>
    <row r="95" spans="1:13">
      <c r="A95" s="120" t="s">
        <v>73</v>
      </c>
    </row>
  </sheetData>
  <mergeCells count="2">
    <mergeCell ref="A2:K2"/>
    <mergeCell ref="B3:L3"/>
  </mergeCells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2015-02-10T08:00:00+00:00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0AC373-B79B-4A6A-ABB4-5BC248276037}"/>
</file>

<file path=customXml/itemProps2.xml><?xml version="1.0" encoding="utf-8"?>
<ds:datastoreItem xmlns:ds="http://schemas.openxmlformats.org/officeDocument/2006/customXml" ds:itemID="{2F8D8C74-B486-4A9C-9C29-825777573B69}"/>
</file>

<file path=customXml/itemProps3.xml><?xml version="1.0" encoding="utf-8"?>
<ds:datastoreItem xmlns:ds="http://schemas.openxmlformats.org/officeDocument/2006/customXml" ds:itemID="{78BC933A-EB37-4A9D-965C-55EA43D473D5}"/>
</file>

<file path=customXml/itemProps4.xml><?xml version="1.0" encoding="utf-8"?>
<ds:datastoreItem xmlns:ds="http://schemas.openxmlformats.org/officeDocument/2006/customXml" ds:itemID="{B4CEC19F-EDF4-4F94-A3E6-8CEC80904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Errata Exhibit No.___(MPG-40)a</vt:lpstr>
      <vt:lpstr>Exhibit No.___(MPG-40)b</vt:lpstr>
      <vt:lpstr>Errata Exhibit No.___(MPG-40)c</vt:lpstr>
      <vt:lpstr>MPG-40_S&amp;P_Workpaper</vt:lpstr>
      <vt:lpstr>S&amp;P_Income Statement</vt:lpstr>
      <vt:lpstr>S&amp;P_Balance Sheet</vt:lpstr>
      <vt:lpstr>'Errata Exhibit No.___(MPG-40)a'!Print_Area</vt:lpstr>
      <vt:lpstr>'Exhibit No.___(MPG-40)b'!Print_Area</vt:lpstr>
      <vt:lpstr>'MPG-40_S&amp;P_Workpaper'!Print_Area</vt:lpstr>
    </vt:vector>
  </TitlesOfParts>
  <Company>Brubaker &amp; Associates,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Walters</dc:creator>
  <cp:lastModifiedBy>Michael P. Gorman</cp:lastModifiedBy>
  <cp:lastPrinted>2015-02-09T19:56:55Z</cp:lastPrinted>
  <dcterms:created xsi:type="dcterms:W3CDTF">2014-09-26T13:33:14Z</dcterms:created>
  <dcterms:modified xsi:type="dcterms:W3CDTF">2015-02-09T20:07:29Z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