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3.xml" ContentType="application/vnd.ms-office.activeX+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activeX/activeX4.bin" ContentType="application/vnd.ms-office.activeX"/>
  <Override PartName="/xl/activeX/activeX4.xml" ContentType="application/vnd.ms-office.activeX+xml"/>
  <Override PartName="/xl/activeX/activeX3.bin" ContentType="application/vnd.ms-office.activeX"/>
  <Override PartName="/xl/comments1.xml" ContentType="application/vnd.openxmlformats-officedocument.spreadsheetml.comments+xml"/>
  <Override PartName="/xl/activeX/activeX2.bin" ContentType="application/vnd.ms-office.activeX"/>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Z:\ariel\Non-Confidential Workpapers\"/>
    </mc:Choice>
  </mc:AlternateContent>
  <xr:revisionPtr revIDLastSave="0" documentId="13_ncr:1_{A9459483-ECBC-4B75-A827-FAA54B2EFEC0}" xr6:coauthVersionLast="47" xr6:coauthVersionMax="47" xr10:uidLastSave="{00000000-0000-0000-0000-000000000000}"/>
  <bookViews>
    <workbookView xWindow="-120" yWindow="-120" windowWidth="29040" windowHeight="15990" xr2:uid="{00000000-000D-0000-FFFF-FFFF00000000}"/>
  </bookViews>
  <sheets>
    <sheet name="Prices" sheetId="1" r:id="rId1"/>
    <sheet name="Sheet1" sheetId="10" r:id="rId2"/>
    <sheet name="ICE Prices" sheetId="8" r:id="rId3"/>
    <sheet name="Rollover" sheetId="3" r:id="rId4"/>
    <sheet name="Source File" sheetId="7" r:id="rId5"/>
    <sheet name="POD Mapping" sheetId="6" r:id="rId6"/>
    <sheet name="copy" sheetId="9" r:id="rId7"/>
  </sheets>
  <externalReferences>
    <externalReference r:id="rId8"/>
    <externalReference r:id="rId9"/>
  </externalReferences>
  <definedNames>
    <definedName name="BaseValuationDate">Prices!$D$5</definedName>
    <definedName name="Commodity">Prices!$E$3:$BC$3</definedName>
    <definedName name="DataType">Prices!$E$2:$BC$2</definedName>
    <definedName name="DateRange">Prices!$B$36:$B$387</definedName>
    <definedName name="End_Date">'ICE Prices'!$C$3</definedName>
    <definedName name="FilePath" localSheetId="2">'ICE Prices'!$AU$2</definedName>
    <definedName name="FilePath">'Source File'!$C$5</definedName>
    <definedName name="FirstTenorStartDate">Prices!$B$36</definedName>
    <definedName name="FPC_Endur">'POD Mapping'!$C$3:$F$52</definedName>
    <definedName name="Gas_Index">'ICE Prices'!$AW$6:$AW$12</definedName>
    <definedName name="ICE_NG_POD">'ICE Prices'!$AX$6:$AX$13</definedName>
    <definedName name="ICE_Power_POD">'ICE Prices'!$AU$6:$AU$26</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PeakType">Prices!$E$8:$BC$8</definedName>
    <definedName name="PFName">'Source File'!$C$6</definedName>
    <definedName name="POD">Prices!$E$4:$BC$4</definedName>
    <definedName name="Power_Index">'ICE Prices'!$AT$6:$AT$26</definedName>
    <definedName name="Primary_POD">'POD Mapping'!$J$3:$J$10</definedName>
    <definedName name="_xlnm.Print_Area" localSheetId="5">'POD Mapping'!$C$31:$E$48</definedName>
    <definedName name="RolloverDates" localSheetId="1">[1]Rollover!$C$5:$E$279</definedName>
    <definedName name="RolloverDates">Rollover!$C$5:$E$279</definedName>
    <definedName name="Start_Date">'ICE Prices'!$C$2</definedName>
    <definedName name="Tab_Curve_NG">'ICE Prices'!$AW$6:$AX$12</definedName>
    <definedName name="Tab_Curve_Power">'ICE Prices'!$AT$6:$AU$26</definedName>
    <definedName name="tariffs">[2]Tariffs!$A$5:$K$24</definedName>
    <definedName name="ValuationDate" localSheetId="1">[1]Prices!$B$3</definedName>
    <definedName name="ValuationDate">Prices!$B$3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W33" i="1" l="1"/>
  <c r="CW34" i="1"/>
  <c r="CW35" i="1"/>
  <c r="CQ33" i="1"/>
  <c r="CR33" i="1"/>
  <c r="CS33" i="1"/>
  <c r="CT33" i="1"/>
  <c r="CU33" i="1"/>
  <c r="CV33" i="1"/>
  <c r="CQ34" i="1"/>
  <c r="CR34" i="1"/>
  <c r="CS34" i="1"/>
  <c r="CT34" i="1"/>
  <c r="CU34" i="1"/>
  <c r="CV34" i="1"/>
  <c r="CQ35" i="1"/>
  <c r="CR35" i="1"/>
  <c r="CS35" i="1"/>
  <c r="CT35" i="1"/>
  <c r="CU35" i="1"/>
  <c r="CV35" i="1"/>
  <c r="CO33" i="1"/>
  <c r="CK33" i="1" s="1"/>
  <c r="CP33" i="1"/>
  <c r="CP34" i="1"/>
  <c r="CO34" i="1" s="1"/>
  <c r="CO35" i="1"/>
  <c r="CP35" i="1"/>
  <c r="CG33" i="1"/>
  <c r="CG34" i="1" s="1"/>
  <c r="CG35" i="1" s="1"/>
  <c r="CG36" i="1" s="1"/>
  <c r="CG37" i="1" s="1"/>
  <c r="CG38" i="1" s="1"/>
  <c r="BQ33" i="1"/>
  <c r="BR33" i="1"/>
  <c r="BS33" i="1"/>
  <c r="BT33" i="1"/>
  <c r="BU33" i="1"/>
  <c r="BV33" i="1"/>
  <c r="BQ34" i="1"/>
  <c r="BR34" i="1"/>
  <c r="BS34" i="1"/>
  <c r="BT34" i="1"/>
  <c r="BU34" i="1"/>
  <c r="BV34" i="1"/>
  <c r="BQ35" i="1"/>
  <c r="BR35" i="1"/>
  <c r="BS35" i="1"/>
  <c r="BT35" i="1"/>
  <c r="BU35" i="1"/>
  <c r="BV35" i="1"/>
  <c r="BJ33" i="1"/>
  <c r="BK33" i="1"/>
  <c r="BL33" i="1"/>
  <c r="BM33" i="1"/>
  <c r="BN33" i="1"/>
  <c r="BP33" i="1"/>
  <c r="BJ34" i="1"/>
  <c r="BK34" i="1"/>
  <c r="BN34" i="1" s="1"/>
  <c r="BL34" i="1"/>
  <c r="BM34" i="1"/>
  <c r="BP34" i="1"/>
  <c r="BJ35" i="1"/>
  <c r="BK35" i="1"/>
  <c r="BL35" i="1"/>
  <c r="BM35" i="1"/>
  <c r="BN35" i="1"/>
  <c r="BP35" i="1"/>
  <c r="CJ33" i="1" l="1"/>
  <c r="CN33" i="1"/>
  <c r="CK34" i="1"/>
  <c r="CH35" i="1"/>
  <c r="CL35" i="1"/>
  <c r="CK35" i="1"/>
  <c r="CM35" i="1"/>
  <c r="CH33" i="1"/>
  <c r="CL33" i="1"/>
  <c r="CI34" i="1"/>
  <c r="CJ35" i="1"/>
  <c r="CN35" i="1"/>
  <c r="CI33" i="1"/>
  <c r="CM33" i="1"/>
  <c r="CN34" i="1"/>
  <c r="CM34" i="1"/>
  <c r="CJ34" i="1"/>
  <c r="CI35" i="1"/>
  <c r="CL34" i="1"/>
  <c r="CH34" i="1"/>
  <c r="AE37" i="1" l="1"/>
  <c r="AF37" i="1"/>
  <c r="AE38" i="1"/>
  <c r="AF38" i="1"/>
  <c r="AE39" i="1"/>
  <c r="AF39" i="1"/>
  <c r="AE40" i="1"/>
  <c r="AF40" i="1"/>
  <c r="AE41" i="1"/>
  <c r="AF41" i="1"/>
  <c r="AE42" i="1"/>
  <c r="AF42" i="1"/>
  <c r="AE43" i="1"/>
  <c r="AF43" i="1"/>
  <c r="AE44" i="1"/>
  <c r="AF44" i="1"/>
  <c r="AE45" i="1"/>
  <c r="AF45" i="1"/>
  <c r="AE46" i="1"/>
  <c r="AF46" i="1"/>
  <c r="AE47" i="1"/>
  <c r="AF47" i="1"/>
  <c r="AE48" i="1"/>
  <c r="AF48" i="1"/>
  <c r="AE49" i="1"/>
  <c r="AF49" i="1"/>
  <c r="AE50" i="1"/>
  <c r="AF50" i="1"/>
  <c r="AE51" i="1"/>
  <c r="AF51" i="1"/>
  <c r="AE52" i="1"/>
  <c r="AF52" i="1"/>
  <c r="AE53" i="1"/>
  <c r="AF53" i="1"/>
  <c r="AE54" i="1"/>
  <c r="AF54" i="1"/>
  <c r="AE55" i="1"/>
  <c r="AF55" i="1"/>
  <c r="AE56" i="1"/>
  <c r="AF56" i="1"/>
  <c r="AE57" i="1"/>
  <c r="AF57" i="1"/>
  <c r="AE58" i="1"/>
  <c r="AF58" i="1"/>
  <c r="AE59" i="1"/>
  <c r="AF59" i="1"/>
  <c r="AE60" i="1"/>
  <c r="AF60" i="1"/>
  <c r="AE61" i="1"/>
  <c r="AF61" i="1"/>
  <c r="AE62" i="1"/>
  <c r="AF62" i="1"/>
  <c r="AE63" i="1"/>
  <c r="AF63" i="1"/>
  <c r="AE64" i="1"/>
  <c r="AF64" i="1"/>
  <c r="AE65" i="1"/>
  <c r="AF65" i="1"/>
  <c r="AE66" i="1"/>
  <c r="AF66" i="1"/>
  <c r="AE67" i="1"/>
  <c r="AF67" i="1"/>
  <c r="AE68" i="1"/>
  <c r="AF68" i="1"/>
  <c r="AE69" i="1"/>
  <c r="AF69" i="1"/>
  <c r="AE70" i="1"/>
  <c r="AF70" i="1"/>
  <c r="AE71" i="1"/>
  <c r="AF71" i="1"/>
  <c r="AE72" i="1"/>
  <c r="AF72" i="1"/>
  <c r="AE73" i="1"/>
  <c r="AF73" i="1"/>
  <c r="AE74" i="1"/>
  <c r="AF74" i="1"/>
  <c r="AE75" i="1"/>
  <c r="AF75" i="1"/>
  <c r="AE76" i="1"/>
  <c r="AF76" i="1"/>
  <c r="AE77" i="1"/>
  <c r="AF77" i="1"/>
  <c r="AE78" i="1"/>
  <c r="AF78" i="1"/>
  <c r="AE79" i="1"/>
  <c r="AF79" i="1"/>
  <c r="AE80" i="1"/>
  <c r="AF80" i="1"/>
  <c r="AE81" i="1"/>
  <c r="AF81" i="1"/>
  <c r="AE82" i="1"/>
  <c r="AF82" i="1"/>
  <c r="AE83" i="1"/>
  <c r="AF83" i="1"/>
  <c r="AE84" i="1"/>
  <c r="AF84" i="1"/>
  <c r="AE85" i="1"/>
  <c r="AF85" i="1"/>
  <c r="AE86" i="1"/>
  <c r="AF86" i="1"/>
  <c r="AE87" i="1"/>
  <c r="AF87" i="1"/>
  <c r="AE88" i="1"/>
  <c r="AF88" i="1"/>
  <c r="AE89" i="1"/>
  <c r="AF89" i="1"/>
  <c r="AE90" i="1"/>
  <c r="AF90" i="1"/>
  <c r="AE91" i="1"/>
  <c r="AF91" i="1"/>
  <c r="AE92" i="1"/>
  <c r="AF92" i="1"/>
  <c r="AE93" i="1"/>
  <c r="AF93" i="1"/>
  <c r="AE94" i="1"/>
  <c r="AF94" i="1"/>
  <c r="AE95" i="1"/>
  <c r="AF95" i="1"/>
  <c r="AE96" i="1"/>
  <c r="AF96" i="1"/>
  <c r="AE97" i="1"/>
  <c r="AF97" i="1"/>
  <c r="AE98" i="1"/>
  <c r="AF98" i="1"/>
  <c r="AE99" i="1"/>
  <c r="AF99" i="1"/>
  <c r="AE100" i="1"/>
  <c r="AF100" i="1"/>
  <c r="AE101" i="1"/>
  <c r="AF101" i="1"/>
  <c r="AE102" i="1"/>
  <c r="AF102" i="1"/>
  <c r="AE103" i="1"/>
  <c r="AF103" i="1"/>
  <c r="AE104" i="1"/>
  <c r="AF104" i="1"/>
  <c r="AE105" i="1"/>
  <c r="AF105" i="1"/>
  <c r="AE106" i="1"/>
  <c r="AF106" i="1"/>
  <c r="AE107" i="1"/>
  <c r="AF107" i="1"/>
  <c r="AE108" i="1"/>
  <c r="AF108" i="1"/>
  <c r="AE109" i="1"/>
  <c r="AF109" i="1"/>
  <c r="AE110" i="1"/>
  <c r="AF110" i="1"/>
  <c r="AE111" i="1"/>
  <c r="AF111" i="1"/>
  <c r="AE112" i="1"/>
  <c r="AF112" i="1"/>
  <c r="AE113" i="1"/>
  <c r="AF113" i="1"/>
  <c r="AE114" i="1"/>
  <c r="AF114" i="1"/>
  <c r="AE115" i="1"/>
  <c r="AF115" i="1"/>
  <c r="AE116" i="1"/>
  <c r="AF116" i="1"/>
  <c r="AE117" i="1"/>
  <c r="AF117" i="1"/>
  <c r="AE118" i="1"/>
  <c r="AF118" i="1"/>
  <c r="AE119" i="1"/>
  <c r="AF119" i="1"/>
  <c r="AE120" i="1"/>
  <c r="AF120" i="1"/>
  <c r="AE121" i="1"/>
  <c r="AF121" i="1"/>
  <c r="AE122" i="1"/>
  <c r="AF122" i="1"/>
  <c r="AE123" i="1"/>
  <c r="AF123" i="1"/>
  <c r="AE124" i="1"/>
  <c r="AF124" i="1"/>
  <c r="AE125" i="1"/>
  <c r="AF125" i="1"/>
  <c r="AE126" i="1"/>
  <c r="AF126" i="1"/>
  <c r="AE127" i="1"/>
  <c r="AF127" i="1"/>
  <c r="AE128" i="1"/>
  <c r="AF128" i="1"/>
  <c r="AE129" i="1"/>
  <c r="AF129" i="1"/>
  <c r="AE130" i="1"/>
  <c r="AF130" i="1"/>
  <c r="AE131" i="1"/>
  <c r="AF131" i="1"/>
  <c r="AE132" i="1"/>
  <c r="AF132" i="1"/>
  <c r="AE133" i="1"/>
  <c r="AF133" i="1"/>
  <c r="AE134" i="1"/>
  <c r="AF134" i="1"/>
  <c r="AE135" i="1"/>
  <c r="AF135" i="1"/>
  <c r="AE136" i="1"/>
  <c r="AF136" i="1"/>
  <c r="AE137" i="1"/>
  <c r="AF137" i="1"/>
  <c r="AE138" i="1"/>
  <c r="AF138" i="1"/>
  <c r="AE139" i="1"/>
  <c r="AF139" i="1"/>
  <c r="AE140" i="1"/>
  <c r="AF140" i="1"/>
  <c r="AE141" i="1"/>
  <c r="AF141" i="1"/>
  <c r="AE142" i="1"/>
  <c r="AF142" i="1"/>
  <c r="AE143" i="1"/>
  <c r="AF143" i="1"/>
  <c r="AE144" i="1"/>
  <c r="AF144" i="1"/>
  <c r="AE145" i="1"/>
  <c r="AF145" i="1"/>
  <c r="AE146" i="1"/>
  <c r="AF146" i="1"/>
  <c r="AE147" i="1"/>
  <c r="AF147" i="1"/>
  <c r="AE148" i="1"/>
  <c r="AF148" i="1"/>
  <c r="AE149" i="1"/>
  <c r="AF149" i="1"/>
  <c r="AE150" i="1"/>
  <c r="AF150" i="1"/>
  <c r="AE151" i="1"/>
  <c r="AF151" i="1"/>
  <c r="AE152" i="1"/>
  <c r="AF152" i="1"/>
  <c r="AE153" i="1"/>
  <c r="AF153" i="1"/>
  <c r="AE154" i="1"/>
  <c r="AF154" i="1"/>
  <c r="AE155" i="1"/>
  <c r="AF155" i="1"/>
  <c r="AE156" i="1"/>
  <c r="AF156" i="1"/>
  <c r="AE157" i="1"/>
  <c r="AF157" i="1"/>
  <c r="AE158" i="1"/>
  <c r="AF158" i="1"/>
  <c r="AE159" i="1"/>
  <c r="AF159" i="1"/>
  <c r="AE160" i="1"/>
  <c r="AF160" i="1"/>
  <c r="AE161" i="1"/>
  <c r="AF161" i="1"/>
  <c r="AE162" i="1"/>
  <c r="AF162" i="1"/>
  <c r="AE163" i="1"/>
  <c r="AF163" i="1"/>
  <c r="AE164" i="1"/>
  <c r="AF164" i="1"/>
  <c r="AE165" i="1"/>
  <c r="AF165" i="1"/>
  <c r="AE166" i="1"/>
  <c r="AF166" i="1"/>
  <c r="AE167" i="1"/>
  <c r="AF167" i="1"/>
  <c r="AE168" i="1"/>
  <c r="AF168" i="1"/>
  <c r="AE169" i="1"/>
  <c r="AF169" i="1"/>
  <c r="AE170" i="1"/>
  <c r="AF170" i="1"/>
  <c r="AE171" i="1"/>
  <c r="AF171" i="1"/>
  <c r="AE172" i="1"/>
  <c r="AF172" i="1"/>
  <c r="AE173" i="1"/>
  <c r="AF173" i="1"/>
  <c r="AE174" i="1"/>
  <c r="AF174" i="1"/>
  <c r="AE175" i="1"/>
  <c r="AF175" i="1"/>
  <c r="AE176" i="1"/>
  <c r="AF176" i="1"/>
  <c r="AE177" i="1"/>
  <c r="AF177" i="1"/>
  <c r="AE178" i="1"/>
  <c r="AF178" i="1"/>
  <c r="AE179" i="1"/>
  <c r="AF179" i="1"/>
  <c r="AE180" i="1"/>
  <c r="AF180" i="1"/>
  <c r="AE181" i="1"/>
  <c r="AF181" i="1"/>
  <c r="AE182" i="1"/>
  <c r="AF182" i="1"/>
  <c r="AE183" i="1"/>
  <c r="AF183" i="1"/>
  <c r="AE184" i="1"/>
  <c r="AF184" i="1"/>
  <c r="AE185" i="1"/>
  <c r="AF185" i="1"/>
  <c r="AE186" i="1"/>
  <c r="AF186" i="1"/>
  <c r="AE187" i="1"/>
  <c r="AF187" i="1"/>
  <c r="AE188" i="1"/>
  <c r="AF188" i="1"/>
  <c r="AE189" i="1"/>
  <c r="AF189" i="1"/>
  <c r="AE190" i="1"/>
  <c r="AF190" i="1"/>
  <c r="AE191" i="1"/>
  <c r="AF191" i="1"/>
  <c r="AE192" i="1"/>
  <c r="AF192" i="1"/>
  <c r="AE193" i="1"/>
  <c r="AF193" i="1"/>
  <c r="AE194" i="1"/>
  <c r="AF194" i="1"/>
  <c r="AE195" i="1"/>
  <c r="AF195" i="1"/>
  <c r="AE196" i="1"/>
  <c r="AF196" i="1"/>
  <c r="AE197" i="1"/>
  <c r="AF197" i="1"/>
  <c r="AE198" i="1"/>
  <c r="AF198" i="1"/>
  <c r="AE199" i="1"/>
  <c r="AF199" i="1"/>
  <c r="AE200" i="1"/>
  <c r="AF200" i="1"/>
  <c r="AE201" i="1"/>
  <c r="AF201" i="1"/>
  <c r="AE202" i="1"/>
  <c r="AF202" i="1"/>
  <c r="AE203" i="1"/>
  <c r="AF203" i="1"/>
  <c r="AE204" i="1"/>
  <c r="AF204" i="1"/>
  <c r="AE205" i="1"/>
  <c r="AF205" i="1"/>
  <c r="AE206" i="1"/>
  <c r="AF206" i="1"/>
  <c r="AE207" i="1"/>
  <c r="AF207" i="1"/>
  <c r="AE208" i="1"/>
  <c r="AF208" i="1"/>
  <c r="AE209" i="1"/>
  <c r="AF209" i="1"/>
  <c r="AE210" i="1"/>
  <c r="AF210" i="1"/>
  <c r="AE211" i="1"/>
  <c r="AF211" i="1"/>
  <c r="AE212" i="1"/>
  <c r="AF212" i="1"/>
  <c r="AE213" i="1"/>
  <c r="AF213" i="1"/>
  <c r="AE214" i="1"/>
  <c r="AF214" i="1"/>
  <c r="AE215" i="1"/>
  <c r="AF215" i="1"/>
  <c r="AE216" i="1"/>
  <c r="AF216" i="1"/>
  <c r="AE217" i="1"/>
  <c r="AF217" i="1"/>
  <c r="AE218" i="1"/>
  <c r="AF218" i="1"/>
  <c r="AE219" i="1"/>
  <c r="AF219" i="1"/>
  <c r="AE220" i="1"/>
  <c r="AF220" i="1"/>
  <c r="AE221" i="1"/>
  <c r="AF221" i="1"/>
  <c r="AE222" i="1"/>
  <c r="AF222" i="1"/>
  <c r="AE223" i="1"/>
  <c r="AF223" i="1"/>
  <c r="AE224" i="1"/>
  <c r="AF224" i="1"/>
  <c r="AE225" i="1"/>
  <c r="AF225" i="1"/>
  <c r="AE226" i="1"/>
  <c r="AF226" i="1"/>
  <c r="AE227" i="1"/>
  <c r="AF227" i="1"/>
  <c r="AE228" i="1"/>
  <c r="AF228" i="1"/>
  <c r="AE229" i="1"/>
  <c r="AF229" i="1"/>
  <c r="AE230" i="1"/>
  <c r="AF230" i="1"/>
  <c r="AE231" i="1"/>
  <c r="AF231" i="1"/>
  <c r="AE232" i="1"/>
  <c r="AF232" i="1"/>
  <c r="AE233" i="1"/>
  <c r="AF233" i="1"/>
  <c r="AE234" i="1"/>
  <c r="AF234" i="1"/>
  <c r="AE235" i="1"/>
  <c r="AF235" i="1"/>
  <c r="AE236" i="1"/>
  <c r="AF236" i="1"/>
  <c r="AE237" i="1"/>
  <c r="AF237" i="1"/>
  <c r="AE238" i="1"/>
  <c r="AF238" i="1"/>
  <c r="AE239" i="1"/>
  <c r="AF239" i="1"/>
  <c r="AE240" i="1"/>
  <c r="AF240" i="1"/>
  <c r="AE241" i="1"/>
  <c r="AF241" i="1"/>
  <c r="AE242" i="1"/>
  <c r="AF242" i="1"/>
  <c r="AE243" i="1"/>
  <c r="AF243" i="1"/>
  <c r="AE244" i="1"/>
  <c r="AF244" i="1"/>
  <c r="AE245" i="1"/>
  <c r="AF245" i="1"/>
  <c r="AE246" i="1"/>
  <c r="AF246" i="1"/>
  <c r="AE247" i="1"/>
  <c r="AF247" i="1"/>
  <c r="AE248" i="1"/>
  <c r="AF248" i="1"/>
  <c r="AE249" i="1"/>
  <c r="AF249" i="1"/>
  <c r="AE250" i="1"/>
  <c r="AF250" i="1"/>
  <c r="AE251" i="1"/>
  <c r="AF251" i="1"/>
  <c r="AE252" i="1"/>
  <c r="AF252" i="1"/>
  <c r="AE253" i="1"/>
  <c r="AF253" i="1"/>
  <c r="AE254" i="1"/>
  <c r="AF254" i="1"/>
  <c r="AE255" i="1"/>
  <c r="AF255" i="1"/>
  <c r="AE256" i="1"/>
  <c r="AF256" i="1"/>
  <c r="AE257" i="1"/>
  <c r="AF257" i="1"/>
  <c r="AE258" i="1"/>
  <c r="AF258" i="1"/>
  <c r="AE259" i="1"/>
  <c r="AF259" i="1"/>
  <c r="AE260" i="1"/>
  <c r="AF260" i="1"/>
  <c r="AE261" i="1"/>
  <c r="AF261" i="1"/>
  <c r="AE262" i="1"/>
  <c r="AF262" i="1"/>
  <c r="AE263" i="1"/>
  <c r="AF263" i="1"/>
  <c r="AE264" i="1"/>
  <c r="AF264" i="1"/>
  <c r="AE265" i="1"/>
  <c r="AF265" i="1"/>
  <c r="AE266" i="1"/>
  <c r="AF266" i="1"/>
  <c r="AE267" i="1"/>
  <c r="AF267" i="1"/>
  <c r="AE268" i="1"/>
  <c r="AF268" i="1"/>
  <c r="AE269" i="1"/>
  <c r="AF269" i="1"/>
  <c r="AE270" i="1"/>
  <c r="AF270" i="1"/>
  <c r="AE271" i="1"/>
  <c r="AF271" i="1"/>
  <c r="AE272" i="1"/>
  <c r="AF272" i="1"/>
  <c r="AE273" i="1"/>
  <c r="AF273" i="1"/>
  <c r="AE274" i="1"/>
  <c r="AF274" i="1"/>
  <c r="AE275" i="1"/>
  <c r="AF275" i="1"/>
  <c r="AE276" i="1"/>
  <c r="AF276" i="1"/>
  <c r="AE277" i="1"/>
  <c r="AF277" i="1"/>
  <c r="AE278" i="1"/>
  <c r="AF278" i="1"/>
  <c r="AE279" i="1"/>
  <c r="AF279" i="1"/>
  <c r="AE280" i="1"/>
  <c r="AF280" i="1"/>
  <c r="AE281" i="1"/>
  <c r="AF281" i="1"/>
  <c r="AE282" i="1"/>
  <c r="AF282" i="1"/>
  <c r="AE283" i="1"/>
  <c r="AF283" i="1"/>
  <c r="AE284" i="1"/>
  <c r="AF284" i="1"/>
  <c r="AF36" i="1"/>
  <c r="AE36" i="1"/>
  <c r="O37" i="1"/>
  <c r="P37" i="1"/>
  <c r="O38" i="1"/>
  <c r="P38" i="1"/>
  <c r="O39" i="1"/>
  <c r="P39" i="1"/>
  <c r="O40" i="1"/>
  <c r="P40" i="1"/>
  <c r="O41" i="1"/>
  <c r="P41" i="1"/>
  <c r="O42" i="1"/>
  <c r="P42" i="1"/>
  <c r="O43" i="1"/>
  <c r="P43" i="1"/>
  <c r="O44" i="1"/>
  <c r="P44" i="1"/>
  <c r="O45" i="1"/>
  <c r="P45" i="1"/>
  <c r="O46" i="1"/>
  <c r="P46" i="1"/>
  <c r="O47" i="1"/>
  <c r="P47" i="1"/>
  <c r="O48" i="1"/>
  <c r="P48" i="1"/>
  <c r="O49" i="1"/>
  <c r="P49" i="1"/>
  <c r="O50" i="1"/>
  <c r="P50" i="1"/>
  <c r="O51" i="1"/>
  <c r="P51" i="1"/>
  <c r="O52" i="1"/>
  <c r="P52" i="1"/>
  <c r="O53" i="1"/>
  <c r="P53" i="1"/>
  <c r="O54" i="1"/>
  <c r="P54" i="1"/>
  <c r="O55" i="1"/>
  <c r="P55" i="1"/>
  <c r="O56" i="1"/>
  <c r="P56" i="1"/>
  <c r="O57" i="1"/>
  <c r="P57" i="1"/>
  <c r="O58" i="1"/>
  <c r="P58" i="1"/>
  <c r="O59" i="1"/>
  <c r="P59" i="1"/>
  <c r="O60" i="1"/>
  <c r="P60" i="1"/>
  <c r="O61" i="1"/>
  <c r="P61" i="1"/>
  <c r="O62" i="1"/>
  <c r="P62" i="1"/>
  <c r="O63" i="1"/>
  <c r="P63" i="1"/>
  <c r="O64" i="1"/>
  <c r="P64" i="1"/>
  <c r="O65" i="1"/>
  <c r="P65" i="1"/>
  <c r="O66" i="1"/>
  <c r="P66" i="1"/>
  <c r="O67" i="1"/>
  <c r="P67" i="1"/>
  <c r="O68" i="1"/>
  <c r="P68" i="1"/>
  <c r="O69" i="1"/>
  <c r="P69" i="1"/>
  <c r="O70" i="1"/>
  <c r="P70" i="1"/>
  <c r="O71" i="1"/>
  <c r="P71" i="1"/>
  <c r="O72" i="1"/>
  <c r="P72" i="1"/>
  <c r="O73" i="1"/>
  <c r="P73" i="1"/>
  <c r="O74" i="1"/>
  <c r="P74" i="1"/>
  <c r="O75" i="1"/>
  <c r="P75" i="1"/>
  <c r="O76" i="1"/>
  <c r="P76" i="1"/>
  <c r="O77" i="1"/>
  <c r="P77" i="1"/>
  <c r="O78" i="1"/>
  <c r="P78" i="1"/>
  <c r="O79" i="1"/>
  <c r="P79" i="1"/>
  <c r="O80" i="1"/>
  <c r="P80" i="1"/>
  <c r="O81" i="1"/>
  <c r="P81" i="1"/>
  <c r="O82" i="1"/>
  <c r="P82" i="1"/>
  <c r="O83" i="1"/>
  <c r="P83" i="1"/>
  <c r="O84" i="1"/>
  <c r="P84" i="1"/>
  <c r="O85" i="1"/>
  <c r="P85" i="1"/>
  <c r="O86" i="1"/>
  <c r="P86" i="1"/>
  <c r="O87" i="1"/>
  <c r="P87" i="1"/>
  <c r="O88" i="1"/>
  <c r="P88" i="1"/>
  <c r="O89" i="1"/>
  <c r="P89" i="1"/>
  <c r="O90" i="1"/>
  <c r="P90" i="1"/>
  <c r="O91" i="1"/>
  <c r="P91" i="1"/>
  <c r="O92" i="1"/>
  <c r="P92" i="1"/>
  <c r="O93" i="1"/>
  <c r="P93" i="1"/>
  <c r="O94" i="1"/>
  <c r="P94" i="1"/>
  <c r="O95" i="1"/>
  <c r="P95" i="1"/>
  <c r="O96" i="1"/>
  <c r="P96" i="1"/>
  <c r="O97" i="1"/>
  <c r="P97" i="1"/>
  <c r="O98" i="1"/>
  <c r="P98" i="1"/>
  <c r="O99" i="1"/>
  <c r="P99" i="1"/>
  <c r="O100" i="1"/>
  <c r="P100" i="1"/>
  <c r="O101" i="1"/>
  <c r="P101" i="1"/>
  <c r="O102" i="1"/>
  <c r="P102" i="1"/>
  <c r="O103" i="1"/>
  <c r="P103" i="1"/>
  <c r="O104" i="1"/>
  <c r="P104" i="1"/>
  <c r="O105" i="1"/>
  <c r="P105" i="1"/>
  <c r="O106" i="1"/>
  <c r="P106" i="1"/>
  <c r="O107" i="1"/>
  <c r="P107" i="1"/>
  <c r="O108" i="1"/>
  <c r="P108" i="1"/>
  <c r="O109" i="1"/>
  <c r="P109" i="1"/>
  <c r="O110" i="1"/>
  <c r="P110" i="1"/>
  <c r="O111" i="1"/>
  <c r="P111" i="1"/>
  <c r="O112" i="1"/>
  <c r="P112" i="1"/>
  <c r="O113" i="1"/>
  <c r="P113" i="1"/>
  <c r="O114" i="1"/>
  <c r="P114" i="1"/>
  <c r="O115" i="1"/>
  <c r="P115" i="1"/>
  <c r="O116" i="1"/>
  <c r="P116" i="1"/>
  <c r="O117" i="1"/>
  <c r="P117" i="1"/>
  <c r="O118" i="1"/>
  <c r="P118" i="1"/>
  <c r="O119" i="1"/>
  <c r="P119" i="1"/>
  <c r="O120" i="1"/>
  <c r="P120" i="1"/>
  <c r="O121" i="1"/>
  <c r="P121" i="1"/>
  <c r="O122" i="1"/>
  <c r="P122" i="1"/>
  <c r="O123" i="1"/>
  <c r="P123" i="1"/>
  <c r="O124" i="1"/>
  <c r="P124" i="1"/>
  <c r="O125" i="1"/>
  <c r="P125" i="1"/>
  <c r="O126" i="1"/>
  <c r="P126" i="1"/>
  <c r="O127" i="1"/>
  <c r="P127" i="1"/>
  <c r="O128" i="1"/>
  <c r="P128" i="1"/>
  <c r="O129" i="1"/>
  <c r="P129" i="1"/>
  <c r="O130" i="1"/>
  <c r="P130" i="1"/>
  <c r="O131" i="1"/>
  <c r="P131" i="1"/>
  <c r="O132" i="1"/>
  <c r="P132" i="1"/>
  <c r="O133" i="1"/>
  <c r="P133" i="1"/>
  <c r="O134" i="1"/>
  <c r="P134" i="1"/>
  <c r="O135" i="1"/>
  <c r="P135" i="1"/>
  <c r="O136" i="1"/>
  <c r="P136" i="1"/>
  <c r="O137" i="1"/>
  <c r="P137" i="1"/>
  <c r="O138" i="1"/>
  <c r="P138" i="1"/>
  <c r="O139" i="1"/>
  <c r="P139" i="1"/>
  <c r="O140" i="1"/>
  <c r="P140" i="1"/>
  <c r="O141" i="1"/>
  <c r="P141" i="1"/>
  <c r="O142" i="1"/>
  <c r="P142" i="1"/>
  <c r="O143" i="1"/>
  <c r="P143" i="1"/>
  <c r="O144" i="1"/>
  <c r="P144" i="1"/>
  <c r="O145" i="1"/>
  <c r="P145" i="1"/>
  <c r="O146" i="1"/>
  <c r="P146" i="1"/>
  <c r="O147" i="1"/>
  <c r="P147" i="1"/>
  <c r="O148" i="1"/>
  <c r="P148" i="1"/>
  <c r="O149" i="1"/>
  <c r="P149" i="1"/>
  <c r="O150" i="1"/>
  <c r="P150" i="1"/>
  <c r="O151" i="1"/>
  <c r="P151" i="1"/>
  <c r="O152" i="1"/>
  <c r="P152" i="1"/>
  <c r="O153" i="1"/>
  <c r="P153" i="1"/>
  <c r="O154" i="1"/>
  <c r="P154" i="1"/>
  <c r="O155" i="1"/>
  <c r="P155" i="1"/>
  <c r="O156" i="1"/>
  <c r="P156" i="1"/>
  <c r="O157" i="1"/>
  <c r="P157" i="1"/>
  <c r="O158" i="1"/>
  <c r="P158" i="1"/>
  <c r="O159" i="1"/>
  <c r="P159" i="1"/>
  <c r="O160" i="1"/>
  <c r="P160" i="1"/>
  <c r="O161" i="1"/>
  <c r="P161" i="1"/>
  <c r="O162" i="1"/>
  <c r="P162" i="1"/>
  <c r="O163" i="1"/>
  <c r="P163" i="1"/>
  <c r="O164" i="1"/>
  <c r="P164" i="1"/>
  <c r="O165" i="1"/>
  <c r="P165" i="1"/>
  <c r="O166" i="1"/>
  <c r="P166" i="1"/>
  <c r="O167" i="1"/>
  <c r="P167" i="1"/>
  <c r="O168" i="1"/>
  <c r="P168" i="1"/>
  <c r="O169" i="1"/>
  <c r="P169" i="1"/>
  <c r="O170" i="1"/>
  <c r="P170" i="1"/>
  <c r="O171" i="1"/>
  <c r="P171" i="1"/>
  <c r="O172" i="1"/>
  <c r="P172" i="1"/>
  <c r="O173" i="1"/>
  <c r="P173" i="1"/>
  <c r="O174" i="1"/>
  <c r="P174" i="1"/>
  <c r="O175" i="1"/>
  <c r="P175" i="1"/>
  <c r="O176" i="1"/>
  <c r="P176" i="1"/>
  <c r="O177" i="1"/>
  <c r="P177" i="1"/>
  <c r="O178" i="1"/>
  <c r="P178" i="1"/>
  <c r="O179" i="1"/>
  <c r="P179" i="1"/>
  <c r="O180" i="1"/>
  <c r="P180" i="1"/>
  <c r="O181" i="1"/>
  <c r="P181" i="1"/>
  <c r="O182" i="1"/>
  <c r="P182" i="1"/>
  <c r="O183" i="1"/>
  <c r="P183" i="1"/>
  <c r="O184" i="1"/>
  <c r="P184" i="1"/>
  <c r="O185" i="1"/>
  <c r="P185" i="1"/>
  <c r="O186" i="1"/>
  <c r="P186" i="1"/>
  <c r="O187" i="1"/>
  <c r="P187" i="1"/>
  <c r="O188" i="1"/>
  <c r="P188" i="1"/>
  <c r="O189" i="1"/>
  <c r="P189" i="1"/>
  <c r="O190" i="1"/>
  <c r="P190" i="1"/>
  <c r="O191" i="1"/>
  <c r="P191" i="1"/>
  <c r="O192" i="1"/>
  <c r="P192" i="1"/>
  <c r="O193" i="1"/>
  <c r="P193" i="1"/>
  <c r="O194" i="1"/>
  <c r="P194" i="1"/>
  <c r="O195" i="1"/>
  <c r="P195" i="1"/>
  <c r="O196" i="1"/>
  <c r="P196" i="1"/>
  <c r="O197" i="1"/>
  <c r="P197" i="1"/>
  <c r="O198" i="1"/>
  <c r="P198" i="1"/>
  <c r="O199" i="1"/>
  <c r="P199" i="1"/>
  <c r="O200" i="1"/>
  <c r="P200" i="1"/>
  <c r="O201" i="1"/>
  <c r="P201" i="1"/>
  <c r="O202" i="1"/>
  <c r="P202" i="1"/>
  <c r="O203" i="1"/>
  <c r="P203" i="1"/>
  <c r="O204" i="1"/>
  <c r="P204" i="1"/>
  <c r="O205" i="1"/>
  <c r="P205" i="1"/>
  <c r="O206" i="1"/>
  <c r="P206" i="1"/>
  <c r="O207" i="1"/>
  <c r="P207" i="1"/>
  <c r="O208" i="1"/>
  <c r="P208" i="1"/>
  <c r="O209" i="1"/>
  <c r="P209" i="1"/>
  <c r="O210" i="1"/>
  <c r="P210" i="1"/>
  <c r="O211" i="1"/>
  <c r="P211" i="1"/>
  <c r="O212" i="1"/>
  <c r="P212" i="1"/>
  <c r="O213" i="1"/>
  <c r="P213" i="1"/>
  <c r="O214" i="1"/>
  <c r="P214" i="1"/>
  <c r="O215" i="1"/>
  <c r="P215" i="1"/>
  <c r="O216" i="1"/>
  <c r="P216" i="1"/>
  <c r="O217" i="1"/>
  <c r="P217" i="1"/>
  <c r="O218" i="1"/>
  <c r="P218" i="1"/>
  <c r="O219" i="1"/>
  <c r="P219" i="1"/>
  <c r="O220" i="1"/>
  <c r="P220" i="1"/>
  <c r="O221" i="1"/>
  <c r="P221" i="1"/>
  <c r="O222" i="1"/>
  <c r="P222" i="1"/>
  <c r="O223" i="1"/>
  <c r="P223" i="1"/>
  <c r="O224" i="1"/>
  <c r="P224" i="1"/>
  <c r="O225" i="1"/>
  <c r="P225" i="1"/>
  <c r="O226" i="1"/>
  <c r="P226" i="1"/>
  <c r="O227" i="1"/>
  <c r="P227" i="1"/>
  <c r="O228" i="1"/>
  <c r="P228" i="1"/>
  <c r="O229" i="1"/>
  <c r="P229" i="1"/>
  <c r="O230" i="1"/>
  <c r="P230" i="1"/>
  <c r="O231" i="1"/>
  <c r="P231" i="1"/>
  <c r="O232" i="1"/>
  <c r="P232" i="1"/>
  <c r="O233" i="1"/>
  <c r="P233" i="1"/>
  <c r="O234" i="1"/>
  <c r="P234" i="1"/>
  <c r="O235" i="1"/>
  <c r="P235" i="1"/>
  <c r="O236" i="1"/>
  <c r="P236" i="1"/>
  <c r="O237" i="1"/>
  <c r="P237" i="1"/>
  <c r="O238" i="1"/>
  <c r="P238" i="1"/>
  <c r="O239" i="1"/>
  <c r="P239" i="1"/>
  <c r="O240" i="1"/>
  <c r="P240" i="1"/>
  <c r="O241" i="1"/>
  <c r="P241" i="1"/>
  <c r="O242" i="1"/>
  <c r="P242" i="1"/>
  <c r="O243" i="1"/>
  <c r="P243" i="1"/>
  <c r="O244" i="1"/>
  <c r="P244" i="1"/>
  <c r="O245" i="1"/>
  <c r="P245" i="1"/>
  <c r="O246" i="1"/>
  <c r="P246" i="1"/>
  <c r="O247" i="1"/>
  <c r="P247" i="1"/>
  <c r="O248" i="1"/>
  <c r="P248" i="1"/>
  <c r="O249" i="1"/>
  <c r="P249" i="1"/>
  <c r="O250" i="1"/>
  <c r="P250" i="1"/>
  <c r="O251" i="1"/>
  <c r="P251" i="1"/>
  <c r="O252" i="1"/>
  <c r="P252" i="1"/>
  <c r="O253" i="1"/>
  <c r="P253" i="1"/>
  <c r="O254" i="1"/>
  <c r="P254" i="1"/>
  <c r="O255" i="1"/>
  <c r="P255" i="1"/>
  <c r="O256" i="1"/>
  <c r="P256" i="1"/>
  <c r="O257" i="1"/>
  <c r="P257" i="1"/>
  <c r="O258" i="1"/>
  <c r="P258" i="1"/>
  <c r="O259" i="1"/>
  <c r="P259" i="1"/>
  <c r="O260" i="1"/>
  <c r="P260" i="1"/>
  <c r="O261" i="1"/>
  <c r="P261" i="1"/>
  <c r="O262" i="1"/>
  <c r="P262" i="1"/>
  <c r="O263" i="1"/>
  <c r="P263" i="1"/>
  <c r="O264" i="1"/>
  <c r="P264" i="1"/>
  <c r="O265" i="1"/>
  <c r="P265" i="1"/>
  <c r="O266" i="1"/>
  <c r="P266" i="1"/>
  <c r="O267" i="1"/>
  <c r="P267" i="1"/>
  <c r="O268" i="1"/>
  <c r="P268" i="1"/>
  <c r="O269" i="1"/>
  <c r="P269" i="1"/>
  <c r="O270" i="1"/>
  <c r="P270" i="1"/>
  <c r="O271" i="1"/>
  <c r="P271" i="1"/>
  <c r="O272" i="1"/>
  <c r="P272" i="1"/>
  <c r="O273" i="1"/>
  <c r="P273" i="1"/>
  <c r="O274" i="1"/>
  <c r="P274" i="1"/>
  <c r="O275" i="1"/>
  <c r="P275" i="1"/>
  <c r="O276" i="1"/>
  <c r="P276" i="1"/>
  <c r="O277" i="1"/>
  <c r="P277" i="1"/>
  <c r="O278" i="1"/>
  <c r="P278" i="1"/>
  <c r="O279" i="1"/>
  <c r="P279" i="1"/>
  <c r="O280" i="1"/>
  <c r="P280" i="1"/>
  <c r="O281" i="1"/>
  <c r="P281" i="1"/>
  <c r="O282" i="1"/>
  <c r="P282" i="1"/>
  <c r="O283" i="1"/>
  <c r="P283" i="1"/>
  <c r="O284" i="1"/>
  <c r="P284" i="1"/>
  <c r="P36" i="1"/>
  <c r="O36" i="1"/>
  <c r="E137" i="10"/>
  <c r="E149" i="10" s="1"/>
  <c r="E161" i="10" s="1"/>
  <c r="E173" i="10" s="1"/>
  <c r="E185" i="10" s="1"/>
  <c r="E197" i="10" s="1"/>
  <c r="E209" i="10" s="1"/>
  <c r="E221" i="10" s="1"/>
  <c r="E233" i="10" s="1"/>
  <c r="E245" i="10" s="1"/>
  <c r="E257" i="10" s="1"/>
  <c r="E269" i="10" s="1"/>
  <c r="E281" i="10" s="1"/>
  <c r="D137" i="10"/>
  <c r="D149" i="10" s="1"/>
  <c r="D161" i="10" s="1"/>
  <c r="D173" i="10" s="1"/>
  <c r="D185" i="10" s="1"/>
  <c r="D197" i="10" s="1"/>
  <c r="D209" i="10" s="1"/>
  <c r="D221" i="10" s="1"/>
  <c r="D233" i="10" s="1"/>
  <c r="D245" i="10" s="1"/>
  <c r="D257" i="10" s="1"/>
  <c r="D269" i="10" s="1"/>
  <c r="D281" i="10" s="1"/>
  <c r="C137" i="10"/>
  <c r="C149" i="10" s="1"/>
  <c r="C161" i="10" s="1"/>
  <c r="C173" i="10" s="1"/>
  <c r="C185" i="10" s="1"/>
  <c r="C197" i="10" s="1"/>
  <c r="C209" i="10" s="1"/>
  <c r="C221" i="10" s="1"/>
  <c r="C233" i="10" s="1"/>
  <c r="C245" i="10" s="1"/>
  <c r="C257" i="10" s="1"/>
  <c r="C269" i="10" s="1"/>
  <c r="C281" i="10" s="1"/>
  <c r="B137" i="10"/>
  <c r="B149" i="10" s="1"/>
  <c r="B161" i="10" s="1"/>
  <c r="B173" i="10" s="1"/>
  <c r="B185" i="10" s="1"/>
  <c r="B197" i="10" s="1"/>
  <c r="B209" i="10" s="1"/>
  <c r="B221" i="10" s="1"/>
  <c r="B233" i="10" s="1"/>
  <c r="B245" i="10" s="1"/>
  <c r="B257" i="10" s="1"/>
  <c r="B269" i="10" s="1"/>
  <c r="B281" i="10" s="1"/>
  <c r="E136" i="10"/>
  <c r="E148" i="10" s="1"/>
  <c r="E160" i="10" s="1"/>
  <c r="E172" i="10" s="1"/>
  <c r="E184" i="10" s="1"/>
  <c r="E196" i="10" s="1"/>
  <c r="E208" i="10" s="1"/>
  <c r="E220" i="10" s="1"/>
  <c r="E232" i="10" s="1"/>
  <c r="E244" i="10" s="1"/>
  <c r="E256" i="10" s="1"/>
  <c r="E268" i="10" s="1"/>
  <c r="E280" i="10" s="1"/>
  <c r="D136" i="10"/>
  <c r="D148" i="10" s="1"/>
  <c r="D160" i="10" s="1"/>
  <c r="D172" i="10" s="1"/>
  <c r="D184" i="10" s="1"/>
  <c r="D196" i="10" s="1"/>
  <c r="D208" i="10" s="1"/>
  <c r="D220" i="10" s="1"/>
  <c r="D232" i="10" s="1"/>
  <c r="D244" i="10" s="1"/>
  <c r="D256" i="10" s="1"/>
  <c r="D268" i="10" s="1"/>
  <c r="D280" i="10" s="1"/>
  <c r="C136" i="10"/>
  <c r="C148" i="10" s="1"/>
  <c r="C160" i="10" s="1"/>
  <c r="C172" i="10" s="1"/>
  <c r="C184" i="10" s="1"/>
  <c r="C196" i="10" s="1"/>
  <c r="C208" i="10" s="1"/>
  <c r="C220" i="10" s="1"/>
  <c r="C232" i="10" s="1"/>
  <c r="C244" i="10" s="1"/>
  <c r="C256" i="10" s="1"/>
  <c r="C268" i="10" s="1"/>
  <c r="C280" i="10" s="1"/>
  <c r="B136" i="10"/>
  <c r="B148" i="10" s="1"/>
  <c r="B160" i="10" s="1"/>
  <c r="B172" i="10" s="1"/>
  <c r="B184" i="10" s="1"/>
  <c r="B196" i="10" s="1"/>
  <c r="B208" i="10" s="1"/>
  <c r="B220" i="10" s="1"/>
  <c r="B232" i="10" s="1"/>
  <c r="B244" i="10" s="1"/>
  <c r="B256" i="10" s="1"/>
  <c r="B268" i="10" s="1"/>
  <c r="B280" i="10" s="1"/>
  <c r="E135" i="10"/>
  <c r="E147" i="10" s="1"/>
  <c r="E159" i="10" s="1"/>
  <c r="E171" i="10" s="1"/>
  <c r="E183" i="10" s="1"/>
  <c r="E195" i="10" s="1"/>
  <c r="E207" i="10" s="1"/>
  <c r="E219" i="10" s="1"/>
  <c r="E231" i="10" s="1"/>
  <c r="E243" i="10" s="1"/>
  <c r="E255" i="10" s="1"/>
  <c r="E267" i="10" s="1"/>
  <c r="E279" i="10" s="1"/>
  <c r="E291" i="10" s="1"/>
  <c r="D135" i="10"/>
  <c r="D147" i="10" s="1"/>
  <c r="D159" i="10" s="1"/>
  <c r="D171" i="10" s="1"/>
  <c r="D183" i="10" s="1"/>
  <c r="D195" i="10" s="1"/>
  <c r="D207" i="10" s="1"/>
  <c r="D219" i="10" s="1"/>
  <c r="D231" i="10" s="1"/>
  <c r="D243" i="10" s="1"/>
  <c r="D255" i="10" s="1"/>
  <c r="D267" i="10" s="1"/>
  <c r="D279" i="10" s="1"/>
  <c r="D291" i="10" s="1"/>
  <c r="C135" i="10"/>
  <c r="C147" i="10" s="1"/>
  <c r="C159" i="10" s="1"/>
  <c r="C171" i="10" s="1"/>
  <c r="C183" i="10" s="1"/>
  <c r="C195" i="10" s="1"/>
  <c r="C207" i="10" s="1"/>
  <c r="C219" i="10" s="1"/>
  <c r="C231" i="10" s="1"/>
  <c r="C243" i="10" s="1"/>
  <c r="C255" i="10" s="1"/>
  <c r="C267" i="10" s="1"/>
  <c r="C279" i="10" s="1"/>
  <c r="C291" i="10" s="1"/>
  <c r="B135" i="10"/>
  <c r="B147" i="10" s="1"/>
  <c r="B159" i="10" s="1"/>
  <c r="B171" i="10" s="1"/>
  <c r="B183" i="10" s="1"/>
  <c r="B195" i="10" s="1"/>
  <c r="B207" i="10" s="1"/>
  <c r="B219" i="10" s="1"/>
  <c r="B231" i="10" s="1"/>
  <c r="B243" i="10" s="1"/>
  <c r="B255" i="10" s="1"/>
  <c r="B267" i="10" s="1"/>
  <c r="B279" i="10" s="1"/>
  <c r="B291" i="10" s="1"/>
  <c r="E134" i="10"/>
  <c r="E146" i="10" s="1"/>
  <c r="E158" i="10" s="1"/>
  <c r="E170" i="10" s="1"/>
  <c r="E182" i="10" s="1"/>
  <c r="E194" i="10" s="1"/>
  <c r="E206" i="10" s="1"/>
  <c r="E218" i="10" s="1"/>
  <c r="E230" i="10" s="1"/>
  <c r="E242" i="10" s="1"/>
  <c r="E254" i="10" s="1"/>
  <c r="E266" i="10" s="1"/>
  <c r="E278" i="10" s="1"/>
  <c r="E290" i="10" s="1"/>
  <c r="D134" i="10"/>
  <c r="D146" i="10" s="1"/>
  <c r="D158" i="10" s="1"/>
  <c r="D170" i="10" s="1"/>
  <c r="D182" i="10" s="1"/>
  <c r="D194" i="10" s="1"/>
  <c r="D206" i="10" s="1"/>
  <c r="D218" i="10" s="1"/>
  <c r="D230" i="10" s="1"/>
  <c r="D242" i="10" s="1"/>
  <c r="D254" i="10" s="1"/>
  <c r="D266" i="10" s="1"/>
  <c r="D278" i="10" s="1"/>
  <c r="D290" i="10" s="1"/>
  <c r="C134" i="10"/>
  <c r="C146" i="10" s="1"/>
  <c r="C158" i="10" s="1"/>
  <c r="C170" i="10" s="1"/>
  <c r="C182" i="10" s="1"/>
  <c r="C194" i="10" s="1"/>
  <c r="C206" i="10" s="1"/>
  <c r="C218" i="10" s="1"/>
  <c r="C230" i="10" s="1"/>
  <c r="C242" i="10" s="1"/>
  <c r="C254" i="10" s="1"/>
  <c r="C266" i="10" s="1"/>
  <c r="C278" i="10" s="1"/>
  <c r="C290" i="10" s="1"/>
  <c r="B134" i="10"/>
  <c r="B146" i="10" s="1"/>
  <c r="B158" i="10" s="1"/>
  <c r="B170" i="10" s="1"/>
  <c r="B182" i="10" s="1"/>
  <c r="B194" i="10" s="1"/>
  <c r="B206" i="10" s="1"/>
  <c r="B218" i="10" s="1"/>
  <c r="B230" i="10" s="1"/>
  <c r="B242" i="10" s="1"/>
  <c r="B254" i="10" s="1"/>
  <c r="B266" i="10" s="1"/>
  <c r="B278" i="10" s="1"/>
  <c r="B290" i="10" s="1"/>
  <c r="E133" i="10"/>
  <c r="E145" i="10" s="1"/>
  <c r="E157" i="10" s="1"/>
  <c r="E169" i="10" s="1"/>
  <c r="E181" i="10" s="1"/>
  <c r="E193" i="10" s="1"/>
  <c r="E205" i="10" s="1"/>
  <c r="E217" i="10" s="1"/>
  <c r="E229" i="10" s="1"/>
  <c r="E241" i="10" s="1"/>
  <c r="E253" i="10" s="1"/>
  <c r="E265" i="10" s="1"/>
  <c r="E277" i="10" s="1"/>
  <c r="E289" i="10" s="1"/>
  <c r="D133" i="10"/>
  <c r="D145" i="10" s="1"/>
  <c r="D157" i="10" s="1"/>
  <c r="D169" i="10" s="1"/>
  <c r="D181" i="10" s="1"/>
  <c r="D193" i="10" s="1"/>
  <c r="D205" i="10" s="1"/>
  <c r="D217" i="10" s="1"/>
  <c r="D229" i="10" s="1"/>
  <c r="D241" i="10" s="1"/>
  <c r="D253" i="10" s="1"/>
  <c r="D265" i="10" s="1"/>
  <c r="D277" i="10" s="1"/>
  <c r="D289" i="10" s="1"/>
  <c r="C133" i="10"/>
  <c r="C145" i="10" s="1"/>
  <c r="C157" i="10" s="1"/>
  <c r="C169" i="10" s="1"/>
  <c r="C181" i="10" s="1"/>
  <c r="C193" i="10" s="1"/>
  <c r="C205" i="10" s="1"/>
  <c r="C217" i="10" s="1"/>
  <c r="C229" i="10" s="1"/>
  <c r="C241" i="10" s="1"/>
  <c r="C253" i="10" s="1"/>
  <c r="C265" i="10" s="1"/>
  <c r="C277" i="10" s="1"/>
  <c r="C289" i="10" s="1"/>
  <c r="B133" i="10"/>
  <c r="B145" i="10" s="1"/>
  <c r="B157" i="10" s="1"/>
  <c r="B169" i="10" s="1"/>
  <c r="B181" i="10" s="1"/>
  <c r="B193" i="10" s="1"/>
  <c r="B205" i="10" s="1"/>
  <c r="B217" i="10" s="1"/>
  <c r="B229" i="10" s="1"/>
  <c r="B241" i="10" s="1"/>
  <c r="B253" i="10" s="1"/>
  <c r="B265" i="10" s="1"/>
  <c r="B277" i="10" s="1"/>
  <c r="B289" i="10" s="1"/>
  <c r="E132" i="10"/>
  <c r="E144" i="10" s="1"/>
  <c r="E156" i="10" s="1"/>
  <c r="E168" i="10" s="1"/>
  <c r="E180" i="10" s="1"/>
  <c r="E192" i="10" s="1"/>
  <c r="E204" i="10" s="1"/>
  <c r="E216" i="10" s="1"/>
  <c r="E228" i="10" s="1"/>
  <c r="E240" i="10" s="1"/>
  <c r="E252" i="10" s="1"/>
  <c r="E264" i="10" s="1"/>
  <c r="E276" i="10" s="1"/>
  <c r="E288" i="10" s="1"/>
  <c r="D132" i="10"/>
  <c r="D144" i="10" s="1"/>
  <c r="D156" i="10" s="1"/>
  <c r="D168" i="10" s="1"/>
  <c r="D180" i="10" s="1"/>
  <c r="D192" i="10" s="1"/>
  <c r="D204" i="10" s="1"/>
  <c r="D216" i="10" s="1"/>
  <c r="D228" i="10" s="1"/>
  <c r="D240" i="10" s="1"/>
  <c r="D252" i="10" s="1"/>
  <c r="D264" i="10" s="1"/>
  <c r="D276" i="10" s="1"/>
  <c r="D288" i="10" s="1"/>
  <c r="C132" i="10"/>
  <c r="C144" i="10" s="1"/>
  <c r="C156" i="10" s="1"/>
  <c r="C168" i="10" s="1"/>
  <c r="C180" i="10" s="1"/>
  <c r="C192" i="10" s="1"/>
  <c r="C204" i="10" s="1"/>
  <c r="C216" i="10" s="1"/>
  <c r="C228" i="10" s="1"/>
  <c r="C240" i="10" s="1"/>
  <c r="C252" i="10" s="1"/>
  <c r="C264" i="10" s="1"/>
  <c r="C276" i="10" s="1"/>
  <c r="C288" i="10" s="1"/>
  <c r="B132" i="10"/>
  <c r="B144" i="10" s="1"/>
  <c r="B156" i="10" s="1"/>
  <c r="B168" i="10" s="1"/>
  <c r="B180" i="10" s="1"/>
  <c r="B192" i="10" s="1"/>
  <c r="B204" i="10" s="1"/>
  <c r="B216" i="10" s="1"/>
  <c r="B228" i="10" s="1"/>
  <c r="B240" i="10" s="1"/>
  <c r="B252" i="10" s="1"/>
  <c r="B264" i="10" s="1"/>
  <c r="B276" i="10" s="1"/>
  <c r="B288" i="10" s="1"/>
  <c r="E131" i="10"/>
  <c r="E143" i="10" s="1"/>
  <c r="E155" i="10" s="1"/>
  <c r="E167" i="10" s="1"/>
  <c r="E179" i="10" s="1"/>
  <c r="E191" i="10" s="1"/>
  <c r="E203" i="10" s="1"/>
  <c r="E215" i="10" s="1"/>
  <c r="E227" i="10" s="1"/>
  <c r="E239" i="10" s="1"/>
  <c r="E251" i="10" s="1"/>
  <c r="E263" i="10" s="1"/>
  <c r="E275" i="10" s="1"/>
  <c r="E287" i="10" s="1"/>
  <c r="D131" i="10"/>
  <c r="D143" i="10" s="1"/>
  <c r="D155" i="10" s="1"/>
  <c r="D167" i="10" s="1"/>
  <c r="D179" i="10" s="1"/>
  <c r="D191" i="10" s="1"/>
  <c r="D203" i="10" s="1"/>
  <c r="D215" i="10" s="1"/>
  <c r="D227" i="10" s="1"/>
  <c r="D239" i="10" s="1"/>
  <c r="D251" i="10" s="1"/>
  <c r="D263" i="10" s="1"/>
  <c r="D275" i="10" s="1"/>
  <c r="D287" i="10" s="1"/>
  <c r="C131" i="10"/>
  <c r="C143" i="10" s="1"/>
  <c r="C155" i="10" s="1"/>
  <c r="C167" i="10" s="1"/>
  <c r="C179" i="10" s="1"/>
  <c r="C191" i="10" s="1"/>
  <c r="C203" i="10" s="1"/>
  <c r="C215" i="10" s="1"/>
  <c r="C227" i="10" s="1"/>
  <c r="C239" i="10" s="1"/>
  <c r="C251" i="10" s="1"/>
  <c r="C263" i="10" s="1"/>
  <c r="C275" i="10" s="1"/>
  <c r="C287" i="10" s="1"/>
  <c r="B131" i="10"/>
  <c r="B143" i="10" s="1"/>
  <c r="B155" i="10" s="1"/>
  <c r="B167" i="10" s="1"/>
  <c r="B179" i="10" s="1"/>
  <c r="B191" i="10" s="1"/>
  <c r="B203" i="10" s="1"/>
  <c r="B215" i="10" s="1"/>
  <c r="B227" i="10" s="1"/>
  <c r="B239" i="10" s="1"/>
  <c r="B251" i="10" s="1"/>
  <c r="B263" i="10" s="1"/>
  <c r="B275" i="10" s="1"/>
  <c r="B287" i="10" s="1"/>
  <c r="E130" i="10"/>
  <c r="E142" i="10" s="1"/>
  <c r="E154" i="10" s="1"/>
  <c r="E166" i="10" s="1"/>
  <c r="E178" i="10" s="1"/>
  <c r="E190" i="10" s="1"/>
  <c r="E202" i="10" s="1"/>
  <c r="E214" i="10" s="1"/>
  <c r="E226" i="10" s="1"/>
  <c r="E238" i="10" s="1"/>
  <c r="E250" i="10" s="1"/>
  <c r="E262" i="10" s="1"/>
  <c r="E274" i="10" s="1"/>
  <c r="E286" i="10" s="1"/>
  <c r="D130" i="10"/>
  <c r="D142" i="10" s="1"/>
  <c r="D154" i="10" s="1"/>
  <c r="D166" i="10" s="1"/>
  <c r="D178" i="10" s="1"/>
  <c r="D190" i="10" s="1"/>
  <c r="D202" i="10" s="1"/>
  <c r="D214" i="10" s="1"/>
  <c r="D226" i="10" s="1"/>
  <c r="D238" i="10" s="1"/>
  <c r="D250" i="10" s="1"/>
  <c r="D262" i="10" s="1"/>
  <c r="D274" i="10" s="1"/>
  <c r="D286" i="10" s="1"/>
  <c r="C130" i="10"/>
  <c r="C142" i="10" s="1"/>
  <c r="C154" i="10" s="1"/>
  <c r="C166" i="10" s="1"/>
  <c r="C178" i="10" s="1"/>
  <c r="C190" i="10" s="1"/>
  <c r="C202" i="10" s="1"/>
  <c r="C214" i="10" s="1"/>
  <c r="C226" i="10" s="1"/>
  <c r="C238" i="10" s="1"/>
  <c r="C250" i="10" s="1"/>
  <c r="C262" i="10" s="1"/>
  <c r="C274" i="10" s="1"/>
  <c r="C286" i="10" s="1"/>
  <c r="B130" i="10"/>
  <c r="B142" i="10" s="1"/>
  <c r="B154" i="10" s="1"/>
  <c r="B166" i="10" s="1"/>
  <c r="B178" i="10" s="1"/>
  <c r="B190" i="10" s="1"/>
  <c r="B202" i="10" s="1"/>
  <c r="B214" i="10" s="1"/>
  <c r="B226" i="10" s="1"/>
  <c r="B238" i="10" s="1"/>
  <c r="B250" i="10" s="1"/>
  <c r="B262" i="10" s="1"/>
  <c r="B274" i="10" s="1"/>
  <c r="B286" i="10" s="1"/>
  <c r="E129" i="10"/>
  <c r="E141" i="10" s="1"/>
  <c r="E153" i="10" s="1"/>
  <c r="E165" i="10" s="1"/>
  <c r="E177" i="10" s="1"/>
  <c r="E189" i="10" s="1"/>
  <c r="E201" i="10" s="1"/>
  <c r="E213" i="10" s="1"/>
  <c r="E225" i="10" s="1"/>
  <c r="E237" i="10" s="1"/>
  <c r="E249" i="10" s="1"/>
  <c r="E261" i="10" s="1"/>
  <c r="E273" i="10" s="1"/>
  <c r="E285" i="10" s="1"/>
  <c r="D129" i="10"/>
  <c r="D141" i="10" s="1"/>
  <c r="D153" i="10" s="1"/>
  <c r="D165" i="10" s="1"/>
  <c r="D177" i="10" s="1"/>
  <c r="D189" i="10" s="1"/>
  <c r="D201" i="10" s="1"/>
  <c r="D213" i="10" s="1"/>
  <c r="D225" i="10" s="1"/>
  <c r="D237" i="10" s="1"/>
  <c r="D249" i="10" s="1"/>
  <c r="D261" i="10" s="1"/>
  <c r="D273" i="10" s="1"/>
  <c r="D285" i="10" s="1"/>
  <c r="C129" i="10"/>
  <c r="C141" i="10" s="1"/>
  <c r="C153" i="10" s="1"/>
  <c r="C165" i="10" s="1"/>
  <c r="C177" i="10" s="1"/>
  <c r="C189" i="10" s="1"/>
  <c r="C201" i="10" s="1"/>
  <c r="C213" i="10" s="1"/>
  <c r="C225" i="10" s="1"/>
  <c r="C237" i="10" s="1"/>
  <c r="C249" i="10" s="1"/>
  <c r="C261" i="10" s="1"/>
  <c r="C273" i="10" s="1"/>
  <c r="C285" i="10" s="1"/>
  <c r="B129" i="10"/>
  <c r="B141" i="10" s="1"/>
  <c r="B153" i="10" s="1"/>
  <c r="B165" i="10" s="1"/>
  <c r="B177" i="10" s="1"/>
  <c r="B189" i="10" s="1"/>
  <c r="B201" i="10" s="1"/>
  <c r="B213" i="10" s="1"/>
  <c r="B225" i="10" s="1"/>
  <c r="B237" i="10" s="1"/>
  <c r="B249" i="10" s="1"/>
  <c r="B261" i="10" s="1"/>
  <c r="B273" i="10" s="1"/>
  <c r="B285" i="10" s="1"/>
  <c r="E128" i="10"/>
  <c r="E140" i="10" s="1"/>
  <c r="E152" i="10" s="1"/>
  <c r="E164" i="10" s="1"/>
  <c r="E176" i="10" s="1"/>
  <c r="E188" i="10" s="1"/>
  <c r="E200" i="10" s="1"/>
  <c r="E212" i="10" s="1"/>
  <c r="E224" i="10" s="1"/>
  <c r="E236" i="10" s="1"/>
  <c r="E248" i="10" s="1"/>
  <c r="E260" i="10" s="1"/>
  <c r="E272" i="10" s="1"/>
  <c r="E284" i="10" s="1"/>
  <c r="D128" i="10"/>
  <c r="D140" i="10" s="1"/>
  <c r="D152" i="10" s="1"/>
  <c r="D164" i="10" s="1"/>
  <c r="D176" i="10" s="1"/>
  <c r="D188" i="10" s="1"/>
  <c r="D200" i="10" s="1"/>
  <c r="D212" i="10" s="1"/>
  <c r="D224" i="10" s="1"/>
  <c r="D236" i="10" s="1"/>
  <c r="D248" i="10" s="1"/>
  <c r="D260" i="10" s="1"/>
  <c r="D272" i="10" s="1"/>
  <c r="D284" i="10" s="1"/>
  <c r="C128" i="10"/>
  <c r="C140" i="10" s="1"/>
  <c r="C152" i="10" s="1"/>
  <c r="C164" i="10" s="1"/>
  <c r="C176" i="10" s="1"/>
  <c r="C188" i="10" s="1"/>
  <c r="C200" i="10" s="1"/>
  <c r="C212" i="10" s="1"/>
  <c r="C224" i="10" s="1"/>
  <c r="C236" i="10" s="1"/>
  <c r="C248" i="10" s="1"/>
  <c r="C260" i="10" s="1"/>
  <c r="C272" i="10" s="1"/>
  <c r="C284" i="10" s="1"/>
  <c r="B128" i="10"/>
  <c r="B140" i="10" s="1"/>
  <c r="B152" i="10" s="1"/>
  <c r="B164" i="10" s="1"/>
  <c r="B176" i="10" s="1"/>
  <c r="B188" i="10" s="1"/>
  <c r="B200" i="10" s="1"/>
  <c r="B212" i="10" s="1"/>
  <c r="B224" i="10" s="1"/>
  <c r="B236" i="10" s="1"/>
  <c r="B248" i="10" s="1"/>
  <c r="B260" i="10" s="1"/>
  <c r="B272" i="10" s="1"/>
  <c r="B284" i="10" s="1"/>
  <c r="E127" i="10"/>
  <c r="E139" i="10" s="1"/>
  <c r="E151" i="10" s="1"/>
  <c r="E163" i="10" s="1"/>
  <c r="E175" i="10" s="1"/>
  <c r="E187" i="10" s="1"/>
  <c r="E199" i="10" s="1"/>
  <c r="E211" i="10" s="1"/>
  <c r="E223" i="10" s="1"/>
  <c r="E235" i="10" s="1"/>
  <c r="E247" i="10" s="1"/>
  <c r="E259" i="10" s="1"/>
  <c r="E271" i="10" s="1"/>
  <c r="E283" i="10" s="1"/>
  <c r="D127" i="10"/>
  <c r="D139" i="10" s="1"/>
  <c r="D151" i="10" s="1"/>
  <c r="D163" i="10" s="1"/>
  <c r="D175" i="10" s="1"/>
  <c r="D187" i="10" s="1"/>
  <c r="D199" i="10" s="1"/>
  <c r="D211" i="10" s="1"/>
  <c r="D223" i="10" s="1"/>
  <c r="D235" i="10" s="1"/>
  <c r="D247" i="10" s="1"/>
  <c r="D259" i="10" s="1"/>
  <c r="D271" i="10" s="1"/>
  <c r="D283" i="10" s="1"/>
  <c r="C127" i="10"/>
  <c r="C139" i="10" s="1"/>
  <c r="C151" i="10" s="1"/>
  <c r="C163" i="10" s="1"/>
  <c r="C175" i="10" s="1"/>
  <c r="C187" i="10" s="1"/>
  <c r="C199" i="10" s="1"/>
  <c r="C211" i="10" s="1"/>
  <c r="C223" i="10" s="1"/>
  <c r="C235" i="10" s="1"/>
  <c r="C247" i="10" s="1"/>
  <c r="C259" i="10" s="1"/>
  <c r="C271" i="10" s="1"/>
  <c r="C283" i="10" s="1"/>
  <c r="B127" i="10"/>
  <c r="B139" i="10" s="1"/>
  <c r="B151" i="10" s="1"/>
  <c r="B163" i="10" s="1"/>
  <c r="B175" i="10" s="1"/>
  <c r="B187" i="10" s="1"/>
  <c r="B199" i="10" s="1"/>
  <c r="B211" i="10" s="1"/>
  <c r="B223" i="10" s="1"/>
  <c r="B235" i="10" s="1"/>
  <c r="B247" i="10" s="1"/>
  <c r="B259" i="10" s="1"/>
  <c r="B271" i="10" s="1"/>
  <c r="B283" i="10" s="1"/>
  <c r="E126" i="10"/>
  <c r="E138" i="10" s="1"/>
  <c r="E150" i="10" s="1"/>
  <c r="E162" i="10" s="1"/>
  <c r="E174" i="10" s="1"/>
  <c r="E186" i="10" s="1"/>
  <c r="E198" i="10" s="1"/>
  <c r="E210" i="10" s="1"/>
  <c r="E222" i="10" s="1"/>
  <c r="E234" i="10" s="1"/>
  <c r="E246" i="10" s="1"/>
  <c r="E258" i="10" s="1"/>
  <c r="E270" i="10" s="1"/>
  <c r="E282" i="10" s="1"/>
  <c r="D126" i="10"/>
  <c r="D138" i="10" s="1"/>
  <c r="D150" i="10" s="1"/>
  <c r="D162" i="10" s="1"/>
  <c r="D174" i="10" s="1"/>
  <c r="D186" i="10" s="1"/>
  <c r="D198" i="10" s="1"/>
  <c r="D210" i="10" s="1"/>
  <c r="D222" i="10" s="1"/>
  <c r="D234" i="10" s="1"/>
  <c r="D246" i="10" s="1"/>
  <c r="D258" i="10" s="1"/>
  <c r="D270" i="10" s="1"/>
  <c r="D282" i="10" s="1"/>
  <c r="C126" i="10"/>
  <c r="C138" i="10" s="1"/>
  <c r="C150" i="10" s="1"/>
  <c r="C162" i="10" s="1"/>
  <c r="C174" i="10" s="1"/>
  <c r="C186" i="10" s="1"/>
  <c r="C198" i="10" s="1"/>
  <c r="C210" i="10" s="1"/>
  <c r="C222" i="10" s="1"/>
  <c r="C234" i="10" s="1"/>
  <c r="C246" i="10" s="1"/>
  <c r="C258" i="10" s="1"/>
  <c r="C270" i="10" s="1"/>
  <c r="C282" i="10" s="1"/>
  <c r="B126" i="10"/>
  <c r="B138" i="10" s="1"/>
  <c r="B150" i="10" s="1"/>
  <c r="B162" i="10" s="1"/>
  <c r="B174" i="10" s="1"/>
  <c r="B186" i="10" s="1"/>
  <c r="B198" i="10" s="1"/>
  <c r="B210" i="10" s="1"/>
  <c r="B222" i="10" s="1"/>
  <c r="B234" i="10" s="1"/>
  <c r="B246" i="10" s="1"/>
  <c r="B258" i="10" s="1"/>
  <c r="B270" i="10" s="1"/>
  <c r="B282" i="10" s="1"/>
  <c r="AK35" i="1" l="1"/>
  <c r="AQ35" i="1"/>
  <c r="AP35" i="1"/>
  <c r="AW35" i="1" s="1"/>
  <c r="BA35" i="1"/>
  <c r="AI35" i="1"/>
  <c r="AO35" i="1"/>
  <c r="AZ35" i="1" s="1"/>
  <c r="AM35" i="1"/>
  <c r="BB35" i="1"/>
  <c r="AJ35" i="1"/>
  <c r="AN35" i="1"/>
  <c r="AH35" i="1"/>
  <c r="AG35" i="1"/>
  <c r="AK34" i="1"/>
  <c r="AQ34" i="1"/>
  <c r="AP34" i="1"/>
  <c r="AW34" i="1" s="1"/>
  <c r="BA34" i="1"/>
  <c r="AI34" i="1"/>
  <c r="AO34" i="1"/>
  <c r="AZ34" i="1" s="1"/>
  <c r="AM34" i="1"/>
  <c r="BB34" i="1"/>
  <c r="AJ34" i="1"/>
  <c r="AN34" i="1"/>
  <c r="AH34" i="1"/>
  <c r="AG34" i="1"/>
  <c r="AK33" i="1"/>
  <c r="AQ33" i="1"/>
  <c r="AP33" i="1"/>
  <c r="AW33" i="1" s="1"/>
  <c r="BA33" i="1"/>
  <c r="AI33" i="1"/>
  <c r="AO33" i="1"/>
  <c r="AZ33" i="1" s="1"/>
  <c r="AM33" i="1"/>
  <c r="BB33" i="1"/>
  <c r="AJ33" i="1"/>
  <c r="AN33" i="1"/>
  <c r="AH33" i="1"/>
  <c r="AG33" i="1"/>
  <c r="AB35" i="1"/>
  <c r="AA35" i="1"/>
  <c r="R35" i="1"/>
  <c r="Q35" i="1"/>
  <c r="P35" i="1"/>
  <c r="O35" i="1"/>
  <c r="AB34" i="1"/>
  <c r="AA34" i="1"/>
  <c r="R34" i="1"/>
  <c r="Q34" i="1"/>
  <c r="P34" i="1"/>
  <c r="O34" i="1"/>
  <c r="AB33" i="1"/>
  <c r="AA33" i="1"/>
  <c r="R33" i="1"/>
  <c r="Q33" i="1"/>
  <c r="P33" i="1"/>
  <c r="O33" i="1"/>
  <c r="J35" i="1"/>
  <c r="AF35" i="1" s="1"/>
  <c r="I35" i="1"/>
  <c r="AE35" i="1" s="1"/>
  <c r="H35" i="1"/>
  <c r="G35" i="1"/>
  <c r="F35" i="1"/>
  <c r="J34" i="1"/>
  <c r="AF34" i="1" s="1"/>
  <c r="I34" i="1"/>
  <c r="AE34" i="1" s="1"/>
  <c r="H34" i="1"/>
  <c r="G34" i="1"/>
  <c r="F34" i="1"/>
  <c r="J33" i="1"/>
  <c r="AF33" i="1" s="1"/>
  <c r="I33" i="1"/>
  <c r="AE33" i="1" s="1"/>
  <c r="H33" i="1"/>
  <c r="G33" i="1"/>
  <c r="F33" i="1"/>
  <c r="E35" i="1"/>
  <c r="E34" i="1"/>
  <c r="E33" i="1"/>
  <c r="C33" i="1"/>
  <c r="B34" i="1" s="1"/>
  <c r="D33" i="1"/>
  <c r="B33" i="1"/>
  <c r="AS33" i="1" l="1"/>
  <c r="AR33" i="1"/>
  <c r="AV33" i="1"/>
  <c r="AU34" i="1"/>
  <c r="AL34" i="1"/>
  <c r="AT34" i="1"/>
  <c r="AV34" i="1"/>
  <c r="AR34" i="1"/>
  <c r="AX34" i="1"/>
  <c r="AS34" i="1"/>
  <c r="AS35" i="1"/>
  <c r="AV35" i="1"/>
  <c r="AR35" i="1"/>
  <c r="AU33" i="1"/>
  <c r="AX33" i="1"/>
  <c r="AY34" i="1"/>
  <c r="AY33" i="1"/>
  <c r="AL35" i="1"/>
  <c r="AT35" i="1"/>
  <c r="AL33" i="1"/>
  <c r="AU35" i="1"/>
  <c r="AX35" i="1"/>
  <c r="AT33" i="1"/>
  <c r="AY35" i="1"/>
  <c r="C34" i="1"/>
  <c r="B35" i="1" s="1"/>
  <c r="D34" i="1"/>
  <c r="C35" i="1" l="1"/>
  <c r="D35" i="1"/>
  <c r="B36" i="1" l="1"/>
  <c r="C9" i="1" l="1"/>
  <c r="D9" i="1"/>
  <c r="CP9" i="1" l="1"/>
  <c r="CO9" i="1" s="1"/>
  <c r="B10" i="1"/>
  <c r="D10" i="1" s="1"/>
  <c r="C10" i="1" l="1"/>
  <c r="CG10" i="1"/>
  <c r="CP10" i="1"/>
  <c r="CO10" i="1" s="1"/>
  <c r="B11" i="1"/>
  <c r="D11" i="1" s="1"/>
  <c r="C11" i="1" l="1"/>
  <c r="CG11" i="1"/>
  <c r="CP11" i="1"/>
  <c r="CO11" i="1" s="1"/>
  <c r="B12" i="1"/>
  <c r="C12" i="1" s="1"/>
  <c r="D12" i="1" l="1"/>
  <c r="CG12" i="1" l="1"/>
  <c r="CP12" i="1"/>
  <c r="CO12" i="1" s="1"/>
  <c r="B13" i="1"/>
  <c r="D13" i="1" s="1"/>
  <c r="C13" i="1" l="1"/>
  <c r="CG13" i="1" l="1"/>
  <c r="CP13" i="1"/>
  <c r="CO13" i="1" s="1"/>
  <c r="B14" i="1"/>
  <c r="D14" i="1" s="1"/>
  <c r="C14" i="1" l="1"/>
  <c r="CG14" i="1"/>
  <c r="CP14" i="1"/>
  <c r="CO14" i="1" s="1"/>
  <c r="B15" i="1"/>
  <c r="C15" i="1" s="1"/>
  <c r="D15" i="1" l="1"/>
  <c r="CG15" i="1"/>
  <c r="CP15" i="1"/>
  <c r="CO15" i="1" s="1"/>
  <c r="B16" i="1"/>
  <c r="D16" i="1" s="1"/>
  <c r="C16" i="1" l="1"/>
  <c r="CG16" i="1"/>
  <c r="CP16" i="1"/>
  <c r="CO16" i="1" s="1"/>
  <c r="B17" i="1"/>
  <c r="D17" i="1" s="1"/>
  <c r="C17" i="1" l="1"/>
  <c r="CG17" i="1"/>
  <c r="CP17" i="1"/>
  <c r="CO17" i="1" s="1"/>
  <c r="B18" i="1"/>
  <c r="D18" i="1" s="1"/>
  <c r="C18" i="1" l="1"/>
  <c r="CG18" i="1"/>
  <c r="CP18" i="1"/>
  <c r="CO18" i="1" s="1"/>
  <c r="B19" i="1"/>
  <c r="C19" i="1" s="1"/>
  <c r="D19" i="1" l="1"/>
  <c r="CG19" i="1"/>
  <c r="CP19" i="1"/>
  <c r="CO19" i="1" s="1"/>
  <c r="B20" i="1"/>
  <c r="C20" i="1" l="1"/>
  <c r="B21" i="1"/>
  <c r="D20" i="1"/>
  <c r="CG20" i="1"/>
  <c r="CG21" i="1" s="1"/>
  <c r="CP20" i="1"/>
  <c r="CO20" i="1" s="1"/>
  <c r="CP21" i="1" l="1"/>
  <c r="CO21" i="1" s="1"/>
  <c r="B22" i="1"/>
  <c r="C21" i="1"/>
  <c r="D21" i="1"/>
  <c r="CG22" i="1"/>
  <c r="C22" i="1" l="1"/>
  <c r="CP22" i="1"/>
  <c r="CO22" i="1" s="1"/>
  <c r="D22" i="1"/>
  <c r="B23" i="1"/>
  <c r="B24" i="1" s="1"/>
  <c r="CG23" i="1"/>
  <c r="CG24" i="1" s="1"/>
  <c r="CG25" i="1" s="1"/>
  <c r="CG26" i="1" s="1"/>
  <c r="CG27" i="1" s="1"/>
  <c r="CG28" i="1" s="1"/>
  <c r="CG29" i="1" s="1"/>
  <c r="CG39" i="1" l="1"/>
  <c r="CG30" i="1"/>
  <c r="CG31" i="1" s="1"/>
  <c r="CG32" i="1" s="1"/>
  <c r="CP24" i="1"/>
  <c r="CO24" i="1" s="1"/>
  <c r="B25" i="1"/>
  <c r="C24" i="1"/>
  <c r="D24" i="1"/>
  <c r="C23" i="1"/>
  <c r="CP23" i="1"/>
  <c r="CO23" i="1" s="1"/>
  <c r="D23" i="1"/>
  <c r="R23" i="1" l="1"/>
  <c r="O23" i="1"/>
  <c r="Q23" i="1"/>
  <c r="P23" i="1"/>
  <c r="E24" i="1"/>
  <c r="H24" i="1"/>
  <c r="AH24" i="1"/>
  <c r="I24" i="1"/>
  <c r="AE24" i="1" s="1"/>
  <c r="AP24" i="1"/>
  <c r="AW24" i="1" s="1"/>
  <c r="AJ24" i="1"/>
  <c r="AQ24" i="1"/>
  <c r="R24" i="1"/>
  <c r="AG24" i="1"/>
  <c r="AI24" i="1"/>
  <c r="CQ24" i="1" s="1"/>
  <c r="O24" i="1"/>
  <c r="Q24" i="1"/>
  <c r="AA24" i="1"/>
  <c r="AK24" i="1"/>
  <c r="BB24" i="1"/>
  <c r="AB24" i="1"/>
  <c r="P24" i="1"/>
  <c r="AN24" i="1"/>
  <c r="BA24" i="1"/>
  <c r="G24" i="1"/>
  <c r="F24" i="1"/>
  <c r="AO24" i="1"/>
  <c r="BQ24" i="1" s="1"/>
  <c r="AM24" i="1"/>
  <c r="CR24" i="1" s="1"/>
  <c r="J24" i="1"/>
  <c r="B26" i="1"/>
  <c r="CP25" i="1"/>
  <c r="CO25" i="1" s="1"/>
  <c r="D25" i="1"/>
  <c r="C25" i="1"/>
  <c r="CV24" i="1" l="1"/>
  <c r="AB25" i="1"/>
  <c r="AO25" i="1"/>
  <c r="F25" i="1"/>
  <c r="AA25" i="1"/>
  <c r="AI25" i="1"/>
  <c r="CQ25" i="1" s="1"/>
  <c r="J25" i="1"/>
  <c r="G25" i="1"/>
  <c r="I25" i="1"/>
  <c r="AE25" i="1" s="1"/>
  <c r="O25" i="1"/>
  <c r="Q25" i="1"/>
  <c r="R25" i="1"/>
  <c r="BA25" i="1"/>
  <c r="AJ25" i="1"/>
  <c r="BV25" i="1" s="1"/>
  <c r="E25" i="1"/>
  <c r="H25" i="1"/>
  <c r="AQ25" i="1"/>
  <c r="P25" i="1"/>
  <c r="BB25" i="1"/>
  <c r="AG25" i="1"/>
  <c r="AN25" i="1"/>
  <c r="BR25" i="1" s="1"/>
  <c r="AK25" i="1"/>
  <c r="BS25" i="1" s="1"/>
  <c r="AH25" i="1"/>
  <c r="AM25" i="1"/>
  <c r="BT25" i="1" s="1"/>
  <c r="AP25" i="1"/>
  <c r="AW25" i="1" s="1"/>
  <c r="AF24" i="1"/>
  <c r="AZ24" i="1"/>
  <c r="BJ24" i="1"/>
  <c r="AS24" i="1"/>
  <c r="AL24" i="1"/>
  <c r="AT24" i="1"/>
  <c r="AX24" i="1"/>
  <c r="AU24" i="1"/>
  <c r="AR24" i="1"/>
  <c r="AY24" i="1"/>
  <c r="AV24" i="1"/>
  <c r="CW24" i="1"/>
  <c r="B27" i="1"/>
  <c r="C27" i="1" s="1"/>
  <c r="CP26" i="1"/>
  <c r="CO26" i="1" s="1"/>
  <c r="D26" i="1"/>
  <c r="C26" i="1"/>
  <c r="BV24" i="1"/>
  <c r="BR24" i="1"/>
  <c r="BS24" i="1"/>
  <c r="BU24" i="1"/>
  <c r="BT24" i="1"/>
  <c r="CN8" i="1"/>
  <c r="BU25" i="1" l="1"/>
  <c r="D27" i="1"/>
  <c r="Q27" i="1"/>
  <c r="AA27" i="1"/>
  <c r="J27" i="1"/>
  <c r="AK27" i="1"/>
  <c r="H27" i="1"/>
  <c r="AN27" i="1"/>
  <c r="AM27" i="1"/>
  <c r="AI27" i="1"/>
  <c r="AH27" i="1"/>
  <c r="BA27" i="1"/>
  <c r="AP27" i="1"/>
  <c r="AW27" i="1" s="1"/>
  <c r="F27" i="1"/>
  <c r="AJ27" i="1"/>
  <c r="E27" i="1"/>
  <c r="AB27" i="1"/>
  <c r="AQ27" i="1"/>
  <c r="I27" i="1"/>
  <c r="AE27" i="1" s="1"/>
  <c r="AO27" i="1"/>
  <c r="AZ27" i="1" s="1"/>
  <c r="G27" i="1"/>
  <c r="BB27" i="1"/>
  <c r="AG27" i="1"/>
  <c r="O27" i="1"/>
  <c r="P27" i="1"/>
  <c r="R27" i="1"/>
  <c r="CR25" i="1"/>
  <c r="CV25" i="1"/>
  <c r="AK26" i="1"/>
  <c r="AI26" i="1"/>
  <c r="CQ26" i="1" s="1"/>
  <c r="AQ26" i="1"/>
  <c r="AA26" i="1"/>
  <c r="AM26" i="1"/>
  <c r="P26" i="1"/>
  <c r="AN26" i="1"/>
  <c r="BR26" i="1" s="1"/>
  <c r="H26" i="1"/>
  <c r="AG26" i="1"/>
  <c r="BB26" i="1"/>
  <c r="I26" i="1"/>
  <c r="AE26" i="1" s="1"/>
  <c r="O26" i="1"/>
  <c r="Q26" i="1"/>
  <c r="AO26" i="1"/>
  <c r="AJ26" i="1"/>
  <c r="AH26" i="1"/>
  <c r="AP26" i="1"/>
  <c r="AW26" i="1" s="1"/>
  <c r="F26" i="1"/>
  <c r="R26" i="1"/>
  <c r="J26" i="1"/>
  <c r="G26" i="1"/>
  <c r="AB26" i="1"/>
  <c r="E26" i="1"/>
  <c r="BA26" i="1"/>
  <c r="AF25" i="1"/>
  <c r="AZ25" i="1"/>
  <c r="BJ25" i="1"/>
  <c r="BQ25" i="1"/>
  <c r="AX25" i="1"/>
  <c r="AT25" i="1"/>
  <c r="AU25" i="1"/>
  <c r="AR25" i="1"/>
  <c r="AY25" i="1"/>
  <c r="AV25" i="1"/>
  <c r="AL25" i="1"/>
  <c r="AS25" i="1"/>
  <c r="CW25" i="1"/>
  <c r="AZ26" i="1" l="1"/>
  <c r="BJ26" i="1"/>
  <c r="BQ26" i="1"/>
  <c r="AF27" i="1"/>
  <c r="BU26" i="1"/>
  <c r="BS26" i="1"/>
  <c r="AF26" i="1"/>
  <c r="CV26" i="1"/>
  <c r="CR26" i="1"/>
  <c r="BT26" i="1"/>
  <c r="AY26" i="1"/>
  <c r="AU26" i="1"/>
  <c r="AV26" i="1"/>
  <c r="AS26" i="1"/>
  <c r="AR26" i="1"/>
  <c r="AT26" i="1"/>
  <c r="AX26" i="1"/>
  <c r="AL26" i="1"/>
  <c r="CW26" i="1"/>
  <c r="BV26" i="1"/>
  <c r="AV27" i="1"/>
  <c r="AR27" i="1"/>
  <c r="AY27" i="1"/>
  <c r="AL27" i="1"/>
  <c r="AS27" i="1"/>
  <c r="AT27" i="1"/>
  <c r="AX27" i="1"/>
  <c r="AU27" i="1"/>
  <c r="BP26" i="1"/>
  <c r="BP25" i="1"/>
  <c r="BP24" i="1"/>
  <c r="CS26" i="1" l="1"/>
  <c r="CS25" i="1"/>
  <c r="CS24" i="1"/>
  <c r="CT24" i="1"/>
  <c r="CT25" i="1"/>
  <c r="CT26" i="1"/>
  <c r="CU26" i="1"/>
  <c r="CU25" i="1"/>
  <c r="CU24" i="1"/>
  <c r="CQ27" i="1"/>
  <c r="CR27" i="1"/>
  <c r="CS27" i="1"/>
  <c r="CT27" i="1"/>
  <c r="CU27" i="1"/>
  <c r="CV27" i="1"/>
  <c r="CW27" i="1"/>
  <c r="CQ36" i="1"/>
  <c r="CR36" i="1"/>
  <c r="CS36" i="1"/>
  <c r="CT36" i="1"/>
  <c r="CU36" i="1"/>
  <c r="CV36" i="1"/>
  <c r="CW36" i="1"/>
  <c r="CQ37" i="1"/>
  <c r="CR37" i="1"/>
  <c r="CS37" i="1"/>
  <c r="CT37" i="1"/>
  <c r="CU37" i="1"/>
  <c r="CV37" i="1"/>
  <c r="CW37" i="1"/>
  <c r="CQ38" i="1"/>
  <c r="CR38" i="1"/>
  <c r="CS38" i="1"/>
  <c r="CT38" i="1"/>
  <c r="CU38" i="1"/>
  <c r="CV38" i="1"/>
  <c r="CW38" i="1"/>
  <c r="CQ39" i="1"/>
  <c r="CR39" i="1"/>
  <c r="CS39" i="1"/>
  <c r="CT39" i="1"/>
  <c r="CU39" i="1"/>
  <c r="CV39" i="1"/>
  <c r="CW39" i="1"/>
  <c r="CQ40" i="1"/>
  <c r="CR40" i="1"/>
  <c r="CS40" i="1"/>
  <c r="CT40" i="1"/>
  <c r="CU40" i="1"/>
  <c r="CV40" i="1"/>
  <c r="CW40" i="1"/>
  <c r="CQ41" i="1"/>
  <c r="CR41" i="1"/>
  <c r="CS41" i="1"/>
  <c r="CT41" i="1"/>
  <c r="CU41" i="1"/>
  <c r="CV41" i="1"/>
  <c r="CW41" i="1"/>
  <c r="CQ42" i="1"/>
  <c r="CR42" i="1"/>
  <c r="CS42" i="1"/>
  <c r="CT42" i="1"/>
  <c r="CU42" i="1"/>
  <c r="CV42" i="1"/>
  <c r="CW42" i="1"/>
  <c r="CQ43" i="1"/>
  <c r="CR43" i="1"/>
  <c r="CS43" i="1"/>
  <c r="CT43" i="1"/>
  <c r="CU43" i="1"/>
  <c r="CV43" i="1"/>
  <c r="CW43" i="1"/>
  <c r="CQ44" i="1"/>
  <c r="CR44" i="1"/>
  <c r="CS44" i="1"/>
  <c r="CT44" i="1"/>
  <c r="CU44" i="1"/>
  <c r="CV44" i="1"/>
  <c r="CW44" i="1"/>
  <c r="CQ45" i="1"/>
  <c r="CR45" i="1"/>
  <c r="CS45" i="1"/>
  <c r="CT45" i="1"/>
  <c r="CU45" i="1"/>
  <c r="CV45" i="1"/>
  <c r="CW45" i="1"/>
  <c r="CQ46" i="1"/>
  <c r="CR46" i="1"/>
  <c r="CS46" i="1"/>
  <c r="CT46" i="1"/>
  <c r="CU46" i="1"/>
  <c r="CV46" i="1"/>
  <c r="CW46" i="1"/>
  <c r="CQ47" i="1"/>
  <c r="CR47" i="1"/>
  <c r="CS47" i="1"/>
  <c r="CT47" i="1"/>
  <c r="CU47" i="1"/>
  <c r="CV47" i="1"/>
  <c r="CW47" i="1"/>
  <c r="CQ48" i="1"/>
  <c r="CR48" i="1"/>
  <c r="CS48" i="1"/>
  <c r="CT48" i="1"/>
  <c r="CU48" i="1"/>
  <c r="CV48" i="1"/>
  <c r="CW48" i="1"/>
  <c r="CQ49" i="1"/>
  <c r="CR49" i="1"/>
  <c r="CS49" i="1"/>
  <c r="CT49" i="1"/>
  <c r="CU49" i="1"/>
  <c r="CV49" i="1"/>
  <c r="CW49" i="1"/>
  <c r="CQ50" i="1"/>
  <c r="CR50" i="1"/>
  <c r="CS50" i="1"/>
  <c r="CT50" i="1"/>
  <c r="CU50" i="1"/>
  <c r="CV50" i="1"/>
  <c r="CW50" i="1"/>
  <c r="CQ51" i="1"/>
  <c r="CR51" i="1"/>
  <c r="CS51" i="1"/>
  <c r="CT51" i="1"/>
  <c r="CU51" i="1"/>
  <c r="CV51" i="1"/>
  <c r="CW51" i="1"/>
  <c r="CQ52" i="1"/>
  <c r="CR52" i="1"/>
  <c r="CS52" i="1"/>
  <c r="CT52" i="1"/>
  <c r="CU52" i="1"/>
  <c r="CV52" i="1"/>
  <c r="CW52" i="1"/>
  <c r="CQ53" i="1"/>
  <c r="CR53" i="1"/>
  <c r="CS53" i="1"/>
  <c r="CT53" i="1"/>
  <c r="CU53" i="1"/>
  <c r="CV53" i="1"/>
  <c r="CW53" i="1"/>
  <c r="CQ54" i="1"/>
  <c r="CR54" i="1"/>
  <c r="CS54" i="1"/>
  <c r="CT54" i="1"/>
  <c r="CU54" i="1"/>
  <c r="CV54" i="1"/>
  <c r="CW54" i="1"/>
  <c r="CQ55" i="1"/>
  <c r="CR55" i="1"/>
  <c r="CS55" i="1"/>
  <c r="CT55" i="1"/>
  <c r="CU55" i="1"/>
  <c r="CV55" i="1"/>
  <c r="CW55" i="1"/>
  <c r="CQ56" i="1"/>
  <c r="CR56" i="1"/>
  <c r="CS56" i="1"/>
  <c r="CT56" i="1"/>
  <c r="CU56" i="1"/>
  <c r="CV56" i="1"/>
  <c r="CW56" i="1"/>
  <c r="CQ57" i="1"/>
  <c r="CR57" i="1"/>
  <c r="CS57" i="1"/>
  <c r="CT57" i="1"/>
  <c r="CU57" i="1"/>
  <c r="CV57" i="1"/>
  <c r="CW57" i="1"/>
  <c r="CQ58" i="1"/>
  <c r="CR58" i="1"/>
  <c r="CS58" i="1"/>
  <c r="CT58" i="1"/>
  <c r="CU58" i="1"/>
  <c r="CV58" i="1"/>
  <c r="CW58" i="1"/>
  <c r="CQ59" i="1"/>
  <c r="CR59" i="1"/>
  <c r="CS59" i="1"/>
  <c r="CT59" i="1"/>
  <c r="CU59" i="1"/>
  <c r="CV59" i="1"/>
  <c r="CW59" i="1"/>
  <c r="CQ60" i="1"/>
  <c r="CR60" i="1"/>
  <c r="CS60" i="1"/>
  <c r="CT60" i="1"/>
  <c r="CU60" i="1"/>
  <c r="CV60" i="1"/>
  <c r="CW60" i="1"/>
  <c r="CQ61" i="1"/>
  <c r="CR61" i="1"/>
  <c r="CS61" i="1"/>
  <c r="CT61" i="1"/>
  <c r="CU61" i="1"/>
  <c r="CV61" i="1"/>
  <c r="CW61" i="1"/>
  <c r="CQ62" i="1"/>
  <c r="CR62" i="1"/>
  <c r="CS62" i="1"/>
  <c r="CT62" i="1"/>
  <c r="CU62" i="1"/>
  <c r="CV62" i="1"/>
  <c r="CW62" i="1"/>
  <c r="CQ63" i="1"/>
  <c r="CR63" i="1"/>
  <c r="CS63" i="1"/>
  <c r="CT63" i="1"/>
  <c r="CU63" i="1"/>
  <c r="CV63" i="1"/>
  <c r="CW63" i="1"/>
  <c r="CQ64" i="1"/>
  <c r="CR64" i="1"/>
  <c r="CS64" i="1"/>
  <c r="CT64" i="1"/>
  <c r="CU64" i="1"/>
  <c r="CV64" i="1"/>
  <c r="CW64" i="1"/>
  <c r="CQ65" i="1"/>
  <c r="CR65" i="1"/>
  <c r="CS65" i="1"/>
  <c r="CT65" i="1"/>
  <c r="CU65" i="1"/>
  <c r="CV65" i="1"/>
  <c r="CW65" i="1"/>
  <c r="CQ66" i="1"/>
  <c r="CR66" i="1"/>
  <c r="CS66" i="1"/>
  <c r="CT66" i="1"/>
  <c r="CU66" i="1"/>
  <c r="CV66" i="1"/>
  <c r="CW66" i="1"/>
  <c r="CQ67" i="1"/>
  <c r="CR67" i="1"/>
  <c r="CS67" i="1"/>
  <c r="CT67" i="1"/>
  <c r="CU67" i="1"/>
  <c r="CV67" i="1"/>
  <c r="CW67" i="1"/>
  <c r="CQ68" i="1"/>
  <c r="CR68" i="1"/>
  <c r="CS68" i="1"/>
  <c r="CT68" i="1"/>
  <c r="CU68" i="1"/>
  <c r="CV68" i="1"/>
  <c r="CW68" i="1"/>
  <c r="CQ69" i="1"/>
  <c r="CR69" i="1"/>
  <c r="CS69" i="1"/>
  <c r="CT69" i="1"/>
  <c r="CU69" i="1"/>
  <c r="CV69" i="1"/>
  <c r="CW69" i="1"/>
  <c r="CQ70" i="1"/>
  <c r="CR70" i="1"/>
  <c r="CS70" i="1"/>
  <c r="CT70" i="1"/>
  <c r="CU70" i="1"/>
  <c r="CV70" i="1"/>
  <c r="CW70" i="1"/>
  <c r="CQ71" i="1"/>
  <c r="CR71" i="1"/>
  <c r="CS71" i="1"/>
  <c r="CT71" i="1"/>
  <c r="CU71" i="1"/>
  <c r="CV71" i="1"/>
  <c r="CW71" i="1"/>
  <c r="CQ72" i="1"/>
  <c r="CR72" i="1"/>
  <c r="CS72" i="1"/>
  <c r="CT72" i="1"/>
  <c r="CU72" i="1"/>
  <c r="CV72" i="1"/>
  <c r="CW72" i="1"/>
  <c r="CQ73" i="1"/>
  <c r="CR73" i="1"/>
  <c r="CS73" i="1"/>
  <c r="CT73" i="1"/>
  <c r="CU73" i="1"/>
  <c r="CV73" i="1"/>
  <c r="CW73" i="1"/>
  <c r="CQ74" i="1"/>
  <c r="CR74" i="1"/>
  <c r="CS74" i="1"/>
  <c r="CT74" i="1"/>
  <c r="CU74" i="1"/>
  <c r="CV74" i="1"/>
  <c r="CW74" i="1"/>
  <c r="CQ75" i="1"/>
  <c r="CR75" i="1"/>
  <c r="CS75" i="1"/>
  <c r="CT75" i="1"/>
  <c r="CU75" i="1"/>
  <c r="CV75" i="1"/>
  <c r="CW75" i="1"/>
  <c r="CQ76" i="1"/>
  <c r="CR76" i="1"/>
  <c r="CS76" i="1"/>
  <c r="CT76" i="1"/>
  <c r="CU76" i="1"/>
  <c r="CV76" i="1"/>
  <c r="CW76" i="1"/>
  <c r="CQ77" i="1"/>
  <c r="CR77" i="1"/>
  <c r="CS77" i="1"/>
  <c r="CT77" i="1"/>
  <c r="CU77" i="1"/>
  <c r="CV77" i="1"/>
  <c r="CW77" i="1"/>
  <c r="CQ78" i="1"/>
  <c r="CR78" i="1"/>
  <c r="CS78" i="1"/>
  <c r="CT78" i="1"/>
  <c r="CU78" i="1"/>
  <c r="CV78" i="1"/>
  <c r="CW78" i="1"/>
  <c r="CQ79" i="1"/>
  <c r="CR79" i="1"/>
  <c r="CS79" i="1"/>
  <c r="CT79" i="1"/>
  <c r="CU79" i="1"/>
  <c r="CV79" i="1"/>
  <c r="CW79" i="1"/>
  <c r="CQ80" i="1"/>
  <c r="CR80" i="1"/>
  <c r="CS80" i="1"/>
  <c r="CT80" i="1"/>
  <c r="CU80" i="1"/>
  <c r="CV80" i="1"/>
  <c r="CW80" i="1"/>
  <c r="CQ81" i="1"/>
  <c r="CR81" i="1"/>
  <c r="CS81" i="1"/>
  <c r="CT81" i="1"/>
  <c r="CU81" i="1"/>
  <c r="CV81" i="1"/>
  <c r="CW81" i="1"/>
  <c r="CQ82" i="1"/>
  <c r="CR82" i="1"/>
  <c r="CS82" i="1"/>
  <c r="CT82" i="1"/>
  <c r="CU82" i="1"/>
  <c r="CV82" i="1"/>
  <c r="CW82" i="1"/>
  <c r="CQ83" i="1"/>
  <c r="CR83" i="1"/>
  <c r="CS83" i="1"/>
  <c r="CT83" i="1"/>
  <c r="CU83" i="1"/>
  <c r="CV83" i="1"/>
  <c r="CW83" i="1"/>
  <c r="CQ84" i="1"/>
  <c r="CR84" i="1"/>
  <c r="CS84" i="1"/>
  <c r="CT84" i="1"/>
  <c r="CU84" i="1"/>
  <c r="CV84" i="1"/>
  <c r="CW84" i="1"/>
  <c r="CQ85" i="1"/>
  <c r="CR85" i="1"/>
  <c r="CS85" i="1"/>
  <c r="CT85" i="1"/>
  <c r="CU85" i="1"/>
  <c r="CV85" i="1"/>
  <c r="CW85" i="1"/>
  <c r="CQ86" i="1"/>
  <c r="CR86" i="1"/>
  <c r="CS86" i="1"/>
  <c r="CT86" i="1"/>
  <c r="CU86" i="1"/>
  <c r="CV86" i="1"/>
  <c r="CW86" i="1"/>
  <c r="CQ87" i="1"/>
  <c r="CR87" i="1"/>
  <c r="CS87" i="1"/>
  <c r="CT87" i="1"/>
  <c r="CU87" i="1"/>
  <c r="CV87" i="1"/>
  <c r="CW87" i="1"/>
  <c r="CQ88" i="1"/>
  <c r="CR88" i="1"/>
  <c r="CS88" i="1"/>
  <c r="CT88" i="1"/>
  <c r="CU88" i="1"/>
  <c r="CV88" i="1"/>
  <c r="CW88" i="1"/>
  <c r="CQ89" i="1"/>
  <c r="CR89" i="1"/>
  <c r="CS89" i="1"/>
  <c r="CT89" i="1"/>
  <c r="CU89" i="1"/>
  <c r="CV89" i="1"/>
  <c r="CW89" i="1"/>
  <c r="CQ90" i="1"/>
  <c r="CR90" i="1"/>
  <c r="CS90" i="1"/>
  <c r="CT90" i="1"/>
  <c r="CU90" i="1"/>
  <c r="CV90" i="1"/>
  <c r="CW90" i="1"/>
  <c r="CQ91" i="1"/>
  <c r="CR91" i="1"/>
  <c r="CS91" i="1"/>
  <c r="CT91" i="1"/>
  <c r="CU91" i="1"/>
  <c r="CV91" i="1"/>
  <c r="CW91" i="1"/>
  <c r="CQ92" i="1"/>
  <c r="CR92" i="1"/>
  <c r="CS92" i="1"/>
  <c r="CT92" i="1"/>
  <c r="CU92" i="1"/>
  <c r="CV92" i="1"/>
  <c r="CW92" i="1"/>
  <c r="CQ93" i="1"/>
  <c r="CR93" i="1"/>
  <c r="CS93" i="1"/>
  <c r="CT93" i="1"/>
  <c r="CU93" i="1"/>
  <c r="CV93" i="1"/>
  <c r="CW93" i="1"/>
  <c r="CQ94" i="1"/>
  <c r="CR94" i="1"/>
  <c r="CS94" i="1"/>
  <c r="CT94" i="1"/>
  <c r="CU94" i="1"/>
  <c r="CV94" i="1"/>
  <c r="CW94" i="1"/>
  <c r="CQ95" i="1"/>
  <c r="CR95" i="1"/>
  <c r="CS95" i="1"/>
  <c r="CT95" i="1"/>
  <c r="CU95" i="1"/>
  <c r="CV95" i="1"/>
  <c r="CW95" i="1"/>
  <c r="CQ96" i="1"/>
  <c r="CR96" i="1"/>
  <c r="CS96" i="1"/>
  <c r="CT96" i="1"/>
  <c r="CU96" i="1"/>
  <c r="CV96" i="1"/>
  <c r="CW96" i="1"/>
  <c r="CQ97" i="1"/>
  <c r="CR97" i="1"/>
  <c r="CS97" i="1"/>
  <c r="CT97" i="1"/>
  <c r="CU97" i="1"/>
  <c r="CV97" i="1"/>
  <c r="CW97" i="1"/>
  <c r="CQ98" i="1"/>
  <c r="CR98" i="1"/>
  <c r="CS98" i="1"/>
  <c r="CT98" i="1"/>
  <c r="CU98" i="1"/>
  <c r="CV98" i="1"/>
  <c r="CW98" i="1"/>
  <c r="CQ99" i="1"/>
  <c r="CR99" i="1"/>
  <c r="CS99" i="1"/>
  <c r="CT99" i="1"/>
  <c r="CU99" i="1"/>
  <c r="CV99" i="1"/>
  <c r="CW99" i="1"/>
  <c r="CQ100" i="1"/>
  <c r="CR100" i="1"/>
  <c r="CS100" i="1"/>
  <c r="CT100" i="1"/>
  <c r="CU100" i="1"/>
  <c r="CV100" i="1"/>
  <c r="CW100" i="1"/>
  <c r="CQ101" i="1"/>
  <c r="CR101" i="1"/>
  <c r="CS101" i="1"/>
  <c r="CT101" i="1"/>
  <c r="CU101" i="1"/>
  <c r="CV101" i="1"/>
  <c r="CW101" i="1"/>
  <c r="CQ102" i="1"/>
  <c r="CR102" i="1"/>
  <c r="CS102" i="1"/>
  <c r="CT102" i="1"/>
  <c r="CU102" i="1"/>
  <c r="CV102" i="1"/>
  <c r="CW102" i="1"/>
  <c r="CQ103" i="1"/>
  <c r="CR103" i="1"/>
  <c r="CS103" i="1"/>
  <c r="CT103" i="1"/>
  <c r="CU103" i="1"/>
  <c r="CV103" i="1"/>
  <c r="CW103" i="1"/>
  <c r="CQ104" i="1"/>
  <c r="CR104" i="1"/>
  <c r="CS104" i="1"/>
  <c r="CT104" i="1"/>
  <c r="CU104" i="1"/>
  <c r="CV104" i="1"/>
  <c r="CW104" i="1"/>
  <c r="CQ105" i="1"/>
  <c r="CR105" i="1"/>
  <c r="CS105" i="1"/>
  <c r="CT105" i="1"/>
  <c r="CU105" i="1"/>
  <c r="CV105" i="1"/>
  <c r="CW105" i="1"/>
  <c r="CQ106" i="1"/>
  <c r="CR106" i="1"/>
  <c r="CS106" i="1"/>
  <c r="CT106" i="1"/>
  <c r="CU106" i="1"/>
  <c r="CV106" i="1"/>
  <c r="CW106" i="1"/>
  <c r="CQ107" i="1"/>
  <c r="CR107" i="1"/>
  <c r="CS107" i="1"/>
  <c r="CT107" i="1"/>
  <c r="CU107" i="1"/>
  <c r="CV107" i="1"/>
  <c r="CW107" i="1"/>
  <c r="CQ108" i="1"/>
  <c r="CR108" i="1"/>
  <c r="CS108" i="1"/>
  <c r="CT108" i="1"/>
  <c r="CU108" i="1"/>
  <c r="CV108" i="1"/>
  <c r="CW108" i="1"/>
  <c r="CQ109" i="1"/>
  <c r="CR109" i="1"/>
  <c r="CS109" i="1"/>
  <c r="CT109" i="1"/>
  <c r="CU109" i="1"/>
  <c r="CV109" i="1"/>
  <c r="CW109" i="1"/>
  <c r="CQ110" i="1"/>
  <c r="CR110" i="1"/>
  <c r="CS110" i="1"/>
  <c r="CT110" i="1"/>
  <c r="CU110" i="1"/>
  <c r="CV110" i="1"/>
  <c r="CW110" i="1"/>
  <c r="CQ111" i="1"/>
  <c r="CR111" i="1"/>
  <c r="CS111" i="1"/>
  <c r="CT111" i="1"/>
  <c r="CU111" i="1"/>
  <c r="CV111" i="1"/>
  <c r="CW111" i="1"/>
  <c r="CQ112" i="1"/>
  <c r="CR112" i="1"/>
  <c r="CS112" i="1"/>
  <c r="CT112" i="1"/>
  <c r="CU112" i="1"/>
  <c r="CV112" i="1"/>
  <c r="CW112" i="1"/>
  <c r="CQ113" i="1"/>
  <c r="CR113" i="1"/>
  <c r="CS113" i="1"/>
  <c r="CT113" i="1"/>
  <c r="CU113" i="1"/>
  <c r="CV113" i="1"/>
  <c r="CW113" i="1"/>
  <c r="CQ114" i="1"/>
  <c r="CR114" i="1"/>
  <c r="CS114" i="1"/>
  <c r="CT114" i="1"/>
  <c r="CU114" i="1"/>
  <c r="CV114" i="1"/>
  <c r="CW114" i="1"/>
  <c r="CQ115" i="1"/>
  <c r="CR115" i="1"/>
  <c r="CS115" i="1"/>
  <c r="CT115" i="1"/>
  <c r="CU115" i="1"/>
  <c r="CV115" i="1"/>
  <c r="CW115" i="1"/>
  <c r="CQ116" i="1"/>
  <c r="CR116" i="1"/>
  <c r="CS116" i="1"/>
  <c r="CT116" i="1"/>
  <c r="CU116" i="1"/>
  <c r="CV116" i="1"/>
  <c r="CW116" i="1"/>
  <c r="CQ117" i="1"/>
  <c r="CR117" i="1"/>
  <c r="CS117" i="1"/>
  <c r="CT117" i="1"/>
  <c r="CU117" i="1"/>
  <c r="CV117" i="1"/>
  <c r="CW117" i="1"/>
  <c r="CQ118" i="1"/>
  <c r="CR118" i="1"/>
  <c r="CS118" i="1"/>
  <c r="CT118" i="1"/>
  <c r="CU118" i="1"/>
  <c r="CV118" i="1"/>
  <c r="CW118" i="1"/>
  <c r="CQ119" i="1"/>
  <c r="CR119" i="1"/>
  <c r="CS119" i="1"/>
  <c r="CT119" i="1"/>
  <c r="CU119" i="1"/>
  <c r="CV119" i="1"/>
  <c r="CW119" i="1"/>
  <c r="CQ120" i="1"/>
  <c r="CR120" i="1"/>
  <c r="CS120" i="1"/>
  <c r="CT120" i="1"/>
  <c r="CU120" i="1"/>
  <c r="CV120" i="1"/>
  <c r="CW120" i="1"/>
  <c r="CQ121" i="1"/>
  <c r="CR121" i="1"/>
  <c r="CS121" i="1"/>
  <c r="CT121" i="1"/>
  <c r="CU121" i="1"/>
  <c r="CV121" i="1"/>
  <c r="CW121" i="1"/>
  <c r="CQ122" i="1"/>
  <c r="CR122" i="1"/>
  <c r="CS122" i="1"/>
  <c r="CT122" i="1"/>
  <c r="CU122" i="1"/>
  <c r="CV122" i="1"/>
  <c r="CW122" i="1"/>
  <c r="CQ123" i="1"/>
  <c r="CR123" i="1"/>
  <c r="CS123" i="1"/>
  <c r="CT123" i="1"/>
  <c r="CU123" i="1"/>
  <c r="CV123" i="1"/>
  <c r="CW123" i="1"/>
  <c r="CQ124" i="1"/>
  <c r="CR124" i="1"/>
  <c r="CS124" i="1"/>
  <c r="CT124" i="1"/>
  <c r="CU124" i="1"/>
  <c r="CV124" i="1"/>
  <c r="CW124" i="1"/>
  <c r="CQ125" i="1"/>
  <c r="CR125" i="1"/>
  <c r="CS125" i="1"/>
  <c r="CT125" i="1"/>
  <c r="CU125" i="1"/>
  <c r="CV125" i="1"/>
  <c r="CW125" i="1"/>
  <c r="CQ126" i="1"/>
  <c r="CR126" i="1"/>
  <c r="CS126" i="1"/>
  <c r="CT126" i="1"/>
  <c r="CU126" i="1"/>
  <c r="CV126" i="1"/>
  <c r="CW126" i="1"/>
  <c r="CQ127" i="1"/>
  <c r="CR127" i="1"/>
  <c r="CS127" i="1"/>
  <c r="CT127" i="1"/>
  <c r="CU127" i="1"/>
  <c r="CV127" i="1"/>
  <c r="CW127" i="1"/>
  <c r="CQ128" i="1"/>
  <c r="CR128" i="1"/>
  <c r="CS128" i="1"/>
  <c r="CT128" i="1"/>
  <c r="CU128" i="1"/>
  <c r="CV128" i="1"/>
  <c r="CW128" i="1"/>
  <c r="CQ129" i="1"/>
  <c r="CR129" i="1"/>
  <c r="CS129" i="1"/>
  <c r="CT129" i="1"/>
  <c r="CU129" i="1"/>
  <c r="CV129" i="1"/>
  <c r="CW129" i="1"/>
  <c r="CQ130" i="1"/>
  <c r="CR130" i="1"/>
  <c r="CS130" i="1"/>
  <c r="CT130" i="1"/>
  <c r="CU130" i="1"/>
  <c r="CV130" i="1"/>
  <c r="CW130" i="1"/>
  <c r="CQ131" i="1"/>
  <c r="CR131" i="1"/>
  <c r="CS131" i="1"/>
  <c r="CT131" i="1"/>
  <c r="CU131" i="1"/>
  <c r="CV131" i="1"/>
  <c r="CW131" i="1"/>
  <c r="CQ132" i="1"/>
  <c r="CR132" i="1"/>
  <c r="CS132" i="1"/>
  <c r="CT132" i="1"/>
  <c r="CU132" i="1"/>
  <c r="CV132" i="1"/>
  <c r="CW132" i="1"/>
  <c r="CQ133" i="1"/>
  <c r="CR133" i="1"/>
  <c r="CS133" i="1"/>
  <c r="CT133" i="1"/>
  <c r="CU133" i="1"/>
  <c r="CV133" i="1"/>
  <c r="CW133" i="1"/>
  <c r="CQ134" i="1"/>
  <c r="CR134" i="1"/>
  <c r="CS134" i="1"/>
  <c r="CT134" i="1"/>
  <c r="CU134" i="1"/>
  <c r="CV134" i="1"/>
  <c r="CW134" i="1"/>
  <c r="CQ135" i="1"/>
  <c r="CR135" i="1"/>
  <c r="CS135" i="1"/>
  <c r="CT135" i="1"/>
  <c r="CU135" i="1"/>
  <c r="CV135" i="1"/>
  <c r="CW135" i="1"/>
  <c r="CQ136" i="1"/>
  <c r="CR136" i="1"/>
  <c r="CS136" i="1"/>
  <c r="CT136" i="1"/>
  <c r="CU136" i="1"/>
  <c r="CV136" i="1"/>
  <c r="CW136" i="1"/>
  <c r="CQ137" i="1"/>
  <c r="CR137" i="1"/>
  <c r="CS137" i="1"/>
  <c r="CT137" i="1"/>
  <c r="CU137" i="1"/>
  <c r="CV137" i="1"/>
  <c r="CW137" i="1"/>
  <c r="CQ138" i="1"/>
  <c r="CR138" i="1"/>
  <c r="CS138" i="1"/>
  <c r="CT138" i="1"/>
  <c r="CU138" i="1"/>
  <c r="CV138" i="1"/>
  <c r="CW138" i="1"/>
  <c r="CQ139" i="1"/>
  <c r="CR139" i="1"/>
  <c r="CS139" i="1"/>
  <c r="CT139" i="1"/>
  <c r="CU139" i="1"/>
  <c r="CV139" i="1"/>
  <c r="CW139" i="1"/>
  <c r="CQ140" i="1"/>
  <c r="CR140" i="1"/>
  <c r="CS140" i="1"/>
  <c r="CT140" i="1"/>
  <c r="CU140" i="1"/>
  <c r="CV140" i="1"/>
  <c r="CW140" i="1"/>
  <c r="CQ141" i="1"/>
  <c r="CR141" i="1"/>
  <c r="CS141" i="1"/>
  <c r="CT141" i="1"/>
  <c r="CU141" i="1"/>
  <c r="CV141" i="1"/>
  <c r="CW141" i="1"/>
  <c r="CQ142" i="1"/>
  <c r="CR142" i="1"/>
  <c r="CS142" i="1"/>
  <c r="CT142" i="1"/>
  <c r="CU142" i="1"/>
  <c r="CV142" i="1"/>
  <c r="CW142" i="1"/>
  <c r="CQ143" i="1"/>
  <c r="CR143" i="1"/>
  <c r="CS143" i="1"/>
  <c r="CT143" i="1"/>
  <c r="CU143" i="1"/>
  <c r="CV143" i="1"/>
  <c r="CW143" i="1"/>
  <c r="CQ144" i="1"/>
  <c r="CR144" i="1"/>
  <c r="CS144" i="1"/>
  <c r="CT144" i="1"/>
  <c r="CU144" i="1"/>
  <c r="CV144" i="1"/>
  <c r="CW144" i="1"/>
  <c r="CQ145" i="1"/>
  <c r="CR145" i="1"/>
  <c r="CS145" i="1"/>
  <c r="CT145" i="1"/>
  <c r="CU145" i="1"/>
  <c r="CV145" i="1"/>
  <c r="CW145" i="1"/>
  <c r="CQ146" i="1"/>
  <c r="CR146" i="1"/>
  <c r="CS146" i="1"/>
  <c r="CT146" i="1"/>
  <c r="CU146" i="1"/>
  <c r="CV146" i="1"/>
  <c r="CW146" i="1"/>
  <c r="CQ147" i="1"/>
  <c r="CR147" i="1"/>
  <c r="CS147" i="1"/>
  <c r="CT147" i="1"/>
  <c r="CU147" i="1"/>
  <c r="CV147" i="1"/>
  <c r="CW147" i="1"/>
  <c r="CQ148" i="1"/>
  <c r="CR148" i="1"/>
  <c r="CS148" i="1"/>
  <c r="CT148" i="1"/>
  <c r="CU148" i="1"/>
  <c r="CV148" i="1"/>
  <c r="CW148" i="1"/>
  <c r="CQ149" i="1"/>
  <c r="CR149" i="1"/>
  <c r="CS149" i="1"/>
  <c r="CT149" i="1"/>
  <c r="CU149" i="1"/>
  <c r="CV149" i="1"/>
  <c r="CW149" i="1"/>
  <c r="CQ150" i="1"/>
  <c r="CR150" i="1"/>
  <c r="CS150" i="1"/>
  <c r="CT150" i="1"/>
  <c r="CU150" i="1"/>
  <c r="CV150" i="1"/>
  <c r="CW150" i="1"/>
  <c r="CQ151" i="1"/>
  <c r="CR151" i="1"/>
  <c r="CS151" i="1"/>
  <c r="CT151" i="1"/>
  <c r="CU151" i="1"/>
  <c r="CV151" i="1"/>
  <c r="CW151" i="1"/>
  <c r="CQ152" i="1"/>
  <c r="CR152" i="1"/>
  <c r="CS152" i="1"/>
  <c r="CT152" i="1"/>
  <c r="CU152" i="1"/>
  <c r="CV152" i="1"/>
  <c r="CW152" i="1"/>
  <c r="CQ153" i="1"/>
  <c r="CR153" i="1"/>
  <c r="CS153" i="1"/>
  <c r="CT153" i="1"/>
  <c r="CU153" i="1"/>
  <c r="CV153" i="1"/>
  <c r="CW153" i="1"/>
  <c r="CQ154" i="1"/>
  <c r="CR154" i="1"/>
  <c r="CS154" i="1"/>
  <c r="CT154" i="1"/>
  <c r="CU154" i="1"/>
  <c r="CV154" i="1"/>
  <c r="CW154" i="1"/>
  <c r="CQ155" i="1"/>
  <c r="CR155" i="1"/>
  <c r="CS155" i="1"/>
  <c r="CT155" i="1"/>
  <c r="CU155" i="1"/>
  <c r="CV155" i="1"/>
  <c r="CW155" i="1"/>
  <c r="CQ156" i="1"/>
  <c r="CR156" i="1"/>
  <c r="CS156" i="1"/>
  <c r="CT156" i="1"/>
  <c r="CU156" i="1"/>
  <c r="CV156" i="1"/>
  <c r="CW156" i="1"/>
  <c r="CQ157" i="1"/>
  <c r="CR157" i="1"/>
  <c r="CS157" i="1"/>
  <c r="CT157" i="1"/>
  <c r="CU157" i="1"/>
  <c r="CV157" i="1"/>
  <c r="CW157" i="1"/>
  <c r="CQ158" i="1"/>
  <c r="CR158" i="1"/>
  <c r="CS158" i="1"/>
  <c r="CT158" i="1"/>
  <c r="CU158" i="1"/>
  <c r="CV158" i="1"/>
  <c r="CW158" i="1"/>
  <c r="CQ159" i="1"/>
  <c r="CR159" i="1"/>
  <c r="CS159" i="1"/>
  <c r="CT159" i="1"/>
  <c r="CU159" i="1"/>
  <c r="CV159" i="1"/>
  <c r="CW159" i="1"/>
  <c r="CQ160" i="1"/>
  <c r="CR160" i="1"/>
  <c r="CS160" i="1"/>
  <c r="CT160" i="1"/>
  <c r="CU160" i="1"/>
  <c r="CV160" i="1"/>
  <c r="CW160" i="1"/>
  <c r="CQ161" i="1"/>
  <c r="CR161" i="1"/>
  <c r="CS161" i="1"/>
  <c r="CT161" i="1"/>
  <c r="CU161" i="1"/>
  <c r="CV161" i="1"/>
  <c r="CW161" i="1"/>
  <c r="CQ162" i="1"/>
  <c r="CR162" i="1"/>
  <c r="CS162" i="1"/>
  <c r="CT162" i="1"/>
  <c r="CU162" i="1"/>
  <c r="CV162" i="1"/>
  <c r="CW162" i="1"/>
  <c r="CQ163" i="1"/>
  <c r="CR163" i="1"/>
  <c r="CS163" i="1"/>
  <c r="CT163" i="1"/>
  <c r="CU163" i="1"/>
  <c r="CV163" i="1"/>
  <c r="CW163" i="1"/>
  <c r="CQ164" i="1"/>
  <c r="CR164" i="1"/>
  <c r="CS164" i="1"/>
  <c r="CT164" i="1"/>
  <c r="CU164" i="1"/>
  <c r="CV164" i="1"/>
  <c r="CW164" i="1"/>
  <c r="CQ165" i="1"/>
  <c r="CR165" i="1"/>
  <c r="CS165" i="1"/>
  <c r="CT165" i="1"/>
  <c r="CU165" i="1"/>
  <c r="CV165" i="1"/>
  <c r="CW165" i="1"/>
  <c r="CQ166" i="1"/>
  <c r="CR166" i="1"/>
  <c r="CS166" i="1"/>
  <c r="CT166" i="1"/>
  <c r="CU166" i="1"/>
  <c r="CV166" i="1"/>
  <c r="CW166" i="1"/>
  <c r="CQ167" i="1"/>
  <c r="CR167" i="1"/>
  <c r="CS167" i="1"/>
  <c r="CT167" i="1"/>
  <c r="CU167" i="1"/>
  <c r="CV167" i="1"/>
  <c r="CW167" i="1"/>
  <c r="CQ168" i="1"/>
  <c r="CR168" i="1"/>
  <c r="CS168" i="1"/>
  <c r="CT168" i="1"/>
  <c r="CU168" i="1"/>
  <c r="CV168" i="1"/>
  <c r="CW168" i="1"/>
  <c r="CQ169" i="1"/>
  <c r="CR169" i="1"/>
  <c r="CS169" i="1"/>
  <c r="CT169" i="1"/>
  <c r="CU169" i="1"/>
  <c r="CV169" i="1"/>
  <c r="CW169" i="1"/>
  <c r="CQ170" i="1"/>
  <c r="CR170" i="1"/>
  <c r="CS170" i="1"/>
  <c r="CT170" i="1"/>
  <c r="CU170" i="1"/>
  <c r="CV170" i="1"/>
  <c r="CW170" i="1"/>
  <c r="CQ171" i="1"/>
  <c r="CR171" i="1"/>
  <c r="CS171" i="1"/>
  <c r="CT171" i="1"/>
  <c r="CU171" i="1"/>
  <c r="CV171" i="1"/>
  <c r="CW171" i="1"/>
  <c r="CQ172" i="1"/>
  <c r="CR172" i="1"/>
  <c r="CS172" i="1"/>
  <c r="CT172" i="1"/>
  <c r="CU172" i="1"/>
  <c r="CV172" i="1"/>
  <c r="CW172" i="1"/>
  <c r="CQ173" i="1"/>
  <c r="CR173" i="1"/>
  <c r="CS173" i="1"/>
  <c r="CT173" i="1"/>
  <c r="CU173" i="1"/>
  <c r="CV173" i="1"/>
  <c r="CW173" i="1"/>
  <c r="CQ174" i="1"/>
  <c r="CR174" i="1"/>
  <c r="CS174" i="1"/>
  <c r="CT174" i="1"/>
  <c r="CU174" i="1"/>
  <c r="CV174" i="1"/>
  <c r="CW174" i="1"/>
  <c r="CQ175" i="1"/>
  <c r="CR175" i="1"/>
  <c r="CS175" i="1"/>
  <c r="CT175" i="1"/>
  <c r="CU175" i="1"/>
  <c r="CV175" i="1"/>
  <c r="CW175" i="1"/>
  <c r="CQ176" i="1"/>
  <c r="CR176" i="1"/>
  <c r="CS176" i="1"/>
  <c r="CT176" i="1"/>
  <c r="CU176" i="1"/>
  <c r="CV176" i="1"/>
  <c r="CW176" i="1"/>
  <c r="CQ177" i="1"/>
  <c r="CR177" i="1"/>
  <c r="CS177" i="1"/>
  <c r="CT177" i="1"/>
  <c r="CU177" i="1"/>
  <c r="CV177" i="1"/>
  <c r="CW177" i="1"/>
  <c r="CQ178" i="1"/>
  <c r="CR178" i="1"/>
  <c r="CS178" i="1"/>
  <c r="CT178" i="1"/>
  <c r="CU178" i="1"/>
  <c r="CV178" i="1"/>
  <c r="CW178" i="1"/>
  <c r="CQ179" i="1"/>
  <c r="CR179" i="1"/>
  <c r="CS179" i="1"/>
  <c r="CT179" i="1"/>
  <c r="CU179" i="1"/>
  <c r="CV179" i="1"/>
  <c r="CW179" i="1"/>
  <c r="CQ180" i="1"/>
  <c r="CR180" i="1"/>
  <c r="CS180" i="1"/>
  <c r="CT180" i="1"/>
  <c r="CU180" i="1"/>
  <c r="CV180" i="1"/>
  <c r="CW180" i="1"/>
  <c r="CQ181" i="1"/>
  <c r="CR181" i="1"/>
  <c r="CS181" i="1"/>
  <c r="CT181" i="1"/>
  <c r="CU181" i="1"/>
  <c r="CV181" i="1"/>
  <c r="CW181" i="1"/>
  <c r="CQ182" i="1"/>
  <c r="CR182" i="1"/>
  <c r="CS182" i="1"/>
  <c r="CT182" i="1"/>
  <c r="CU182" i="1"/>
  <c r="CV182" i="1"/>
  <c r="CW182" i="1"/>
  <c r="CQ183" i="1"/>
  <c r="CR183" i="1"/>
  <c r="CS183" i="1"/>
  <c r="CT183" i="1"/>
  <c r="CU183" i="1"/>
  <c r="CV183" i="1"/>
  <c r="CW183" i="1"/>
  <c r="CQ184" i="1"/>
  <c r="CR184" i="1"/>
  <c r="CS184" i="1"/>
  <c r="CT184" i="1"/>
  <c r="CU184" i="1"/>
  <c r="CV184" i="1"/>
  <c r="CW184" i="1"/>
  <c r="CQ185" i="1"/>
  <c r="CR185" i="1"/>
  <c r="CS185" i="1"/>
  <c r="CT185" i="1"/>
  <c r="CU185" i="1"/>
  <c r="CV185" i="1"/>
  <c r="CW185" i="1"/>
  <c r="CQ186" i="1"/>
  <c r="CR186" i="1"/>
  <c r="CS186" i="1"/>
  <c r="CT186" i="1"/>
  <c r="CU186" i="1"/>
  <c r="CV186" i="1"/>
  <c r="CW186" i="1"/>
  <c r="CQ187" i="1"/>
  <c r="CR187" i="1"/>
  <c r="CS187" i="1"/>
  <c r="CT187" i="1"/>
  <c r="CU187" i="1"/>
  <c r="CV187" i="1"/>
  <c r="CW187" i="1"/>
  <c r="CQ188" i="1"/>
  <c r="CR188" i="1"/>
  <c r="CS188" i="1"/>
  <c r="CT188" i="1"/>
  <c r="CU188" i="1"/>
  <c r="CV188" i="1"/>
  <c r="CW188" i="1"/>
  <c r="CQ189" i="1"/>
  <c r="CR189" i="1"/>
  <c r="CS189" i="1"/>
  <c r="CT189" i="1"/>
  <c r="CU189" i="1"/>
  <c r="CV189" i="1"/>
  <c r="CW189" i="1"/>
  <c r="CQ190" i="1"/>
  <c r="CR190" i="1"/>
  <c r="CS190" i="1"/>
  <c r="CT190" i="1"/>
  <c r="CU190" i="1"/>
  <c r="CV190" i="1"/>
  <c r="CW190" i="1"/>
  <c r="CQ191" i="1"/>
  <c r="CR191" i="1"/>
  <c r="CS191" i="1"/>
  <c r="CT191" i="1"/>
  <c r="CU191" i="1"/>
  <c r="CV191" i="1"/>
  <c r="CW191" i="1"/>
  <c r="CQ192" i="1"/>
  <c r="CR192" i="1"/>
  <c r="CS192" i="1"/>
  <c r="CT192" i="1"/>
  <c r="CU192" i="1"/>
  <c r="CV192" i="1"/>
  <c r="CW192" i="1"/>
  <c r="CQ193" i="1"/>
  <c r="CR193" i="1"/>
  <c r="CS193" i="1"/>
  <c r="CT193" i="1"/>
  <c r="CU193" i="1"/>
  <c r="CV193" i="1"/>
  <c r="CW193" i="1"/>
  <c r="CQ194" i="1"/>
  <c r="CR194" i="1"/>
  <c r="CS194" i="1"/>
  <c r="CT194" i="1"/>
  <c r="CU194" i="1"/>
  <c r="CV194" i="1"/>
  <c r="CW194" i="1"/>
  <c r="CQ195" i="1"/>
  <c r="CR195" i="1"/>
  <c r="CS195" i="1"/>
  <c r="CT195" i="1"/>
  <c r="CU195" i="1"/>
  <c r="CV195" i="1"/>
  <c r="CW195" i="1"/>
  <c r="CQ196" i="1"/>
  <c r="CR196" i="1"/>
  <c r="CS196" i="1"/>
  <c r="CT196" i="1"/>
  <c r="CU196" i="1"/>
  <c r="CV196" i="1"/>
  <c r="CW196" i="1"/>
  <c r="CQ197" i="1"/>
  <c r="CR197" i="1"/>
  <c r="CS197" i="1"/>
  <c r="CT197" i="1"/>
  <c r="CU197" i="1"/>
  <c r="CV197" i="1"/>
  <c r="CW197" i="1"/>
  <c r="CQ198" i="1"/>
  <c r="CR198" i="1"/>
  <c r="CS198" i="1"/>
  <c r="CT198" i="1"/>
  <c r="CU198" i="1"/>
  <c r="CV198" i="1"/>
  <c r="CW198" i="1"/>
  <c r="CQ199" i="1"/>
  <c r="CR199" i="1"/>
  <c r="CS199" i="1"/>
  <c r="CT199" i="1"/>
  <c r="CU199" i="1"/>
  <c r="CV199" i="1"/>
  <c r="CW199" i="1"/>
  <c r="CQ200" i="1"/>
  <c r="CR200" i="1"/>
  <c r="CS200" i="1"/>
  <c r="CT200" i="1"/>
  <c r="CU200" i="1"/>
  <c r="CV200" i="1"/>
  <c r="CW200" i="1"/>
  <c r="CQ201" i="1"/>
  <c r="CR201" i="1"/>
  <c r="CS201" i="1"/>
  <c r="CT201" i="1"/>
  <c r="CU201" i="1"/>
  <c r="CV201" i="1"/>
  <c r="CW201" i="1"/>
  <c r="CQ202" i="1"/>
  <c r="CR202" i="1"/>
  <c r="CS202" i="1"/>
  <c r="CT202" i="1"/>
  <c r="CU202" i="1"/>
  <c r="CV202" i="1"/>
  <c r="CW202" i="1"/>
  <c r="CQ203" i="1"/>
  <c r="CR203" i="1"/>
  <c r="CS203" i="1"/>
  <c r="CT203" i="1"/>
  <c r="CU203" i="1"/>
  <c r="CV203" i="1"/>
  <c r="CW203" i="1"/>
  <c r="CQ204" i="1"/>
  <c r="CR204" i="1"/>
  <c r="CS204" i="1"/>
  <c r="CT204" i="1"/>
  <c r="CU204" i="1"/>
  <c r="CV204" i="1"/>
  <c r="CW204" i="1"/>
  <c r="CQ205" i="1"/>
  <c r="CR205" i="1"/>
  <c r="CS205" i="1"/>
  <c r="CT205" i="1"/>
  <c r="CU205" i="1"/>
  <c r="CV205" i="1"/>
  <c r="CW205" i="1"/>
  <c r="CQ206" i="1"/>
  <c r="CR206" i="1"/>
  <c r="CS206" i="1"/>
  <c r="CT206" i="1"/>
  <c r="CU206" i="1"/>
  <c r="CV206" i="1"/>
  <c r="CW206" i="1"/>
  <c r="CQ207" i="1"/>
  <c r="CR207" i="1"/>
  <c r="CS207" i="1"/>
  <c r="CT207" i="1"/>
  <c r="CU207" i="1"/>
  <c r="CV207" i="1"/>
  <c r="CW207" i="1"/>
  <c r="CQ208" i="1"/>
  <c r="CR208" i="1"/>
  <c r="CS208" i="1"/>
  <c r="CT208" i="1"/>
  <c r="CU208" i="1"/>
  <c r="CV208" i="1"/>
  <c r="CW208" i="1"/>
  <c r="CQ209" i="1"/>
  <c r="CR209" i="1"/>
  <c r="CS209" i="1"/>
  <c r="CT209" i="1"/>
  <c r="CU209" i="1"/>
  <c r="CV209" i="1"/>
  <c r="CW209" i="1"/>
  <c r="CQ210" i="1"/>
  <c r="CR210" i="1"/>
  <c r="CS210" i="1"/>
  <c r="CT210" i="1"/>
  <c r="CU210" i="1"/>
  <c r="CV210" i="1"/>
  <c r="CW210" i="1"/>
  <c r="CQ211" i="1"/>
  <c r="CR211" i="1"/>
  <c r="CS211" i="1"/>
  <c r="CT211" i="1"/>
  <c r="CU211" i="1"/>
  <c r="CV211" i="1"/>
  <c r="CW211" i="1"/>
  <c r="CQ212" i="1"/>
  <c r="CR212" i="1"/>
  <c r="CS212" i="1"/>
  <c r="CT212" i="1"/>
  <c r="CU212" i="1"/>
  <c r="CV212" i="1"/>
  <c r="CW212" i="1"/>
  <c r="CQ213" i="1"/>
  <c r="CR213" i="1"/>
  <c r="CS213" i="1"/>
  <c r="CT213" i="1"/>
  <c r="CU213" i="1"/>
  <c r="CV213" i="1"/>
  <c r="CW213" i="1"/>
  <c r="CQ214" i="1"/>
  <c r="CR214" i="1"/>
  <c r="CS214" i="1"/>
  <c r="CT214" i="1"/>
  <c r="CU214" i="1"/>
  <c r="CV214" i="1"/>
  <c r="CW214" i="1"/>
  <c r="CQ215" i="1"/>
  <c r="CR215" i="1"/>
  <c r="CS215" i="1"/>
  <c r="CT215" i="1"/>
  <c r="CU215" i="1"/>
  <c r="CV215" i="1"/>
  <c r="CW215" i="1"/>
  <c r="CQ216" i="1"/>
  <c r="CR216" i="1"/>
  <c r="CS216" i="1"/>
  <c r="CT216" i="1"/>
  <c r="CU216" i="1"/>
  <c r="CV216" i="1"/>
  <c r="CW216" i="1"/>
  <c r="CQ217" i="1"/>
  <c r="CR217" i="1"/>
  <c r="CS217" i="1"/>
  <c r="CT217" i="1"/>
  <c r="CU217" i="1"/>
  <c r="CV217" i="1"/>
  <c r="CW217" i="1"/>
  <c r="CQ218" i="1"/>
  <c r="CR218" i="1"/>
  <c r="CS218" i="1"/>
  <c r="CT218" i="1"/>
  <c r="CU218" i="1"/>
  <c r="CV218" i="1"/>
  <c r="CW218" i="1"/>
  <c r="CQ219" i="1"/>
  <c r="CR219" i="1"/>
  <c r="CS219" i="1"/>
  <c r="CT219" i="1"/>
  <c r="CU219" i="1"/>
  <c r="CV219" i="1"/>
  <c r="CW219" i="1"/>
  <c r="CQ220" i="1"/>
  <c r="CR220" i="1"/>
  <c r="CS220" i="1"/>
  <c r="CT220" i="1"/>
  <c r="CU220" i="1"/>
  <c r="CV220" i="1"/>
  <c r="CW220" i="1"/>
  <c r="CQ221" i="1"/>
  <c r="CR221" i="1"/>
  <c r="CS221" i="1"/>
  <c r="CT221" i="1"/>
  <c r="CU221" i="1"/>
  <c r="CV221" i="1"/>
  <c r="CW221" i="1"/>
  <c r="CQ222" i="1"/>
  <c r="CR222" i="1"/>
  <c r="CS222" i="1"/>
  <c r="CT222" i="1"/>
  <c r="CU222" i="1"/>
  <c r="CV222" i="1"/>
  <c r="CW222" i="1"/>
  <c r="CQ223" i="1"/>
  <c r="CR223" i="1"/>
  <c r="CS223" i="1"/>
  <c r="CT223" i="1"/>
  <c r="CU223" i="1"/>
  <c r="CV223" i="1"/>
  <c r="CW223" i="1"/>
  <c r="CQ224" i="1"/>
  <c r="CR224" i="1"/>
  <c r="CS224" i="1"/>
  <c r="CT224" i="1"/>
  <c r="CU224" i="1"/>
  <c r="CV224" i="1"/>
  <c r="CW224" i="1"/>
  <c r="CQ225" i="1"/>
  <c r="CR225" i="1"/>
  <c r="CS225" i="1"/>
  <c r="CT225" i="1"/>
  <c r="CU225" i="1"/>
  <c r="CV225" i="1"/>
  <c r="CW225" i="1"/>
  <c r="CQ226" i="1"/>
  <c r="CR226" i="1"/>
  <c r="CS226" i="1"/>
  <c r="CT226" i="1"/>
  <c r="CU226" i="1"/>
  <c r="CV226" i="1"/>
  <c r="CW226" i="1"/>
  <c r="CQ227" i="1"/>
  <c r="CR227" i="1"/>
  <c r="CS227" i="1"/>
  <c r="CT227" i="1"/>
  <c r="CU227" i="1"/>
  <c r="CV227" i="1"/>
  <c r="CW227" i="1"/>
  <c r="CQ228" i="1"/>
  <c r="CR228" i="1"/>
  <c r="CS228" i="1"/>
  <c r="CT228" i="1"/>
  <c r="CU228" i="1"/>
  <c r="CV228" i="1"/>
  <c r="CW228" i="1"/>
  <c r="CQ229" i="1"/>
  <c r="CR229" i="1"/>
  <c r="CS229" i="1"/>
  <c r="CT229" i="1"/>
  <c r="CU229" i="1"/>
  <c r="CV229" i="1"/>
  <c r="CW229" i="1"/>
  <c r="CQ230" i="1"/>
  <c r="CR230" i="1"/>
  <c r="CS230" i="1"/>
  <c r="CT230" i="1"/>
  <c r="CU230" i="1"/>
  <c r="CV230" i="1"/>
  <c r="CW230" i="1"/>
  <c r="CQ231" i="1"/>
  <c r="CR231" i="1"/>
  <c r="CS231" i="1"/>
  <c r="CT231" i="1"/>
  <c r="CU231" i="1"/>
  <c r="CV231" i="1"/>
  <c r="CW231" i="1"/>
  <c r="CQ232" i="1"/>
  <c r="CR232" i="1"/>
  <c r="CS232" i="1"/>
  <c r="CT232" i="1"/>
  <c r="CU232" i="1"/>
  <c r="CV232" i="1"/>
  <c r="CW232" i="1"/>
  <c r="CQ233" i="1"/>
  <c r="CR233" i="1"/>
  <c r="CS233" i="1"/>
  <c r="CT233" i="1"/>
  <c r="CU233" i="1"/>
  <c r="CV233" i="1"/>
  <c r="CW233" i="1"/>
  <c r="CQ234" i="1"/>
  <c r="CR234" i="1"/>
  <c r="CS234" i="1"/>
  <c r="CT234" i="1"/>
  <c r="CU234" i="1"/>
  <c r="CV234" i="1"/>
  <c r="CW234" i="1"/>
  <c r="CQ235" i="1"/>
  <c r="CR235" i="1"/>
  <c r="CS235" i="1"/>
  <c r="CT235" i="1"/>
  <c r="CU235" i="1"/>
  <c r="CV235" i="1"/>
  <c r="CW235" i="1"/>
  <c r="CQ236" i="1"/>
  <c r="CR236" i="1"/>
  <c r="CS236" i="1"/>
  <c r="CT236" i="1"/>
  <c r="CU236" i="1"/>
  <c r="CV236" i="1"/>
  <c r="CW236" i="1"/>
  <c r="CQ237" i="1"/>
  <c r="CR237" i="1"/>
  <c r="CS237" i="1"/>
  <c r="CT237" i="1"/>
  <c r="CU237" i="1"/>
  <c r="CV237" i="1"/>
  <c r="CW237" i="1"/>
  <c r="CQ238" i="1"/>
  <c r="CR238" i="1"/>
  <c r="CS238" i="1"/>
  <c r="CT238" i="1"/>
  <c r="CU238" i="1"/>
  <c r="CV238" i="1"/>
  <c r="CW238" i="1"/>
  <c r="CQ239" i="1"/>
  <c r="CR239" i="1"/>
  <c r="CS239" i="1"/>
  <c r="CT239" i="1"/>
  <c r="CU239" i="1"/>
  <c r="CV239" i="1"/>
  <c r="CW239" i="1"/>
  <c r="CQ240" i="1"/>
  <c r="CR240" i="1"/>
  <c r="CS240" i="1"/>
  <c r="CT240" i="1"/>
  <c r="CU240" i="1"/>
  <c r="CV240" i="1"/>
  <c r="CW240" i="1"/>
  <c r="CQ241" i="1"/>
  <c r="CR241" i="1"/>
  <c r="CS241" i="1"/>
  <c r="CT241" i="1"/>
  <c r="CU241" i="1"/>
  <c r="CV241" i="1"/>
  <c r="CW241" i="1"/>
  <c r="CQ242" i="1"/>
  <c r="CR242" i="1"/>
  <c r="CS242" i="1"/>
  <c r="CT242" i="1"/>
  <c r="CU242" i="1"/>
  <c r="CV242" i="1"/>
  <c r="CW242" i="1"/>
  <c r="CQ243" i="1"/>
  <c r="CR243" i="1"/>
  <c r="CS243" i="1"/>
  <c r="CT243" i="1"/>
  <c r="CU243" i="1"/>
  <c r="CV243" i="1"/>
  <c r="CW243" i="1"/>
  <c r="CQ244" i="1"/>
  <c r="CR244" i="1"/>
  <c r="CS244" i="1"/>
  <c r="CT244" i="1"/>
  <c r="CU244" i="1"/>
  <c r="CV244" i="1"/>
  <c r="CW244" i="1"/>
  <c r="CQ245" i="1"/>
  <c r="CR245" i="1"/>
  <c r="CS245" i="1"/>
  <c r="CT245" i="1"/>
  <c r="CU245" i="1"/>
  <c r="CV245" i="1"/>
  <c r="CW245" i="1"/>
  <c r="CQ246" i="1"/>
  <c r="CR246" i="1"/>
  <c r="CS246" i="1"/>
  <c r="CT246" i="1"/>
  <c r="CU246" i="1"/>
  <c r="CV246" i="1"/>
  <c r="CW246" i="1"/>
  <c r="CQ247" i="1"/>
  <c r="CR247" i="1"/>
  <c r="CS247" i="1"/>
  <c r="CT247" i="1"/>
  <c r="CU247" i="1"/>
  <c r="CV247" i="1"/>
  <c r="CW247" i="1"/>
  <c r="CQ248" i="1"/>
  <c r="CR248" i="1"/>
  <c r="CS248" i="1"/>
  <c r="CT248" i="1"/>
  <c r="CU248" i="1"/>
  <c r="CV248" i="1"/>
  <c r="CW248" i="1"/>
  <c r="CQ249" i="1"/>
  <c r="CR249" i="1"/>
  <c r="CS249" i="1"/>
  <c r="CT249" i="1"/>
  <c r="CU249" i="1"/>
  <c r="CV249" i="1"/>
  <c r="CW249" i="1"/>
  <c r="CQ250" i="1"/>
  <c r="CR250" i="1"/>
  <c r="CS250" i="1"/>
  <c r="CT250" i="1"/>
  <c r="CU250" i="1"/>
  <c r="CV250" i="1"/>
  <c r="CW250" i="1"/>
  <c r="CQ251" i="1"/>
  <c r="CR251" i="1"/>
  <c r="CS251" i="1"/>
  <c r="CT251" i="1"/>
  <c r="CU251" i="1"/>
  <c r="CV251" i="1"/>
  <c r="CW251" i="1"/>
  <c r="CQ252" i="1"/>
  <c r="CR252" i="1"/>
  <c r="CS252" i="1"/>
  <c r="CT252" i="1"/>
  <c r="CU252" i="1"/>
  <c r="CV252" i="1"/>
  <c r="CW252" i="1"/>
  <c r="CQ253" i="1"/>
  <c r="CR253" i="1"/>
  <c r="CS253" i="1"/>
  <c r="CT253" i="1"/>
  <c r="CU253" i="1"/>
  <c r="CV253" i="1"/>
  <c r="CW253" i="1"/>
  <c r="CQ254" i="1"/>
  <c r="CR254" i="1"/>
  <c r="CS254" i="1"/>
  <c r="CT254" i="1"/>
  <c r="CU254" i="1"/>
  <c r="CV254" i="1"/>
  <c r="CW254" i="1"/>
  <c r="CQ255" i="1"/>
  <c r="CR255" i="1"/>
  <c r="CS255" i="1"/>
  <c r="CT255" i="1"/>
  <c r="CU255" i="1"/>
  <c r="CV255" i="1"/>
  <c r="CW255" i="1"/>
  <c r="CQ256" i="1"/>
  <c r="CR256" i="1"/>
  <c r="CS256" i="1"/>
  <c r="CT256" i="1"/>
  <c r="CU256" i="1"/>
  <c r="CV256" i="1"/>
  <c r="CW256" i="1"/>
  <c r="CQ257" i="1"/>
  <c r="CR257" i="1"/>
  <c r="CS257" i="1"/>
  <c r="CT257" i="1"/>
  <c r="CU257" i="1"/>
  <c r="CV257" i="1"/>
  <c r="CW257" i="1"/>
  <c r="CQ258" i="1"/>
  <c r="CR258" i="1"/>
  <c r="CS258" i="1"/>
  <c r="CT258" i="1"/>
  <c r="CU258" i="1"/>
  <c r="CV258" i="1"/>
  <c r="CW258" i="1"/>
  <c r="CQ259" i="1"/>
  <c r="CR259" i="1"/>
  <c r="CS259" i="1"/>
  <c r="CT259" i="1"/>
  <c r="CU259" i="1"/>
  <c r="CV259" i="1"/>
  <c r="CW259" i="1"/>
  <c r="CQ260" i="1"/>
  <c r="CR260" i="1"/>
  <c r="CS260" i="1"/>
  <c r="CT260" i="1"/>
  <c r="CU260" i="1"/>
  <c r="CV260" i="1"/>
  <c r="CW260" i="1"/>
  <c r="CQ261" i="1"/>
  <c r="CR261" i="1"/>
  <c r="CS261" i="1"/>
  <c r="CT261" i="1"/>
  <c r="CU261" i="1"/>
  <c r="CV261" i="1"/>
  <c r="CW261" i="1"/>
  <c r="CQ262" i="1"/>
  <c r="CR262" i="1"/>
  <c r="CS262" i="1"/>
  <c r="CT262" i="1"/>
  <c r="CU262" i="1"/>
  <c r="CV262" i="1"/>
  <c r="CW262" i="1"/>
  <c r="CQ263" i="1"/>
  <c r="CR263" i="1"/>
  <c r="CS263" i="1"/>
  <c r="CT263" i="1"/>
  <c r="CU263" i="1"/>
  <c r="CV263" i="1"/>
  <c r="CW263" i="1"/>
  <c r="CQ264" i="1"/>
  <c r="CR264" i="1"/>
  <c r="CS264" i="1"/>
  <c r="CT264" i="1"/>
  <c r="CU264" i="1"/>
  <c r="CV264" i="1"/>
  <c r="CW264" i="1"/>
  <c r="CQ265" i="1"/>
  <c r="CR265" i="1"/>
  <c r="CS265" i="1"/>
  <c r="CT265" i="1"/>
  <c r="CU265" i="1"/>
  <c r="CV265" i="1"/>
  <c r="CW265" i="1"/>
  <c r="CQ266" i="1"/>
  <c r="CR266" i="1"/>
  <c r="CS266" i="1"/>
  <c r="CT266" i="1"/>
  <c r="CU266" i="1"/>
  <c r="CV266" i="1"/>
  <c r="CW266" i="1"/>
  <c r="CQ267" i="1"/>
  <c r="CR267" i="1"/>
  <c r="CS267" i="1"/>
  <c r="CT267" i="1"/>
  <c r="CU267" i="1"/>
  <c r="CV267" i="1"/>
  <c r="CW267" i="1"/>
  <c r="CQ268" i="1"/>
  <c r="CR268" i="1"/>
  <c r="CS268" i="1"/>
  <c r="CT268" i="1"/>
  <c r="CU268" i="1"/>
  <c r="CV268" i="1"/>
  <c r="CW268" i="1"/>
  <c r="CQ269" i="1"/>
  <c r="CR269" i="1"/>
  <c r="CS269" i="1"/>
  <c r="CT269" i="1"/>
  <c r="CU269" i="1"/>
  <c r="CV269" i="1"/>
  <c r="CW269" i="1"/>
  <c r="CQ270" i="1"/>
  <c r="CR270" i="1"/>
  <c r="CS270" i="1"/>
  <c r="CT270" i="1"/>
  <c r="CU270" i="1"/>
  <c r="CV270" i="1"/>
  <c r="CW270" i="1"/>
  <c r="CQ271" i="1"/>
  <c r="CR271" i="1"/>
  <c r="CS271" i="1"/>
  <c r="CT271" i="1"/>
  <c r="CU271" i="1"/>
  <c r="CV271" i="1"/>
  <c r="CW271" i="1"/>
  <c r="CQ272" i="1"/>
  <c r="CR272" i="1"/>
  <c r="CS272" i="1"/>
  <c r="CT272" i="1"/>
  <c r="CU272" i="1"/>
  <c r="CV272" i="1"/>
  <c r="CW272" i="1"/>
  <c r="CQ273" i="1"/>
  <c r="CR273" i="1"/>
  <c r="CS273" i="1"/>
  <c r="CT273" i="1"/>
  <c r="CU273" i="1"/>
  <c r="CV273" i="1"/>
  <c r="CW273" i="1"/>
  <c r="CQ274" i="1"/>
  <c r="CR274" i="1"/>
  <c r="CS274" i="1"/>
  <c r="CT274" i="1"/>
  <c r="CU274" i="1"/>
  <c r="CV274" i="1"/>
  <c r="CW274" i="1"/>
  <c r="CQ275" i="1"/>
  <c r="CR275" i="1"/>
  <c r="CS275" i="1"/>
  <c r="CT275" i="1"/>
  <c r="CU275" i="1"/>
  <c r="CV275" i="1"/>
  <c r="CW275" i="1"/>
  <c r="CQ276" i="1"/>
  <c r="CR276" i="1"/>
  <c r="CS276" i="1"/>
  <c r="CT276" i="1"/>
  <c r="CU276" i="1"/>
  <c r="CV276" i="1"/>
  <c r="CW276" i="1"/>
  <c r="CQ277" i="1"/>
  <c r="CR277" i="1"/>
  <c r="CS277" i="1"/>
  <c r="CT277" i="1"/>
  <c r="CU277" i="1"/>
  <c r="CV277" i="1"/>
  <c r="CW277" i="1"/>
  <c r="CQ278" i="1"/>
  <c r="CR278" i="1"/>
  <c r="CS278" i="1"/>
  <c r="CT278" i="1"/>
  <c r="CU278" i="1"/>
  <c r="CV278" i="1"/>
  <c r="CW278" i="1"/>
  <c r="CQ279" i="1"/>
  <c r="CR279" i="1"/>
  <c r="CS279" i="1"/>
  <c r="CT279" i="1"/>
  <c r="CU279" i="1"/>
  <c r="CV279" i="1"/>
  <c r="CW279" i="1"/>
  <c r="CQ280" i="1"/>
  <c r="CR280" i="1"/>
  <c r="CS280" i="1"/>
  <c r="CT280" i="1"/>
  <c r="CU280" i="1"/>
  <c r="CV280" i="1"/>
  <c r="CW280" i="1"/>
  <c r="CQ281" i="1"/>
  <c r="CR281" i="1"/>
  <c r="CS281" i="1"/>
  <c r="CT281" i="1"/>
  <c r="CU281" i="1"/>
  <c r="CV281" i="1"/>
  <c r="CW281" i="1"/>
  <c r="CQ282" i="1"/>
  <c r="CR282" i="1"/>
  <c r="CS282" i="1"/>
  <c r="CT282" i="1"/>
  <c r="CU282" i="1"/>
  <c r="CV282" i="1"/>
  <c r="CW282" i="1"/>
  <c r="CQ283" i="1"/>
  <c r="CR283" i="1"/>
  <c r="CS283" i="1"/>
  <c r="CT283" i="1"/>
  <c r="CU283" i="1"/>
  <c r="CV283" i="1"/>
  <c r="CW283" i="1"/>
  <c r="CQ284" i="1"/>
  <c r="CR284" i="1"/>
  <c r="CS284" i="1"/>
  <c r="CT284" i="1"/>
  <c r="CU284" i="1"/>
  <c r="CV284" i="1"/>
  <c r="CW284" i="1"/>
  <c r="BJ27" i="1"/>
  <c r="BP27" i="1"/>
  <c r="BJ36" i="1"/>
  <c r="BP36" i="1"/>
  <c r="BJ37" i="1"/>
  <c r="BP37" i="1"/>
  <c r="BJ38" i="1"/>
  <c r="BP38" i="1"/>
  <c r="BJ39" i="1"/>
  <c r="BP39" i="1"/>
  <c r="BJ40" i="1"/>
  <c r="BP40" i="1"/>
  <c r="BJ41" i="1"/>
  <c r="BP41" i="1"/>
  <c r="BJ42" i="1"/>
  <c r="BP42" i="1"/>
  <c r="BJ43" i="1"/>
  <c r="BP43" i="1"/>
  <c r="BJ44" i="1"/>
  <c r="BP44" i="1"/>
  <c r="BJ45" i="1"/>
  <c r="BP45" i="1"/>
  <c r="BJ46" i="1"/>
  <c r="BP46" i="1"/>
  <c r="BJ47" i="1"/>
  <c r="BP47" i="1"/>
  <c r="BJ48" i="1"/>
  <c r="BP48" i="1"/>
  <c r="BJ49" i="1"/>
  <c r="BP49" i="1"/>
  <c r="BJ50" i="1"/>
  <c r="BP50" i="1"/>
  <c r="BJ51" i="1"/>
  <c r="BP51" i="1"/>
  <c r="BJ52" i="1"/>
  <c r="BP52" i="1"/>
  <c r="BJ53" i="1"/>
  <c r="BP53" i="1"/>
  <c r="BJ54" i="1"/>
  <c r="BP54" i="1"/>
  <c r="BJ55" i="1"/>
  <c r="BP55" i="1"/>
  <c r="BJ56" i="1"/>
  <c r="BP56" i="1"/>
  <c r="BJ57" i="1"/>
  <c r="BP57" i="1"/>
  <c r="BJ58" i="1"/>
  <c r="BP58" i="1"/>
  <c r="BJ59" i="1"/>
  <c r="BP59" i="1"/>
  <c r="BJ60" i="1"/>
  <c r="BP60" i="1"/>
  <c r="BJ61" i="1"/>
  <c r="BP61" i="1"/>
  <c r="BJ62" i="1"/>
  <c r="BP62" i="1"/>
  <c r="BJ63" i="1"/>
  <c r="BP63" i="1"/>
  <c r="BJ64" i="1"/>
  <c r="BP64" i="1"/>
  <c r="BJ65" i="1"/>
  <c r="BP65" i="1"/>
  <c r="BJ66" i="1"/>
  <c r="BP66" i="1"/>
  <c r="BJ67" i="1"/>
  <c r="BP67" i="1"/>
  <c r="BJ68" i="1"/>
  <c r="BP68" i="1"/>
  <c r="BJ69" i="1"/>
  <c r="BP69" i="1"/>
  <c r="BJ70" i="1"/>
  <c r="BP70" i="1"/>
  <c r="BJ71" i="1"/>
  <c r="BP71" i="1"/>
  <c r="BJ72" i="1"/>
  <c r="BP72" i="1"/>
  <c r="BJ73" i="1"/>
  <c r="BP73" i="1"/>
  <c r="BJ74" i="1"/>
  <c r="BP74" i="1"/>
  <c r="BJ75" i="1"/>
  <c r="BP75" i="1"/>
  <c r="BJ76" i="1"/>
  <c r="BP76" i="1"/>
  <c r="BJ77" i="1"/>
  <c r="BP77" i="1"/>
  <c r="BJ78" i="1"/>
  <c r="BP78" i="1"/>
  <c r="BJ79" i="1"/>
  <c r="BP79" i="1"/>
  <c r="BJ80" i="1"/>
  <c r="BP80" i="1"/>
  <c r="BJ81" i="1"/>
  <c r="BP81" i="1"/>
  <c r="BJ82" i="1"/>
  <c r="BP82" i="1"/>
  <c r="BJ83" i="1"/>
  <c r="BP83" i="1"/>
  <c r="BJ84" i="1"/>
  <c r="BP84" i="1"/>
  <c r="BJ85" i="1"/>
  <c r="BP85" i="1"/>
  <c r="BJ86" i="1"/>
  <c r="BP86" i="1"/>
  <c r="BJ87" i="1"/>
  <c r="BP87" i="1"/>
  <c r="BJ88" i="1"/>
  <c r="BP88" i="1"/>
  <c r="BJ89" i="1"/>
  <c r="BP89" i="1"/>
  <c r="BJ90" i="1"/>
  <c r="BP90" i="1"/>
  <c r="BJ91" i="1"/>
  <c r="BP91" i="1"/>
  <c r="BJ92" i="1"/>
  <c r="BP92" i="1"/>
  <c r="BJ93" i="1"/>
  <c r="BP93" i="1"/>
  <c r="BJ94" i="1"/>
  <c r="BP94" i="1"/>
  <c r="BJ95" i="1"/>
  <c r="BP95" i="1"/>
  <c r="BJ96" i="1"/>
  <c r="BP96" i="1"/>
  <c r="BJ97" i="1"/>
  <c r="BP97" i="1"/>
  <c r="BJ98" i="1"/>
  <c r="BP98" i="1"/>
  <c r="BJ99" i="1"/>
  <c r="BP99" i="1"/>
  <c r="BJ100" i="1"/>
  <c r="BP100" i="1"/>
  <c r="BJ101" i="1"/>
  <c r="BP101" i="1"/>
  <c r="BJ102" i="1"/>
  <c r="BP102" i="1"/>
  <c r="BJ103" i="1"/>
  <c r="BP103" i="1"/>
  <c r="BJ104" i="1"/>
  <c r="BP104" i="1"/>
  <c r="BJ105" i="1"/>
  <c r="BP105" i="1"/>
  <c r="BJ106" i="1"/>
  <c r="BP106" i="1"/>
  <c r="BJ107" i="1"/>
  <c r="BP107" i="1"/>
  <c r="BJ108" i="1"/>
  <c r="BP108" i="1"/>
  <c r="BJ109" i="1"/>
  <c r="BP109" i="1"/>
  <c r="BJ110" i="1"/>
  <c r="BP110" i="1"/>
  <c r="BJ111" i="1"/>
  <c r="BP111" i="1"/>
  <c r="BJ112" i="1"/>
  <c r="BP112" i="1"/>
  <c r="BJ113" i="1"/>
  <c r="BP113" i="1"/>
  <c r="BJ114" i="1"/>
  <c r="BP114" i="1"/>
  <c r="BJ115" i="1"/>
  <c r="BP115" i="1"/>
  <c r="BJ116" i="1"/>
  <c r="BP116" i="1"/>
  <c r="BJ117" i="1"/>
  <c r="BP117" i="1"/>
  <c r="BJ118" i="1"/>
  <c r="BP118" i="1"/>
  <c r="BJ119" i="1"/>
  <c r="BP119" i="1"/>
  <c r="BJ120" i="1"/>
  <c r="BP120" i="1"/>
  <c r="BJ121" i="1"/>
  <c r="BP121" i="1"/>
  <c r="BJ122" i="1"/>
  <c r="BP122" i="1"/>
  <c r="BJ123" i="1"/>
  <c r="BP123" i="1"/>
  <c r="BJ124" i="1"/>
  <c r="BP124" i="1"/>
  <c r="BJ125" i="1"/>
  <c r="BP125" i="1"/>
  <c r="BJ126" i="1"/>
  <c r="BP126" i="1"/>
  <c r="BJ127" i="1"/>
  <c r="BP127" i="1"/>
  <c r="BJ128" i="1"/>
  <c r="BP128" i="1"/>
  <c r="BJ129" i="1"/>
  <c r="BP129" i="1"/>
  <c r="BJ130" i="1"/>
  <c r="BP130" i="1"/>
  <c r="BJ131" i="1"/>
  <c r="BP131" i="1"/>
  <c r="BJ132" i="1"/>
  <c r="BP132" i="1"/>
  <c r="BJ133" i="1"/>
  <c r="BP133" i="1"/>
  <c r="BJ134" i="1"/>
  <c r="BP134" i="1"/>
  <c r="BJ135" i="1"/>
  <c r="BP135" i="1"/>
  <c r="BJ136" i="1"/>
  <c r="BP136" i="1"/>
  <c r="BJ137" i="1"/>
  <c r="BP137" i="1"/>
  <c r="BJ138" i="1"/>
  <c r="BP138" i="1"/>
  <c r="BJ139" i="1"/>
  <c r="BP139" i="1"/>
  <c r="BJ140" i="1"/>
  <c r="BP140" i="1"/>
  <c r="BJ141" i="1"/>
  <c r="BP141" i="1"/>
  <c r="BJ142" i="1"/>
  <c r="BP142" i="1"/>
  <c r="BJ143" i="1"/>
  <c r="BP143" i="1"/>
  <c r="BJ144" i="1"/>
  <c r="BP144" i="1"/>
  <c r="BJ145" i="1"/>
  <c r="BP145" i="1"/>
  <c r="BJ146" i="1"/>
  <c r="BP146" i="1"/>
  <c r="BJ147" i="1"/>
  <c r="BP147" i="1"/>
  <c r="BJ148" i="1"/>
  <c r="BP148" i="1"/>
  <c r="BJ149" i="1"/>
  <c r="BP149" i="1"/>
  <c r="BJ150" i="1"/>
  <c r="BP150" i="1"/>
  <c r="BJ151" i="1"/>
  <c r="BP151" i="1"/>
  <c r="BJ152" i="1"/>
  <c r="BP152" i="1"/>
  <c r="BJ153" i="1"/>
  <c r="BP153" i="1"/>
  <c r="BJ154" i="1"/>
  <c r="BP154" i="1"/>
  <c r="BJ155" i="1"/>
  <c r="BP155" i="1"/>
  <c r="BJ156" i="1"/>
  <c r="BP156" i="1"/>
  <c r="BJ157" i="1"/>
  <c r="BP157" i="1"/>
  <c r="BJ158" i="1"/>
  <c r="BP158" i="1"/>
  <c r="BJ159" i="1"/>
  <c r="BP159" i="1"/>
  <c r="BJ160" i="1"/>
  <c r="BP160" i="1"/>
  <c r="BJ161" i="1"/>
  <c r="BP161" i="1"/>
  <c r="BJ162" i="1"/>
  <c r="BP162" i="1"/>
  <c r="BJ163" i="1"/>
  <c r="BP163" i="1"/>
  <c r="BJ164" i="1"/>
  <c r="BP164" i="1"/>
  <c r="BJ165" i="1"/>
  <c r="BP165" i="1"/>
  <c r="BJ166" i="1"/>
  <c r="BP166" i="1"/>
  <c r="BJ167" i="1"/>
  <c r="BP167" i="1"/>
  <c r="BJ168" i="1"/>
  <c r="BP168" i="1"/>
  <c r="BJ169" i="1"/>
  <c r="BP169" i="1"/>
  <c r="BJ170" i="1"/>
  <c r="BP170" i="1"/>
  <c r="BJ171" i="1"/>
  <c r="BP171" i="1"/>
  <c r="BJ172" i="1"/>
  <c r="BP172" i="1"/>
  <c r="BJ173" i="1"/>
  <c r="BP173" i="1"/>
  <c r="BJ174" i="1"/>
  <c r="BP174" i="1"/>
  <c r="BJ175" i="1"/>
  <c r="BP175" i="1"/>
  <c r="BJ176" i="1"/>
  <c r="BP176" i="1"/>
  <c r="BJ177" i="1"/>
  <c r="BP177" i="1"/>
  <c r="BJ178" i="1"/>
  <c r="BP178" i="1"/>
  <c r="BJ179" i="1"/>
  <c r="BP179" i="1"/>
  <c r="BJ180" i="1"/>
  <c r="BP180" i="1"/>
  <c r="BJ181" i="1"/>
  <c r="BP181" i="1"/>
  <c r="BJ182" i="1"/>
  <c r="BP182" i="1"/>
  <c r="BJ183" i="1"/>
  <c r="BP183" i="1"/>
  <c r="BJ184" i="1"/>
  <c r="BP184" i="1"/>
  <c r="BJ185" i="1"/>
  <c r="BP185" i="1"/>
  <c r="BJ186" i="1"/>
  <c r="BP186" i="1"/>
  <c r="BJ187" i="1"/>
  <c r="BP187" i="1"/>
  <c r="BJ188" i="1"/>
  <c r="BP188" i="1"/>
  <c r="BJ189" i="1"/>
  <c r="BP189" i="1"/>
  <c r="BJ190" i="1"/>
  <c r="BP190" i="1"/>
  <c r="BJ191" i="1"/>
  <c r="BP191" i="1"/>
  <c r="BJ192" i="1"/>
  <c r="BP192" i="1"/>
  <c r="BJ193" i="1"/>
  <c r="BP193" i="1"/>
  <c r="BJ194" i="1"/>
  <c r="BP194" i="1"/>
  <c r="BJ195" i="1"/>
  <c r="BP195" i="1"/>
  <c r="BJ196" i="1"/>
  <c r="BP196" i="1"/>
  <c r="BJ197" i="1"/>
  <c r="BP197" i="1"/>
  <c r="BJ198" i="1"/>
  <c r="BP198" i="1"/>
  <c r="BJ199" i="1"/>
  <c r="BP199" i="1"/>
  <c r="BJ200" i="1"/>
  <c r="BP200" i="1"/>
  <c r="BJ201" i="1"/>
  <c r="BP201" i="1"/>
  <c r="BJ202" i="1"/>
  <c r="BP202" i="1"/>
  <c r="BJ203" i="1"/>
  <c r="BP203" i="1"/>
  <c r="BJ204" i="1"/>
  <c r="BP204" i="1"/>
  <c r="BJ205" i="1"/>
  <c r="BP205" i="1"/>
  <c r="BJ206" i="1"/>
  <c r="BP206" i="1"/>
  <c r="BJ207" i="1"/>
  <c r="BP207" i="1"/>
  <c r="BJ208" i="1"/>
  <c r="BP208" i="1"/>
  <c r="BJ209" i="1"/>
  <c r="BP209" i="1"/>
  <c r="BJ210" i="1"/>
  <c r="BP210" i="1"/>
  <c r="BJ211" i="1"/>
  <c r="BP211" i="1"/>
  <c r="BJ212" i="1"/>
  <c r="BP212" i="1"/>
  <c r="BJ213" i="1"/>
  <c r="BP213" i="1"/>
  <c r="BJ214" i="1"/>
  <c r="BP214" i="1"/>
  <c r="BJ215" i="1"/>
  <c r="BP215" i="1"/>
  <c r="BJ216" i="1"/>
  <c r="BP216" i="1"/>
  <c r="BJ217" i="1"/>
  <c r="BP217" i="1"/>
  <c r="BJ218" i="1"/>
  <c r="BP218" i="1"/>
  <c r="BJ219" i="1"/>
  <c r="BP219" i="1"/>
  <c r="BJ220" i="1"/>
  <c r="BP220" i="1"/>
  <c r="BJ221" i="1"/>
  <c r="BP221" i="1"/>
  <c r="BJ222" i="1"/>
  <c r="BP222" i="1"/>
  <c r="BJ223" i="1"/>
  <c r="BP223" i="1"/>
  <c r="BJ224" i="1"/>
  <c r="BP224" i="1"/>
  <c r="BJ225" i="1"/>
  <c r="BP225" i="1"/>
  <c r="BJ226" i="1"/>
  <c r="BP226" i="1"/>
  <c r="BJ227" i="1"/>
  <c r="BP227" i="1"/>
  <c r="BJ228" i="1"/>
  <c r="BP228" i="1"/>
  <c r="BJ229" i="1"/>
  <c r="BP229" i="1"/>
  <c r="BJ230" i="1"/>
  <c r="BP230" i="1"/>
  <c r="BJ231" i="1"/>
  <c r="BP231" i="1"/>
  <c r="BJ232" i="1"/>
  <c r="BP232" i="1"/>
  <c r="BJ233" i="1"/>
  <c r="BP233" i="1"/>
  <c r="BJ234" i="1"/>
  <c r="BP234" i="1"/>
  <c r="BJ235" i="1"/>
  <c r="BP235" i="1"/>
  <c r="BJ236" i="1"/>
  <c r="BP236" i="1"/>
  <c r="BJ237" i="1"/>
  <c r="BP237" i="1"/>
  <c r="BJ238" i="1"/>
  <c r="BP238" i="1"/>
  <c r="BJ239" i="1"/>
  <c r="BP239" i="1"/>
  <c r="BJ240" i="1"/>
  <c r="BP240" i="1"/>
  <c r="BJ241" i="1"/>
  <c r="BP241" i="1"/>
  <c r="BJ242" i="1"/>
  <c r="BP242" i="1"/>
  <c r="BJ243" i="1"/>
  <c r="BP243" i="1"/>
  <c r="BJ244" i="1"/>
  <c r="BP244" i="1"/>
  <c r="BJ245" i="1"/>
  <c r="BP245" i="1"/>
  <c r="BJ246" i="1"/>
  <c r="BP246" i="1"/>
  <c r="BJ247" i="1"/>
  <c r="BP247" i="1"/>
  <c r="BJ248" i="1"/>
  <c r="BP248" i="1"/>
  <c r="BJ249" i="1"/>
  <c r="BP249" i="1"/>
  <c r="BJ250" i="1"/>
  <c r="BP250" i="1"/>
  <c r="BJ251" i="1"/>
  <c r="BP251" i="1"/>
  <c r="BJ252" i="1"/>
  <c r="BP252" i="1"/>
  <c r="BJ253" i="1"/>
  <c r="BP253" i="1"/>
  <c r="BJ254" i="1"/>
  <c r="BP254" i="1"/>
  <c r="BJ255" i="1"/>
  <c r="BP255" i="1"/>
  <c r="BJ256" i="1"/>
  <c r="BP256" i="1"/>
  <c r="BJ257" i="1"/>
  <c r="BP257" i="1"/>
  <c r="BJ258" i="1"/>
  <c r="BP258" i="1"/>
  <c r="BJ259" i="1"/>
  <c r="BP259" i="1"/>
  <c r="BJ260" i="1"/>
  <c r="BP260" i="1"/>
  <c r="BJ261" i="1"/>
  <c r="BP261" i="1"/>
  <c r="BJ262" i="1"/>
  <c r="BP262" i="1"/>
  <c r="BJ263" i="1"/>
  <c r="BP263" i="1"/>
  <c r="BJ264" i="1"/>
  <c r="BP264" i="1"/>
  <c r="BJ265" i="1"/>
  <c r="BP265" i="1"/>
  <c r="BJ266" i="1"/>
  <c r="BP266" i="1"/>
  <c r="BJ267" i="1"/>
  <c r="BP267" i="1"/>
  <c r="BJ268" i="1"/>
  <c r="BP268" i="1"/>
  <c r="BJ269" i="1"/>
  <c r="BP269" i="1"/>
  <c r="BJ270" i="1"/>
  <c r="BP270" i="1"/>
  <c r="BJ271" i="1"/>
  <c r="BP271" i="1"/>
  <c r="BJ272" i="1"/>
  <c r="BP272" i="1"/>
  <c r="BJ273" i="1"/>
  <c r="BP273" i="1"/>
  <c r="BJ274" i="1"/>
  <c r="BP274" i="1"/>
  <c r="BJ275" i="1"/>
  <c r="BP275" i="1"/>
  <c r="BJ276" i="1"/>
  <c r="BP276" i="1"/>
  <c r="BJ277" i="1"/>
  <c r="BP277" i="1"/>
  <c r="BJ278" i="1"/>
  <c r="BP278" i="1"/>
  <c r="BJ279" i="1"/>
  <c r="BP279" i="1"/>
  <c r="BJ280" i="1"/>
  <c r="BP280" i="1"/>
  <c r="BJ281" i="1"/>
  <c r="BP281" i="1"/>
  <c r="BJ282" i="1"/>
  <c r="BP282" i="1"/>
  <c r="BJ283" i="1"/>
  <c r="BP283" i="1"/>
  <c r="BJ284" i="1"/>
  <c r="BP284" i="1"/>
  <c r="BM5" i="1" l="1"/>
  <c r="BS41" i="1" l="1"/>
  <c r="BS47" i="1"/>
  <c r="BS48" i="1"/>
  <c r="BS52" i="1"/>
  <c r="BS53" i="1"/>
  <c r="BS54" i="1"/>
  <c r="BS59" i="1"/>
  <c r="BS66" i="1"/>
  <c r="BS71" i="1"/>
  <c r="BS75" i="1"/>
  <c r="BS80" i="1"/>
  <c r="BS84" i="1"/>
  <c r="BS88" i="1"/>
  <c r="BS92" i="1"/>
  <c r="BS97" i="1"/>
  <c r="BS101" i="1"/>
  <c r="BS105" i="1"/>
  <c r="BS109" i="1"/>
  <c r="BS110" i="1"/>
  <c r="BS114" i="1"/>
  <c r="BS118" i="1"/>
  <c r="BS122" i="1"/>
  <c r="BS126" i="1"/>
  <c r="BS132" i="1"/>
  <c r="BS136" i="1"/>
  <c r="BS141" i="1"/>
  <c r="BS146" i="1"/>
  <c r="BS147" i="1"/>
  <c r="BS151" i="1"/>
  <c r="BS156" i="1"/>
  <c r="BS160" i="1"/>
  <c r="BS161" i="1"/>
  <c r="BS166" i="1"/>
  <c r="BS170" i="1"/>
  <c r="BS171" i="1"/>
  <c r="BS175" i="1"/>
  <c r="BS181" i="1"/>
  <c r="BS185" i="1"/>
  <c r="BS190" i="1"/>
  <c r="BS196" i="1"/>
  <c r="BS200" i="1"/>
  <c r="BS205" i="1"/>
  <c r="BS210" i="1"/>
  <c r="BS211" i="1"/>
  <c r="BS215" i="1"/>
  <c r="BS220" i="1"/>
  <c r="BS224" i="1"/>
  <c r="BS225" i="1"/>
  <c r="BS230" i="1"/>
  <c r="BS234" i="1"/>
  <c r="BS235" i="1"/>
  <c r="BS239" i="1"/>
  <c r="BS245" i="1"/>
  <c r="BS250" i="1"/>
  <c r="BS251" i="1"/>
  <c r="BS252" i="1"/>
  <c r="BS256" i="1"/>
  <c r="BS27" i="1"/>
  <c r="BS37" i="1"/>
  <c r="BS38" i="1"/>
  <c r="BS43" i="1"/>
  <c r="BS50" i="1"/>
  <c r="BS57" i="1"/>
  <c r="BS63" i="1"/>
  <c r="BS64" i="1"/>
  <c r="BS68" i="1"/>
  <c r="BS69" i="1"/>
  <c r="BS73" i="1"/>
  <c r="BS77" i="1"/>
  <c r="BS78" i="1"/>
  <c r="BS82" i="1"/>
  <c r="BS86" i="1"/>
  <c r="BS90" i="1"/>
  <c r="BS95" i="1"/>
  <c r="BS99" i="1"/>
  <c r="BS103" i="1"/>
  <c r="BS107" i="1"/>
  <c r="BS112" i="1"/>
  <c r="BS116" i="1"/>
  <c r="BS120" i="1"/>
  <c r="BS124" i="1"/>
  <c r="BS128" i="1"/>
  <c r="BS129" i="1"/>
  <c r="BS134" i="1"/>
  <c r="BS138" i="1"/>
  <c r="BS139" i="1"/>
  <c r="BS143" i="1"/>
  <c r="BS149" i="1"/>
  <c r="BS153" i="1"/>
  <c r="BS158" i="1"/>
  <c r="BS164" i="1"/>
  <c r="BS168" i="1"/>
  <c r="BS173" i="1"/>
  <c r="BS178" i="1"/>
  <c r="BS179" i="1"/>
  <c r="BS183" i="1"/>
  <c r="BS188" i="1"/>
  <c r="BS192" i="1"/>
  <c r="BS193" i="1"/>
  <c r="BS198" i="1"/>
  <c r="BS202" i="1"/>
  <c r="BS203" i="1"/>
  <c r="BS207" i="1"/>
  <c r="BS213" i="1"/>
  <c r="BS217" i="1"/>
  <c r="BS222" i="1"/>
  <c r="BS228" i="1"/>
  <c r="BS232" i="1"/>
  <c r="BS237" i="1"/>
  <c r="BS242" i="1"/>
  <c r="BS243" i="1"/>
  <c r="BS247" i="1"/>
  <c r="BS248" i="1"/>
  <c r="BS254" i="1"/>
  <c r="BS258" i="1"/>
  <c r="BS259" i="1"/>
  <c r="BS260" i="1"/>
  <c r="BS45" i="1"/>
  <c r="BS55" i="1"/>
  <c r="BS65" i="1"/>
  <c r="BS67" i="1"/>
  <c r="BS111" i="1"/>
  <c r="BS113" i="1"/>
  <c r="BS115" i="1"/>
  <c r="BS117" i="1"/>
  <c r="BS119" i="1"/>
  <c r="BS121" i="1"/>
  <c r="BS123" i="1"/>
  <c r="BS125" i="1"/>
  <c r="BS127" i="1"/>
  <c r="BS145" i="1"/>
  <c r="BS163" i="1"/>
  <c r="BS165" i="1"/>
  <c r="BS167" i="1"/>
  <c r="BS169" i="1"/>
  <c r="BS187" i="1"/>
  <c r="BS189" i="1"/>
  <c r="BS191" i="1"/>
  <c r="BS209" i="1"/>
  <c r="BS227" i="1"/>
  <c r="BS229" i="1"/>
  <c r="BS231" i="1"/>
  <c r="BS233" i="1"/>
  <c r="BS249" i="1"/>
  <c r="BS262" i="1"/>
  <c r="BS266" i="1"/>
  <c r="BS267" i="1"/>
  <c r="BS268" i="1"/>
  <c r="BS272" i="1"/>
  <c r="BS278" i="1"/>
  <c r="BS282" i="1"/>
  <c r="BS283" i="1"/>
  <c r="BS284" i="1"/>
  <c r="BS36" i="1"/>
  <c r="BS46" i="1"/>
  <c r="BS56" i="1"/>
  <c r="BS58" i="1"/>
  <c r="BS60" i="1"/>
  <c r="BS70" i="1"/>
  <c r="BS72" i="1"/>
  <c r="BS74" i="1"/>
  <c r="BS76" i="1"/>
  <c r="BS130" i="1"/>
  <c r="BS148" i="1"/>
  <c r="BS150" i="1"/>
  <c r="BS152" i="1"/>
  <c r="BS154" i="1"/>
  <c r="BS172" i="1"/>
  <c r="BS174" i="1"/>
  <c r="BS176" i="1"/>
  <c r="BS194" i="1"/>
  <c r="BS212" i="1"/>
  <c r="BS214" i="1"/>
  <c r="BS216" i="1"/>
  <c r="BS218" i="1"/>
  <c r="BS236" i="1"/>
  <c r="BS238" i="1"/>
  <c r="BS240" i="1"/>
  <c r="BS261" i="1"/>
  <c r="BS265" i="1"/>
  <c r="BS271" i="1"/>
  <c r="BS277" i="1"/>
  <c r="BS281" i="1"/>
  <c r="BS39" i="1"/>
  <c r="BS49" i="1"/>
  <c r="BS51" i="1"/>
  <c r="BS61" i="1"/>
  <c r="BS79" i="1"/>
  <c r="BS81" i="1"/>
  <c r="BS83" i="1"/>
  <c r="BS85" i="1"/>
  <c r="BS87" i="1"/>
  <c r="BS89" i="1"/>
  <c r="BS91" i="1"/>
  <c r="BS93" i="1"/>
  <c r="BS131" i="1"/>
  <c r="BS133" i="1"/>
  <c r="BS135" i="1"/>
  <c r="BS137" i="1"/>
  <c r="BS155" i="1"/>
  <c r="BS157" i="1"/>
  <c r="BS159" i="1"/>
  <c r="BS177" i="1"/>
  <c r="BS195" i="1"/>
  <c r="BS197" i="1"/>
  <c r="BS199" i="1"/>
  <c r="BS201" i="1"/>
  <c r="BS219" i="1"/>
  <c r="BS221" i="1"/>
  <c r="BS223" i="1"/>
  <c r="BS241" i="1"/>
  <c r="BS253" i="1"/>
  <c r="BS255" i="1"/>
  <c r="BS257" i="1"/>
  <c r="BS264" i="1"/>
  <c r="BS270" i="1"/>
  <c r="BS274" i="1"/>
  <c r="BS275" i="1"/>
  <c r="BS276" i="1"/>
  <c r="BS280" i="1"/>
  <c r="BS40" i="1"/>
  <c r="BS42" i="1"/>
  <c r="BS44" i="1"/>
  <c r="BS62" i="1"/>
  <c r="BS94" i="1"/>
  <c r="BS96" i="1"/>
  <c r="BS98" i="1"/>
  <c r="BS100" i="1"/>
  <c r="BS102" i="1"/>
  <c r="BS104" i="1"/>
  <c r="BS106" i="1"/>
  <c r="BS108" i="1"/>
  <c r="BS140" i="1"/>
  <c r="BS142" i="1"/>
  <c r="BS144" i="1"/>
  <c r="BS162" i="1"/>
  <c r="BS180" i="1"/>
  <c r="BS182" i="1"/>
  <c r="BS184" i="1"/>
  <c r="BS186" i="1"/>
  <c r="BS204" i="1"/>
  <c r="BS206" i="1"/>
  <c r="BS208" i="1"/>
  <c r="BS226" i="1"/>
  <c r="BS244" i="1"/>
  <c r="BS246" i="1"/>
  <c r="BS263" i="1"/>
  <c r="BS269" i="1"/>
  <c r="BS273" i="1"/>
  <c r="BS279" i="1"/>
  <c r="BQ27" i="1" l="1"/>
  <c r="BQ37" i="1"/>
  <c r="BQ38" i="1"/>
  <c r="BQ43" i="1"/>
  <c r="BQ50" i="1"/>
  <c r="BQ57" i="1"/>
  <c r="BQ63" i="1"/>
  <c r="BQ64" i="1"/>
  <c r="BQ68" i="1"/>
  <c r="BQ69" i="1"/>
  <c r="BQ73" i="1"/>
  <c r="BQ77" i="1"/>
  <c r="BQ78" i="1"/>
  <c r="BQ82" i="1"/>
  <c r="BQ86" i="1"/>
  <c r="BQ90" i="1"/>
  <c r="BQ95" i="1"/>
  <c r="BQ99" i="1"/>
  <c r="BQ103" i="1"/>
  <c r="BQ107" i="1"/>
  <c r="BQ112" i="1"/>
  <c r="BQ116" i="1"/>
  <c r="BQ120" i="1"/>
  <c r="BQ124" i="1"/>
  <c r="BQ128" i="1"/>
  <c r="BQ129" i="1"/>
  <c r="BQ134" i="1"/>
  <c r="BQ138" i="1"/>
  <c r="BQ139" i="1"/>
  <c r="BQ143" i="1"/>
  <c r="BQ149" i="1"/>
  <c r="BQ153" i="1"/>
  <c r="BQ158" i="1"/>
  <c r="BQ164" i="1"/>
  <c r="BQ168" i="1"/>
  <c r="BQ173" i="1"/>
  <c r="BQ178" i="1"/>
  <c r="BQ179" i="1"/>
  <c r="BQ183" i="1"/>
  <c r="BQ188" i="1"/>
  <c r="BQ192" i="1"/>
  <c r="BQ193" i="1"/>
  <c r="BQ198" i="1"/>
  <c r="BQ202" i="1"/>
  <c r="BQ203" i="1"/>
  <c r="BQ207" i="1"/>
  <c r="BQ213" i="1"/>
  <c r="BQ217" i="1"/>
  <c r="BQ222" i="1"/>
  <c r="BQ228" i="1"/>
  <c r="BQ232" i="1"/>
  <c r="BQ237" i="1"/>
  <c r="BQ242" i="1"/>
  <c r="BQ243" i="1"/>
  <c r="BQ247" i="1"/>
  <c r="BQ248" i="1"/>
  <c r="BQ254" i="1"/>
  <c r="BQ258" i="1"/>
  <c r="BQ259" i="1"/>
  <c r="BQ260" i="1"/>
  <c r="BQ41" i="1"/>
  <c r="BQ47" i="1"/>
  <c r="BQ48" i="1"/>
  <c r="BQ52" i="1"/>
  <c r="BQ53" i="1"/>
  <c r="BQ54" i="1"/>
  <c r="BQ59" i="1"/>
  <c r="BQ66" i="1"/>
  <c r="BQ71" i="1"/>
  <c r="BQ75" i="1"/>
  <c r="BQ80" i="1"/>
  <c r="BQ84" i="1"/>
  <c r="BQ88" i="1"/>
  <c r="BQ92" i="1"/>
  <c r="BQ97" i="1"/>
  <c r="BQ101" i="1"/>
  <c r="BQ105" i="1"/>
  <c r="BQ109" i="1"/>
  <c r="BQ110" i="1"/>
  <c r="BQ114" i="1"/>
  <c r="BQ118" i="1"/>
  <c r="BQ122" i="1"/>
  <c r="BQ126" i="1"/>
  <c r="BQ132" i="1"/>
  <c r="BQ136" i="1"/>
  <c r="BQ141" i="1"/>
  <c r="BQ146" i="1"/>
  <c r="BQ147" i="1"/>
  <c r="BQ151" i="1"/>
  <c r="BQ156" i="1"/>
  <c r="BQ160" i="1"/>
  <c r="BQ161" i="1"/>
  <c r="BQ166" i="1"/>
  <c r="BQ170" i="1"/>
  <c r="BQ171" i="1"/>
  <c r="BQ175" i="1"/>
  <c r="BQ181" i="1"/>
  <c r="BQ185" i="1"/>
  <c r="BQ190" i="1"/>
  <c r="BQ196" i="1"/>
  <c r="BQ200" i="1"/>
  <c r="BQ205" i="1"/>
  <c r="BQ210" i="1"/>
  <c r="BQ211" i="1"/>
  <c r="BQ215" i="1"/>
  <c r="BQ220" i="1"/>
  <c r="BQ224" i="1"/>
  <c r="BQ225" i="1"/>
  <c r="BQ230" i="1"/>
  <c r="BQ234" i="1"/>
  <c r="BQ235" i="1"/>
  <c r="BQ239" i="1"/>
  <c r="BQ245" i="1"/>
  <c r="BQ250" i="1"/>
  <c r="BQ251" i="1"/>
  <c r="BQ252" i="1"/>
  <c r="BQ256" i="1"/>
  <c r="BQ36" i="1"/>
  <c r="BQ46" i="1"/>
  <c r="BQ56" i="1"/>
  <c r="BQ58" i="1"/>
  <c r="BQ60" i="1"/>
  <c r="BQ70" i="1"/>
  <c r="BQ72" i="1"/>
  <c r="BQ74" i="1"/>
  <c r="BQ76" i="1"/>
  <c r="BQ130" i="1"/>
  <c r="BQ148" i="1"/>
  <c r="BQ150" i="1"/>
  <c r="BQ152" i="1"/>
  <c r="BQ154" i="1"/>
  <c r="BQ172" i="1"/>
  <c r="BQ174" i="1"/>
  <c r="BQ176" i="1"/>
  <c r="BQ194" i="1"/>
  <c r="BQ212" i="1"/>
  <c r="BQ214" i="1"/>
  <c r="BQ216" i="1"/>
  <c r="BQ218" i="1"/>
  <c r="BQ236" i="1"/>
  <c r="BQ238" i="1"/>
  <c r="BQ240" i="1"/>
  <c r="BQ264" i="1"/>
  <c r="BQ270" i="1"/>
  <c r="BQ274" i="1"/>
  <c r="BQ275" i="1"/>
  <c r="BQ276" i="1"/>
  <c r="BQ280" i="1"/>
  <c r="BQ39" i="1"/>
  <c r="BQ49" i="1"/>
  <c r="BQ51" i="1"/>
  <c r="BQ61" i="1"/>
  <c r="BQ79" i="1"/>
  <c r="BQ81" i="1"/>
  <c r="BQ83" i="1"/>
  <c r="BQ85" i="1"/>
  <c r="BQ87" i="1"/>
  <c r="BQ89" i="1"/>
  <c r="BQ91" i="1"/>
  <c r="BQ93" i="1"/>
  <c r="BQ131" i="1"/>
  <c r="BQ133" i="1"/>
  <c r="BQ135" i="1"/>
  <c r="BQ137" i="1"/>
  <c r="BQ155" i="1"/>
  <c r="BQ157" i="1"/>
  <c r="BQ159" i="1"/>
  <c r="BQ177" i="1"/>
  <c r="BQ195" i="1"/>
  <c r="BQ197" i="1"/>
  <c r="BQ199" i="1"/>
  <c r="BQ201" i="1"/>
  <c r="BQ219" i="1"/>
  <c r="BQ221" i="1"/>
  <c r="BQ223" i="1"/>
  <c r="BQ241" i="1"/>
  <c r="BQ253" i="1"/>
  <c r="BQ255" i="1"/>
  <c r="BQ257" i="1"/>
  <c r="BQ263" i="1"/>
  <c r="BQ269" i="1"/>
  <c r="BQ273" i="1"/>
  <c r="BQ279" i="1"/>
  <c r="BQ40" i="1"/>
  <c r="BQ42" i="1"/>
  <c r="BQ44" i="1"/>
  <c r="BQ62" i="1"/>
  <c r="BQ94" i="1"/>
  <c r="BQ96" i="1"/>
  <c r="BQ98" i="1"/>
  <c r="BQ100" i="1"/>
  <c r="BQ102" i="1"/>
  <c r="BQ104" i="1"/>
  <c r="BQ106" i="1"/>
  <c r="BQ108" i="1"/>
  <c r="BQ140" i="1"/>
  <c r="BQ142" i="1"/>
  <c r="BQ144" i="1"/>
  <c r="BQ162" i="1"/>
  <c r="BQ180" i="1"/>
  <c r="BQ182" i="1"/>
  <c r="BQ184" i="1"/>
  <c r="BQ186" i="1"/>
  <c r="BQ204" i="1"/>
  <c r="BQ206" i="1"/>
  <c r="BQ208" i="1"/>
  <c r="BQ226" i="1"/>
  <c r="BQ244" i="1"/>
  <c r="BQ246" i="1"/>
  <c r="BQ262" i="1"/>
  <c r="BQ266" i="1"/>
  <c r="BQ267" i="1"/>
  <c r="BQ268" i="1"/>
  <c r="BQ272" i="1"/>
  <c r="BQ278" i="1"/>
  <c r="BQ282" i="1"/>
  <c r="BQ283" i="1"/>
  <c r="BQ284" i="1"/>
  <c r="BQ45" i="1"/>
  <c r="BQ55" i="1"/>
  <c r="BQ65" i="1"/>
  <c r="BQ67" i="1"/>
  <c r="BQ111" i="1"/>
  <c r="BQ113" i="1"/>
  <c r="BQ115" i="1"/>
  <c r="BQ117" i="1"/>
  <c r="BQ119" i="1"/>
  <c r="BQ121" i="1"/>
  <c r="BQ123" i="1"/>
  <c r="BQ125" i="1"/>
  <c r="BQ127" i="1"/>
  <c r="BQ145" i="1"/>
  <c r="BQ163" i="1"/>
  <c r="BQ165" i="1"/>
  <c r="BQ167" i="1"/>
  <c r="BQ169" i="1"/>
  <c r="BQ187" i="1"/>
  <c r="BQ189" i="1"/>
  <c r="BQ191" i="1"/>
  <c r="BQ209" i="1"/>
  <c r="BQ227" i="1"/>
  <c r="BQ229" i="1"/>
  <c r="BQ231" i="1"/>
  <c r="BQ233" i="1"/>
  <c r="BQ249" i="1"/>
  <c r="BQ261" i="1"/>
  <c r="BQ265" i="1"/>
  <c r="BQ271" i="1"/>
  <c r="BQ277" i="1"/>
  <c r="BQ281" i="1"/>
  <c r="BU27" i="1"/>
  <c r="BU37" i="1"/>
  <c r="BU38" i="1"/>
  <c r="BU43" i="1"/>
  <c r="BU50" i="1"/>
  <c r="BU57" i="1"/>
  <c r="BU63" i="1"/>
  <c r="BU64" i="1"/>
  <c r="BU68" i="1"/>
  <c r="BU69" i="1"/>
  <c r="BU73" i="1"/>
  <c r="BU77" i="1"/>
  <c r="BU78" i="1"/>
  <c r="BU82" i="1"/>
  <c r="BU86" i="1"/>
  <c r="BU90" i="1"/>
  <c r="BU95" i="1"/>
  <c r="BU99" i="1"/>
  <c r="BU103" i="1"/>
  <c r="BU107" i="1"/>
  <c r="BU112" i="1"/>
  <c r="BU116" i="1"/>
  <c r="BU120" i="1"/>
  <c r="BU124" i="1"/>
  <c r="BU128" i="1"/>
  <c r="BU129" i="1"/>
  <c r="BU134" i="1"/>
  <c r="BU138" i="1"/>
  <c r="BU139" i="1"/>
  <c r="BU143" i="1"/>
  <c r="BU149" i="1"/>
  <c r="BU153" i="1"/>
  <c r="BU158" i="1"/>
  <c r="BU164" i="1"/>
  <c r="BU168" i="1"/>
  <c r="BU173" i="1"/>
  <c r="BU178" i="1"/>
  <c r="BU179" i="1"/>
  <c r="BU183" i="1"/>
  <c r="BU188" i="1"/>
  <c r="BU192" i="1"/>
  <c r="BU193" i="1"/>
  <c r="BU198" i="1"/>
  <c r="BU202" i="1"/>
  <c r="BU203" i="1"/>
  <c r="BU207" i="1"/>
  <c r="BU213" i="1"/>
  <c r="BU217" i="1"/>
  <c r="BU222" i="1"/>
  <c r="BU228" i="1"/>
  <c r="BU232" i="1"/>
  <c r="BU237" i="1"/>
  <c r="BU242" i="1"/>
  <c r="BU243" i="1"/>
  <c r="BU247" i="1"/>
  <c r="BU248" i="1"/>
  <c r="BU254" i="1"/>
  <c r="BU258" i="1"/>
  <c r="BU259" i="1"/>
  <c r="BU260" i="1"/>
  <c r="BU41" i="1"/>
  <c r="BU47" i="1"/>
  <c r="BU48" i="1"/>
  <c r="BU52" i="1"/>
  <c r="BU53" i="1"/>
  <c r="BU54" i="1"/>
  <c r="BU59" i="1"/>
  <c r="BU66" i="1"/>
  <c r="BU71" i="1"/>
  <c r="BU75" i="1"/>
  <c r="BU80" i="1"/>
  <c r="BU84" i="1"/>
  <c r="BU88" i="1"/>
  <c r="BU92" i="1"/>
  <c r="BU97" i="1"/>
  <c r="BU101" i="1"/>
  <c r="BU105" i="1"/>
  <c r="BU109" i="1"/>
  <c r="BU110" i="1"/>
  <c r="BU114" i="1"/>
  <c r="BU118" i="1"/>
  <c r="BU122" i="1"/>
  <c r="BU126" i="1"/>
  <c r="BU132" i="1"/>
  <c r="BU136" i="1"/>
  <c r="BU141" i="1"/>
  <c r="BU146" i="1"/>
  <c r="BU147" i="1"/>
  <c r="BU151" i="1"/>
  <c r="BU156" i="1"/>
  <c r="BU160" i="1"/>
  <c r="BU161" i="1"/>
  <c r="BU166" i="1"/>
  <c r="BU170" i="1"/>
  <c r="BU171" i="1"/>
  <c r="BU175" i="1"/>
  <c r="BU181" i="1"/>
  <c r="BU185" i="1"/>
  <c r="BU190" i="1"/>
  <c r="BU196" i="1"/>
  <c r="BU200" i="1"/>
  <c r="BU205" i="1"/>
  <c r="BU210" i="1"/>
  <c r="BU211" i="1"/>
  <c r="BU215" i="1"/>
  <c r="BU220" i="1"/>
  <c r="BU224" i="1"/>
  <c r="BU225" i="1"/>
  <c r="BU230" i="1"/>
  <c r="BU234" i="1"/>
  <c r="BU235" i="1"/>
  <c r="BU239" i="1"/>
  <c r="BU245" i="1"/>
  <c r="BU250" i="1"/>
  <c r="BU251" i="1"/>
  <c r="BU252" i="1"/>
  <c r="BU256" i="1"/>
  <c r="BU40" i="1"/>
  <c r="BU42" i="1"/>
  <c r="BU44" i="1"/>
  <c r="BU62" i="1"/>
  <c r="BU94" i="1"/>
  <c r="BU96" i="1"/>
  <c r="BU98" i="1"/>
  <c r="BU100" i="1"/>
  <c r="BU102" i="1"/>
  <c r="BU104" i="1"/>
  <c r="BU106" i="1"/>
  <c r="BU108" i="1"/>
  <c r="BU140" i="1"/>
  <c r="BU142" i="1"/>
  <c r="BU144" i="1"/>
  <c r="BU162" i="1"/>
  <c r="BU180" i="1"/>
  <c r="BU182" i="1"/>
  <c r="BU184" i="1"/>
  <c r="BU186" i="1"/>
  <c r="BU204" i="1"/>
  <c r="BU206" i="1"/>
  <c r="BU208" i="1"/>
  <c r="BU226" i="1"/>
  <c r="BU244" i="1"/>
  <c r="BU246" i="1"/>
  <c r="BU264" i="1"/>
  <c r="BU270" i="1"/>
  <c r="BU274" i="1"/>
  <c r="BU275" i="1"/>
  <c r="BU276" i="1"/>
  <c r="BU280" i="1"/>
  <c r="BU45" i="1"/>
  <c r="BU55" i="1"/>
  <c r="BU65" i="1"/>
  <c r="BU67" i="1"/>
  <c r="BU111" i="1"/>
  <c r="BU113" i="1"/>
  <c r="BU115" i="1"/>
  <c r="BU117" i="1"/>
  <c r="BU119" i="1"/>
  <c r="BU121" i="1"/>
  <c r="BU123" i="1"/>
  <c r="BU125" i="1"/>
  <c r="BU127" i="1"/>
  <c r="BU145" i="1"/>
  <c r="BU163" i="1"/>
  <c r="BU165" i="1"/>
  <c r="BU167" i="1"/>
  <c r="BU169" i="1"/>
  <c r="BU187" i="1"/>
  <c r="BU189" i="1"/>
  <c r="BU191" i="1"/>
  <c r="BU209" i="1"/>
  <c r="BU227" i="1"/>
  <c r="BU229" i="1"/>
  <c r="BU231" i="1"/>
  <c r="BU233" i="1"/>
  <c r="BU249" i="1"/>
  <c r="BU263" i="1"/>
  <c r="BU269" i="1"/>
  <c r="BU273" i="1"/>
  <c r="BU279" i="1"/>
  <c r="BU36" i="1"/>
  <c r="BU46" i="1"/>
  <c r="BU56" i="1"/>
  <c r="BU58" i="1"/>
  <c r="BU60" i="1"/>
  <c r="BU70" i="1"/>
  <c r="BU72" i="1"/>
  <c r="BU74" i="1"/>
  <c r="BU76" i="1"/>
  <c r="BU130" i="1"/>
  <c r="BU148" i="1"/>
  <c r="BU150" i="1"/>
  <c r="BU152" i="1"/>
  <c r="BU154" i="1"/>
  <c r="BU172" i="1"/>
  <c r="BU174" i="1"/>
  <c r="BU176" i="1"/>
  <c r="BU194" i="1"/>
  <c r="BU212" i="1"/>
  <c r="BU214" i="1"/>
  <c r="BU216" i="1"/>
  <c r="BU218" i="1"/>
  <c r="BU236" i="1"/>
  <c r="BU238" i="1"/>
  <c r="BU240" i="1"/>
  <c r="BU262" i="1"/>
  <c r="BU266" i="1"/>
  <c r="BU267" i="1"/>
  <c r="BU268" i="1"/>
  <c r="BU272" i="1"/>
  <c r="BU278" i="1"/>
  <c r="BU282" i="1"/>
  <c r="BU283" i="1"/>
  <c r="BU284" i="1"/>
  <c r="BU39" i="1"/>
  <c r="BU49" i="1"/>
  <c r="BU51" i="1"/>
  <c r="BU61" i="1"/>
  <c r="BU79" i="1"/>
  <c r="BU81" i="1"/>
  <c r="BU83" i="1"/>
  <c r="BU85" i="1"/>
  <c r="BU87" i="1"/>
  <c r="BU89" i="1"/>
  <c r="BU91" i="1"/>
  <c r="BU93" i="1"/>
  <c r="BU131" i="1"/>
  <c r="BU133" i="1"/>
  <c r="BU135" i="1"/>
  <c r="BU137" i="1"/>
  <c r="BU155" i="1"/>
  <c r="BU157" i="1"/>
  <c r="BU159" i="1"/>
  <c r="BU177" i="1"/>
  <c r="BU195" i="1"/>
  <c r="BU197" i="1"/>
  <c r="BU199" i="1"/>
  <c r="BU201" i="1"/>
  <c r="BU219" i="1"/>
  <c r="BU221" i="1"/>
  <c r="BU223" i="1"/>
  <c r="BU241" i="1"/>
  <c r="BU253" i="1"/>
  <c r="BU255" i="1"/>
  <c r="BU257" i="1"/>
  <c r="BU261" i="1"/>
  <c r="BU265" i="1"/>
  <c r="BU271" i="1"/>
  <c r="BU277" i="1"/>
  <c r="BU281" i="1"/>
  <c r="BT36" i="1"/>
  <c r="BT42" i="1"/>
  <c r="BT49" i="1"/>
  <c r="BT55" i="1"/>
  <c r="BT56" i="1"/>
  <c r="BT60" i="1"/>
  <c r="BT61" i="1"/>
  <c r="BT62" i="1"/>
  <c r="BT67" i="1"/>
  <c r="BT72" i="1"/>
  <c r="BT76" i="1"/>
  <c r="BT81" i="1"/>
  <c r="BT85" i="1"/>
  <c r="BT89" i="1"/>
  <c r="BT93" i="1"/>
  <c r="BT94" i="1"/>
  <c r="BT98" i="1"/>
  <c r="BT102" i="1"/>
  <c r="BT106" i="1"/>
  <c r="BT111" i="1"/>
  <c r="BT115" i="1"/>
  <c r="BT119" i="1"/>
  <c r="BT123" i="1"/>
  <c r="BT127" i="1"/>
  <c r="BT133" i="1"/>
  <c r="BT137" i="1"/>
  <c r="BT142" i="1"/>
  <c r="BT148" i="1"/>
  <c r="BT152" i="1"/>
  <c r="BT157" i="1"/>
  <c r="BT162" i="1"/>
  <c r="BT163" i="1"/>
  <c r="BT167" i="1"/>
  <c r="BT172" i="1"/>
  <c r="BT176" i="1"/>
  <c r="BT177" i="1"/>
  <c r="BT182" i="1"/>
  <c r="BT186" i="1"/>
  <c r="BT187" i="1"/>
  <c r="BT191" i="1"/>
  <c r="BT197" i="1"/>
  <c r="BT201" i="1"/>
  <c r="BT206" i="1"/>
  <c r="BT212" i="1"/>
  <c r="BT216" i="1"/>
  <c r="BT221" i="1"/>
  <c r="BT226" i="1"/>
  <c r="BT227" i="1"/>
  <c r="BT231" i="1"/>
  <c r="BT236" i="1"/>
  <c r="BT240" i="1"/>
  <c r="BT241" i="1"/>
  <c r="BT246" i="1"/>
  <c r="BT253" i="1"/>
  <c r="BT257" i="1"/>
  <c r="BT39" i="1"/>
  <c r="BT40" i="1"/>
  <c r="BT44" i="1"/>
  <c r="BT45" i="1"/>
  <c r="BT46" i="1"/>
  <c r="BT51" i="1"/>
  <c r="BT58" i="1"/>
  <c r="BT65" i="1"/>
  <c r="BT70" i="1"/>
  <c r="BT74" i="1"/>
  <c r="BT79" i="1"/>
  <c r="BT83" i="1"/>
  <c r="BT87" i="1"/>
  <c r="BT91" i="1"/>
  <c r="BT96" i="1"/>
  <c r="BT100" i="1"/>
  <c r="BT104" i="1"/>
  <c r="BT108" i="1"/>
  <c r="BT113" i="1"/>
  <c r="BT117" i="1"/>
  <c r="BT121" i="1"/>
  <c r="BT125" i="1"/>
  <c r="BT130" i="1"/>
  <c r="BT131" i="1"/>
  <c r="BT135" i="1"/>
  <c r="BT140" i="1"/>
  <c r="BT144" i="1"/>
  <c r="BT145" i="1"/>
  <c r="BT150" i="1"/>
  <c r="BT154" i="1"/>
  <c r="BT155" i="1"/>
  <c r="BT159" i="1"/>
  <c r="BT165" i="1"/>
  <c r="BT169" i="1"/>
  <c r="BT174" i="1"/>
  <c r="BT180" i="1"/>
  <c r="BT184" i="1"/>
  <c r="BT189" i="1"/>
  <c r="BT194" i="1"/>
  <c r="BT195" i="1"/>
  <c r="BT199" i="1"/>
  <c r="BT204" i="1"/>
  <c r="BT208" i="1"/>
  <c r="BT209" i="1"/>
  <c r="BT214" i="1"/>
  <c r="BT218" i="1"/>
  <c r="BT219" i="1"/>
  <c r="BT223" i="1"/>
  <c r="BT229" i="1"/>
  <c r="BT233" i="1"/>
  <c r="BT238" i="1"/>
  <c r="BT244" i="1"/>
  <c r="BT249" i="1"/>
  <c r="BT255" i="1"/>
  <c r="BT54" i="1"/>
  <c r="BT64" i="1"/>
  <c r="BT66" i="1"/>
  <c r="BT68" i="1"/>
  <c r="BT110" i="1"/>
  <c r="BT112" i="1"/>
  <c r="BT114" i="1"/>
  <c r="BT116" i="1"/>
  <c r="BT118" i="1"/>
  <c r="BT120" i="1"/>
  <c r="BT122" i="1"/>
  <c r="BT124" i="1"/>
  <c r="BT126" i="1"/>
  <c r="BT128" i="1"/>
  <c r="BT146" i="1"/>
  <c r="BT164" i="1"/>
  <c r="BT166" i="1"/>
  <c r="BT168" i="1"/>
  <c r="BT170" i="1"/>
  <c r="BT188" i="1"/>
  <c r="BT190" i="1"/>
  <c r="BT192" i="1"/>
  <c r="BT210" i="1"/>
  <c r="BT228" i="1"/>
  <c r="BT230" i="1"/>
  <c r="BT232" i="1"/>
  <c r="BT234" i="1"/>
  <c r="BT248" i="1"/>
  <c r="BT250" i="1"/>
  <c r="BT260" i="1"/>
  <c r="BT263" i="1"/>
  <c r="BT269" i="1"/>
  <c r="BT273" i="1"/>
  <c r="BT279" i="1"/>
  <c r="BT27" i="1"/>
  <c r="BT37" i="1"/>
  <c r="BT47" i="1"/>
  <c r="BT57" i="1"/>
  <c r="BT59" i="1"/>
  <c r="BT69" i="1"/>
  <c r="BT71" i="1"/>
  <c r="BT73" i="1"/>
  <c r="BT75" i="1"/>
  <c r="BT77" i="1"/>
  <c r="BT129" i="1"/>
  <c r="BT147" i="1"/>
  <c r="BT149" i="1"/>
  <c r="BT151" i="1"/>
  <c r="BT153" i="1"/>
  <c r="BT171" i="1"/>
  <c r="BT173" i="1"/>
  <c r="BT175" i="1"/>
  <c r="BT193" i="1"/>
  <c r="BT211" i="1"/>
  <c r="BT213" i="1"/>
  <c r="BT215" i="1"/>
  <c r="BT217" i="1"/>
  <c r="BT235" i="1"/>
  <c r="BT237" i="1"/>
  <c r="BT239" i="1"/>
  <c r="BT251" i="1"/>
  <c r="BT262" i="1"/>
  <c r="BT266" i="1"/>
  <c r="BT267" i="1"/>
  <c r="BT268" i="1"/>
  <c r="BT272" i="1"/>
  <c r="BT278" i="1"/>
  <c r="BT282" i="1"/>
  <c r="BT283" i="1"/>
  <c r="BT284" i="1"/>
  <c r="BT38" i="1"/>
  <c r="BT48" i="1"/>
  <c r="BT50" i="1"/>
  <c r="BT52" i="1"/>
  <c r="BT78" i="1"/>
  <c r="BT80" i="1"/>
  <c r="BT82" i="1"/>
  <c r="BT84" i="1"/>
  <c r="BT86" i="1"/>
  <c r="BT88" i="1"/>
  <c r="BT90" i="1"/>
  <c r="BT92" i="1"/>
  <c r="BT132" i="1"/>
  <c r="BT134" i="1"/>
  <c r="BT136" i="1"/>
  <c r="BT138" i="1"/>
  <c r="BT156" i="1"/>
  <c r="BT158" i="1"/>
  <c r="BT160" i="1"/>
  <c r="BT178" i="1"/>
  <c r="BT196" i="1"/>
  <c r="BT198" i="1"/>
  <c r="BT200" i="1"/>
  <c r="BT202" i="1"/>
  <c r="BT220" i="1"/>
  <c r="BT222" i="1"/>
  <c r="BT224" i="1"/>
  <c r="BT242" i="1"/>
  <c r="BT252" i="1"/>
  <c r="BT254" i="1"/>
  <c r="BT256" i="1"/>
  <c r="BT258" i="1"/>
  <c r="BT261" i="1"/>
  <c r="BT265" i="1"/>
  <c r="BT271" i="1"/>
  <c r="BT277" i="1"/>
  <c r="BT281" i="1"/>
  <c r="BT41" i="1"/>
  <c r="BT43" i="1"/>
  <c r="BT53" i="1"/>
  <c r="BT63" i="1"/>
  <c r="BT95" i="1"/>
  <c r="BT97" i="1"/>
  <c r="BT99" i="1"/>
  <c r="BT101" i="1"/>
  <c r="BT103" i="1"/>
  <c r="BT105" i="1"/>
  <c r="BT107" i="1"/>
  <c r="BT109" i="1"/>
  <c r="BT139" i="1"/>
  <c r="BT141" i="1"/>
  <c r="BT143" i="1"/>
  <c r="BT161" i="1"/>
  <c r="BT179" i="1"/>
  <c r="BT181" i="1"/>
  <c r="BT183" i="1"/>
  <c r="BT185" i="1"/>
  <c r="BT203" i="1"/>
  <c r="BT205" i="1"/>
  <c r="BT207" i="1"/>
  <c r="BT225" i="1"/>
  <c r="BT243" i="1"/>
  <c r="BT245" i="1"/>
  <c r="BT247" i="1"/>
  <c r="BT259" i="1"/>
  <c r="BT264" i="1"/>
  <c r="BT270" i="1"/>
  <c r="BT274" i="1"/>
  <c r="BT275" i="1"/>
  <c r="BT276" i="1"/>
  <c r="BT280" i="1"/>
  <c r="BR39" i="1"/>
  <c r="BR40" i="1"/>
  <c r="BR44" i="1"/>
  <c r="BR45" i="1"/>
  <c r="BR46" i="1"/>
  <c r="BR51" i="1"/>
  <c r="BR58" i="1"/>
  <c r="BR65" i="1"/>
  <c r="BR70" i="1"/>
  <c r="BR74" i="1"/>
  <c r="BR79" i="1"/>
  <c r="BR83" i="1"/>
  <c r="BR87" i="1"/>
  <c r="BR91" i="1"/>
  <c r="BR96" i="1"/>
  <c r="BR100" i="1"/>
  <c r="BR104" i="1"/>
  <c r="BR108" i="1"/>
  <c r="BR113" i="1"/>
  <c r="BR117" i="1"/>
  <c r="BR121" i="1"/>
  <c r="BR125" i="1"/>
  <c r="BR130" i="1"/>
  <c r="BR131" i="1"/>
  <c r="BR135" i="1"/>
  <c r="BR140" i="1"/>
  <c r="BR144" i="1"/>
  <c r="BR145" i="1"/>
  <c r="BR150" i="1"/>
  <c r="BR154" i="1"/>
  <c r="BR155" i="1"/>
  <c r="BR159" i="1"/>
  <c r="BR165" i="1"/>
  <c r="BR169" i="1"/>
  <c r="BR174" i="1"/>
  <c r="BR180" i="1"/>
  <c r="BR184" i="1"/>
  <c r="BR189" i="1"/>
  <c r="BR194" i="1"/>
  <c r="BR195" i="1"/>
  <c r="BR199" i="1"/>
  <c r="BR204" i="1"/>
  <c r="BR208" i="1"/>
  <c r="BR209" i="1"/>
  <c r="BR214" i="1"/>
  <c r="BR218" i="1"/>
  <c r="BR219" i="1"/>
  <c r="BR223" i="1"/>
  <c r="BR229" i="1"/>
  <c r="BR233" i="1"/>
  <c r="BR238" i="1"/>
  <c r="BR244" i="1"/>
  <c r="BR249" i="1"/>
  <c r="BR255" i="1"/>
  <c r="BR36" i="1"/>
  <c r="BR42" i="1"/>
  <c r="BR49" i="1"/>
  <c r="BR55" i="1"/>
  <c r="BR56" i="1"/>
  <c r="BR60" i="1"/>
  <c r="BR61" i="1"/>
  <c r="BR62" i="1"/>
  <c r="BR67" i="1"/>
  <c r="BR72" i="1"/>
  <c r="BR76" i="1"/>
  <c r="BR81" i="1"/>
  <c r="BR85" i="1"/>
  <c r="BR89" i="1"/>
  <c r="BR93" i="1"/>
  <c r="BR94" i="1"/>
  <c r="BR98" i="1"/>
  <c r="BR102" i="1"/>
  <c r="BR106" i="1"/>
  <c r="BR111" i="1"/>
  <c r="BR115" i="1"/>
  <c r="BR119" i="1"/>
  <c r="BR123" i="1"/>
  <c r="BR127" i="1"/>
  <c r="BR133" i="1"/>
  <c r="BR137" i="1"/>
  <c r="BR142" i="1"/>
  <c r="BR148" i="1"/>
  <c r="BR152" i="1"/>
  <c r="BR157" i="1"/>
  <c r="BR162" i="1"/>
  <c r="BR163" i="1"/>
  <c r="BR167" i="1"/>
  <c r="BR172" i="1"/>
  <c r="BR176" i="1"/>
  <c r="BR177" i="1"/>
  <c r="BR182" i="1"/>
  <c r="BR186" i="1"/>
  <c r="BR187" i="1"/>
  <c r="BR191" i="1"/>
  <c r="BR197" i="1"/>
  <c r="BR201" i="1"/>
  <c r="BR206" i="1"/>
  <c r="BR212" i="1"/>
  <c r="BR216" i="1"/>
  <c r="BR221" i="1"/>
  <c r="BR226" i="1"/>
  <c r="BR227" i="1"/>
  <c r="BR231" i="1"/>
  <c r="BR236" i="1"/>
  <c r="BR240" i="1"/>
  <c r="BR241" i="1"/>
  <c r="BR246" i="1"/>
  <c r="BR253" i="1"/>
  <c r="BR257" i="1"/>
  <c r="BR27" i="1"/>
  <c r="BR37" i="1"/>
  <c r="BR47" i="1"/>
  <c r="BR57" i="1"/>
  <c r="BR59" i="1"/>
  <c r="BR69" i="1"/>
  <c r="BR71" i="1"/>
  <c r="BR73" i="1"/>
  <c r="BR75" i="1"/>
  <c r="BR77" i="1"/>
  <c r="BR129" i="1"/>
  <c r="BR147" i="1"/>
  <c r="BR149" i="1"/>
  <c r="BR151" i="1"/>
  <c r="BR153" i="1"/>
  <c r="BR171" i="1"/>
  <c r="BR173" i="1"/>
  <c r="BR175" i="1"/>
  <c r="BR193" i="1"/>
  <c r="BR211" i="1"/>
  <c r="BR213" i="1"/>
  <c r="BR215" i="1"/>
  <c r="BR217" i="1"/>
  <c r="BR235" i="1"/>
  <c r="BR237" i="1"/>
  <c r="BR239" i="1"/>
  <c r="BR251" i="1"/>
  <c r="BR261" i="1"/>
  <c r="BR265" i="1"/>
  <c r="BR271" i="1"/>
  <c r="BR277" i="1"/>
  <c r="BR281" i="1"/>
  <c r="BR38" i="1"/>
  <c r="BR48" i="1"/>
  <c r="BR50" i="1"/>
  <c r="BR52" i="1"/>
  <c r="BR78" i="1"/>
  <c r="BR80" i="1"/>
  <c r="BR82" i="1"/>
  <c r="BR84" i="1"/>
  <c r="BR86" i="1"/>
  <c r="BR88" i="1"/>
  <c r="BR90" i="1"/>
  <c r="BR92" i="1"/>
  <c r="BR132" i="1"/>
  <c r="BR134" i="1"/>
  <c r="BR136" i="1"/>
  <c r="BR138" i="1"/>
  <c r="BR156" i="1"/>
  <c r="BR158" i="1"/>
  <c r="BR160" i="1"/>
  <c r="BR178" i="1"/>
  <c r="BR196" i="1"/>
  <c r="BR198" i="1"/>
  <c r="BR200" i="1"/>
  <c r="BR202" i="1"/>
  <c r="BR220" i="1"/>
  <c r="BR222" i="1"/>
  <c r="BR224" i="1"/>
  <c r="BR242" i="1"/>
  <c r="BR252" i="1"/>
  <c r="BR254" i="1"/>
  <c r="BR256" i="1"/>
  <c r="BR258" i="1"/>
  <c r="BR264" i="1"/>
  <c r="BR270" i="1"/>
  <c r="BR274" i="1"/>
  <c r="BR275" i="1"/>
  <c r="BR276" i="1"/>
  <c r="BR280" i="1"/>
  <c r="BR41" i="1"/>
  <c r="BR43" i="1"/>
  <c r="BR53" i="1"/>
  <c r="BR63" i="1"/>
  <c r="BR95" i="1"/>
  <c r="BR97" i="1"/>
  <c r="BR99" i="1"/>
  <c r="BR101" i="1"/>
  <c r="BR103" i="1"/>
  <c r="BR105" i="1"/>
  <c r="BR107" i="1"/>
  <c r="BR109" i="1"/>
  <c r="BR139" i="1"/>
  <c r="BR141" i="1"/>
  <c r="BR143" i="1"/>
  <c r="BR161" i="1"/>
  <c r="BR179" i="1"/>
  <c r="BR181" i="1"/>
  <c r="BR183" i="1"/>
  <c r="BR185" i="1"/>
  <c r="BR203" i="1"/>
  <c r="BR205" i="1"/>
  <c r="BR207" i="1"/>
  <c r="BR225" i="1"/>
  <c r="BR243" i="1"/>
  <c r="BR245" i="1"/>
  <c r="BR247" i="1"/>
  <c r="BR259" i="1"/>
  <c r="BR263" i="1"/>
  <c r="BR269" i="1"/>
  <c r="BR273" i="1"/>
  <c r="BR279" i="1"/>
  <c r="BR54" i="1"/>
  <c r="BR64" i="1"/>
  <c r="BR66" i="1"/>
  <c r="BR68" i="1"/>
  <c r="BR110" i="1"/>
  <c r="BR112" i="1"/>
  <c r="BR114" i="1"/>
  <c r="BR116" i="1"/>
  <c r="BR118" i="1"/>
  <c r="BR120" i="1"/>
  <c r="BR122" i="1"/>
  <c r="BR124" i="1"/>
  <c r="BR126" i="1"/>
  <c r="BR128" i="1"/>
  <c r="BR146" i="1"/>
  <c r="BR164" i="1"/>
  <c r="BR166" i="1"/>
  <c r="BR168" i="1"/>
  <c r="BR170" i="1"/>
  <c r="BR188" i="1"/>
  <c r="BR190" i="1"/>
  <c r="BR192" i="1"/>
  <c r="BR210" i="1"/>
  <c r="BR228" i="1"/>
  <c r="BR230" i="1"/>
  <c r="BR232" i="1"/>
  <c r="BR234" i="1"/>
  <c r="BR248" i="1"/>
  <c r="BR250" i="1"/>
  <c r="BR260" i="1"/>
  <c r="BR262" i="1"/>
  <c r="BR266" i="1"/>
  <c r="BR267" i="1"/>
  <c r="BR268" i="1"/>
  <c r="BR272" i="1"/>
  <c r="BR278" i="1"/>
  <c r="BR282" i="1"/>
  <c r="BR283" i="1"/>
  <c r="BR284" i="1"/>
  <c r="BV39" i="1"/>
  <c r="BV40" i="1"/>
  <c r="BV44" i="1"/>
  <c r="BV45" i="1"/>
  <c r="BV46" i="1"/>
  <c r="BV51" i="1"/>
  <c r="BV58" i="1"/>
  <c r="BV65" i="1"/>
  <c r="BV70" i="1"/>
  <c r="BV74" i="1"/>
  <c r="BV79" i="1"/>
  <c r="BV83" i="1"/>
  <c r="BV87" i="1"/>
  <c r="BV91" i="1"/>
  <c r="BV96" i="1"/>
  <c r="BV100" i="1"/>
  <c r="BV104" i="1"/>
  <c r="BV108" i="1"/>
  <c r="BV113" i="1"/>
  <c r="BV117" i="1"/>
  <c r="BV121" i="1"/>
  <c r="BV125" i="1"/>
  <c r="BV130" i="1"/>
  <c r="BV131" i="1"/>
  <c r="BV135" i="1"/>
  <c r="BV140" i="1"/>
  <c r="BV144" i="1"/>
  <c r="BV145" i="1"/>
  <c r="BV150" i="1"/>
  <c r="BV154" i="1"/>
  <c r="BV155" i="1"/>
  <c r="BV159" i="1"/>
  <c r="BV165" i="1"/>
  <c r="BV169" i="1"/>
  <c r="BV174" i="1"/>
  <c r="BV180" i="1"/>
  <c r="BV184" i="1"/>
  <c r="BV189" i="1"/>
  <c r="BV194" i="1"/>
  <c r="BV195" i="1"/>
  <c r="BV199" i="1"/>
  <c r="BV204" i="1"/>
  <c r="BV208" i="1"/>
  <c r="BV209" i="1"/>
  <c r="BV214" i="1"/>
  <c r="BV218" i="1"/>
  <c r="BV219" i="1"/>
  <c r="BV223" i="1"/>
  <c r="BV229" i="1"/>
  <c r="BV233" i="1"/>
  <c r="BV238" i="1"/>
  <c r="BV244" i="1"/>
  <c r="BV249" i="1"/>
  <c r="BV255" i="1"/>
  <c r="BV36" i="1"/>
  <c r="BV42" i="1"/>
  <c r="BV49" i="1"/>
  <c r="BV55" i="1"/>
  <c r="BV56" i="1"/>
  <c r="BV60" i="1"/>
  <c r="BV61" i="1"/>
  <c r="BV62" i="1"/>
  <c r="BV67" i="1"/>
  <c r="BV72" i="1"/>
  <c r="BV76" i="1"/>
  <c r="BV81" i="1"/>
  <c r="BV85" i="1"/>
  <c r="BV89" i="1"/>
  <c r="BV93" i="1"/>
  <c r="BV94" i="1"/>
  <c r="BV98" i="1"/>
  <c r="BV102" i="1"/>
  <c r="BV106" i="1"/>
  <c r="BV111" i="1"/>
  <c r="BV115" i="1"/>
  <c r="BV119" i="1"/>
  <c r="BV123" i="1"/>
  <c r="BV127" i="1"/>
  <c r="BV133" i="1"/>
  <c r="BV137" i="1"/>
  <c r="BV142" i="1"/>
  <c r="BV148" i="1"/>
  <c r="BV152" i="1"/>
  <c r="BV157" i="1"/>
  <c r="BV162" i="1"/>
  <c r="BV163" i="1"/>
  <c r="BV167" i="1"/>
  <c r="BV172" i="1"/>
  <c r="BV176" i="1"/>
  <c r="BV177" i="1"/>
  <c r="BV182" i="1"/>
  <c r="BV186" i="1"/>
  <c r="BV187" i="1"/>
  <c r="BV191" i="1"/>
  <c r="BV197" i="1"/>
  <c r="BV201" i="1"/>
  <c r="BV206" i="1"/>
  <c r="BV212" i="1"/>
  <c r="BV216" i="1"/>
  <c r="BV221" i="1"/>
  <c r="BV226" i="1"/>
  <c r="BV227" i="1"/>
  <c r="BV231" i="1"/>
  <c r="BV236" i="1"/>
  <c r="BV240" i="1"/>
  <c r="BV241" i="1"/>
  <c r="BV246" i="1"/>
  <c r="BV253" i="1"/>
  <c r="BV257" i="1"/>
  <c r="BV41" i="1"/>
  <c r="BV43" i="1"/>
  <c r="BV53" i="1"/>
  <c r="BV63" i="1"/>
  <c r="BV95" i="1"/>
  <c r="BV97" i="1"/>
  <c r="BV99" i="1"/>
  <c r="BV101" i="1"/>
  <c r="BV103" i="1"/>
  <c r="BV105" i="1"/>
  <c r="BV107" i="1"/>
  <c r="BV109" i="1"/>
  <c r="BV139" i="1"/>
  <c r="BV141" i="1"/>
  <c r="BV143" i="1"/>
  <c r="BV161" i="1"/>
  <c r="BV179" i="1"/>
  <c r="BV181" i="1"/>
  <c r="BV183" i="1"/>
  <c r="BV185" i="1"/>
  <c r="BV203" i="1"/>
  <c r="BV205" i="1"/>
  <c r="BV207" i="1"/>
  <c r="BV225" i="1"/>
  <c r="BV243" i="1"/>
  <c r="BV245" i="1"/>
  <c r="BV247" i="1"/>
  <c r="BV259" i="1"/>
  <c r="BV261" i="1"/>
  <c r="BV265" i="1"/>
  <c r="BV271" i="1"/>
  <c r="BV277" i="1"/>
  <c r="BV281" i="1"/>
  <c r="BV54" i="1"/>
  <c r="BV64" i="1"/>
  <c r="BV66" i="1"/>
  <c r="BV68" i="1"/>
  <c r="BV110" i="1"/>
  <c r="BV112" i="1"/>
  <c r="BV114" i="1"/>
  <c r="BV116" i="1"/>
  <c r="BV118" i="1"/>
  <c r="BV120" i="1"/>
  <c r="BV122" i="1"/>
  <c r="BV124" i="1"/>
  <c r="BV126" i="1"/>
  <c r="BV128" i="1"/>
  <c r="BV146" i="1"/>
  <c r="BV164" i="1"/>
  <c r="BV166" i="1"/>
  <c r="BV168" i="1"/>
  <c r="BV170" i="1"/>
  <c r="BV188" i="1"/>
  <c r="BV190" i="1"/>
  <c r="BV192" i="1"/>
  <c r="BV210" i="1"/>
  <c r="BV228" i="1"/>
  <c r="BV230" i="1"/>
  <c r="BV232" i="1"/>
  <c r="BV234" i="1"/>
  <c r="BV248" i="1"/>
  <c r="BV250" i="1"/>
  <c r="BV260" i="1"/>
  <c r="BV264" i="1"/>
  <c r="BV270" i="1"/>
  <c r="BV274" i="1"/>
  <c r="BV275" i="1"/>
  <c r="BV276" i="1"/>
  <c r="BV280" i="1"/>
  <c r="BV27" i="1"/>
  <c r="BV37" i="1"/>
  <c r="BV47" i="1"/>
  <c r="BV57" i="1"/>
  <c r="BV59" i="1"/>
  <c r="BV69" i="1"/>
  <c r="BV71" i="1"/>
  <c r="BV73" i="1"/>
  <c r="BV75" i="1"/>
  <c r="BV77" i="1"/>
  <c r="BV129" i="1"/>
  <c r="BV147" i="1"/>
  <c r="BV149" i="1"/>
  <c r="BV151" i="1"/>
  <c r="BV153" i="1"/>
  <c r="BV171" i="1"/>
  <c r="BV173" i="1"/>
  <c r="BV175" i="1"/>
  <c r="BV193" i="1"/>
  <c r="BV211" i="1"/>
  <c r="BV213" i="1"/>
  <c r="BV215" i="1"/>
  <c r="BV217" i="1"/>
  <c r="BV235" i="1"/>
  <c r="BV237" i="1"/>
  <c r="BV239" i="1"/>
  <c r="BV251" i="1"/>
  <c r="BV263" i="1"/>
  <c r="BV269" i="1"/>
  <c r="BV273" i="1"/>
  <c r="BV279" i="1"/>
  <c r="BV38" i="1"/>
  <c r="BV48" i="1"/>
  <c r="BV50" i="1"/>
  <c r="BV52" i="1"/>
  <c r="BV78" i="1"/>
  <c r="BV80" i="1"/>
  <c r="BV82" i="1"/>
  <c r="BV84" i="1"/>
  <c r="BV86" i="1"/>
  <c r="BV88" i="1"/>
  <c r="BV90" i="1"/>
  <c r="BV92" i="1"/>
  <c r="BV132" i="1"/>
  <c r="BV134" i="1"/>
  <c r="BV136" i="1"/>
  <c r="BV138" i="1"/>
  <c r="BV156" i="1"/>
  <c r="BV158" i="1"/>
  <c r="BV160" i="1"/>
  <c r="BV178" i="1"/>
  <c r="BV196" i="1"/>
  <c r="BV198" i="1"/>
  <c r="BV200" i="1"/>
  <c r="BV202" i="1"/>
  <c r="BV220" i="1"/>
  <c r="BV222" i="1"/>
  <c r="BV224" i="1"/>
  <c r="BV242" i="1"/>
  <c r="BV252" i="1"/>
  <c r="BV254" i="1"/>
  <c r="BV256" i="1"/>
  <c r="BV258" i="1"/>
  <c r="BV262" i="1"/>
  <c r="BV266" i="1"/>
  <c r="BV267" i="1"/>
  <c r="BV268" i="1"/>
  <c r="BV272" i="1"/>
  <c r="BV278" i="1"/>
  <c r="BV282" i="1"/>
  <c r="BV283" i="1"/>
  <c r="BV284" i="1"/>
  <c r="D9" i="8" l="1"/>
  <c r="CW1" i="1" l="1"/>
  <c r="CP27" i="1" l="1"/>
  <c r="CO27" i="1" s="1"/>
  <c r="AB1" i="1"/>
  <c r="AA1" i="1"/>
  <c r="K1" i="1"/>
  <c r="L1" i="1"/>
  <c r="M1" i="1"/>
  <c r="N1" i="1"/>
  <c r="S1" i="1"/>
  <c r="T1" i="1"/>
  <c r="U1" i="1"/>
  <c r="V1" i="1"/>
  <c r="W1" i="1"/>
  <c r="X1" i="1"/>
  <c r="Y1" i="1"/>
  <c r="R1" i="1"/>
  <c r="Q1" i="1"/>
  <c r="P1" i="1"/>
  <c r="O1" i="1"/>
  <c r="J1" i="1"/>
  <c r="I1" i="1"/>
  <c r="H1" i="1"/>
  <c r="G1" i="1"/>
  <c r="F1" i="1"/>
  <c r="E1" i="1"/>
  <c r="AD1" i="8"/>
  <c r="AC1" i="8"/>
  <c r="AB1" i="8"/>
  <c r="AA1" i="8"/>
  <c r="R1" i="8"/>
  <c r="Q1" i="8"/>
  <c r="P1" i="8"/>
  <c r="O1" i="8"/>
  <c r="N1" i="8"/>
  <c r="M1" i="8"/>
  <c r="L1" i="8"/>
  <c r="K1" i="8"/>
  <c r="J1" i="8"/>
  <c r="I1" i="8"/>
  <c r="H1" i="8"/>
  <c r="G1" i="8"/>
  <c r="F1" i="8"/>
  <c r="E1" i="8"/>
  <c r="B28" i="1" l="1"/>
  <c r="CP28" i="1" l="1"/>
  <c r="CO28" i="1" s="1"/>
  <c r="C28" i="1"/>
  <c r="D28" i="1"/>
  <c r="B29" i="1" l="1"/>
  <c r="G28" i="1"/>
  <c r="AG28" i="1"/>
  <c r="AI28" i="1"/>
  <c r="CQ28" i="1" s="1"/>
  <c r="Q28" i="1"/>
  <c r="AO28" i="1"/>
  <c r="J28" i="1"/>
  <c r="BA28" i="1"/>
  <c r="H28" i="1"/>
  <c r="AJ28" i="1"/>
  <c r="BB28" i="1"/>
  <c r="AQ28" i="1"/>
  <c r="AA28" i="1"/>
  <c r="AN28" i="1"/>
  <c r="BR28" i="1" s="1"/>
  <c r="I28" i="1"/>
  <c r="AE28" i="1" s="1"/>
  <c r="AP28" i="1"/>
  <c r="AW28" i="1" s="1"/>
  <c r="F28" i="1"/>
  <c r="AK28" i="1"/>
  <c r="AM28" i="1"/>
  <c r="R28" i="1"/>
  <c r="E28" i="1"/>
  <c r="AH28" i="1"/>
  <c r="O28" i="1"/>
  <c r="P28" i="1"/>
  <c r="AB28" i="1"/>
  <c r="CP29" i="1"/>
  <c r="CO29" i="1" s="1"/>
  <c r="C29" i="1"/>
  <c r="D29" i="1"/>
  <c r="O29" i="1" l="1"/>
  <c r="P29" i="1"/>
  <c r="BA29" i="1"/>
  <c r="AI29" i="1"/>
  <c r="CQ29" i="1" s="1"/>
  <c r="H29" i="1"/>
  <c r="AH29" i="1"/>
  <c r="AK29" i="1"/>
  <c r="E29" i="1"/>
  <c r="AA29" i="1"/>
  <c r="AP29" i="1"/>
  <c r="AW29" i="1" s="1"/>
  <c r="AJ29" i="1"/>
  <c r="J29" i="1"/>
  <c r="AG29" i="1"/>
  <c r="AQ29" i="1"/>
  <c r="R29" i="1"/>
  <c r="F29" i="1"/>
  <c r="I29" i="1"/>
  <c r="AE29" i="1" s="1"/>
  <c r="AB29" i="1"/>
  <c r="AN29" i="1"/>
  <c r="BR29" i="1" s="1"/>
  <c r="Q29" i="1"/>
  <c r="AM29" i="1"/>
  <c r="AO29" i="1"/>
  <c r="BB29" i="1"/>
  <c r="G29" i="1"/>
  <c r="B30" i="1"/>
  <c r="CR28" i="1"/>
  <c r="CV28" i="1"/>
  <c r="BT28" i="1"/>
  <c r="AF28" i="1"/>
  <c r="CU28" i="1"/>
  <c r="CS28" i="1"/>
  <c r="CT28" i="1"/>
  <c r="BS28" i="1"/>
  <c r="BU28" i="1"/>
  <c r="AS28" i="1"/>
  <c r="AL28" i="1"/>
  <c r="AX28" i="1"/>
  <c r="AU28" i="1"/>
  <c r="AR28" i="1"/>
  <c r="AY28" i="1"/>
  <c r="AV28" i="1"/>
  <c r="AT28" i="1"/>
  <c r="CW28" i="1"/>
  <c r="BP28" i="1"/>
  <c r="BV28" i="1"/>
  <c r="AZ28" i="1"/>
  <c r="BJ28" i="1"/>
  <c r="BQ28" i="1"/>
  <c r="CP36" i="1"/>
  <c r="CO36" i="1" s="1"/>
  <c r="D36" i="1"/>
  <c r="C36" i="1"/>
  <c r="B37" i="1" s="1"/>
  <c r="D30" i="1" l="1"/>
  <c r="CP30" i="1"/>
  <c r="CO30" i="1" s="1"/>
  <c r="C30" i="1"/>
  <c r="AZ29" i="1"/>
  <c r="BJ29" i="1"/>
  <c r="BQ29" i="1"/>
  <c r="CR29" i="1"/>
  <c r="CV29" i="1"/>
  <c r="BT29" i="1"/>
  <c r="AF29" i="1"/>
  <c r="AX29" i="1"/>
  <c r="AT29" i="1"/>
  <c r="AU29" i="1"/>
  <c r="AR29" i="1"/>
  <c r="AL29" i="1"/>
  <c r="AY29" i="1"/>
  <c r="AV29" i="1"/>
  <c r="AS29" i="1"/>
  <c r="BP29" i="1"/>
  <c r="CW29" i="1"/>
  <c r="BV29" i="1"/>
  <c r="CS29" i="1"/>
  <c r="CT29" i="1"/>
  <c r="CU29" i="1"/>
  <c r="BS29" i="1"/>
  <c r="BU29" i="1"/>
  <c r="CP37" i="1"/>
  <c r="CO37" i="1" s="1"/>
  <c r="D37" i="1"/>
  <c r="C37" i="1"/>
  <c r="B38" i="1" s="1"/>
  <c r="B31" i="1" l="1"/>
  <c r="AJ30" i="1"/>
  <c r="E30" i="1"/>
  <c r="G30" i="1"/>
  <c r="O30" i="1"/>
  <c r="AG30" i="1"/>
  <c r="F30" i="1"/>
  <c r="AB30" i="1"/>
  <c r="BB30" i="1"/>
  <c r="AI30" i="1"/>
  <c r="CQ30" i="1" s="1"/>
  <c r="AN30" i="1"/>
  <c r="BR30" i="1" s="1"/>
  <c r="J30" i="1"/>
  <c r="P30" i="1"/>
  <c r="R30" i="1"/>
  <c r="BA30" i="1"/>
  <c r="AH30" i="1"/>
  <c r="Q30" i="1"/>
  <c r="AO30" i="1"/>
  <c r="AK30" i="1"/>
  <c r="H30" i="1"/>
  <c r="AA30" i="1"/>
  <c r="AP30" i="1"/>
  <c r="AQ30" i="1"/>
  <c r="I30" i="1"/>
  <c r="AE30" i="1" s="1"/>
  <c r="AM30" i="1"/>
  <c r="CP38" i="1"/>
  <c r="CO38" i="1" s="1"/>
  <c r="D38" i="1"/>
  <c r="C38" i="1"/>
  <c r="C6" i="7"/>
  <c r="AW30" i="1" l="1"/>
  <c r="BK30" i="1"/>
  <c r="BM30" i="1"/>
  <c r="AY30" i="1"/>
  <c r="AU30" i="1"/>
  <c r="AT30" i="1"/>
  <c r="AX30" i="1"/>
  <c r="CW30" i="1"/>
  <c r="AR30" i="1"/>
  <c r="AL30" i="1"/>
  <c r="AV30" i="1"/>
  <c r="AS30" i="1"/>
  <c r="BV30" i="1"/>
  <c r="BP30" i="1"/>
  <c r="AZ30" i="1"/>
  <c r="BJ30" i="1"/>
  <c r="BQ30" i="1"/>
  <c r="BL30" i="1"/>
  <c r="CR30" i="1"/>
  <c r="CV30" i="1"/>
  <c r="BT30" i="1"/>
  <c r="CP31" i="1"/>
  <c r="CO31" i="1" s="1"/>
  <c r="C31" i="1"/>
  <c r="D31" i="1"/>
  <c r="AF30" i="1"/>
  <c r="BU30" i="1"/>
  <c r="BS30" i="1"/>
  <c r="CT30" i="1"/>
  <c r="CS30" i="1"/>
  <c r="CU30" i="1"/>
  <c r="AL1" i="8"/>
  <c r="AN1" i="8"/>
  <c r="B32" i="1" l="1"/>
  <c r="I31" i="1"/>
  <c r="AE31" i="1" s="1"/>
  <c r="AP31" i="1"/>
  <c r="AJ31" i="1"/>
  <c r="AB31" i="1"/>
  <c r="AQ31" i="1"/>
  <c r="H31" i="1"/>
  <c r="P31" i="1"/>
  <c r="AH31" i="1"/>
  <c r="F31" i="1"/>
  <c r="AK31" i="1"/>
  <c r="R31" i="1"/>
  <c r="E31" i="1"/>
  <c r="J31" i="1"/>
  <c r="AI31" i="1"/>
  <c r="CQ31" i="1" s="1"/>
  <c r="BA31" i="1"/>
  <c r="AO31" i="1"/>
  <c r="O31" i="1"/>
  <c r="Q31" i="1"/>
  <c r="G31" i="1"/>
  <c r="AA31" i="1"/>
  <c r="AM31" i="1"/>
  <c r="BB31" i="1"/>
  <c r="AG31" i="1"/>
  <c r="AN31" i="1"/>
  <c r="BR31" i="1" s="1"/>
  <c r="BN30" i="1"/>
  <c r="BM2" i="1"/>
  <c r="BL2" i="1"/>
  <c r="BK2" i="1"/>
  <c r="AW31" i="1" l="1"/>
  <c r="BK31" i="1"/>
  <c r="BM31" i="1"/>
  <c r="CR31" i="1"/>
  <c r="CV31" i="1"/>
  <c r="BT31" i="1"/>
  <c r="AF31" i="1"/>
  <c r="BJ31" i="1"/>
  <c r="AZ31" i="1"/>
  <c r="BQ31" i="1"/>
  <c r="BL31" i="1"/>
  <c r="CP32" i="1"/>
  <c r="CO32" i="1" s="1"/>
  <c r="D32" i="1"/>
  <c r="C32" i="1"/>
  <c r="AV31" i="1"/>
  <c r="AR31" i="1"/>
  <c r="CW31" i="1"/>
  <c r="AS31" i="1"/>
  <c r="AL31" i="1"/>
  <c r="AT31" i="1"/>
  <c r="AX31" i="1"/>
  <c r="AU31" i="1"/>
  <c r="AY31" i="1"/>
  <c r="BV31" i="1"/>
  <c r="BP31" i="1"/>
  <c r="BS31" i="1"/>
  <c r="BU31" i="1"/>
  <c r="CU31" i="1"/>
  <c r="CT31" i="1"/>
  <c r="CS31" i="1"/>
  <c r="BK26" i="1"/>
  <c r="BK24" i="1"/>
  <c r="BK25" i="1"/>
  <c r="BL25" i="1"/>
  <c r="BL24" i="1"/>
  <c r="BL26" i="1"/>
  <c r="BM26" i="1"/>
  <c r="BM25" i="1"/>
  <c r="BM24" i="1"/>
  <c r="BL36" i="1"/>
  <c r="BL39" i="1"/>
  <c r="BL42" i="1"/>
  <c r="BL48" i="1"/>
  <c r="BL51" i="1"/>
  <c r="BL54" i="1"/>
  <c r="BL60" i="1"/>
  <c r="BL65" i="1"/>
  <c r="BL69" i="1"/>
  <c r="BL72" i="1"/>
  <c r="BL76" i="1"/>
  <c r="BL79" i="1"/>
  <c r="BL83" i="1"/>
  <c r="BL87" i="1"/>
  <c r="BL91" i="1"/>
  <c r="BL98" i="1"/>
  <c r="BL102" i="1"/>
  <c r="BL106" i="1"/>
  <c r="BL110" i="1"/>
  <c r="BL113" i="1"/>
  <c r="BL117" i="1"/>
  <c r="BL121" i="1"/>
  <c r="BL125" i="1"/>
  <c r="BL129" i="1"/>
  <c r="BL135" i="1"/>
  <c r="BL139" i="1"/>
  <c r="BL27" i="1"/>
  <c r="BL37" i="1"/>
  <c r="BL40" i="1"/>
  <c r="BL43" i="1"/>
  <c r="BL46" i="1"/>
  <c r="BL52" i="1"/>
  <c r="BL57" i="1"/>
  <c r="BL61" i="1"/>
  <c r="BL63" i="1"/>
  <c r="BL66" i="1"/>
  <c r="BL73" i="1"/>
  <c r="BL77" i="1"/>
  <c r="BL80" i="1"/>
  <c r="BL84" i="1"/>
  <c r="BL88" i="1"/>
  <c r="BL92" i="1"/>
  <c r="BL95" i="1"/>
  <c r="BL99" i="1"/>
  <c r="BL103" i="1"/>
  <c r="BL107" i="1"/>
  <c r="BL114" i="1"/>
  <c r="BL118" i="1"/>
  <c r="BL122" i="1"/>
  <c r="BL126" i="1"/>
  <c r="BL132" i="1"/>
  <c r="BL136" i="1"/>
  <c r="BL29" i="1"/>
  <c r="BL53" i="1"/>
  <c r="BL55" i="1"/>
  <c r="BL59" i="1"/>
  <c r="BL68" i="1"/>
  <c r="BL71" i="1"/>
  <c r="BL86" i="1"/>
  <c r="BL94" i="1"/>
  <c r="BL100" i="1"/>
  <c r="BL108" i="1"/>
  <c r="BL111" i="1"/>
  <c r="BL119" i="1"/>
  <c r="BL127" i="1"/>
  <c r="BL130" i="1"/>
  <c r="BL134" i="1"/>
  <c r="BL142" i="1"/>
  <c r="BL148" i="1"/>
  <c r="BL152" i="1"/>
  <c r="BL159" i="1"/>
  <c r="BL162" i="1"/>
  <c r="BL165" i="1"/>
  <c r="BL169" i="1"/>
  <c r="BL172" i="1"/>
  <c r="BL176" i="1"/>
  <c r="BL179" i="1"/>
  <c r="BL182" i="1"/>
  <c r="BL186" i="1"/>
  <c r="BL44" i="1"/>
  <c r="BL49" i="1"/>
  <c r="BL75" i="1"/>
  <c r="BL82" i="1"/>
  <c r="BL90" i="1"/>
  <c r="BL96" i="1"/>
  <c r="BL104" i="1"/>
  <c r="BL115" i="1"/>
  <c r="BL123" i="1"/>
  <c r="BL138" i="1"/>
  <c r="BL140" i="1"/>
  <c r="BL144" i="1"/>
  <c r="BL147" i="1"/>
  <c r="BL150" i="1"/>
  <c r="BL154" i="1"/>
  <c r="BL157" i="1"/>
  <c r="BL161" i="1"/>
  <c r="BL167" i="1"/>
  <c r="BL171" i="1"/>
  <c r="BL174" i="1"/>
  <c r="BL180" i="1"/>
  <c r="BL184" i="1"/>
  <c r="BL50" i="1"/>
  <c r="BL70" i="1"/>
  <c r="BL89" i="1"/>
  <c r="BL109" i="1"/>
  <c r="BL116" i="1"/>
  <c r="BL149" i="1"/>
  <c r="BL158" i="1"/>
  <c r="BL168" i="1"/>
  <c r="BL177" i="1"/>
  <c r="BL178" i="1"/>
  <c r="BL189" i="1"/>
  <c r="BL193" i="1"/>
  <c r="BL199" i="1"/>
  <c r="BL203" i="1"/>
  <c r="BL206" i="1"/>
  <c r="BL212" i="1"/>
  <c r="BL216" i="1"/>
  <c r="BL223" i="1"/>
  <c r="BL226" i="1"/>
  <c r="BL229" i="1"/>
  <c r="BL233" i="1"/>
  <c r="BL236" i="1"/>
  <c r="BL240" i="1"/>
  <c r="BL243" i="1"/>
  <c r="BL246" i="1"/>
  <c r="BL249" i="1"/>
  <c r="BL252" i="1"/>
  <c r="BL255" i="1"/>
  <c r="BL259" i="1"/>
  <c r="BL261" i="1"/>
  <c r="BL265" i="1"/>
  <c r="BL268" i="1"/>
  <c r="BL271" i="1"/>
  <c r="BL275" i="1"/>
  <c r="BL277" i="1"/>
  <c r="BL281" i="1"/>
  <c r="BL284" i="1"/>
  <c r="BL28" i="1"/>
  <c r="BL81" i="1"/>
  <c r="BL38" i="1"/>
  <c r="BL45" i="1"/>
  <c r="BL56" i="1"/>
  <c r="BL85" i="1"/>
  <c r="BL105" i="1"/>
  <c r="BL112" i="1"/>
  <c r="BL128" i="1"/>
  <c r="BL145" i="1"/>
  <c r="BL146" i="1"/>
  <c r="BL155" i="1"/>
  <c r="BL156" i="1"/>
  <c r="BL166" i="1"/>
  <c r="BL175" i="1"/>
  <c r="BL185" i="1"/>
  <c r="BL187" i="1"/>
  <c r="BL190" i="1"/>
  <c r="BL196" i="1"/>
  <c r="BL200" i="1"/>
  <c r="BL207" i="1"/>
  <c r="BL210" i="1"/>
  <c r="BL213" i="1"/>
  <c r="BL217" i="1"/>
  <c r="BL220" i="1"/>
  <c r="BL224" i="1"/>
  <c r="BL227" i="1"/>
  <c r="BL230" i="1"/>
  <c r="BL234" i="1"/>
  <c r="BL237" i="1"/>
  <c r="BL241" i="1"/>
  <c r="BL247" i="1"/>
  <c r="BL250" i="1"/>
  <c r="BL256" i="1"/>
  <c r="BL262" i="1"/>
  <c r="BL266" i="1"/>
  <c r="BL272" i="1"/>
  <c r="BL278" i="1"/>
  <c r="BL282" i="1"/>
  <c r="BL41" i="1"/>
  <c r="BL58" i="1"/>
  <c r="BL62" i="1"/>
  <c r="BL78" i="1"/>
  <c r="BL101" i="1"/>
  <c r="BL97" i="1"/>
  <c r="BL120" i="1"/>
  <c r="BL131" i="1"/>
  <c r="BL143" i="1"/>
  <c r="BL151" i="1"/>
  <c r="BL163" i="1"/>
  <c r="BL164" i="1"/>
  <c r="BL188" i="1"/>
  <c r="BL197" i="1"/>
  <c r="BL208" i="1"/>
  <c r="BL219" i="1"/>
  <c r="BL225" i="1"/>
  <c r="BL228" i="1"/>
  <c r="BL244" i="1"/>
  <c r="BL251" i="1"/>
  <c r="BL253" i="1"/>
  <c r="BL263" i="1"/>
  <c r="BL273" i="1"/>
  <c r="BL276" i="1"/>
  <c r="BL283" i="1"/>
  <c r="BL47" i="1"/>
  <c r="BL74" i="1"/>
  <c r="BL181" i="1"/>
  <c r="BL192" i="1"/>
  <c r="BL201" i="1"/>
  <c r="BL215" i="1"/>
  <c r="BL232" i="1"/>
  <c r="BL257" i="1"/>
  <c r="BL260" i="1"/>
  <c r="BL267" i="1"/>
  <c r="BL269" i="1"/>
  <c r="BL279" i="1"/>
  <c r="BL64" i="1"/>
  <c r="BL93" i="1"/>
  <c r="BL170" i="1"/>
  <c r="BL211" i="1"/>
  <c r="BL218" i="1"/>
  <c r="BL222" i="1"/>
  <c r="BL235" i="1"/>
  <c r="BL258" i="1"/>
  <c r="BL270" i="1"/>
  <c r="BL133" i="1"/>
  <c r="BL141" i="1"/>
  <c r="BL160" i="1"/>
  <c r="BL183" i="1"/>
  <c r="BL191" i="1"/>
  <c r="BL194" i="1"/>
  <c r="BL198" i="1"/>
  <c r="BL209" i="1"/>
  <c r="BL214" i="1"/>
  <c r="BL231" i="1"/>
  <c r="BL238" i="1"/>
  <c r="BL242" i="1"/>
  <c r="BL245" i="1"/>
  <c r="BL254" i="1"/>
  <c r="BL264" i="1"/>
  <c r="BL274" i="1"/>
  <c r="BL67" i="1"/>
  <c r="BL124" i="1"/>
  <c r="BL173" i="1"/>
  <c r="BL195" i="1"/>
  <c r="BL204" i="1"/>
  <c r="BL221" i="1"/>
  <c r="BL239" i="1"/>
  <c r="BL248" i="1"/>
  <c r="BL137" i="1"/>
  <c r="BL153" i="1"/>
  <c r="BL202" i="1"/>
  <c r="BL205" i="1"/>
  <c r="BL280" i="1"/>
  <c r="BK27" i="1"/>
  <c r="BK37" i="1"/>
  <c r="BK40" i="1"/>
  <c r="BK43" i="1"/>
  <c r="BK46" i="1"/>
  <c r="BK52" i="1"/>
  <c r="BK57" i="1"/>
  <c r="BK61" i="1"/>
  <c r="BK63" i="1"/>
  <c r="BK66" i="1"/>
  <c r="BK73" i="1"/>
  <c r="BK77" i="1"/>
  <c r="BK80" i="1"/>
  <c r="BK84" i="1"/>
  <c r="BK88" i="1"/>
  <c r="BK92" i="1"/>
  <c r="BK95" i="1"/>
  <c r="BK99" i="1"/>
  <c r="BK103" i="1"/>
  <c r="BK107" i="1"/>
  <c r="BK114" i="1"/>
  <c r="BK118" i="1"/>
  <c r="BK122" i="1"/>
  <c r="BK126" i="1"/>
  <c r="BK132" i="1"/>
  <c r="BK136" i="1"/>
  <c r="BK28" i="1"/>
  <c r="BK38" i="1"/>
  <c r="BK44" i="1"/>
  <c r="BK49" i="1"/>
  <c r="BK53" i="1"/>
  <c r="BK55" i="1"/>
  <c r="BK58" i="1"/>
  <c r="BK64" i="1"/>
  <c r="BK67" i="1"/>
  <c r="BK70" i="1"/>
  <c r="BK74" i="1"/>
  <c r="BK78" i="1"/>
  <c r="BK81" i="1"/>
  <c r="BK85" i="1"/>
  <c r="BK89" i="1"/>
  <c r="BK93" i="1"/>
  <c r="BK96" i="1"/>
  <c r="BK100" i="1"/>
  <c r="BK104" i="1"/>
  <c r="BK108" i="1"/>
  <c r="BK111" i="1"/>
  <c r="BK115" i="1"/>
  <c r="BK119" i="1"/>
  <c r="BK123" i="1"/>
  <c r="BK127" i="1"/>
  <c r="BK130" i="1"/>
  <c r="BK133" i="1"/>
  <c r="BK137" i="1"/>
  <c r="BK41" i="1"/>
  <c r="BK42" i="1"/>
  <c r="BK54" i="1"/>
  <c r="BK56" i="1"/>
  <c r="BK101" i="1"/>
  <c r="BK102" i="1"/>
  <c r="BK109" i="1"/>
  <c r="BK110" i="1"/>
  <c r="BK112" i="1"/>
  <c r="BK113" i="1"/>
  <c r="BK120" i="1"/>
  <c r="BK121" i="1"/>
  <c r="BK128" i="1"/>
  <c r="BK129" i="1"/>
  <c r="BK131" i="1"/>
  <c r="BK143" i="1"/>
  <c r="BK146" i="1"/>
  <c r="BK149" i="1"/>
  <c r="BK153" i="1"/>
  <c r="BK156" i="1"/>
  <c r="BK160" i="1"/>
  <c r="BK163" i="1"/>
  <c r="BK166" i="1"/>
  <c r="BK170" i="1"/>
  <c r="BK173" i="1"/>
  <c r="BK177" i="1"/>
  <c r="BK183" i="1"/>
  <c r="BK45" i="1"/>
  <c r="BK47" i="1"/>
  <c r="BK48" i="1"/>
  <c r="BK50" i="1"/>
  <c r="BK51" i="1"/>
  <c r="BK62" i="1"/>
  <c r="BK97" i="1"/>
  <c r="BK98" i="1"/>
  <c r="BK105" i="1"/>
  <c r="BK106" i="1"/>
  <c r="BK116" i="1"/>
  <c r="BK117" i="1"/>
  <c r="BK124" i="1"/>
  <c r="BK125" i="1"/>
  <c r="BK141" i="1"/>
  <c r="BK145" i="1"/>
  <c r="BK151" i="1"/>
  <c r="BK155" i="1"/>
  <c r="BK158" i="1"/>
  <c r="BK164" i="1"/>
  <c r="BK168" i="1"/>
  <c r="BK175" i="1"/>
  <c r="BK178" i="1"/>
  <c r="BK181" i="1"/>
  <c r="BK185" i="1"/>
  <c r="BK36" i="1"/>
  <c r="BK39" i="1"/>
  <c r="BK60" i="1"/>
  <c r="BK83" i="1"/>
  <c r="BK86" i="1"/>
  <c r="BK139" i="1"/>
  <c r="BK147" i="1"/>
  <c r="BK148" i="1"/>
  <c r="BK157" i="1"/>
  <c r="BK167" i="1"/>
  <c r="BK176" i="1"/>
  <c r="BK186" i="1"/>
  <c r="BK187" i="1"/>
  <c r="BK190" i="1"/>
  <c r="BK196" i="1"/>
  <c r="BK200" i="1"/>
  <c r="BK207" i="1"/>
  <c r="BK210" i="1"/>
  <c r="BK213" i="1"/>
  <c r="BK217" i="1"/>
  <c r="BK220" i="1"/>
  <c r="BK224" i="1"/>
  <c r="BK227" i="1"/>
  <c r="BK230" i="1"/>
  <c r="BK234" i="1"/>
  <c r="BK237" i="1"/>
  <c r="BK241" i="1"/>
  <c r="BK247" i="1"/>
  <c r="BK250" i="1"/>
  <c r="BK256" i="1"/>
  <c r="BK262" i="1"/>
  <c r="BK266" i="1"/>
  <c r="BK272" i="1"/>
  <c r="BK278" i="1"/>
  <c r="BK282" i="1"/>
  <c r="BK68" i="1"/>
  <c r="BK72" i="1"/>
  <c r="BK75" i="1"/>
  <c r="BK29" i="1"/>
  <c r="BK59" i="1"/>
  <c r="BK69" i="1"/>
  <c r="BK76" i="1"/>
  <c r="BK79" i="1"/>
  <c r="BK82" i="1"/>
  <c r="BK135" i="1"/>
  <c r="BK138" i="1"/>
  <c r="BK144" i="1"/>
  <c r="BK154" i="1"/>
  <c r="BK165" i="1"/>
  <c r="BK174" i="1"/>
  <c r="BK184" i="1"/>
  <c r="BK191" i="1"/>
  <c r="BK194" i="1"/>
  <c r="BK197" i="1"/>
  <c r="BK201" i="1"/>
  <c r="BK204" i="1"/>
  <c r="BK208" i="1"/>
  <c r="BK211" i="1"/>
  <c r="BK214" i="1"/>
  <c r="BK218" i="1"/>
  <c r="BK221" i="1"/>
  <c r="BK225" i="1"/>
  <c r="BK231" i="1"/>
  <c r="BK235" i="1"/>
  <c r="BK238" i="1"/>
  <c r="BK244" i="1"/>
  <c r="BK248" i="1"/>
  <c r="BK251" i="1"/>
  <c r="BK253" i="1"/>
  <c r="BK257" i="1"/>
  <c r="BK260" i="1"/>
  <c r="BK263" i="1"/>
  <c r="BK267" i="1"/>
  <c r="BK269" i="1"/>
  <c r="BK273" i="1"/>
  <c r="BK276" i="1"/>
  <c r="BK279" i="1"/>
  <c r="BK283" i="1"/>
  <c r="BK65" i="1"/>
  <c r="BK91" i="1"/>
  <c r="BK94" i="1"/>
  <c r="BK90" i="1"/>
  <c r="BK134" i="1"/>
  <c r="BK142" i="1"/>
  <c r="BK161" i="1"/>
  <c r="BK162" i="1"/>
  <c r="BK169" i="1"/>
  <c r="BK179" i="1"/>
  <c r="BK198" i="1"/>
  <c r="BK199" i="1"/>
  <c r="BK209" i="1"/>
  <c r="BK226" i="1"/>
  <c r="BK242" i="1"/>
  <c r="BK243" i="1"/>
  <c r="BK245" i="1"/>
  <c r="BK246" i="1"/>
  <c r="BK252" i="1"/>
  <c r="BK254" i="1"/>
  <c r="BK255" i="1"/>
  <c r="BK264" i="1"/>
  <c r="BK265" i="1"/>
  <c r="BK274" i="1"/>
  <c r="BK275" i="1"/>
  <c r="BK277" i="1"/>
  <c r="BK284" i="1"/>
  <c r="BK172" i="1"/>
  <c r="BK203" i="1"/>
  <c r="BK205" i="1"/>
  <c r="BK222" i="1"/>
  <c r="BK258" i="1"/>
  <c r="BK270" i="1"/>
  <c r="BK280" i="1"/>
  <c r="BK152" i="1"/>
  <c r="BK189" i="1"/>
  <c r="BK228" i="1"/>
  <c r="BK87" i="1"/>
  <c r="BK150" i="1"/>
  <c r="BK182" i="1"/>
  <c r="BK192" i="1"/>
  <c r="BK193" i="1"/>
  <c r="BK195" i="1"/>
  <c r="BK215" i="1"/>
  <c r="BK216" i="1"/>
  <c r="BK232" i="1"/>
  <c r="BK233" i="1"/>
  <c r="BK239" i="1"/>
  <c r="BK240" i="1"/>
  <c r="BK140" i="1"/>
  <c r="BK159" i="1"/>
  <c r="BK171" i="1"/>
  <c r="BK202" i="1"/>
  <c r="BK206" i="1"/>
  <c r="BK223" i="1"/>
  <c r="BK249" i="1"/>
  <c r="BK259" i="1"/>
  <c r="BK261" i="1"/>
  <c r="BK268" i="1"/>
  <c r="BK271" i="1"/>
  <c r="BK281" i="1"/>
  <c r="BK71" i="1"/>
  <c r="BK180" i="1"/>
  <c r="BK188" i="1"/>
  <c r="BK212" i="1"/>
  <c r="BK219" i="1"/>
  <c r="BK229" i="1"/>
  <c r="BK236" i="1"/>
  <c r="BM29" i="1"/>
  <c r="BM41" i="1"/>
  <c r="BM45" i="1"/>
  <c r="BM47" i="1"/>
  <c r="BM50" i="1"/>
  <c r="BM56" i="1"/>
  <c r="BM59" i="1"/>
  <c r="BM62" i="1"/>
  <c r="BM68" i="1"/>
  <c r="BM71" i="1"/>
  <c r="BM75" i="1"/>
  <c r="BM82" i="1"/>
  <c r="BM86" i="1"/>
  <c r="BM90" i="1"/>
  <c r="BM94" i="1"/>
  <c r="BM97" i="1"/>
  <c r="BM101" i="1"/>
  <c r="BM105" i="1"/>
  <c r="BM109" i="1"/>
  <c r="BM112" i="1"/>
  <c r="BM116" i="1"/>
  <c r="BM120" i="1"/>
  <c r="BM124" i="1"/>
  <c r="BM128" i="1"/>
  <c r="BM131" i="1"/>
  <c r="BM134" i="1"/>
  <c r="BM138" i="1"/>
  <c r="BM36" i="1"/>
  <c r="BM39" i="1"/>
  <c r="BM42" i="1"/>
  <c r="BM48" i="1"/>
  <c r="BM51" i="1"/>
  <c r="BM54" i="1"/>
  <c r="BM60" i="1"/>
  <c r="BM65" i="1"/>
  <c r="BM69" i="1"/>
  <c r="BM72" i="1"/>
  <c r="BM76" i="1"/>
  <c r="BM79" i="1"/>
  <c r="BM83" i="1"/>
  <c r="BM87" i="1"/>
  <c r="BM91" i="1"/>
  <c r="BM98" i="1"/>
  <c r="BM102" i="1"/>
  <c r="BM106" i="1"/>
  <c r="BM110" i="1"/>
  <c r="BM113" i="1"/>
  <c r="BM117" i="1"/>
  <c r="BM121" i="1"/>
  <c r="BM125" i="1"/>
  <c r="BM129" i="1"/>
  <c r="BM135" i="1"/>
  <c r="BM139" i="1"/>
  <c r="BM27" i="1"/>
  <c r="BM28" i="1"/>
  <c r="BM40" i="1"/>
  <c r="BM57" i="1"/>
  <c r="BM58" i="1"/>
  <c r="BM66" i="1"/>
  <c r="BM67" i="1"/>
  <c r="BM70" i="1"/>
  <c r="BM77" i="1"/>
  <c r="BM78" i="1"/>
  <c r="BM84" i="1"/>
  <c r="BM85" i="1"/>
  <c r="BM92" i="1"/>
  <c r="BM93" i="1"/>
  <c r="BM132" i="1"/>
  <c r="BM133" i="1"/>
  <c r="BM141" i="1"/>
  <c r="BM145" i="1"/>
  <c r="BM151" i="1"/>
  <c r="BM155" i="1"/>
  <c r="BM158" i="1"/>
  <c r="BM164" i="1"/>
  <c r="BM168" i="1"/>
  <c r="BM175" i="1"/>
  <c r="BM178" i="1"/>
  <c r="BM181" i="1"/>
  <c r="BM185" i="1"/>
  <c r="BM37" i="1"/>
  <c r="BM38" i="1"/>
  <c r="BM46" i="1"/>
  <c r="BM61" i="1"/>
  <c r="BM63" i="1"/>
  <c r="BM64" i="1"/>
  <c r="BM73" i="1"/>
  <c r="BM74" i="1"/>
  <c r="BM80" i="1"/>
  <c r="BM81" i="1"/>
  <c r="BM88" i="1"/>
  <c r="BM89" i="1"/>
  <c r="BM136" i="1"/>
  <c r="BM137" i="1"/>
  <c r="BM143" i="1"/>
  <c r="BM146" i="1"/>
  <c r="BM149" i="1"/>
  <c r="BM153" i="1"/>
  <c r="BM156" i="1"/>
  <c r="BM160" i="1"/>
  <c r="BM163" i="1"/>
  <c r="BM166" i="1"/>
  <c r="BM170" i="1"/>
  <c r="BM173" i="1"/>
  <c r="BM177" i="1"/>
  <c r="BM183" i="1"/>
  <c r="BM53" i="1"/>
  <c r="BM96" i="1"/>
  <c r="BM99" i="1"/>
  <c r="BM119" i="1"/>
  <c r="BM122" i="1"/>
  <c r="BM140" i="1"/>
  <c r="BM150" i="1"/>
  <c r="BM159" i="1"/>
  <c r="BM169" i="1"/>
  <c r="BM179" i="1"/>
  <c r="BM180" i="1"/>
  <c r="BM188" i="1"/>
  <c r="BM192" i="1"/>
  <c r="BM195" i="1"/>
  <c r="BM198" i="1"/>
  <c r="BM202" i="1"/>
  <c r="BM205" i="1"/>
  <c r="BM209" i="1"/>
  <c r="BM215" i="1"/>
  <c r="BM219" i="1"/>
  <c r="BM222" i="1"/>
  <c r="BM228" i="1"/>
  <c r="BM232" i="1"/>
  <c r="BM239" i="1"/>
  <c r="BM242" i="1"/>
  <c r="BM245" i="1"/>
  <c r="BM254" i="1"/>
  <c r="BM258" i="1"/>
  <c r="BM264" i="1"/>
  <c r="BM270" i="1"/>
  <c r="BM274" i="1"/>
  <c r="BM280" i="1"/>
  <c r="BM44" i="1"/>
  <c r="BM55" i="1"/>
  <c r="BM107" i="1"/>
  <c r="BM49" i="1"/>
  <c r="BM52" i="1"/>
  <c r="BM95" i="1"/>
  <c r="BM108" i="1"/>
  <c r="BM115" i="1"/>
  <c r="BM118" i="1"/>
  <c r="BM147" i="1"/>
  <c r="BM148" i="1"/>
  <c r="BM157" i="1"/>
  <c r="BM167" i="1"/>
  <c r="BM176" i="1"/>
  <c r="BM186" i="1"/>
  <c r="BM189" i="1"/>
  <c r="BM193" i="1"/>
  <c r="BM199" i="1"/>
  <c r="BM203" i="1"/>
  <c r="BM206" i="1"/>
  <c r="BM212" i="1"/>
  <c r="BM216" i="1"/>
  <c r="BM223" i="1"/>
  <c r="BM226" i="1"/>
  <c r="BM229" i="1"/>
  <c r="BM233" i="1"/>
  <c r="BM236" i="1"/>
  <c r="BM240" i="1"/>
  <c r="BM243" i="1"/>
  <c r="BM246" i="1"/>
  <c r="BM249" i="1"/>
  <c r="BM252" i="1"/>
  <c r="BM255" i="1"/>
  <c r="BM259" i="1"/>
  <c r="BM261" i="1"/>
  <c r="BM265" i="1"/>
  <c r="BM268" i="1"/>
  <c r="BM271" i="1"/>
  <c r="BM275" i="1"/>
  <c r="BM277" i="1"/>
  <c r="BM281" i="1"/>
  <c r="BM284" i="1"/>
  <c r="BM104" i="1"/>
  <c r="BM111" i="1"/>
  <c r="BM152" i="1"/>
  <c r="BM184" i="1"/>
  <c r="BM210" i="1"/>
  <c r="BM211" i="1"/>
  <c r="BM217" i="1"/>
  <c r="BM218" i="1"/>
  <c r="BM234" i="1"/>
  <c r="BM235" i="1"/>
  <c r="BM241" i="1"/>
  <c r="BM154" i="1"/>
  <c r="BM194" i="1"/>
  <c r="BM238" i="1"/>
  <c r="BM100" i="1"/>
  <c r="BM165" i="1"/>
  <c r="BM172" i="1"/>
  <c r="BM201" i="1"/>
  <c r="BM220" i="1"/>
  <c r="BM247" i="1"/>
  <c r="BM260" i="1"/>
  <c r="BM267" i="1"/>
  <c r="BM269" i="1"/>
  <c r="BM278" i="1"/>
  <c r="BM279" i="1"/>
  <c r="BM43" i="1"/>
  <c r="BM130" i="1"/>
  <c r="BM142" i="1"/>
  <c r="BM161" i="1"/>
  <c r="BM162" i="1"/>
  <c r="BM174" i="1"/>
  <c r="BM196" i="1"/>
  <c r="BM197" i="1"/>
  <c r="BM207" i="1"/>
  <c r="BM208" i="1"/>
  <c r="BM224" i="1"/>
  <c r="BM225" i="1"/>
  <c r="BM244" i="1"/>
  <c r="BM250" i="1"/>
  <c r="BM251" i="1"/>
  <c r="BM253" i="1"/>
  <c r="BM262" i="1"/>
  <c r="BM263" i="1"/>
  <c r="BM272" i="1"/>
  <c r="BM273" i="1"/>
  <c r="BM276" i="1"/>
  <c r="BM282" i="1"/>
  <c r="BM283" i="1"/>
  <c r="BM103" i="1"/>
  <c r="BM127" i="1"/>
  <c r="BM182" i="1"/>
  <c r="BM190" i="1"/>
  <c r="BM191" i="1"/>
  <c r="BM213" i="1"/>
  <c r="BM214" i="1"/>
  <c r="BM230" i="1"/>
  <c r="BM231" i="1"/>
  <c r="BM237" i="1"/>
  <c r="BM114" i="1"/>
  <c r="BM123" i="1"/>
  <c r="BM126" i="1"/>
  <c r="BM144" i="1"/>
  <c r="BM171" i="1"/>
  <c r="BM187" i="1"/>
  <c r="BM200" i="1"/>
  <c r="BM204" i="1"/>
  <c r="BM221" i="1"/>
  <c r="BM227" i="1"/>
  <c r="BM248" i="1"/>
  <c r="BM256" i="1"/>
  <c r="BM257" i="1"/>
  <c r="BM266" i="1"/>
  <c r="CV1" i="1"/>
  <c r="CT1" i="1"/>
  <c r="CR1" i="1"/>
  <c r="CQ1" i="1"/>
  <c r="CU1" i="1"/>
  <c r="CS1" i="1"/>
  <c r="BV1" i="1"/>
  <c r="BU1" i="1"/>
  <c r="BT1" i="1"/>
  <c r="BS1" i="1"/>
  <c r="BR1" i="1"/>
  <c r="BQ1" i="1"/>
  <c r="BN31" i="1" l="1"/>
  <c r="F32" i="1"/>
  <c r="AN32" i="1"/>
  <c r="BR32" i="1" s="1"/>
  <c r="I32" i="1"/>
  <c r="AE32" i="1" s="1"/>
  <c r="AP32" i="1"/>
  <c r="AO32" i="1"/>
  <c r="R32" i="1"/>
  <c r="AI32" i="1"/>
  <c r="CQ32" i="1" s="1"/>
  <c r="AB32" i="1"/>
  <c r="BA32" i="1"/>
  <c r="E32" i="1"/>
  <c r="G32" i="1"/>
  <c r="AH32" i="1"/>
  <c r="AJ32" i="1"/>
  <c r="AQ32" i="1"/>
  <c r="J32" i="1"/>
  <c r="P32" i="1"/>
  <c r="BB32" i="1"/>
  <c r="AG32" i="1"/>
  <c r="O32" i="1"/>
  <c r="Q32" i="1"/>
  <c r="AM32" i="1"/>
  <c r="H32" i="1"/>
  <c r="AK32" i="1"/>
  <c r="AA32" i="1"/>
  <c r="BN24" i="1"/>
  <c r="BN25" i="1"/>
  <c r="BN26" i="1"/>
  <c r="BN71" i="1"/>
  <c r="BN201" i="1"/>
  <c r="BN217" i="1"/>
  <c r="BN169" i="1"/>
  <c r="BN137" i="1"/>
  <c r="BN185" i="1"/>
  <c r="BN172" i="1"/>
  <c r="BN274" i="1"/>
  <c r="BN254" i="1"/>
  <c r="BN199" i="1"/>
  <c r="BN253" i="1"/>
  <c r="BN115" i="1"/>
  <c r="BN100" i="1"/>
  <c r="BN264" i="1"/>
  <c r="BN189" i="1"/>
  <c r="BN103" i="1"/>
  <c r="BN111" i="1"/>
  <c r="BN233" i="1"/>
  <c r="BN86" i="1"/>
  <c r="BN69" i="1"/>
  <c r="BN97" i="1"/>
  <c r="BN61" i="1"/>
  <c r="BN180" i="1"/>
  <c r="BN281" i="1"/>
  <c r="BN259" i="1"/>
  <c r="BN240" i="1"/>
  <c r="BN216" i="1"/>
  <c r="BN192" i="1"/>
  <c r="BN228" i="1"/>
  <c r="BN222" i="1"/>
  <c r="BN242" i="1"/>
  <c r="BN157" i="1"/>
  <c r="BN162" i="1"/>
  <c r="BN221" i="1"/>
  <c r="BN119" i="1"/>
  <c r="BN153" i="1"/>
  <c r="BN171" i="1"/>
  <c r="BN182" i="1"/>
  <c r="BN243" i="1"/>
  <c r="BN135" i="1"/>
  <c r="BN278" i="1"/>
  <c r="BN167" i="1"/>
  <c r="BN43" i="1"/>
  <c r="BN70" i="1"/>
  <c r="BN87" i="1"/>
  <c r="BN269" i="1"/>
  <c r="BN257" i="1"/>
  <c r="BN244" i="1"/>
  <c r="BN225" i="1"/>
  <c r="BN174" i="1"/>
  <c r="BN138" i="1"/>
  <c r="BN75" i="1"/>
  <c r="BN282" i="1"/>
  <c r="BN262" i="1"/>
  <c r="BN241" i="1"/>
  <c r="BN227" i="1"/>
  <c r="BN176" i="1"/>
  <c r="BN147" i="1"/>
  <c r="BN164" i="1"/>
  <c r="BN145" i="1"/>
  <c r="BN117" i="1"/>
  <c r="BN98" i="1"/>
  <c r="BN50" i="1"/>
  <c r="BN131" i="1"/>
  <c r="BN109" i="1"/>
  <c r="BN54" i="1"/>
  <c r="BN104" i="1"/>
  <c r="BN89" i="1"/>
  <c r="BN74" i="1"/>
  <c r="BN44" i="1"/>
  <c r="BN132" i="1"/>
  <c r="BN114" i="1"/>
  <c r="BN80" i="1"/>
  <c r="BN63" i="1"/>
  <c r="BN46" i="1"/>
  <c r="BN202" i="1"/>
  <c r="BN258" i="1"/>
  <c r="BN90" i="1"/>
  <c r="BN283" i="1"/>
  <c r="BN60" i="1"/>
  <c r="BN183" i="1"/>
  <c r="BN120" i="1"/>
  <c r="BN219" i="1"/>
  <c r="BN215" i="1"/>
  <c r="BN265" i="1"/>
  <c r="BN252" i="1"/>
  <c r="BN198" i="1"/>
  <c r="BN267" i="1"/>
  <c r="BN238" i="1"/>
  <c r="BN208" i="1"/>
  <c r="BN72" i="1"/>
  <c r="BN224" i="1"/>
  <c r="BN190" i="1"/>
  <c r="BN139" i="1"/>
  <c r="BN178" i="1"/>
  <c r="BN116" i="1"/>
  <c r="BN48" i="1"/>
  <c r="BN163" i="1"/>
  <c r="BN113" i="1"/>
  <c r="BN42" i="1"/>
  <c r="BN85" i="1"/>
  <c r="BN55" i="1"/>
  <c r="BN126" i="1"/>
  <c r="BN92" i="1"/>
  <c r="BN237" i="1"/>
  <c r="BN118" i="1"/>
  <c r="BN102" i="1"/>
  <c r="BN212" i="1"/>
  <c r="BN268" i="1"/>
  <c r="BN223" i="1"/>
  <c r="BN159" i="1"/>
  <c r="BN195" i="1"/>
  <c r="BN150" i="1"/>
  <c r="BN277" i="1"/>
  <c r="BN246" i="1"/>
  <c r="BN226" i="1"/>
  <c r="BN179" i="1"/>
  <c r="BN142" i="1"/>
  <c r="BN91" i="1"/>
  <c r="BN276" i="1"/>
  <c r="BN263" i="1"/>
  <c r="BN251" i="1"/>
  <c r="BN235" i="1"/>
  <c r="BN218" i="1"/>
  <c r="BN204" i="1"/>
  <c r="BN191" i="1"/>
  <c r="BN154" i="1"/>
  <c r="BN82" i="1"/>
  <c r="BN59" i="1"/>
  <c r="BN68" i="1"/>
  <c r="BN250" i="1"/>
  <c r="BN234" i="1"/>
  <c r="BN220" i="1"/>
  <c r="BN207" i="1"/>
  <c r="BN187" i="1"/>
  <c r="BN36" i="1"/>
  <c r="BN175" i="1"/>
  <c r="BN155" i="1"/>
  <c r="BN125" i="1"/>
  <c r="BN106" i="1"/>
  <c r="BN62" i="1"/>
  <c r="BN47" i="1"/>
  <c r="BN160" i="1"/>
  <c r="BN146" i="1"/>
  <c r="BN128" i="1"/>
  <c r="BN112" i="1"/>
  <c r="BN101" i="1"/>
  <c r="BN41" i="1"/>
  <c r="BN127" i="1"/>
  <c r="BN96" i="1"/>
  <c r="BN81" i="1"/>
  <c r="BN67" i="1"/>
  <c r="BN53" i="1"/>
  <c r="BN28" i="1"/>
  <c r="BN122" i="1"/>
  <c r="BN88" i="1"/>
  <c r="BN73" i="1"/>
  <c r="BN57" i="1"/>
  <c r="BN40" i="1"/>
  <c r="BN205" i="1"/>
  <c r="BN245" i="1"/>
  <c r="BN133" i="1"/>
  <c r="BN272" i="1"/>
  <c r="BN211" i="1"/>
  <c r="BN76" i="1"/>
  <c r="BN196" i="1"/>
  <c r="BN166" i="1"/>
  <c r="BN58" i="1"/>
  <c r="BN27" i="1"/>
  <c r="BN181" i="1"/>
  <c r="BN213" i="1"/>
  <c r="BN95" i="1"/>
  <c r="BN37" i="1"/>
  <c r="BN271" i="1"/>
  <c r="BN249" i="1"/>
  <c r="BN239" i="1"/>
  <c r="BN284" i="1"/>
  <c r="BN161" i="1"/>
  <c r="BN94" i="1"/>
  <c r="BN279" i="1"/>
  <c r="BN194" i="1"/>
  <c r="BN210" i="1"/>
  <c r="BN39" i="1"/>
  <c r="BN158" i="1"/>
  <c r="BN177" i="1"/>
  <c r="BN129" i="1"/>
  <c r="BN130" i="1"/>
  <c r="BN38" i="1"/>
  <c r="BN107" i="1"/>
  <c r="BN77" i="1"/>
  <c r="BN280" i="1"/>
  <c r="BN141" i="1"/>
  <c r="BN197" i="1"/>
  <c r="BN256" i="1"/>
  <c r="BN149" i="1"/>
  <c r="BN79" i="1"/>
  <c r="BN236" i="1"/>
  <c r="BN188" i="1"/>
  <c r="BN261" i="1"/>
  <c r="BN206" i="1"/>
  <c r="BN140" i="1"/>
  <c r="BN232" i="1"/>
  <c r="BN193" i="1"/>
  <c r="BN152" i="1"/>
  <c r="BN270" i="1"/>
  <c r="BN203" i="1"/>
  <c r="BN275" i="1"/>
  <c r="BN255" i="1"/>
  <c r="BN209" i="1"/>
  <c r="BN134" i="1"/>
  <c r="BN65" i="1"/>
  <c r="BN273" i="1"/>
  <c r="BN260" i="1"/>
  <c r="BN248" i="1"/>
  <c r="BN231" i="1"/>
  <c r="BN214" i="1"/>
  <c r="BN184" i="1"/>
  <c r="BN144" i="1"/>
  <c r="BN29" i="1"/>
  <c r="BN266" i="1"/>
  <c r="BN247" i="1"/>
  <c r="BN230" i="1"/>
  <c r="BN200" i="1"/>
  <c r="BN186" i="1"/>
  <c r="BN148" i="1"/>
  <c r="BN83" i="1"/>
  <c r="BN168" i="1"/>
  <c r="BN151" i="1"/>
  <c r="BN124" i="1"/>
  <c r="BN105" i="1"/>
  <c r="BN51" i="1"/>
  <c r="BN45" i="1"/>
  <c r="BN170" i="1"/>
  <c r="BN156" i="1"/>
  <c r="BN143" i="1"/>
  <c r="BN121" i="1"/>
  <c r="BN110" i="1"/>
  <c r="BN56" i="1"/>
  <c r="BN123" i="1"/>
  <c r="BN108" i="1"/>
  <c r="BN93" i="1"/>
  <c r="BN78" i="1"/>
  <c r="BN64" i="1"/>
  <c r="BN49" i="1"/>
  <c r="BN136" i="1"/>
  <c r="BN99" i="1"/>
  <c r="BN84" i="1"/>
  <c r="BN66" i="1"/>
  <c r="BN52" i="1"/>
  <c r="BN173" i="1"/>
  <c r="BN229" i="1"/>
  <c r="BN165" i="1"/>
  <c r="AM1" i="8"/>
  <c r="BS32" i="1" l="1"/>
  <c r="BU32" i="1"/>
  <c r="CT32" i="1"/>
  <c r="CS32" i="1"/>
  <c r="CU32" i="1"/>
  <c r="AF32" i="1"/>
  <c r="CR32" i="1"/>
  <c r="CV32" i="1"/>
  <c r="BT32" i="1"/>
  <c r="CW32" i="1"/>
  <c r="AS32" i="1"/>
  <c r="AY32" i="1"/>
  <c r="AV32" i="1"/>
  <c r="AL32" i="1"/>
  <c r="AT32" i="1"/>
  <c r="AX32" i="1"/>
  <c r="AU32" i="1"/>
  <c r="AR32" i="1"/>
  <c r="BV32" i="1"/>
  <c r="BP32" i="1"/>
  <c r="BJ32" i="1"/>
  <c r="AZ32" i="1"/>
  <c r="BQ32" i="1"/>
  <c r="BL32" i="1"/>
  <c r="BK32" i="1"/>
  <c r="AW32" i="1"/>
  <c r="BM32" i="1"/>
  <c r="BB1" i="1"/>
  <c r="BN32" i="1" l="1"/>
  <c r="AM1" i="1"/>
  <c r="BA1" i="1" l="1"/>
  <c r="AZ1" i="1"/>
  <c r="AY1" i="1"/>
  <c r="AX1" i="1"/>
  <c r="AW1" i="1"/>
  <c r="AV1" i="1"/>
  <c r="AU1" i="1"/>
  <c r="AT1" i="1"/>
  <c r="AS1" i="1"/>
  <c r="AR1" i="1"/>
  <c r="AQ1" i="1"/>
  <c r="AG1" i="1"/>
  <c r="AP1" i="1"/>
  <c r="AO1" i="1"/>
  <c r="AN1" i="1"/>
  <c r="AL1" i="1"/>
  <c r="AJ1" i="1"/>
  <c r="AI1" i="1"/>
  <c r="AH1" i="1"/>
  <c r="AF1" i="1"/>
  <c r="AE1" i="1"/>
  <c r="AD1" i="1"/>
  <c r="AC1" i="1"/>
  <c r="Z1" i="1"/>
  <c r="AP1" i="8"/>
  <c r="AO1" i="8"/>
  <c r="AK1" i="8"/>
  <c r="AJ1" i="8"/>
  <c r="AI1" i="8"/>
  <c r="AH1" i="8"/>
  <c r="C9" i="8"/>
  <c r="B10" i="8" l="1"/>
  <c r="D10" i="8" s="1"/>
  <c r="C10" i="8" l="1"/>
  <c r="B11" i="8" l="1"/>
  <c r="C11" i="8" l="1"/>
  <c r="D11" i="8"/>
  <c r="B12" i="8" l="1"/>
  <c r="D12" i="8" l="1"/>
  <c r="C12" i="8"/>
  <c r="B13" i="8" l="1"/>
  <c r="C13" i="8" l="1"/>
  <c r="D13" i="8"/>
  <c r="B14" i="8" l="1"/>
  <c r="D14" i="8" l="1"/>
  <c r="C14" i="8"/>
  <c r="B15" i="8" l="1"/>
  <c r="D15" i="8" l="1"/>
  <c r="C15" i="8"/>
  <c r="B16" i="8" s="1"/>
  <c r="E3" i="3"/>
  <c r="B4" i="1"/>
  <c r="C3" i="1"/>
  <c r="D16" i="8" l="1"/>
  <c r="C16" i="8"/>
  <c r="B17" i="8" s="1"/>
  <c r="B39" i="1"/>
  <c r="CP39" i="1" l="1"/>
  <c r="CO39" i="1" s="1"/>
  <c r="C17" i="8"/>
  <c r="B18" i="8" s="1"/>
  <c r="D17" i="8"/>
  <c r="C39" i="1"/>
  <c r="B40" i="1" s="1"/>
  <c r="D39" i="1"/>
  <c r="CP40" i="1" l="1"/>
  <c r="CO40" i="1" s="1"/>
  <c r="D18" i="8"/>
  <c r="C18" i="8"/>
  <c r="B19" i="8" s="1"/>
  <c r="C40" i="1"/>
  <c r="B41" i="1" s="1"/>
  <c r="D40" i="1"/>
  <c r="CP41" i="1" l="1"/>
  <c r="CO41" i="1" s="1"/>
  <c r="D19" i="8"/>
  <c r="C19" i="8"/>
  <c r="B20" i="8" s="1"/>
  <c r="C41" i="1"/>
  <c r="B42" i="1" s="1"/>
  <c r="D41" i="1"/>
  <c r="CP42" i="1" l="1"/>
  <c r="CO42" i="1" s="1"/>
  <c r="D20" i="8"/>
  <c r="C20" i="8"/>
  <c r="C42" i="1"/>
  <c r="B43" i="1" s="1"/>
  <c r="D42" i="1"/>
  <c r="CP43" i="1" l="1"/>
  <c r="CO43" i="1" s="1"/>
  <c r="B21" i="8"/>
  <c r="C43" i="1"/>
  <c r="B44" i="1" s="1"/>
  <c r="D43" i="1"/>
  <c r="CP44" i="1" l="1"/>
  <c r="CO44" i="1" s="1"/>
  <c r="C21" i="8"/>
  <c r="D21" i="8"/>
  <c r="C44" i="1"/>
  <c r="B45" i="1" s="1"/>
  <c r="D44" i="1"/>
  <c r="CP45" i="1" l="1"/>
  <c r="CO45" i="1" s="1"/>
  <c r="B22" i="8"/>
  <c r="C45" i="1"/>
  <c r="B46" i="1" s="1"/>
  <c r="D45" i="1"/>
  <c r="CP46" i="1" l="1"/>
  <c r="CO46" i="1" s="1"/>
  <c r="C22" i="8"/>
  <c r="D22" i="8"/>
  <c r="C46" i="1"/>
  <c r="B47" i="1" s="1"/>
  <c r="D46" i="1"/>
  <c r="CP47" i="1" l="1"/>
  <c r="CO47" i="1" s="1"/>
  <c r="B23" i="8"/>
  <c r="C47" i="1"/>
  <c r="B48" i="1" s="1"/>
  <c r="D47" i="1"/>
  <c r="CP48" i="1" l="1"/>
  <c r="CO48" i="1" s="1"/>
  <c r="C23" i="8"/>
  <c r="D23" i="8"/>
  <c r="C48" i="1"/>
  <c r="B49" i="1" s="1"/>
  <c r="D48" i="1"/>
  <c r="CP49" i="1" l="1"/>
  <c r="CO49" i="1" s="1"/>
  <c r="B24" i="8"/>
  <c r="C49" i="1"/>
  <c r="B50" i="1" s="1"/>
  <c r="D49" i="1"/>
  <c r="CP50" i="1" l="1"/>
  <c r="CO50" i="1" s="1"/>
  <c r="C24" i="8"/>
  <c r="D24" i="8"/>
  <c r="C50" i="1"/>
  <c r="B51" i="1" s="1"/>
  <c r="D50" i="1"/>
  <c r="CP51" i="1" l="1"/>
  <c r="CO51" i="1" s="1"/>
  <c r="B25" i="8"/>
  <c r="C51" i="1"/>
  <c r="B52" i="1" s="1"/>
  <c r="D51" i="1"/>
  <c r="CP52" i="1" l="1"/>
  <c r="CO52" i="1" s="1"/>
  <c r="D25" i="8"/>
  <c r="C25" i="8"/>
  <c r="C52" i="1"/>
  <c r="B53" i="1" s="1"/>
  <c r="D52" i="1"/>
  <c r="CP53" i="1" l="1"/>
  <c r="CO53" i="1" s="1"/>
  <c r="B26" i="8"/>
  <c r="C53" i="1"/>
  <c r="B54" i="1" s="1"/>
  <c r="D53" i="1"/>
  <c r="CP54" i="1" l="1"/>
  <c r="CO54" i="1" s="1"/>
  <c r="C26" i="8"/>
  <c r="D26" i="8"/>
  <c r="C54" i="1"/>
  <c r="B55" i="1" s="1"/>
  <c r="D54" i="1"/>
  <c r="CP55" i="1" l="1"/>
  <c r="CO55" i="1" s="1"/>
  <c r="B27" i="8"/>
  <c r="C55" i="1"/>
  <c r="B56" i="1" s="1"/>
  <c r="D55" i="1"/>
  <c r="CP56" i="1" l="1"/>
  <c r="CO56" i="1" s="1"/>
  <c r="C27" i="8"/>
  <c r="D27" i="8"/>
  <c r="C56" i="1"/>
  <c r="B57" i="1" s="1"/>
  <c r="D56" i="1"/>
  <c r="CP57" i="1" l="1"/>
  <c r="CO57" i="1" s="1"/>
  <c r="B28" i="8"/>
  <c r="C57" i="1"/>
  <c r="B58" i="1" s="1"/>
  <c r="D57" i="1"/>
  <c r="CP58" i="1" l="1"/>
  <c r="CO58" i="1" s="1"/>
  <c r="C28" i="8"/>
  <c r="D28" i="8"/>
  <c r="C58" i="1"/>
  <c r="B59" i="1" s="1"/>
  <c r="D58" i="1"/>
  <c r="CP59" i="1" l="1"/>
  <c r="CO59" i="1" s="1"/>
  <c r="B29" i="8"/>
  <c r="C59" i="1"/>
  <c r="B60" i="1" s="1"/>
  <c r="D59" i="1"/>
  <c r="CP60" i="1" l="1"/>
  <c r="CO60" i="1" s="1"/>
  <c r="D29" i="8"/>
  <c r="C29" i="8"/>
  <c r="C60" i="1"/>
  <c r="B61" i="1" s="1"/>
  <c r="D60" i="1"/>
  <c r="B30" i="8" l="1"/>
  <c r="CP61" i="1"/>
  <c r="CO61" i="1" s="1"/>
  <c r="C61" i="1"/>
  <c r="B62" i="1" s="1"/>
  <c r="D61" i="1"/>
  <c r="D30" i="8" l="1"/>
  <c r="C30" i="8"/>
  <c r="CP62" i="1"/>
  <c r="CO62" i="1" s="1"/>
  <c r="C62" i="1"/>
  <c r="B63" i="1" s="1"/>
  <c r="D62" i="1"/>
  <c r="B31" i="8" l="1"/>
  <c r="CP63" i="1"/>
  <c r="CO63" i="1" s="1"/>
  <c r="C63" i="1"/>
  <c r="B64" i="1" s="1"/>
  <c r="D63" i="1"/>
  <c r="D31" i="8" l="1"/>
  <c r="C31" i="8"/>
  <c r="CP64" i="1"/>
  <c r="CO64" i="1" s="1"/>
  <c r="C64" i="1"/>
  <c r="B65" i="1" s="1"/>
  <c r="D64" i="1"/>
  <c r="B32" i="8" l="1"/>
  <c r="CP65" i="1"/>
  <c r="CO65" i="1" s="1"/>
  <c r="C65" i="1"/>
  <c r="B66" i="1" s="1"/>
  <c r="D65" i="1"/>
  <c r="D32" i="8" l="1"/>
  <c r="C32" i="8"/>
  <c r="CP66" i="1"/>
  <c r="CO66" i="1" s="1"/>
  <c r="C66" i="1"/>
  <c r="B67" i="1" s="1"/>
  <c r="D66" i="1"/>
  <c r="B33" i="8" l="1"/>
  <c r="CP67" i="1"/>
  <c r="CO67" i="1" s="1"/>
  <c r="C67" i="1"/>
  <c r="B68" i="1" s="1"/>
  <c r="D67" i="1"/>
  <c r="C33" i="8" l="1"/>
  <c r="D33" i="8"/>
  <c r="CP68" i="1"/>
  <c r="CO68" i="1" s="1"/>
  <c r="C68" i="1"/>
  <c r="B69" i="1" s="1"/>
  <c r="D68" i="1"/>
  <c r="B34" i="8" l="1"/>
  <c r="CP69" i="1"/>
  <c r="CO69" i="1" s="1"/>
  <c r="D69" i="1"/>
  <c r="C69" i="1"/>
  <c r="B70" i="1" s="1"/>
  <c r="D34" i="8" l="1"/>
  <c r="C34" i="8"/>
  <c r="B35" i="8" s="1"/>
  <c r="CP70" i="1"/>
  <c r="CO70" i="1" s="1"/>
  <c r="C70" i="1"/>
  <c r="B71" i="1" s="1"/>
  <c r="D70" i="1"/>
  <c r="C35" i="8" l="1"/>
  <c r="B36" i="8" s="1"/>
  <c r="D35" i="8"/>
  <c r="CP71" i="1"/>
  <c r="CO71" i="1" s="1"/>
  <c r="D71" i="1"/>
  <c r="C71" i="1"/>
  <c r="B72" i="1" s="1"/>
  <c r="C36" i="8" l="1"/>
  <c r="B37" i="8" s="1"/>
  <c r="D36" i="8"/>
  <c r="CP72" i="1"/>
  <c r="CO72" i="1" s="1"/>
  <c r="C72" i="1"/>
  <c r="B73" i="1" s="1"/>
  <c r="D72" i="1"/>
  <c r="C37" i="8" l="1"/>
  <c r="B38" i="8" s="1"/>
  <c r="D37" i="8"/>
  <c r="CP73" i="1"/>
  <c r="CO73" i="1" s="1"/>
  <c r="C73" i="1"/>
  <c r="B74" i="1" s="1"/>
  <c r="D73" i="1"/>
  <c r="D38" i="8" l="1"/>
  <c r="C38" i="8"/>
  <c r="B39" i="8" s="1"/>
  <c r="CP74" i="1"/>
  <c r="CO74" i="1" s="1"/>
  <c r="C74" i="1"/>
  <c r="B75" i="1" s="1"/>
  <c r="D74" i="1"/>
  <c r="C39" i="8" l="1"/>
  <c r="B40" i="8" s="1"/>
  <c r="D39" i="8"/>
  <c r="CP75" i="1"/>
  <c r="CO75" i="1" s="1"/>
  <c r="D75" i="1"/>
  <c r="C75" i="1"/>
  <c r="B76" i="1" s="1"/>
  <c r="C40" i="8" l="1"/>
  <c r="B41" i="8" s="1"/>
  <c r="D40" i="8"/>
  <c r="CP76" i="1"/>
  <c r="CO76" i="1" s="1"/>
  <c r="C76" i="1"/>
  <c r="B77" i="1" s="1"/>
  <c r="D76" i="1"/>
  <c r="C41" i="8" l="1"/>
  <c r="B42" i="8" s="1"/>
  <c r="D41" i="8"/>
  <c r="CP77" i="1"/>
  <c r="CO77" i="1" s="1"/>
  <c r="C77" i="1"/>
  <c r="B78" i="1" s="1"/>
  <c r="D77" i="1"/>
  <c r="D42" i="8" l="1"/>
  <c r="C42" i="8"/>
  <c r="B43" i="8" s="1"/>
  <c r="CP78" i="1"/>
  <c r="CO78" i="1" s="1"/>
  <c r="C78" i="1"/>
  <c r="B79" i="1" s="1"/>
  <c r="D78" i="1"/>
  <c r="C43" i="8" l="1"/>
  <c r="B44" i="8" s="1"/>
  <c r="D43" i="8"/>
  <c r="CP79" i="1"/>
  <c r="CO79" i="1" s="1"/>
  <c r="C79" i="1"/>
  <c r="B80" i="1" s="1"/>
  <c r="D79" i="1"/>
  <c r="C44" i="8" l="1"/>
  <c r="B45" i="8" s="1"/>
  <c r="D44" i="8"/>
  <c r="CP80" i="1"/>
  <c r="CO80" i="1" s="1"/>
  <c r="C80" i="1"/>
  <c r="B81" i="1" s="1"/>
  <c r="D80" i="1"/>
  <c r="C45" i="8" l="1"/>
  <c r="B46" i="8" s="1"/>
  <c r="D45" i="8"/>
  <c r="CP81" i="1"/>
  <c r="CO81" i="1" s="1"/>
  <c r="C81" i="1"/>
  <c r="B82" i="1" s="1"/>
  <c r="D81" i="1"/>
  <c r="C46" i="8" l="1"/>
  <c r="B47" i="8" s="1"/>
  <c r="D46" i="8"/>
  <c r="CP82" i="1"/>
  <c r="CO82" i="1" s="1"/>
  <c r="C82" i="1"/>
  <c r="B83" i="1" s="1"/>
  <c r="D82" i="1"/>
  <c r="D47" i="8" l="1"/>
  <c r="C47" i="8"/>
  <c r="B48" i="8" s="1"/>
  <c r="CP83" i="1"/>
  <c r="CO83" i="1" s="1"/>
  <c r="C83" i="1"/>
  <c r="B84" i="1" s="1"/>
  <c r="D83" i="1"/>
  <c r="D48" i="8" l="1"/>
  <c r="C48" i="8"/>
  <c r="B49" i="8" s="1"/>
  <c r="CP84" i="1"/>
  <c r="CO84" i="1" s="1"/>
  <c r="C84" i="1"/>
  <c r="B85" i="1" s="1"/>
  <c r="D84" i="1"/>
  <c r="C49" i="8" l="1"/>
  <c r="B50" i="8" s="1"/>
  <c r="D49" i="8"/>
  <c r="CP85" i="1"/>
  <c r="CO85" i="1" s="1"/>
  <c r="C85" i="1"/>
  <c r="B86" i="1" s="1"/>
  <c r="D85" i="1"/>
  <c r="D50" i="8" l="1"/>
  <c r="C50" i="8"/>
  <c r="B51" i="8" s="1"/>
  <c r="CP86" i="1"/>
  <c r="CO86" i="1" s="1"/>
  <c r="C86" i="1"/>
  <c r="B87" i="1" s="1"/>
  <c r="D86" i="1"/>
  <c r="D51" i="8" l="1"/>
  <c r="C51" i="8"/>
  <c r="B52" i="8" s="1"/>
  <c r="CP87" i="1"/>
  <c r="CO87" i="1" s="1"/>
  <c r="C87" i="1"/>
  <c r="B88" i="1" s="1"/>
  <c r="D87" i="1"/>
  <c r="C52" i="8" l="1"/>
  <c r="B53" i="8" s="1"/>
  <c r="D52" i="8"/>
  <c r="CP88" i="1"/>
  <c r="CO88" i="1" s="1"/>
  <c r="C88" i="1"/>
  <c r="B89" i="1" s="1"/>
  <c r="D88" i="1"/>
  <c r="C53" i="8" l="1"/>
  <c r="B54" i="8" s="1"/>
  <c r="D53" i="8"/>
  <c r="CP89" i="1"/>
  <c r="CO89" i="1" s="1"/>
  <c r="D89" i="1"/>
  <c r="C89" i="1"/>
  <c r="B90" i="1" s="1"/>
  <c r="D54" i="8" l="1"/>
  <c r="C54" i="8"/>
  <c r="B55" i="8" s="1"/>
  <c r="CP90" i="1"/>
  <c r="CO90" i="1" s="1"/>
  <c r="D90" i="1"/>
  <c r="C90" i="1"/>
  <c r="B91" i="1" s="1"/>
  <c r="D55" i="8" l="1"/>
  <c r="C55" i="8"/>
  <c r="B56" i="8" s="1"/>
  <c r="CP91" i="1"/>
  <c r="CO91" i="1" s="1"/>
  <c r="D91" i="1"/>
  <c r="C91" i="1"/>
  <c r="B92" i="1" s="1"/>
  <c r="D56" i="8" l="1"/>
  <c r="C56" i="8"/>
  <c r="CP92" i="1"/>
  <c r="CO92" i="1" s="1"/>
  <c r="D92" i="1"/>
  <c r="C92" i="1"/>
  <c r="B93" i="1" s="1"/>
  <c r="AM10" i="1" l="1"/>
  <c r="AK13" i="1"/>
  <c r="AK11" i="1"/>
  <c r="AK12" i="1"/>
  <c r="AK9" i="1"/>
  <c r="AK16" i="1"/>
  <c r="AK17" i="1"/>
  <c r="AK14" i="1"/>
  <c r="AK10" i="1"/>
  <c r="AK15" i="1"/>
  <c r="AK20" i="1"/>
  <c r="AK18" i="1"/>
  <c r="BB16" i="1"/>
  <c r="AA9" i="1"/>
  <c r="H22" i="1"/>
  <c r="P19" i="1"/>
  <c r="H11" i="1"/>
  <c r="G23" i="1"/>
  <c r="R20" i="1"/>
  <c r="R14" i="1"/>
  <c r="Q12" i="1"/>
  <c r="R22" i="1"/>
  <c r="E21" i="1"/>
  <c r="F12" i="1"/>
  <c r="P17" i="1"/>
  <c r="AA20" i="1"/>
  <c r="AA16" i="1"/>
  <c r="AA23" i="1"/>
  <c r="O21" i="1"/>
  <c r="AM12" i="1"/>
  <c r="J12" i="1"/>
  <c r="AB22" i="1"/>
  <c r="AB18" i="1"/>
  <c r="J9" i="1"/>
  <c r="H18" i="1"/>
  <c r="J20" i="1"/>
  <c r="Q20" i="1"/>
  <c r="AM14" i="1"/>
  <c r="O15" i="1"/>
  <c r="F13" i="1"/>
  <c r="AK21" i="1"/>
  <c r="O19" i="1"/>
  <c r="I23" i="1"/>
  <c r="AE23" i="1" s="1"/>
  <c r="BB17" i="1"/>
  <c r="H13" i="1"/>
  <c r="AM23" i="1"/>
  <c r="BB20" i="1"/>
  <c r="AB15" i="1"/>
  <c r="O16" i="1"/>
  <c r="F19" i="1"/>
  <c r="Q10" i="1"/>
  <c r="O18" i="1"/>
  <c r="Q14" i="1"/>
  <c r="G15" i="1"/>
  <c r="BB10" i="1"/>
  <c r="O10" i="1"/>
  <c r="O22" i="1"/>
  <c r="H20" i="1"/>
  <c r="F23" i="1"/>
  <c r="I22" i="1"/>
  <c r="AE22" i="1" s="1"/>
  <c r="H21" i="1"/>
  <c r="P20" i="1"/>
  <c r="P21" i="1"/>
  <c r="AM18" i="1"/>
  <c r="H23" i="1"/>
  <c r="H15" i="1"/>
  <c r="G10" i="1"/>
  <c r="J22" i="1"/>
  <c r="AB20" i="1"/>
  <c r="AM15" i="1"/>
  <c r="E15" i="1"/>
  <c r="E18" i="1"/>
  <c r="G12" i="1"/>
  <c r="BB15" i="1"/>
  <c r="BB12" i="1"/>
  <c r="F9" i="1"/>
  <c r="E9" i="1"/>
  <c r="I19" i="1"/>
  <c r="AE19" i="1" s="1"/>
  <c r="R19" i="1"/>
  <c r="J18" i="1"/>
  <c r="J16" i="1"/>
  <c r="AB12" i="1"/>
  <c r="R12" i="1"/>
  <c r="Q9" i="1"/>
  <c r="AA17" i="1"/>
  <c r="E12" i="1"/>
  <c r="AA13" i="1"/>
  <c r="AB9" i="1"/>
  <c r="E14" i="1"/>
  <c r="J21" i="1"/>
  <c r="G16" i="1"/>
  <c r="I10" i="1"/>
  <c r="Q11" i="1"/>
  <c r="J11" i="1"/>
  <c r="G13" i="1"/>
  <c r="AA14" i="1"/>
  <c r="I11" i="1"/>
  <c r="AB17" i="1"/>
  <c r="BB14" i="1"/>
  <c r="I16" i="1"/>
  <c r="AE16" i="1" s="1"/>
  <c r="F22" i="1"/>
  <c r="AM11" i="1"/>
  <c r="P13" i="1"/>
  <c r="AA21" i="1"/>
  <c r="O20" i="1"/>
  <c r="BB13" i="1"/>
  <c r="AB16" i="1"/>
  <c r="H19" i="1"/>
  <c r="E19" i="1"/>
  <c r="P22" i="1"/>
  <c r="J19" i="1"/>
  <c r="F16" i="1"/>
  <c r="AA10" i="1"/>
  <c r="AA12" i="1"/>
  <c r="I14" i="1"/>
  <c r="AE14" i="1" s="1"/>
  <c r="Q13" i="1"/>
  <c r="R18" i="1"/>
  <c r="AB23" i="1"/>
  <c r="G21" i="1"/>
  <c r="AM19" i="1"/>
  <c r="Q17" i="1"/>
  <c r="H14" i="1"/>
  <c r="G9" i="1"/>
  <c r="AM17" i="1"/>
  <c r="H17" i="1"/>
  <c r="BB19" i="1"/>
  <c r="Q18" i="1"/>
  <c r="AA18" i="1"/>
  <c r="H12" i="1"/>
  <c r="BB22" i="1"/>
  <c r="G20" i="1"/>
  <c r="R21" i="1"/>
  <c r="R17" i="1"/>
  <c r="H10" i="1"/>
  <c r="R9" i="1"/>
  <c r="AB21" i="1"/>
  <c r="Q15" i="1"/>
  <c r="O17" i="1"/>
  <c r="P10" i="1"/>
  <c r="G14" i="1"/>
  <c r="P16" i="1"/>
  <c r="BB11" i="1"/>
  <c r="I15" i="1"/>
  <c r="AE15" i="1" s="1"/>
  <c r="E10" i="1"/>
  <c r="E13" i="1"/>
  <c r="O12" i="1"/>
  <c r="R11" i="1"/>
  <c r="Q21" i="1"/>
  <c r="R16" i="1"/>
  <c r="P18" i="1"/>
  <c r="I12" i="1"/>
  <c r="AE12" i="1" s="1"/>
  <c r="O11" i="1"/>
  <c r="AK22" i="1"/>
  <c r="Q19" i="1"/>
  <c r="E16" i="1"/>
  <c r="AM22" i="1"/>
  <c r="AM9" i="1"/>
  <c r="AB14" i="1"/>
  <c r="G22" i="1"/>
  <c r="I17" i="1"/>
  <c r="AE17" i="1" s="1"/>
  <c r="AK23" i="1"/>
  <c r="AM20" i="1"/>
  <c r="Q22" i="1"/>
  <c r="F17" i="1"/>
  <c r="F10" i="1"/>
  <c r="AA15" i="1"/>
  <c r="R15" i="1"/>
  <c r="P12" i="1"/>
  <c r="P11" i="1"/>
  <c r="AA19" i="1"/>
  <c r="AB11" i="1"/>
  <c r="AB10" i="1"/>
  <c r="I20" i="1"/>
  <c r="AE20" i="1" s="1"/>
  <c r="E17" i="1"/>
  <c r="J10" i="1"/>
  <c r="Q16" i="1"/>
  <c r="BB21" i="1"/>
  <c r="O14" i="1"/>
  <c r="E11" i="1"/>
  <c r="AA11" i="1"/>
  <c r="G17" i="1"/>
  <c r="G19" i="1"/>
  <c r="F15" i="1"/>
  <c r="O9" i="1"/>
  <c r="BB9" i="1"/>
  <c r="E22" i="1"/>
  <c r="O13" i="1"/>
  <c r="R10" i="1"/>
  <c r="AM13" i="1"/>
  <c r="I21" i="1"/>
  <c r="E23" i="1"/>
  <c r="P14" i="1"/>
  <c r="AM16" i="1"/>
  <c r="F20" i="1"/>
  <c r="J23" i="1"/>
  <c r="AB13" i="1"/>
  <c r="AA22" i="1"/>
  <c r="F21" i="1"/>
  <c r="AK19" i="1"/>
  <c r="E20" i="1"/>
  <c r="BB18" i="1"/>
  <c r="I18" i="1"/>
  <c r="AE18" i="1" s="1"/>
  <c r="P9" i="1"/>
  <c r="J13" i="1"/>
  <c r="I13" i="1"/>
  <c r="AE13" i="1" s="1"/>
  <c r="H9" i="1"/>
  <c r="P15" i="1"/>
  <c r="H16" i="1"/>
  <c r="J17" i="1"/>
  <c r="J14" i="1"/>
  <c r="BB23" i="1"/>
  <c r="F11" i="1"/>
  <c r="J15" i="1"/>
  <c r="AM21" i="1"/>
  <c r="AB19" i="1"/>
  <c r="F18" i="1"/>
  <c r="R13" i="1"/>
  <c r="I9" i="1"/>
  <c r="G18" i="1"/>
  <c r="G11" i="1"/>
  <c r="F14" i="1"/>
  <c r="AI11" i="1"/>
  <c r="CQ11" i="1" s="1"/>
  <c r="AG21" i="1"/>
  <c r="AN20" i="1"/>
  <c r="BR20" i="1" s="1"/>
  <c r="AO18" i="1"/>
  <c r="AZ18" i="1" s="1"/>
  <c r="AP16" i="1"/>
  <c r="AW16" i="1" s="1"/>
  <c r="AI17" i="1"/>
  <c r="CQ17" i="1" s="1"/>
  <c r="AP17" i="1"/>
  <c r="AW17" i="1" s="1"/>
  <c r="AN17" i="1"/>
  <c r="BR17" i="1" s="1"/>
  <c r="AJ17" i="1"/>
  <c r="AP13" i="1"/>
  <c r="AW13" i="1" s="1"/>
  <c r="AQ23" i="1"/>
  <c r="AJ9" i="1"/>
  <c r="AG20" i="1"/>
  <c r="AP18" i="1"/>
  <c r="AW18" i="1" s="1"/>
  <c r="BA10" i="1"/>
  <c r="AN10" i="1"/>
  <c r="BR10" i="1" s="1"/>
  <c r="AN15" i="1"/>
  <c r="BR15" i="1" s="1"/>
  <c r="AH12" i="1"/>
  <c r="AN18" i="1"/>
  <c r="BR18" i="1" s="1"/>
  <c r="AG15" i="1"/>
  <c r="AH14" i="1"/>
  <c r="AH10" i="1"/>
  <c r="AP20" i="1"/>
  <c r="AW20" i="1" s="1"/>
  <c r="AN23" i="1"/>
  <c r="BR23" i="1" s="1"/>
  <c r="AJ18" i="1"/>
  <c r="AQ21" i="1"/>
  <c r="AH13" i="1"/>
  <c r="AI19" i="1"/>
  <c r="CQ19" i="1" s="1"/>
  <c r="BA12" i="1"/>
  <c r="AO12" i="1"/>
  <c r="AZ12" i="1" s="1"/>
  <c r="BA11" i="1"/>
  <c r="AN9" i="1"/>
  <c r="BR9" i="1" s="1"/>
  <c r="AO9" i="1"/>
  <c r="AP10" i="1"/>
  <c r="AO19" i="1"/>
  <c r="AZ19" i="1" s="1"/>
  <c r="AI16" i="1"/>
  <c r="CQ16" i="1" s="1"/>
  <c r="AG22" i="1"/>
  <c r="AN21" i="1"/>
  <c r="BR21" i="1" s="1"/>
  <c r="AN12" i="1"/>
  <c r="BR12" i="1" s="1"/>
  <c r="AN13" i="1"/>
  <c r="BR13" i="1" s="1"/>
  <c r="BA20" i="1"/>
  <c r="AI9" i="1"/>
  <c r="CQ9" i="1" s="1"/>
  <c r="AJ20" i="1"/>
  <c r="BA21" i="1"/>
  <c r="AP21" i="1"/>
  <c r="AW21" i="1" s="1"/>
  <c r="AH23" i="1"/>
  <c r="AH11" i="1"/>
  <c r="AN22" i="1"/>
  <c r="BR22" i="1" s="1"/>
  <c r="AH15" i="1"/>
  <c r="AH17" i="1"/>
  <c r="AG10" i="1"/>
  <c r="AI20" i="1"/>
  <c r="CQ20" i="1" s="1"/>
  <c r="AQ18" i="1"/>
  <c r="AN16" i="1"/>
  <c r="BR16" i="1" s="1"/>
  <c r="AJ11" i="1"/>
  <c r="AI22" i="1"/>
  <c r="CQ22" i="1" s="1"/>
  <c r="BA18" i="1"/>
  <c r="AJ14" i="1"/>
  <c r="AH19" i="1"/>
  <c r="AJ21" i="1"/>
  <c r="AH21" i="1"/>
  <c r="AJ13" i="1"/>
  <c r="AG17" i="1"/>
  <c r="AG16" i="1"/>
  <c r="BA19" i="1"/>
  <c r="AO11" i="1"/>
  <c r="AZ11" i="1" s="1"/>
  <c r="AQ22" i="1"/>
  <c r="AI13" i="1"/>
  <c r="CQ13" i="1" s="1"/>
  <c r="AP14" i="1"/>
  <c r="AW14" i="1" s="1"/>
  <c r="AO23" i="1"/>
  <c r="AZ23" i="1" s="1"/>
  <c r="AO16" i="1"/>
  <c r="AZ16" i="1" s="1"/>
  <c r="AI10" i="1"/>
  <c r="CQ10" i="1" s="1"/>
  <c r="AQ9" i="1"/>
  <c r="AJ10" i="1"/>
  <c r="AO21" i="1"/>
  <c r="AZ21" i="1" s="1"/>
  <c r="AJ19" i="1"/>
  <c r="AI15" i="1"/>
  <c r="CQ15" i="1" s="1"/>
  <c r="AI14" i="1"/>
  <c r="CQ14" i="1" s="1"/>
  <c r="AP11" i="1"/>
  <c r="BA23" i="1"/>
  <c r="AO14" i="1"/>
  <c r="AZ14" i="1" s="1"/>
  <c r="AJ15" i="1"/>
  <c r="BA17" i="1"/>
  <c r="AP22" i="1"/>
  <c r="AW22" i="1" s="1"/>
  <c r="AO13" i="1"/>
  <c r="AZ13" i="1" s="1"/>
  <c r="AO17" i="1"/>
  <c r="AZ17" i="1" s="1"/>
  <c r="AN19" i="1"/>
  <c r="BR19" i="1" s="1"/>
  <c r="AG23" i="1"/>
  <c r="AO10" i="1"/>
  <c r="AZ10" i="1" s="1"/>
  <c r="BA14" i="1"/>
  <c r="AQ14" i="1"/>
  <c r="AP12" i="1"/>
  <c r="AW12" i="1" s="1"/>
  <c r="AQ11" i="1"/>
  <c r="AH20" i="1"/>
  <c r="AH16" i="1"/>
  <c r="AQ17" i="1"/>
  <c r="AN14" i="1"/>
  <c r="BR14" i="1" s="1"/>
  <c r="AG11" i="1"/>
  <c r="AQ15" i="1"/>
  <c r="AQ12" i="1"/>
  <c r="AJ23" i="1"/>
  <c r="AI18" i="1"/>
  <c r="CQ18" i="1" s="1"/>
  <c r="AH9" i="1"/>
  <c r="AQ16" i="1"/>
  <c r="AQ10" i="1"/>
  <c r="BA9" i="1"/>
  <c r="AH18" i="1"/>
  <c r="AO15" i="1"/>
  <c r="AZ15" i="1" s="1"/>
  <c r="BA15" i="1"/>
  <c r="BA22" i="1"/>
  <c r="AO22" i="1"/>
  <c r="AZ22" i="1" s="1"/>
  <c r="AG18" i="1"/>
  <c r="AQ19" i="1"/>
  <c r="AP15" i="1"/>
  <c r="AW15" i="1" s="1"/>
  <c r="AQ13" i="1"/>
  <c r="AN11" i="1"/>
  <c r="BR11" i="1" s="1"/>
  <c r="AJ12" i="1"/>
  <c r="AG12" i="1"/>
  <c r="AQ20" i="1"/>
  <c r="BA13" i="1"/>
  <c r="AP23" i="1"/>
  <c r="AW23" i="1" s="1"/>
  <c r="AP19" i="1"/>
  <c r="AW19" i="1" s="1"/>
  <c r="AI21" i="1"/>
  <c r="CQ21" i="1" s="1"/>
  <c r="AG13" i="1"/>
  <c r="AG14" i="1"/>
  <c r="AH22" i="1"/>
  <c r="AG19" i="1"/>
  <c r="AI23" i="1"/>
  <c r="CQ23" i="1" s="1"/>
  <c r="AI12" i="1"/>
  <c r="CQ12" i="1" s="1"/>
  <c r="AJ22" i="1"/>
  <c r="AO20" i="1"/>
  <c r="AZ20" i="1" s="1"/>
  <c r="AG9" i="1"/>
  <c r="BA16" i="1"/>
  <c r="AP9" i="1"/>
  <c r="AJ16" i="1"/>
  <c r="CP93" i="1"/>
  <c r="CO93" i="1" s="1"/>
  <c r="D93" i="1"/>
  <c r="C93" i="1"/>
  <c r="B94" i="1" s="1"/>
  <c r="AF13" i="1" l="1"/>
  <c r="AF19" i="1"/>
  <c r="AF18" i="1"/>
  <c r="AF22" i="1"/>
  <c r="AF20" i="1"/>
  <c r="AF23" i="1"/>
  <c r="AF12" i="1"/>
  <c r="AF14" i="1"/>
  <c r="AF21" i="1"/>
  <c r="AF15" i="1"/>
  <c r="AF17" i="1"/>
  <c r="AF16" i="1"/>
  <c r="AW10" i="1"/>
  <c r="AE10" i="1"/>
  <c r="AF10" i="1"/>
  <c r="AR22" i="1"/>
  <c r="AR10" i="1" s="1"/>
  <c r="AY22" i="1"/>
  <c r="AY10" i="1" s="1"/>
  <c r="AX22" i="1"/>
  <c r="AX10" i="1" s="1"/>
  <c r="AV22" i="1"/>
  <c r="AV10" i="1" s="1"/>
  <c r="AU22" i="1"/>
  <c r="AU10" i="1" s="1"/>
  <c r="AT22" i="1"/>
  <c r="AT10" i="1" s="1"/>
  <c r="AS22" i="1"/>
  <c r="AS10" i="1" s="1"/>
  <c r="AL22" i="1"/>
  <c r="AL10" i="1" s="1"/>
  <c r="AY15" i="1"/>
  <c r="AL15" i="1"/>
  <c r="AS15" i="1"/>
  <c r="AU15" i="1"/>
  <c r="AV15" i="1"/>
  <c r="AT15" i="1"/>
  <c r="AR15" i="1"/>
  <c r="AX15" i="1"/>
  <c r="AL13" i="1"/>
  <c r="AR13" i="1"/>
  <c r="AS13" i="1"/>
  <c r="AY13" i="1"/>
  <c r="AT13" i="1"/>
  <c r="AV13" i="1"/>
  <c r="AX13" i="1"/>
  <c r="AU13" i="1"/>
  <c r="AS14" i="1"/>
  <c r="AL14" i="1"/>
  <c r="AR14" i="1"/>
  <c r="AV14" i="1"/>
  <c r="AU14" i="1"/>
  <c r="AY14" i="1"/>
  <c r="AX14" i="1"/>
  <c r="AT14" i="1"/>
  <c r="AE11" i="1"/>
  <c r="AF11" i="1"/>
  <c r="AX20" i="1"/>
  <c r="AU20" i="1"/>
  <c r="AR20" i="1"/>
  <c r="AV20" i="1"/>
  <c r="AS20" i="1"/>
  <c r="AT20" i="1"/>
  <c r="AY20" i="1"/>
  <c r="AL20" i="1"/>
  <c r="AW11" i="1"/>
  <c r="AT12" i="1"/>
  <c r="AR12" i="1"/>
  <c r="AU12" i="1"/>
  <c r="AX12" i="1"/>
  <c r="AV12" i="1"/>
  <c r="AS12" i="1"/>
  <c r="AY12" i="1"/>
  <c r="AL12" i="1"/>
  <c r="AR23" i="1"/>
  <c r="AR11" i="1" s="1"/>
  <c r="AY23" i="1"/>
  <c r="AY11" i="1" s="1"/>
  <c r="AX23" i="1"/>
  <c r="AX11" i="1" s="1"/>
  <c r="AV23" i="1"/>
  <c r="AV11" i="1" s="1"/>
  <c r="AU23" i="1"/>
  <c r="AU11" i="1" s="1"/>
  <c r="AS23" i="1"/>
  <c r="AS11" i="1" s="1"/>
  <c r="AT23" i="1"/>
  <c r="AT11" i="1" s="1"/>
  <c r="AL23" i="1"/>
  <c r="AL11" i="1" s="1"/>
  <c r="AS18" i="1"/>
  <c r="AL18" i="1"/>
  <c r="AU18" i="1"/>
  <c r="AY18" i="1"/>
  <c r="AR18" i="1"/>
  <c r="AT18" i="1"/>
  <c r="AV18" i="1"/>
  <c r="AX18" i="1"/>
  <c r="AL17" i="1"/>
  <c r="AT17" i="1"/>
  <c r="AV17" i="1"/>
  <c r="AX17" i="1"/>
  <c r="AR17" i="1"/>
  <c r="AS17" i="1"/>
  <c r="AU17" i="1"/>
  <c r="AY17" i="1"/>
  <c r="AE21" i="1"/>
  <c r="AF9" i="1" s="1"/>
  <c r="AU16" i="1"/>
  <c r="AR16" i="1"/>
  <c r="AT16" i="1"/>
  <c r="AS16" i="1"/>
  <c r="AX16" i="1"/>
  <c r="AL16" i="1"/>
  <c r="AV16" i="1"/>
  <c r="AY16" i="1"/>
  <c r="AS19" i="1"/>
  <c r="AY19" i="1"/>
  <c r="AR19" i="1"/>
  <c r="AV19" i="1"/>
  <c r="AX19" i="1"/>
  <c r="AL19" i="1"/>
  <c r="AU19" i="1"/>
  <c r="AT19" i="1"/>
  <c r="AY21" i="1"/>
  <c r="AY9" i="1" s="1"/>
  <c r="AX21" i="1"/>
  <c r="AX9" i="1" s="1"/>
  <c r="AV21" i="1"/>
  <c r="AV9" i="1" s="1"/>
  <c r="AU21" i="1"/>
  <c r="AU9" i="1" s="1"/>
  <c r="AT21" i="1"/>
  <c r="AT9" i="1" s="1"/>
  <c r="AS21" i="1"/>
  <c r="AS9" i="1" s="1"/>
  <c r="AL21" i="1"/>
  <c r="AL9" i="1" s="1"/>
  <c r="AR21" i="1"/>
  <c r="AR9" i="1" s="1"/>
  <c r="CW16" i="1"/>
  <c r="BP16" i="1"/>
  <c r="BV16" i="1"/>
  <c r="CW12" i="1"/>
  <c r="BP12" i="1"/>
  <c r="BV12" i="1"/>
  <c r="BQ22" i="1"/>
  <c r="BJ22" i="1"/>
  <c r="BL22" i="1"/>
  <c r="BL14" i="1"/>
  <c r="BQ14" i="1"/>
  <c r="BJ14" i="1"/>
  <c r="BJ21" i="1"/>
  <c r="BQ21" i="1"/>
  <c r="BL21" i="1"/>
  <c r="BM14" i="1"/>
  <c r="BK14" i="1"/>
  <c r="BM21" i="1"/>
  <c r="BK21" i="1"/>
  <c r="AW9" i="1"/>
  <c r="BJ9" i="1"/>
  <c r="AZ9" i="1"/>
  <c r="BL9" i="1"/>
  <c r="BQ9" i="1"/>
  <c r="BP17" i="1"/>
  <c r="CW17" i="1"/>
  <c r="BV17" i="1"/>
  <c r="BT17" i="1"/>
  <c r="CV17" i="1"/>
  <c r="CR17" i="1"/>
  <c r="BT12" i="1"/>
  <c r="CV12" i="1"/>
  <c r="CR12" i="1"/>
  <c r="BS18" i="1"/>
  <c r="BU18" i="1"/>
  <c r="CS18" i="1"/>
  <c r="CT18" i="1"/>
  <c r="CU18" i="1"/>
  <c r="BU16" i="1"/>
  <c r="BS16" i="1"/>
  <c r="CS16" i="1"/>
  <c r="CT16" i="1"/>
  <c r="CU16" i="1"/>
  <c r="BM9" i="1"/>
  <c r="BK9" i="1"/>
  <c r="BK19" i="1"/>
  <c r="BM19" i="1"/>
  <c r="BK12" i="1"/>
  <c r="BM12" i="1"/>
  <c r="BQ17" i="1"/>
  <c r="BL17" i="1"/>
  <c r="BJ17" i="1"/>
  <c r="BP10" i="1"/>
  <c r="CW10" i="1"/>
  <c r="BV10" i="1"/>
  <c r="BV13" i="1"/>
  <c r="BP13" i="1"/>
  <c r="CW13" i="1"/>
  <c r="BK18" i="1"/>
  <c r="BM18" i="1"/>
  <c r="BS19" i="1"/>
  <c r="BU19" i="1"/>
  <c r="CS19" i="1"/>
  <c r="CT19" i="1"/>
  <c r="CU19" i="1"/>
  <c r="BT16" i="1"/>
  <c r="CR16" i="1"/>
  <c r="CV16" i="1"/>
  <c r="BS22" i="1"/>
  <c r="BU22" i="1"/>
  <c r="CS22" i="1"/>
  <c r="CT22" i="1"/>
  <c r="CU22" i="1"/>
  <c r="BS21" i="1"/>
  <c r="BU21" i="1"/>
  <c r="CT21" i="1"/>
  <c r="CS21" i="1"/>
  <c r="CU21" i="1"/>
  <c r="BU20" i="1"/>
  <c r="BS20" i="1"/>
  <c r="CS20" i="1"/>
  <c r="CT20" i="1"/>
  <c r="CU20" i="1"/>
  <c r="BU9" i="1"/>
  <c r="BS9" i="1"/>
  <c r="CS9" i="1"/>
  <c r="CT9" i="1"/>
  <c r="CU9" i="1"/>
  <c r="BK23" i="1"/>
  <c r="BM23" i="1"/>
  <c r="BL13" i="1"/>
  <c r="BQ13" i="1"/>
  <c r="BJ13" i="1"/>
  <c r="BM11" i="1"/>
  <c r="BK11" i="1"/>
  <c r="CW11" i="1"/>
  <c r="BV11" i="1"/>
  <c r="BP11" i="1"/>
  <c r="CW20" i="1"/>
  <c r="BP20" i="1"/>
  <c r="BV20" i="1"/>
  <c r="BP18" i="1"/>
  <c r="CW18" i="1"/>
  <c r="BV18" i="1"/>
  <c r="BK17" i="1"/>
  <c r="BM17" i="1"/>
  <c r="BT9" i="1"/>
  <c r="CR9" i="1"/>
  <c r="CV9" i="1"/>
  <c r="BT15" i="1"/>
  <c r="CR15" i="1"/>
  <c r="CV15" i="1"/>
  <c r="BT18" i="1"/>
  <c r="CR18" i="1"/>
  <c r="CV18" i="1"/>
  <c r="CV23" i="1"/>
  <c r="CR23" i="1"/>
  <c r="BT23" i="1"/>
  <c r="BS15" i="1"/>
  <c r="BU15" i="1"/>
  <c r="CS15" i="1"/>
  <c r="CT15" i="1"/>
  <c r="CU15" i="1"/>
  <c r="BS12" i="1"/>
  <c r="BU12" i="1"/>
  <c r="CS12" i="1"/>
  <c r="CT12" i="1"/>
  <c r="CU12" i="1"/>
  <c r="BM15" i="1"/>
  <c r="BK15" i="1"/>
  <c r="BQ15" i="1"/>
  <c r="BJ15" i="1"/>
  <c r="BL15" i="1"/>
  <c r="BK22" i="1"/>
  <c r="BM22" i="1"/>
  <c r="BJ11" i="1"/>
  <c r="BL11" i="1"/>
  <c r="BQ11" i="1"/>
  <c r="BV21" i="1"/>
  <c r="CW21" i="1"/>
  <c r="BP21" i="1"/>
  <c r="BL12" i="1"/>
  <c r="BQ12" i="1"/>
  <c r="BJ12" i="1"/>
  <c r="BP9" i="1"/>
  <c r="CW9" i="1"/>
  <c r="BV9" i="1"/>
  <c r="BT20" i="1"/>
  <c r="CR20" i="1"/>
  <c r="CV20" i="1"/>
  <c r="BU10" i="1"/>
  <c r="BS10" i="1"/>
  <c r="CS10" i="1"/>
  <c r="CT10" i="1"/>
  <c r="CU10" i="1"/>
  <c r="BS11" i="1"/>
  <c r="BU11" i="1"/>
  <c r="CS11" i="1"/>
  <c r="CT11" i="1"/>
  <c r="CU11" i="1"/>
  <c r="BL20" i="1"/>
  <c r="BQ20" i="1"/>
  <c r="BJ20" i="1"/>
  <c r="BP23" i="1"/>
  <c r="CW23" i="1"/>
  <c r="BV23" i="1"/>
  <c r="BJ10" i="1"/>
  <c r="BL10" i="1"/>
  <c r="BQ10" i="1"/>
  <c r="BJ16" i="1"/>
  <c r="BL16" i="1"/>
  <c r="BQ16" i="1"/>
  <c r="BL19" i="1"/>
  <c r="BQ19" i="1"/>
  <c r="BJ19" i="1"/>
  <c r="BM20" i="1"/>
  <c r="BK20" i="1"/>
  <c r="BK16" i="1"/>
  <c r="BM16" i="1"/>
  <c r="CV21" i="1"/>
  <c r="CR21" i="1"/>
  <c r="BT21" i="1"/>
  <c r="BS23" i="1"/>
  <c r="BU23" i="1"/>
  <c r="CT23" i="1"/>
  <c r="CS23" i="1"/>
  <c r="CU23" i="1"/>
  <c r="CR22" i="1"/>
  <c r="CV22" i="1"/>
  <c r="BT22" i="1"/>
  <c r="BT19" i="1"/>
  <c r="CR19" i="1"/>
  <c r="CV19" i="1"/>
  <c r="BT14" i="1"/>
  <c r="CR14" i="1"/>
  <c r="CV14" i="1"/>
  <c r="BS14" i="1"/>
  <c r="BU14" i="1"/>
  <c r="CS14" i="1"/>
  <c r="CT14" i="1"/>
  <c r="CU14" i="1"/>
  <c r="BS13" i="1"/>
  <c r="BU13" i="1"/>
  <c r="CS13" i="1"/>
  <c r="CT13" i="1"/>
  <c r="CU13" i="1"/>
  <c r="CW22" i="1"/>
  <c r="BV22" i="1"/>
  <c r="BP22" i="1"/>
  <c r="BV15" i="1"/>
  <c r="BP15" i="1"/>
  <c r="CW15" i="1"/>
  <c r="BV19" i="1"/>
  <c r="BP19" i="1"/>
  <c r="CW19" i="1"/>
  <c r="BL23" i="1"/>
  <c r="BJ23" i="1"/>
  <c r="BQ23" i="1"/>
  <c r="BV14" i="1"/>
  <c r="BP14" i="1"/>
  <c r="CW14" i="1"/>
  <c r="BM10" i="1"/>
  <c r="BK10" i="1"/>
  <c r="BM13" i="1"/>
  <c r="BK13" i="1"/>
  <c r="BJ18" i="1"/>
  <c r="BQ18" i="1"/>
  <c r="BL18" i="1"/>
  <c r="BT13" i="1"/>
  <c r="CR13" i="1"/>
  <c r="CV13" i="1"/>
  <c r="BT11" i="1"/>
  <c r="CR11" i="1"/>
  <c r="CV11" i="1"/>
  <c r="BU17" i="1"/>
  <c r="BS17" i="1"/>
  <c r="CS17" i="1"/>
  <c r="CT17" i="1"/>
  <c r="CU17" i="1"/>
  <c r="BT10" i="1"/>
  <c r="CR10" i="1"/>
  <c r="CV10" i="1"/>
  <c r="CP94" i="1"/>
  <c r="CO94" i="1" s="1"/>
  <c r="C94" i="1"/>
  <c r="B95" i="1" s="1"/>
  <c r="D94" i="1"/>
  <c r="AE9" i="1" l="1"/>
  <c r="BN18" i="1"/>
  <c r="BN19" i="1"/>
  <c r="BN23" i="1"/>
  <c r="BN9" i="1"/>
  <c r="BN17" i="1"/>
  <c r="BN10" i="1"/>
  <c r="BN13" i="1"/>
  <c r="BN20" i="1"/>
  <c r="BN16" i="1"/>
  <c r="BN11" i="1"/>
  <c r="BN15" i="1"/>
  <c r="BN21" i="1"/>
  <c r="BN12" i="1"/>
  <c r="BN22" i="1"/>
  <c r="BN14" i="1"/>
  <c r="CP95" i="1"/>
  <c r="CO95" i="1" s="1"/>
  <c r="C95" i="1"/>
  <c r="B96" i="1" s="1"/>
  <c r="D95" i="1"/>
  <c r="CP96" i="1" l="1"/>
  <c r="CO96" i="1" s="1"/>
  <c r="C96" i="1"/>
  <c r="B97" i="1" s="1"/>
  <c r="D96" i="1"/>
  <c r="CP97" i="1" l="1"/>
  <c r="CO97" i="1" s="1"/>
  <c r="C97" i="1"/>
  <c r="B98" i="1" s="1"/>
  <c r="D97" i="1"/>
  <c r="CP98" i="1" l="1"/>
  <c r="CO98" i="1" s="1"/>
  <c r="C98" i="1"/>
  <c r="B99" i="1" s="1"/>
  <c r="D98" i="1"/>
  <c r="CP99" i="1" l="1"/>
  <c r="CO99" i="1" s="1"/>
  <c r="D99" i="1"/>
  <c r="C99" i="1"/>
  <c r="B100" i="1" s="1"/>
  <c r="CP100" i="1" l="1"/>
  <c r="CO100" i="1" s="1"/>
  <c r="D100" i="1"/>
  <c r="C100" i="1"/>
  <c r="B101" i="1" s="1"/>
  <c r="CP101" i="1" l="1"/>
  <c r="CO101" i="1" s="1"/>
  <c r="D101" i="1"/>
  <c r="C101" i="1"/>
  <c r="B102" i="1" s="1"/>
  <c r="CP102" i="1" l="1"/>
  <c r="CO102" i="1" s="1"/>
  <c r="D102" i="1"/>
  <c r="C102" i="1"/>
  <c r="B103" i="1" s="1"/>
  <c r="CP103" i="1" l="1"/>
  <c r="CO103" i="1" s="1"/>
  <c r="D103" i="1"/>
  <c r="C103" i="1"/>
  <c r="B104" i="1" s="1"/>
  <c r="CP104" i="1" l="1"/>
  <c r="CO104" i="1" s="1"/>
  <c r="D104" i="1"/>
  <c r="C104" i="1"/>
  <c r="B105" i="1" s="1"/>
  <c r="CP105" i="1" l="1"/>
  <c r="CO105" i="1" s="1"/>
  <c r="C105" i="1"/>
  <c r="B106" i="1" s="1"/>
  <c r="D105" i="1"/>
  <c r="CP106" i="1" l="1"/>
  <c r="CO106" i="1" s="1"/>
  <c r="D106" i="1"/>
  <c r="C106" i="1"/>
  <c r="B107" i="1" s="1"/>
  <c r="CP107" i="1" l="1"/>
  <c r="CO107" i="1" s="1"/>
  <c r="C107" i="1"/>
  <c r="B108" i="1" s="1"/>
  <c r="D107" i="1"/>
  <c r="CP108" i="1" l="1"/>
  <c r="CO108" i="1" s="1"/>
  <c r="C108" i="1"/>
  <c r="B109" i="1" s="1"/>
  <c r="D108" i="1"/>
  <c r="CP109" i="1" l="1"/>
  <c r="CO109" i="1" s="1"/>
  <c r="C109" i="1"/>
  <c r="B110" i="1" s="1"/>
  <c r="D109" i="1"/>
  <c r="CP110" i="1" l="1"/>
  <c r="CO110" i="1" s="1"/>
  <c r="C110" i="1"/>
  <c r="B111" i="1" s="1"/>
  <c r="D110" i="1"/>
  <c r="CP111" i="1" l="1"/>
  <c r="CO111" i="1" s="1"/>
  <c r="D111" i="1"/>
  <c r="C111" i="1"/>
  <c r="B112" i="1" s="1"/>
  <c r="CP112" i="1" l="1"/>
  <c r="CO112" i="1" s="1"/>
  <c r="D112" i="1"/>
  <c r="C112" i="1"/>
  <c r="B113" i="1" s="1"/>
  <c r="CP113" i="1" l="1"/>
  <c r="CO113" i="1" s="1"/>
  <c r="D113" i="1"/>
  <c r="C113" i="1"/>
  <c r="B114" i="1" s="1"/>
  <c r="CP114" i="1" l="1"/>
  <c r="CO114" i="1" s="1"/>
  <c r="D114" i="1"/>
  <c r="C114" i="1"/>
  <c r="B115" i="1" s="1"/>
  <c r="CP115" i="1" l="1"/>
  <c r="CO115" i="1" s="1"/>
  <c r="D115" i="1"/>
  <c r="C115" i="1"/>
  <c r="B116" i="1" s="1"/>
  <c r="CP116" i="1" l="1"/>
  <c r="CO116" i="1" s="1"/>
  <c r="D116" i="1"/>
  <c r="C116" i="1"/>
  <c r="B117" i="1" s="1"/>
  <c r="CP117" i="1" l="1"/>
  <c r="CO117" i="1" s="1"/>
  <c r="D117" i="1"/>
  <c r="C117" i="1"/>
  <c r="B118" i="1" s="1"/>
  <c r="CP118" i="1" l="1"/>
  <c r="CO118" i="1" s="1"/>
  <c r="D118" i="1"/>
  <c r="C118" i="1"/>
  <c r="B119" i="1" s="1"/>
  <c r="CP119" i="1" l="1"/>
  <c r="CO119" i="1" s="1"/>
  <c r="D119" i="1"/>
  <c r="C119" i="1"/>
  <c r="B120" i="1" s="1"/>
  <c r="CP120" i="1" l="1"/>
  <c r="CO120" i="1" s="1"/>
  <c r="D120" i="1"/>
  <c r="C120" i="1"/>
  <c r="B121" i="1" s="1"/>
  <c r="CP121" i="1" l="1"/>
  <c r="CO121" i="1" s="1"/>
  <c r="D121" i="1"/>
  <c r="C121" i="1"/>
  <c r="B122" i="1" s="1"/>
  <c r="CP122" i="1" l="1"/>
  <c r="CO122" i="1" s="1"/>
  <c r="D122" i="1"/>
  <c r="C122" i="1"/>
  <c r="B123" i="1" s="1"/>
  <c r="CP123" i="1" l="1"/>
  <c r="CO123" i="1" s="1"/>
  <c r="D123" i="1"/>
  <c r="C123" i="1"/>
  <c r="B124" i="1" s="1"/>
  <c r="CP124" i="1" l="1"/>
  <c r="CO124" i="1" s="1"/>
  <c r="C124" i="1"/>
  <c r="B125" i="1" s="1"/>
  <c r="D124" i="1"/>
  <c r="CP125" i="1" l="1"/>
  <c r="CO125" i="1" s="1"/>
  <c r="C125" i="1"/>
  <c r="B126" i="1" s="1"/>
  <c r="D125" i="1"/>
  <c r="CP126" i="1" l="1"/>
  <c r="CO126" i="1" s="1"/>
  <c r="C126" i="1"/>
  <c r="B127" i="1" s="1"/>
  <c r="D126" i="1"/>
  <c r="CP127" i="1" l="1"/>
  <c r="CO127" i="1" s="1"/>
  <c r="C127" i="1"/>
  <c r="B128" i="1" s="1"/>
  <c r="D127" i="1"/>
  <c r="CP128" i="1" l="1"/>
  <c r="CO128" i="1" s="1"/>
  <c r="C128" i="1"/>
  <c r="B129" i="1" s="1"/>
  <c r="D128" i="1"/>
  <c r="CP129" i="1" l="1"/>
  <c r="CO129" i="1" s="1"/>
  <c r="C129" i="1"/>
  <c r="B130" i="1" s="1"/>
  <c r="D129" i="1"/>
  <c r="CP130" i="1" l="1"/>
  <c r="CO130" i="1" s="1"/>
  <c r="C130" i="1"/>
  <c r="B131" i="1" s="1"/>
  <c r="D130" i="1"/>
  <c r="CP131" i="1" l="1"/>
  <c r="CO131" i="1" s="1"/>
  <c r="C131" i="1"/>
  <c r="B132" i="1" s="1"/>
  <c r="D131" i="1"/>
  <c r="CP132" i="1" l="1"/>
  <c r="CO132" i="1" s="1"/>
  <c r="C132" i="1"/>
  <c r="B133" i="1" s="1"/>
  <c r="D132" i="1"/>
  <c r="CP133" i="1" l="1"/>
  <c r="CO133" i="1" s="1"/>
  <c r="D133" i="1"/>
  <c r="C133" i="1"/>
  <c r="B134" i="1" s="1"/>
  <c r="CP134" i="1" l="1"/>
  <c r="CO134" i="1" s="1"/>
  <c r="C134" i="1"/>
  <c r="B135" i="1" s="1"/>
  <c r="D134" i="1"/>
  <c r="CP135" i="1" l="1"/>
  <c r="CO135" i="1" s="1"/>
  <c r="C135" i="1"/>
  <c r="B136" i="1" s="1"/>
  <c r="D135" i="1"/>
  <c r="CP136" i="1" l="1"/>
  <c r="CO136" i="1" s="1"/>
  <c r="C136" i="1"/>
  <c r="B137" i="1" s="1"/>
  <c r="D136" i="1"/>
  <c r="CP137" i="1" l="1"/>
  <c r="CO137" i="1" s="1"/>
  <c r="D137" i="1"/>
  <c r="C137" i="1"/>
  <c r="B138" i="1" s="1"/>
  <c r="CP138" i="1" l="1"/>
  <c r="CO138" i="1" s="1"/>
  <c r="D138" i="1"/>
  <c r="C138" i="1"/>
  <c r="B139" i="1" s="1"/>
  <c r="CP139" i="1" l="1"/>
  <c r="CO139" i="1" s="1"/>
  <c r="D139" i="1"/>
  <c r="C139" i="1"/>
  <c r="B140" i="1" s="1"/>
  <c r="CP140" i="1" l="1"/>
  <c r="CO140" i="1" s="1"/>
  <c r="D140" i="1"/>
  <c r="C140" i="1"/>
  <c r="B141" i="1" s="1"/>
  <c r="CP141" i="1" l="1"/>
  <c r="CO141" i="1" s="1"/>
  <c r="C141" i="1"/>
  <c r="B142" i="1" s="1"/>
  <c r="D141" i="1"/>
  <c r="CP142" i="1" l="1"/>
  <c r="CO142" i="1" s="1"/>
  <c r="C142" i="1"/>
  <c r="B143" i="1" s="1"/>
  <c r="D142" i="1"/>
  <c r="CP143" i="1" l="1"/>
  <c r="CO143" i="1" s="1"/>
  <c r="C143" i="1"/>
  <c r="B144" i="1" s="1"/>
  <c r="D143" i="1"/>
  <c r="CP144" i="1" l="1"/>
  <c r="CO144" i="1" s="1"/>
  <c r="C144" i="1"/>
  <c r="B145" i="1" s="1"/>
  <c r="D144" i="1"/>
  <c r="CP145" i="1" l="1"/>
  <c r="CO145" i="1" s="1"/>
  <c r="C145" i="1"/>
  <c r="B146" i="1" s="1"/>
  <c r="D145" i="1"/>
  <c r="CP146" i="1" l="1"/>
  <c r="CO146" i="1" s="1"/>
  <c r="D146" i="1"/>
  <c r="C146" i="1"/>
  <c r="B147" i="1" s="1"/>
  <c r="CP147" i="1" l="1"/>
  <c r="CO147" i="1" s="1"/>
  <c r="D147" i="1"/>
  <c r="C147" i="1"/>
  <c r="B148" i="1" s="1"/>
  <c r="CP148" i="1" l="1"/>
  <c r="CO148" i="1" s="1"/>
  <c r="D148" i="1"/>
  <c r="C148" i="1"/>
  <c r="B149" i="1" s="1"/>
  <c r="CP149" i="1" l="1"/>
  <c r="CO149" i="1" s="1"/>
  <c r="D149" i="1"/>
  <c r="C149" i="1"/>
  <c r="B150" i="1" s="1"/>
  <c r="CP150" i="1" l="1"/>
  <c r="CO150" i="1" s="1"/>
  <c r="C150" i="1"/>
  <c r="B151" i="1" s="1"/>
  <c r="D150" i="1"/>
  <c r="CP151" i="1" l="1"/>
  <c r="CO151" i="1" s="1"/>
  <c r="D151" i="1"/>
  <c r="C151" i="1"/>
  <c r="B152" i="1" s="1"/>
  <c r="CP152" i="1" l="1"/>
  <c r="CO152" i="1" s="1"/>
  <c r="D152" i="1"/>
  <c r="C152" i="1"/>
  <c r="B153" i="1" s="1"/>
  <c r="CP153" i="1" l="1"/>
  <c r="CO153" i="1" s="1"/>
  <c r="D153" i="1"/>
  <c r="C153" i="1"/>
  <c r="B154" i="1" s="1"/>
  <c r="CP154" i="1" l="1"/>
  <c r="CO154" i="1" s="1"/>
  <c r="C154" i="1"/>
  <c r="B155" i="1" s="1"/>
  <c r="D154" i="1"/>
  <c r="CP155" i="1" l="1"/>
  <c r="CO155" i="1" s="1"/>
  <c r="C155" i="1"/>
  <c r="B156" i="1" s="1"/>
  <c r="D155" i="1"/>
  <c r="CP156" i="1" l="1"/>
  <c r="CO156" i="1" s="1"/>
  <c r="C156" i="1"/>
  <c r="B157" i="1" s="1"/>
  <c r="D156" i="1"/>
  <c r="CP157" i="1" l="1"/>
  <c r="CO157" i="1" s="1"/>
  <c r="C157" i="1"/>
  <c r="B158" i="1" s="1"/>
  <c r="D157" i="1"/>
  <c r="CP158" i="1" l="1"/>
  <c r="CO158" i="1" s="1"/>
  <c r="C158" i="1"/>
  <c r="B159" i="1" s="1"/>
  <c r="D158" i="1"/>
  <c r="CP159" i="1" l="1"/>
  <c r="CO159" i="1" s="1"/>
  <c r="C159" i="1"/>
  <c r="B160" i="1" s="1"/>
  <c r="D159" i="1"/>
  <c r="CP160" i="1" l="1"/>
  <c r="CO160" i="1" s="1"/>
  <c r="C160" i="1"/>
  <c r="B161" i="1" s="1"/>
  <c r="D160" i="1"/>
  <c r="CP161" i="1" l="1"/>
  <c r="CO161" i="1" s="1"/>
  <c r="C161" i="1"/>
  <c r="B162" i="1" s="1"/>
  <c r="D161" i="1"/>
  <c r="CP162" i="1" l="1"/>
  <c r="CO162" i="1" s="1"/>
  <c r="C162" i="1"/>
  <c r="B163" i="1" s="1"/>
  <c r="D162" i="1"/>
  <c r="CP163" i="1" l="1"/>
  <c r="CO163" i="1" s="1"/>
  <c r="C163" i="1"/>
  <c r="B164" i="1" s="1"/>
  <c r="D163" i="1"/>
  <c r="CP164" i="1" l="1"/>
  <c r="CO164" i="1" s="1"/>
  <c r="D164" i="1"/>
  <c r="C164" i="1"/>
  <c r="B165" i="1" s="1"/>
  <c r="CP165" i="1" l="1"/>
  <c r="CO165" i="1" s="1"/>
  <c r="D165" i="1"/>
  <c r="C165" i="1"/>
  <c r="B166" i="1" s="1"/>
  <c r="CP166" i="1" l="1"/>
  <c r="CO166" i="1" s="1"/>
  <c r="D166" i="1"/>
  <c r="C166" i="1"/>
  <c r="B167" i="1" s="1"/>
  <c r="CP167" i="1" l="1"/>
  <c r="CO167" i="1" s="1"/>
  <c r="D167" i="1"/>
  <c r="C167" i="1"/>
  <c r="B168" i="1" s="1"/>
  <c r="CP168" i="1" l="1"/>
  <c r="CO168" i="1" s="1"/>
  <c r="C168" i="1"/>
  <c r="B169" i="1" s="1"/>
  <c r="D168" i="1"/>
  <c r="CP169" i="1" l="1"/>
  <c r="CO169" i="1" s="1"/>
  <c r="C169" i="1"/>
  <c r="B170" i="1" s="1"/>
  <c r="D169" i="1"/>
  <c r="CP170" i="1" l="1"/>
  <c r="CO170" i="1" s="1"/>
  <c r="D170" i="1"/>
  <c r="C170" i="1"/>
  <c r="B171" i="1" s="1"/>
  <c r="CP171" i="1" l="1"/>
  <c r="CO171" i="1" s="1"/>
  <c r="D171" i="1"/>
  <c r="C171" i="1"/>
  <c r="B172" i="1" s="1"/>
  <c r="CP172" i="1" l="1"/>
  <c r="CO172" i="1" s="1"/>
  <c r="D172" i="1"/>
  <c r="C172" i="1"/>
  <c r="B173" i="1" s="1"/>
  <c r="CP173" i="1" l="1"/>
  <c r="CO173" i="1" s="1"/>
  <c r="D173" i="1"/>
  <c r="C173" i="1"/>
  <c r="B174" i="1" s="1"/>
  <c r="CP174" i="1" l="1"/>
  <c r="CO174" i="1" s="1"/>
  <c r="D174" i="1"/>
  <c r="C174" i="1"/>
  <c r="B175" i="1" s="1"/>
  <c r="CP175" i="1" l="1"/>
  <c r="CO175" i="1" s="1"/>
  <c r="D175" i="1"/>
  <c r="C175" i="1"/>
  <c r="B176" i="1" s="1"/>
  <c r="CP176" i="1" l="1"/>
  <c r="CO176" i="1" s="1"/>
  <c r="C176" i="1"/>
  <c r="B177" i="1" s="1"/>
  <c r="D176" i="1"/>
  <c r="CP177" i="1" l="1"/>
  <c r="CO177" i="1" s="1"/>
  <c r="C177" i="1"/>
  <c r="B178" i="1" s="1"/>
  <c r="D177" i="1"/>
  <c r="CP178" i="1" l="1"/>
  <c r="CO178" i="1" s="1"/>
  <c r="D178" i="1"/>
  <c r="C178" i="1"/>
  <c r="B179" i="1" s="1"/>
  <c r="CP179" i="1" l="1"/>
  <c r="CO179" i="1" s="1"/>
  <c r="C179" i="1"/>
  <c r="B180" i="1" s="1"/>
  <c r="D179" i="1"/>
  <c r="CP180" i="1" l="1"/>
  <c r="CO180" i="1" s="1"/>
  <c r="D180" i="1"/>
  <c r="C180" i="1"/>
  <c r="B181" i="1" s="1"/>
  <c r="CP181" i="1" l="1"/>
  <c r="CO181" i="1" s="1"/>
  <c r="D181" i="1"/>
  <c r="C181" i="1"/>
  <c r="B182" i="1" s="1"/>
  <c r="CP182" i="1" l="1"/>
  <c r="CO182" i="1" s="1"/>
  <c r="D182" i="1"/>
  <c r="C182" i="1"/>
  <c r="B183" i="1" s="1"/>
  <c r="CP183" i="1" l="1"/>
  <c r="CO183" i="1" s="1"/>
  <c r="D183" i="1"/>
  <c r="C183" i="1"/>
  <c r="B184" i="1" s="1"/>
  <c r="CP184" i="1" l="1"/>
  <c r="CO184" i="1" s="1"/>
  <c r="D184" i="1"/>
  <c r="C184" i="1"/>
  <c r="B185" i="1" s="1"/>
  <c r="CP185" i="1" l="1"/>
  <c r="CO185" i="1" s="1"/>
  <c r="D185" i="1"/>
  <c r="C185" i="1"/>
  <c r="B186" i="1" s="1"/>
  <c r="CP186" i="1" l="1"/>
  <c r="CO186" i="1" s="1"/>
  <c r="C186" i="1"/>
  <c r="B187" i="1" s="1"/>
  <c r="D186" i="1"/>
  <c r="CP187" i="1" l="1"/>
  <c r="CO187" i="1" s="1"/>
  <c r="C187" i="1"/>
  <c r="B188" i="1" s="1"/>
  <c r="D187" i="1"/>
  <c r="CP188" i="1" l="1"/>
  <c r="CO188" i="1" s="1"/>
  <c r="D188" i="1"/>
  <c r="C188" i="1"/>
  <c r="B189" i="1" s="1"/>
  <c r="CP189" i="1" l="1"/>
  <c r="CO189" i="1" s="1"/>
  <c r="D189" i="1"/>
  <c r="C189" i="1"/>
  <c r="B190" i="1" s="1"/>
  <c r="CP190" i="1" l="1"/>
  <c r="CO190" i="1" s="1"/>
  <c r="D190" i="1"/>
  <c r="C190" i="1"/>
  <c r="B191" i="1" s="1"/>
  <c r="CP191" i="1" l="1"/>
  <c r="CO191" i="1" s="1"/>
  <c r="C191" i="1"/>
  <c r="B192" i="1" s="1"/>
  <c r="D191" i="1"/>
  <c r="CP192" i="1" l="1"/>
  <c r="CO192" i="1" s="1"/>
  <c r="D192" i="1"/>
  <c r="C192" i="1"/>
  <c r="B193" i="1" s="1"/>
  <c r="CP193" i="1" l="1"/>
  <c r="CO193" i="1" s="1"/>
  <c r="C193" i="1"/>
  <c r="B194" i="1" s="1"/>
  <c r="D193" i="1"/>
  <c r="CP194" i="1" l="1"/>
  <c r="CO194" i="1" s="1"/>
  <c r="C194" i="1"/>
  <c r="B195" i="1" s="1"/>
  <c r="D194" i="1"/>
  <c r="CP195" i="1" l="1"/>
  <c r="CO195" i="1" s="1"/>
  <c r="D195" i="1"/>
  <c r="C195" i="1"/>
  <c r="B196" i="1" s="1"/>
  <c r="CP196" i="1" l="1"/>
  <c r="CO196" i="1" s="1"/>
  <c r="C196" i="1"/>
  <c r="B197" i="1" s="1"/>
  <c r="D196" i="1"/>
  <c r="CP197" i="1" l="1"/>
  <c r="CO197" i="1" s="1"/>
  <c r="D197" i="1"/>
  <c r="C197" i="1"/>
  <c r="B198" i="1" s="1"/>
  <c r="CP198" i="1" l="1"/>
  <c r="CO198" i="1" s="1"/>
  <c r="C198" i="1"/>
  <c r="B199" i="1" s="1"/>
  <c r="D198" i="1"/>
  <c r="CP199" i="1" l="1"/>
  <c r="CO199" i="1" s="1"/>
  <c r="C199" i="1"/>
  <c r="B200" i="1" s="1"/>
  <c r="D199" i="1"/>
  <c r="CP200" i="1" l="1"/>
  <c r="CO200" i="1" s="1"/>
  <c r="D200" i="1"/>
  <c r="C200" i="1"/>
  <c r="B201" i="1" s="1"/>
  <c r="CP201" i="1" l="1"/>
  <c r="CO201" i="1" s="1"/>
  <c r="C201" i="1"/>
  <c r="B202" i="1" s="1"/>
  <c r="D201" i="1"/>
  <c r="CP202" i="1" l="1"/>
  <c r="CO202" i="1" s="1"/>
  <c r="D202" i="1"/>
  <c r="C202" i="1"/>
  <c r="B203" i="1" s="1"/>
  <c r="CP203" i="1" l="1"/>
  <c r="CO203" i="1" s="1"/>
  <c r="C203" i="1"/>
  <c r="B204" i="1" s="1"/>
  <c r="D203" i="1"/>
  <c r="CP204" i="1" l="1"/>
  <c r="CO204" i="1" s="1"/>
  <c r="C204" i="1"/>
  <c r="B205" i="1" s="1"/>
  <c r="D204" i="1"/>
  <c r="CP205" i="1" l="1"/>
  <c r="CO205" i="1" s="1"/>
  <c r="D205" i="1"/>
  <c r="C205" i="1"/>
  <c r="B206" i="1" s="1"/>
  <c r="CP206" i="1" l="1"/>
  <c r="CO206" i="1" s="1"/>
  <c r="C206" i="1"/>
  <c r="B207" i="1" s="1"/>
  <c r="D206" i="1"/>
  <c r="CP207" i="1" l="1"/>
  <c r="CO207" i="1" s="1"/>
  <c r="C207" i="1"/>
  <c r="B208" i="1" s="1"/>
  <c r="D207" i="1"/>
  <c r="CP208" i="1" l="1"/>
  <c r="CO208" i="1" s="1"/>
  <c r="D208" i="1"/>
  <c r="C208" i="1"/>
  <c r="B209" i="1" s="1"/>
  <c r="CP209" i="1" l="1"/>
  <c r="CO209" i="1" s="1"/>
  <c r="C209" i="1"/>
  <c r="B210" i="1" s="1"/>
  <c r="D209" i="1"/>
  <c r="CP210" i="1" l="1"/>
  <c r="CO210" i="1" s="1"/>
  <c r="D210" i="1"/>
  <c r="C210" i="1"/>
  <c r="B211" i="1" s="1"/>
  <c r="CP211" i="1" l="1"/>
  <c r="CO211" i="1" s="1"/>
  <c r="C211" i="1"/>
  <c r="B212" i="1" s="1"/>
  <c r="D211" i="1"/>
  <c r="CP212" i="1" l="1"/>
  <c r="CO212" i="1" s="1"/>
  <c r="D212" i="1"/>
  <c r="C212" i="1"/>
  <c r="B213" i="1" s="1"/>
  <c r="CP213" i="1" l="1"/>
  <c r="CO213" i="1" s="1"/>
  <c r="D213" i="1"/>
  <c r="C213" i="1"/>
  <c r="B214" i="1" s="1"/>
  <c r="CP214" i="1" l="1"/>
  <c r="CO214" i="1" s="1"/>
  <c r="D214" i="1"/>
  <c r="C214" i="1"/>
  <c r="B215" i="1" s="1"/>
  <c r="CP215" i="1" l="1"/>
  <c r="CO215" i="1" s="1"/>
  <c r="C215" i="1"/>
  <c r="B216" i="1" s="1"/>
  <c r="D215" i="1"/>
  <c r="CP216" i="1" l="1"/>
  <c r="CO216" i="1" s="1"/>
  <c r="C216" i="1"/>
  <c r="B217" i="1" s="1"/>
  <c r="D216" i="1"/>
  <c r="CP217" i="1" l="1"/>
  <c r="CO217" i="1" s="1"/>
  <c r="D217" i="1"/>
  <c r="C217" i="1"/>
  <c r="B218" i="1" s="1"/>
  <c r="CP218" i="1" l="1"/>
  <c r="CO218" i="1" s="1"/>
  <c r="C218" i="1"/>
  <c r="B219" i="1" s="1"/>
  <c r="D218" i="1"/>
  <c r="CP219" i="1" l="1"/>
  <c r="CO219" i="1" s="1"/>
  <c r="D219" i="1"/>
  <c r="C219" i="1"/>
  <c r="B220" i="1" s="1"/>
  <c r="CP220" i="1" l="1"/>
  <c r="CO220" i="1" s="1"/>
  <c r="D220" i="1"/>
  <c r="C220" i="1"/>
  <c r="B221" i="1" s="1"/>
  <c r="CP221" i="1" l="1"/>
  <c r="CO221" i="1" s="1"/>
  <c r="C221" i="1"/>
  <c r="B222" i="1" s="1"/>
  <c r="D221" i="1"/>
  <c r="CP222" i="1" l="1"/>
  <c r="CO222" i="1" s="1"/>
  <c r="C222" i="1"/>
  <c r="B223" i="1" s="1"/>
  <c r="D222" i="1"/>
  <c r="CP223" i="1" l="1"/>
  <c r="CO223" i="1" s="1"/>
  <c r="D223" i="1"/>
  <c r="C223" i="1"/>
  <c r="B224" i="1" s="1"/>
  <c r="CP224" i="1" l="1"/>
  <c r="CO224" i="1" s="1"/>
  <c r="C224" i="1"/>
  <c r="B225" i="1" s="1"/>
  <c r="D224" i="1"/>
  <c r="CP225" i="1" l="1"/>
  <c r="CO225" i="1" s="1"/>
  <c r="C225" i="1"/>
  <c r="B226" i="1" s="1"/>
  <c r="D225" i="1"/>
  <c r="CP226" i="1" l="1"/>
  <c r="CO226" i="1" s="1"/>
  <c r="D226" i="1"/>
  <c r="C226" i="1"/>
  <c r="B227" i="1" s="1"/>
  <c r="CP227" i="1" l="1"/>
  <c r="CO227" i="1" s="1"/>
  <c r="C227" i="1"/>
  <c r="B228" i="1" s="1"/>
  <c r="D227" i="1"/>
  <c r="CP228" i="1" l="1"/>
  <c r="CO228" i="1" s="1"/>
  <c r="D228" i="1"/>
  <c r="C228" i="1"/>
  <c r="B229" i="1" s="1"/>
  <c r="CP229" i="1" l="1"/>
  <c r="CO229" i="1" s="1"/>
  <c r="C229" i="1"/>
  <c r="B230" i="1" s="1"/>
  <c r="D229" i="1"/>
  <c r="CP230" i="1" l="1"/>
  <c r="CO230" i="1" s="1"/>
  <c r="D230" i="1"/>
  <c r="C230" i="1"/>
  <c r="B231" i="1" s="1"/>
  <c r="CP231" i="1" l="1"/>
  <c r="CO231" i="1" s="1"/>
  <c r="D231" i="1"/>
  <c r="C231" i="1"/>
  <c r="B232" i="1" s="1"/>
  <c r="CP232" i="1" l="1"/>
  <c r="CO232" i="1" s="1"/>
  <c r="C232" i="1"/>
  <c r="B233" i="1" s="1"/>
  <c r="D232" i="1"/>
  <c r="CP233" i="1" l="1"/>
  <c r="CO233" i="1" s="1"/>
  <c r="C233" i="1"/>
  <c r="B234" i="1" s="1"/>
  <c r="D233" i="1"/>
  <c r="CP234" i="1" l="1"/>
  <c r="CO234" i="1" s="1"/>
  <c r="D234" i="1"/>
  <c r="C234" i="1"/>
  <c r="B235" i="1" s="1"/>
  <c r="CP235" i="1" l="1"/>
  <c r="CO235" i="1" s="1"/>
  <c r="D235" i="1"/>
  <c r="C235" i="1"/>
  <c r="B236" i="1" s="1"/>
  <c r="CP236" i="1" l="1"/>
  <c r="CO236" i="1" s="1"/>
  <c r="C236" i="1"/>
  <c r="B237" i="1" s="1"/>
  <c r="D236" i="1"/>
  <c r="CP237" i="1" l="1"/>
  <c r="CO237" i="1" s="1"/>
  <c r="D237" i="1"/>
  <c r="C237" i="1"/>
  <c r="B238" i="1" s="1"/>
  <c r="CP238" i="1" l="1"/>
  <c r="CO238" i="1" s="1"/>
  <c r="D238" i="1"/>
  <c r="C238" i="1"/>
  <c r="B239" i="1" s="1"/>
  <c r="CP239" i="1" l="1"/>
  <c r="CO239" i="1" s="1"/>
  <c r="D239" i="1"/>
  <c r="C239" i="1"/>
  <c r="B240" i="1" s="1"/>
  <c r="CP240" i="1" l="1"/>
  <c r="CO240" i="1" s="1"/>
  <c r="C240" i="1"/>
  <c r="B241" i="1" s="1"/>
  <c r="D240" i="1"/>
  <c r="CP241" i="1" l="1"/>
  <c r="CO241" i="1" s="1"/>
  <c r="D241" i="1"/>
  <c r="C241" i="1"/>
  <c r="B242" i="1" s="1"/>
  <c r="CP242" i="1" l="1"/>
  <c r="CO242" i="1" s="1"/>
  <c r="C242" i="1"/>
  <c r="B243" i="1" s="1"/>
  <c r="D242" i="1"/>
  <c r="CP243" i="1" l="1"/>
  <c r="CO243" i="1" s="1"/>
  <c r="D243" i="1"/>
  <c r="C243" i="1"/>
  <c r="B244" i="1" s="1"/>
  <c r="CP244" i="1" l="1"/>
  <c r="CO244" i="1" s="1"/>
  <c r="C244" i="1"/>
  <c r="B245" i="1" s="1"/>
  <c r="D244" i="1"/>
  <c r="CP245" i="1" l="1"/>
  <c r="CO245" i="1" s="1"/>
  <c r="C245" i="1"/>
  <c r="B246" i="1" s="1"/>
  <c r="D245" i="1"/>
  <c r="CP246" i="1" l="1"/>
  <c r="CO246" i="1" s="1"/>
  <c r="D246" i="1"/>
  <c r="C246" i="1"/>
  <c r="B247" i="1" s="1"/>
  <c r="CP247" i="1" l="1"/>
  <c r="CO247" i="1" s="1"/>
  <c r="D247" i="1"/>
  <c r="C247" i="1"/>
  <c r="B248" i="1" s="1"/>
  <c r="CP248" i="1" l="1"/>
  <c r="CO248" i="1" s="1"/>
  <c r="C248" i="1"/>
  <c r="B249" i="1" s="1"/>
  <c r="D248" i="1"/>
  <c r="CP249" i="1" l="1"/>
  <c r="CO249" i="1" s="1"/>
  <c r="D249" i="1"/>
  <c r="C249" i="1"/>
  <c r="B250" i="1" s="1"/>
  <c r="CP250" i="1" l="1"/>
  <c r="CO250" i="1" s="1"/>
  <c r="C250" i="1"/>
  <c r="B251" i="1" s="1"/>
  <c r="D250" i="1"/>
  <c r="CP251" i="1" l="1"/>
  <c r="CO251" i="1" s="1"/>
  <c r="D251" i="1"/>
  <c r="C251" i="1"/>
  <c r="B252" i="1" s="1"/>
  <c r="CP252" i="1" l="1"/>
  <c r="CO252" i="1" s="1"/>
  <c r="C252" i="1"/>
  <c r="B253" i="1" s="1"/>
  <c r="D252" i="1"/>
  <c r="CP253" i="1" l="1"/>
  <c r="CO253" i="1" s="1"/>
  <c r="D253" i="1"/>
  <c r="C253" i="1"/>
  <c r="B254" i="1" s="1"/>
  <c r="CP254" i="1" l="1"/>
  <c r="CO254" i="1" s="1"/>
  <c r="C254" i="1"/>
  <c r="B255" i="1" s="1"/>
  <c r="D254" i="1"/>
  <c r="CP255" i="1" l="1"/>
  <c r="CO255" i="1" s="1"/>
  <c r="C255" i="1"/>
  <c r="B256" i="1" s="1"/>
  <c r="D255" i="1"/>
  <c r="CP256" i="1" l="1"/>
  <c r="CO256" i="1" s="1"/>
  <c r="D256" i="1"/>
  <c r="C256" i="1"/>
  <c r="B257" i="1" s="1"/>
  <c r="CP257" i="1" l="1"/>
  <c r="CO257" i="1" s="1"/>
  <c r="C257" i="1"/>
  <c r="B258" i="1" s="1"/>
  <c r="D257" i="1"/>
  <c r="CP258" i="1" l="1"/>
  <c r="CO258" i="1" s="1"/>
  <c r="C258" i="1"/>
  <c r="B259" i="1" s="1"/>
  <c r="D258" i="1"/>
  <c r="CP259" i="1" l="1"/>
  <c r="CO259" i="1" s="1"/>
  <c r="D259" i="1"/>
  <c r="C259" i="1"/>
  <c r="B260" i="1" s="1"/>
  <c r="CP260" i="1" l="1"/>
  <c r="CO260" i="1" s="1"/>
  <c r="C260" i="1"/>
  <c r="B261" i="1" s="1"/>
  <c r="D260" i="1"/>
  <c r="CP261" i="1" l="1"/>
  <c r="CO261" i="1" s="1"/>
  <c r="D261" i="1"/>
  <c r="C261" i="1"/>
  <c r="B262" i="1" s="1"/>
  <c r="CP262" i="1" l="1"/>
  <c r="CO262" i="1" s="1"/>
  <c r="C262" i="1"/>
  <c r="B263" i="1" s="1"/>
  <c r="D262" i="1"/>
  <c r="CP263" i="1" l="1"/>
  <c r="CO263" i="1" s="1"/>
  <c r="D263" i="1"/>
  <c r="C263" i="1"/>
  <c r="B264" i="1" s="1"/>
  <c r="CP264" i="1" l="1"/>
  <c r="CO264" i="1" s="1"/>
  <c r="D264" i="1"/>
  <c r="C264" i="1"/>
  <c r="B265" i="1" s="1"/>
  <c r="CP265" i="1" l="1"/>
  <c r="CO265" i="1" s="1"/>
  <c r="C265" i="1"/>
  <c r="B266" i="1" s="1"/>
  <c r="D265" i="1"/>
  <c r="CP266" i="1" l="1"/>
  <c r="CO266" i="1" s="1"/>
  <c r="D266" i="1"/>
  <c r="C266" i="1"/>
  <c r="B267" i="1" s="1"/>
  <c r="CP267" i="1" l="1"/>
  <c r="CO267" i="1" s="1"/>
  <c r="C267" i="1"/>
  <c r="B268" i="1" s="1"/>
  <c r="D267" i="1"/>
  <c r="CP268" i="1" l="1"/>
  <c r="CO268" i="1" s="1"/>
  <c r="C268" i="1"/>
  <c r="B269" i="1" s="1"/>
  <c r="D268" i="1"/>
  <c r="CP269" i="1" l="1"/>
  <c r="CO269" i="1" s="1"/>
  <c r="D269" i="1"/>
  <c r="C269" i="1"/>
  <c r="B270" i="1" s="1"/>
  <c r="CP270" i="1" l="1"/>
  <c r="CO270" i="1" s="1"/>
  <c r="D270" i="1"/>
  <c r="C270" i="1"/>
  <c r="B271" i="1" s="1"/>
  <c r="CP271" i="1" l="1"/>
  <c r="CO271" i="1" s="1"/>
  <c r="D271" i="1"/>
  <c r="C271" i="1"/>
  <c r="B272" i="1" s="1"/>
  <c r="CP272" i="1" l="1"/>
  <c r="CO272" i="1" s="1"/>
  <c r="D272" i="1"/>
  <c r="C272" i="1"/>
  <c r="B273" i="1" s="1"/>
  <c r="CP273" i="1" l="1"/>
  <c r="CO273" i="1" s="1"/>
  <c r="D273" i="1"/>
  <c r="C273" i="1"/>
  <c r="B274" i="1" s="1"/>
  <c r="CP274" i="1" l="1"/>
  <c r="CO274" i="1" s="1"/>
  <c r="C274" i="1"/>
  <c r="B275" i="1" s="1"/>
  <c r="D274" i="1"/>
  <c r="CP275" i="1" l="1"/>
  <c r="CO275" i="1" s="1"/>
  <c r="C275" i="1"/>
  <c r="B276" i="1" s="1"/>
  <c r="D275" i="1"/>
  <c r="CP276" i="1" l="1"/>
  <c r="CO276" i="1" s="1"/>
  <c r="D276" i="1"/>
  <c r="C276" i="1"/>
  <c r="B277" i="1" s="1"/>
  <c r="CP277" i="1" l="1"/>
  <c r="CO277" i="1" s="1"/>
  <c r="D277" i="1"/>
  <c r="C277" i="1"/>
  <c r="B278" i="1" s="1"/>
  <c r="CP278" i="1" l="1"/>
  <c r="CO278" i="1" s="1"/>
  <c r="C278" i="1"/>
  <c r="B279" i="1" s="1"/>
  <c r="D278" i="1"/>
  <c r="CP279" i="1" l="1"/>
  <c r="CO279" i="1" s="1"/>
  <c r="C279" i="1"/>
  <c r="B280" i="1" s="1"/>
  <c r="D279" i="1"/>
  <c r="CP280" i="1" l="1"/>
  <c r="CO280" i="1" s="1"/>
  <c r="C280" i="1"/>
  <c r="B281" i="1" s="1"/>
  <c r="D280" i="1"/>
  <c r="CP281" i="1" l="1"/>
  <c r="CO281" i="1" s="1"/>
  <c r="D281" i="1"/>
  <c r="C281" i="1"/>
  <c r="B282" i="1" s="1"/>
  <c r="CP282" i="1" l="1"/>
  <c r="CO282" i="1" s="1"/>
  <c r="C282" i="1"/>
  <c r="B283" i="1" s="1"/>
  <c r="D282" i="1"/>
  <c r="CP283" i="1" l="1"/>
  <c r="CO283" i="1" s="1"/>
  <c r="C283" i="1"/>
  <c r="B284" i="1" s="1"/>
  <c r="D283" i="1"/>
  <c r="CP284" i="1" l="1"/>
  <c r="CO284" i="1" s="1"/>
  <c r="D284" i="1"/>
  <c r="C284" i="1"/>
  <c r="B285" i="1" s="1"/>
  <c r="CP285" i="1" l="1"/>
  <c r="CO285" i="1" s="1"/>
  <c r="D285" i="1"/>
  <c r="C285" i="1"/>
  <c r="B286" i="1" s="1"/>
  <c r="C286" i="1" l="1"/>
  <c r="B287" i="1" s="1"/>
  <c r="CP286" i="1"/>
  <c r="CO286" i="1" s="1"/>
  <c r="D286" i="1"/>
  <c r="C287" i="1" l="1"/>
  <c r="B288" i="1" s="1"/>
  <c r="CP287" i="1"/>
  <c r="CO287" i="1" s="1"/>
  <c r="D287" i="1"/>
  <c r="C288" i="1" l="1"/>
  <c r="B289" i="1" s="1"/>
  <c r="D289" i="1" s="1"/>
  <c r="D288" i="1"/>
  <c r="CP288" i="1"/>
  <c r="CO288" i="1" s="1"/>
  <c r="CP289" i="1" l="1"/>
  <c r="CO289" i="1" s="1"/>
  <c r="C289" i="1"/>
  <c r="B290" i="1" s="1"/>
  <c r="D290" i="1" s="1"/>
  <c r="C290" i="1" l="1"/>
  <c r="B291" i="1" s="1"/>
  <c r="D291" i="1" s="1"/>
  <c r="CP290" i="1"/>
  <c r="CO290" i="1" s="1"/>
  <c r="C291" i="1" l="1"/>
  <c r="B292" i="1" s="1"/>
  <c r="CP292" i="1" s="1"/>
  <c r="CO292" i="1" s="1"/>
  <c r="CP291" i="1"/>
  <c r="CO291" i="1" s="1"/>
  <c r="D292" i="1" l="1"/>
  <c r="C292" i="1"/>
  <c r="B293" i="1" s="1"/>
  <c r="C293" i="1" s="1"/>
  <c r="B294" i="1" s="1"/>
  <c r="D293" i="1" l="1"/>
  <c r="CP293" i="1"/>
  <c r="CO293" i="1" s="1"/>
  <c r="CP294" i="1"/>
  <c r="CO294" i="1" s="1"/>
  <c r="C294" i="1"/>
  <c r="B295" i="1" s="1"/>
  <c r="D294" i="1"/>
  <c r="CP295" i="1" l="1"/>
  <c r="CO295" i="1" s="1"/>
  <c r="D295" i="1"/>
  <c r="C295" i="1"/>
  <c r="B296" i="1" s="1"/>
  <c r="CP296" i="1" l="1"/>
  <c r="CO296" i="1" s="1"/>
  <c r="C296" i="1"/>
  <c r="B297" i="1" s="1"/>
  <c r="D296" i="1"/>
  <c r="CP297" i="1" l="1"/>
  <c r="CO297" i="1" s="1"/>
  <c r="D297" i="1"/>
  <c r="C297" i="1"/>
  <c r="B298" i="1" s="1"/>
  <c r="CP298" i="1" l="1"/>
  <c r="CO298" i="1" s="1"/>
  <c r="C298" i="1"/>
  <c r="B299" i="1" s="1"/>
  <c r="D298" i="1"/>
  <c r="C299" i="1" l="1"/>
  <c r="B300" i="1" s="1"/>
  <c r="CP299" i="1"/>
  <c r="CO299" i="1" s="1"/>
  <c r="D299" i="1"/>
  <c r="C300" i="1" l="1"/>
  <c r="B301" i="1" s="1"/>
  <c r="D300" i="1"/>
  <c r="CP300" i="1"/>
  <c r="CO300" i="1" s="1"/>
  <c r="D301" i="1" l="1"/>
  <c r="C301" i="1"/>
  <c r="B302" i="1" s="1"/>
  <c r="CP301" i="1"/>
  <c r="CO301" i="1" s="1"/>
  <c r="C302" i="1" l="1"/>
  <c r="B303" i="1" s="1"/>
  <c r="D302" i="1"/>
  <c r="CP302" i="1"/>
  <c r="CO302" i="1" s="1"/>
  <c r="CP303" i="1" l="1"/>
  <c r="CO303" i="1" s="1"/>
  <c r="C303" i="1"/>
  <c r="B304" i="1" s="1"/>
  <c r="D303" i="1"/>
  <c r="CP304" i="1" l="1"/>
  <c r="CO304" i="1" s="1"/>
  <c r="D304" i="1"/>
  <c r="C304" i="1"/>
  <c r="B305" i="1" s="1"/>
  <c r="CP305" i="1" l="1"/>
  <c r="CO305" i="1" s="1"/>
  <c r="C305" i="1"/>
  <c r="B306" i="1" s="1"/>
  <c r="D305" i="1"/>
  <c r="CP306" i="1" l="1"/>
  <c r="CO306" i="1" s="1"/>
  <c r="D306" i="1"/>
  <c r="C306" i="1"/>
  <c r="B307" i="1" s="1"/>
  <c r="CP307" i="1" l="1"/>
  <c r="CO307" i="1" s="1"/>
  <c r="D307" i="1"/>
  <c r="C307" i="1"/>
  <c r="B308" i="1" s="1"/>
  <c r="CP308" i="1" l="1"/>
  <c r="CO308" i="1" s="1"/>
  <c r="C308" i="1"/>
  <c r="B309" i="1" s="1"/>
  <c r="D308" i="1"/>
  <c r="CP309" i="1" l="1"/>
  <c r="CO309" i="1" s="1"/>
  <c r="C309" i="1"/>
  <c r="B310" i="1" s="1"/>
  <c r="D309" i="1"/>
  <c r="CP310" i="1" l="1"/>
  <c r="CO310" i="1" s="1"/>
  <c r="C310" i="1"/>
  <c r="B311" i="1" s="1"/>
  <c r="D310" i="1"/>
  <c r="CP311" i="1" l="1"/>
  <c r="CO311" i="1" s="1"/>
  <c r="CM12" i="1"/>
  <c r="CH20" i="1"/>
  <c r="CH15" i="1"/>
  <c r="D311" i="1"/>
  <c r="C311" i="1"/>
  <c r="CH39" i="1" l="1"/>
  <c r="CJ30" i="1"/>
  <c r="CK30" i="1"/>
  <c r="CI30" i="1"/>
  <c r="CL32" i="1"/>
  <c r="CH31" i="1"/>
  <c r="CJ39" i="1"/>
  <c r="CI31" i="1"/>
  <c r="CK39" i="1"/>
  <c r="CM31" i="1"/>
  <c r="CK32" i="1"/>
  <c r="CH32" i="1"/>
  <c r="CM30" i="1"/>
  <c r="CK31" i="1"/>
  <c r="CJ32" i="1"/>
  <c r="CL30" i="1"/>
  <c r="CN39" i="1"/>
  <c r="CN31" i="1"/>
  <c r="CL31" i="1"/>
  <c r="CI39" i="1"/>
  <c r="CM32" i="1"/>
  <c r="CM39" i="1"/>
  <c r="CN32" i="1"/>
  <c r="CL39" i="1"/>
  <c r="CJ31" i="1"/>
  <c r="CI32" i="1"/>
  <c r="CN30" i="1"/>
  <c r="CH30" i="1"/>
  <c r="CI21" i="1"/>
  <c r="CJ9" i="1"/>
  <c r="CL19" i="1"/>
  <c r="CI28" i="1"/>
  <c r="CI18" i="1"/>
  <c r="CK10" i="1"/>
  <c r="CL36" i="1"/>
  <c r="CI11" i="1"/>
  <c r="CL38" i="1"/>
  <c r="CN21" i="1"/>
  <c r="CM17" i="1"/>
  <c r="CI23" i="1"/>
  <c r="CI37" i="1"/>
  <c r="CN20" i="1"/>
  <c r="CN26" i="1"/>
  <c r="CN29" i="1"/>
  <c r="CM10" i="1"/>
  <c r="CK22" i="1"/>
  <c r="CI17" i="1"/>
  <c r="CM13" i="1"/>
  <c r="CM27" i="1"/>
  <c r="CJ29" i="1"/>
  <c r="CN10" i="1"/>
  <c r="CJ27" i="1"/>
  <c r="CK15" i="1"/>
  <c r="CJ15" i="1"/>
  <c r="CN23" i="1"/>
  <c r="CI12" i="1"/>
  <c r="CK36" i="1"/>
  <c r="CI29" i="1"/>
  <c r="CK12" i="1"/>
  <c r="CI14" i="1"/>
  <c r="CN37" i="1"/>
  <c r="CK13" i="1"/>
  <c r="CH25" i="1"/>
  <c r="CN36" i="1"/>
  <c r="CI10" i="1"/>
  <c r="CI22" i="1"/>
  <c r="CN15" i="1"/>
  <c r="CJ18" i="1"/>
  <c r="CL16" i="1"/>
  <c r="CJ24" i="1"/>
  <c r="CH38" i="1"/>
  <c r="CL14" i="1"/>
  <c r="CK27" i="1"/>
  <c r="CL11" i="1"/>
  <c r="CL26" i="1"/>
  <c r="CH17" i="1"/>
  <c r="CK20" i="1"/>
  <c r="CJ21" i="1"/>
  <c r="CL18" i="1"/>
  <c r="CK25" i="1"/>
  <c r="CH29" i="1"/>
  <c r="CM18" i="1"/>
  <c r="CI19" i="1"/>
  <c r="CI27" i="1"/>
  <c r="CK14" i="1"/>
  <c r="CM24" i="1"/>
  <c r="CK11" i="1"/>
  <c r="CI16" i="1"/>
  <c r="CM22" i="1"/>
  <c r="CI20" i="1"/>
  <c r="CH12" i="1"/>
  <c r="CH26" i="1"/>
  <c r="CL22" i="1"/>
  <c r="CK16" i="1"/>
  <c r="CJ26" i="1"/>
  <c r="CI9" i="1"/>
  <c r="CK17" i="1"/>
  <c r="CH23" i="1"/>
  <c r="CH18" i="1"/>
  <c r="CI26" i="1"/>
  <c r="CK38" i="1"/>
  <c r="CI13" i="1"/>
  <c r="CJ13" i="1"/>
  <c r="CH36" i="1"/>
  <c r="CN17" i="1"/>
  <c r="CM26" i="1"/>
  <c r="CL9" i="1"/>
  <c r="CH13" i="1"/>
  <c r="CL29" i="1"/>
  <c r="CK23" i="1"/>
  <c r="CL27" i="1"/>
  <c r="CI36" i="1"/>
  <c r="CJ10" i="1"/>
  <c r="CI24" i="1"/>
  <c r="CK28" i="1"/>
  <c r="CH11" i="1"/>
  <c r="CL25" i="1"/>
  <c r="CM9" i="1"/>
  <c r="CN16" i="1"/>
  <c r="CL23" i="1"/>
  <c r="CJ19" i="1"/>
  <c r="CN25" i="1"/>
  <c r="CN38" i="1"/>
  <c r="CN18" i="1"/>
  <c r="CN11" i="1"/>
  <c r="CH21" i="1"/>
  <c r="CH16" i="1"/>
  <c r="CK26" i="1"/>
  <c r="CM23" i="1"/>
  <c r="CN19" i="1"/>
  <c r="CH27" i="1"/>
  <c r="CM11" i="1"/>
  <c r="CJ17" i="1"/>
  <c r="CN24" i="1"/>
  <c r="CJ38" i="1"/>
  <c r="CM14" i="1"/>
  <c r="CJ25" i="1"/>
  <c r="CM19" i="1"/>
  <c r="CK19" i="1"/>
  <c r="CM37" i="1"/>
  <c r="CH10" i="1"/>
  <c r="CI25" i="1"/>
  <c r="CJ22" i="1"/>
  <c r="CL13" i="1"/>
  <c r="CH19" i="1"/>
  <c r="CJ23" i="1"/>
  <c r="CH9" i="1"/>
  <c r="CL24" i="1"/>
  <c r="CL10" i="1"/>
  <c r="CM20" i="1"/>
  <c r="CN27" i="1"/>
  <c r="CM36" i="1"/>
  <c r="CK29" i="1"/>
  <c r="CM21" i="1"/>
  <c r="CL20" i="1"/>
  <c r="CK9" i="1"/>
  <c r="CL37" i="1"/>
  <c r="CL12" i="1"/>
  <c r="CM29" i="1"/>
  <c r="CN14" i="1"/>
  <c r="CI15" i="1"/>
  <c r="CN28" i="1"/>
  <c r="CN12" i="1"/>
  <c r="CN13" i="1"/>
  <c r="CK24" i="1"/>
  <c r="CH22" i="1"/>
  <c r="CJ14" i="1"/>
  <c r="CN22" i="1"/>
  <c r="CJ11" i="1"/>
  <c r="CM25" i="1"/>
  <c r="CH28" i="1"/>
  <c r="CL15" i="1"/>
  <c r="CK37" i="1"/>
  <c r="CL21" i="1"/>
  <c r="CM15" i="1"/>
  <c r="CN9" i="1"/>
  <c r="CJ28" i="1"/>
  <c r="CJ16" i="1"/>
  <c r="CI38" i="1"/>
  <c r="CL17" i="1"/>
  <c r="CM16" i="1"/>
  <c r="CJ36" i="1"/>
  <c r="CK21" i="1"/>
  <c r="CJ20" i="1"/>
  <c r="CL28" i="1"/>
  <c r="CM38" i="1"/>
  <c r="CH14" i="1"/>
  <c r="CM28" i="1"/>
  <c r="CK18" i="1"/>
  <c r="CH24" i="1"/>
  <c r="CH37" i="1"/>
  <c r="CJ12" i="1"/>
  <c r="CJ3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Clonch, Connie</author>
    <author>PacifiCorp</author>
    <author>Steven Wallace</author>
  </authors>
  <commentList>
    <comment ref="BJ2" authorId="0" shapeId="0" xr:uid="{00000000-0006-0000-0000-000001000000}">
      <text>
        <r>
          <rPr>
            <b/>
            <sz val="9"/>
            <color indexed="81"/>
            <rFont val="Tahoma"/>
            <family val="2"/>
          </rPr>
          <t>Clonch, Connie:</t>
        </r>
        <r>
          <rPr>
            <sz val="9"/>
            <color indexed="81"/>
            <rFont val="Tahoma"/>
            <family val="2"/>
          </rPr>
          <t xml:space="preserve">
Updated Mar 2019</t>
        </r>
      </text>
    </comment>
    <comment ref="B3" authorId="1" shapeId="0" xr:uid="{00000000-0006-0000-0000-000002000000}">
      <text>
        <r>
          <rPr>
            <b/>
            <sz val="8"/>
            <color indexed="81"/>
            <rFont val="Tahoma"/>
            <family val="2"/>
          </rPr>
          <t>PacifiCorp:</t>
        </r>
        <r>
          <rPr>
            <sz val="8"/>
            <color indexed="81"/>
            <rFont val="Tahoma"/>
            <family val="2"/>
          </rPr>
          <t xml:space="preserve">
Date that deal is evaluated.</t>
        </r>
      </text>
    </comment>
    <comment ref="BJ3" authorId="0" shapeId="0" xr:uid="{00000000-0006-0000-0000-000003000000}">
      <text>
        <r>
          <rPr>
            <b/>
            <sz val="9"/>
            <color indexed="81"/>
            <rFont val="Tahoma"/>
            <family val="2"/>
          </rPr>
          <t>Clonch, Connie:</t>
        </r>
        <r>
          <rPr>
            <sz val="9"/>
            <color indexed="81"/>
            <rFont val="Tahoma"/>
            <family val="2"/>
          </rPr>
          <t xml:space="preserve">
Updated March 2019</t>
        </r>
      </text>
    </comment>
    <comment ref="BP6" authorId="0" shapeId="0" xr:uid="{00000000-0006-0000-0000-000004000000}">
      <text>
        <r>
          <rPr>
            <b/>
            <sz val="9"/>
            <color indexed="81"/>
            <rFont val="Tahoma"/>
            <family val="2"/>
          </rPr>
          <t>Clonch, Connie:</t>
        </r>
        <r>
          <rPr>
            <sz val="9"/>
            <color indexed="81"/>
            <rFont val="Tahoma"/>
            <family val="2"/>
          </rPr>
          <t xml:space="preserve">
No change in tariff 3/19</t>
        </r>
      </text>
    </comment>
    <comment ref="A8" authorId="2" shapeId="0" xr:uid="{00000000-0006-0000-0000-000005000000}">
      <text>
        <r>
          <rPr>
            <sz val="8"/>
            <color indexed="81"/>
            <rFont val="Tahoma"/>
            <family val="2"/>
          </rPr>
          <t>Click this button to reset the formula for the start date of the first tenor to the default.  The default is the next day unless the quote date is on or after the roll-over date, in which case the start is the first of the next month.</t>
        </r>
      </text>
    </comment>
  </commentList>
</comments>
</file>

<file path=xl/sharedStrings.xml><?xml version="1.0" encoding="utf-8"?>
<sst xmlns="http://schemas.openxmlformats.org/spreadsheetml/2006/main" count="2356" uniqueCount="274">
  <si>
    <t>ELEC</t>
  </si>
  <si>
    <t>NG</t>
  </si>
  <si>
    <t>COB N-S</t>
  </si>
  <si>
    <t>PV</t>
  </si>
  <si>
    <t>MID-C</t>
  </si>
  <si>
    <t>NP15</t>
  </si>
  <si>
    <t>SP15</t>
  </si>
  <si>
    <t>ROCKOPAL</t>
  </si>
  <si>
    <t>HENRYHUB</t>
  </si>
  <si>
    <t>4C</t>
  </si>
  <si>
    <t>STANFLD5</t>
  </si>
  <si>
    <t>MONA</t>
  </si>
  <si>
    <t>MALINGAS</t>
  </si>
  <si>
    <t>PACEW</t>
  </si>
  <si>
    <t>PACEU</t>
  </si>
  <si>
    <t>PACW</t>
  </si>
  <si>
    <t>GON</t>
  </si>
  <si>
    <t>MEAD 230</t>
  </si>
  <si>
    <t>BORAH</t>
  </si>
  <si>
    <t>QST</t>
  </si>
  <si>
    <t>GADSBY</t>
  </si>
  <si>
    <t>WV_PLANT</t>
  </si>
  <si>
    <t>LTLMTN</t>
  </si>
  <si>
    <t>QST_CG</t>
  </si>
  <si>
    <t>SANJUAN</t>
  </si>
  <si>
    <t>SOCALBOR</t>
  </si>
  <si>
    <t>AECO</t>
  </si>
  <si>
    <t>SUMAS5</t>
  </si>
  <si>
    <t>COB</t>
  </si>
  <si>
    <t>Palo Verde</t>
  </si>
  <si>
    <t>Mid-Columbia</t>
  </si>
  <si>
    <t>NP 15</t>
  </si>
  <si>
    <t>SP 15</t>
  </si>
  <si>
    <t>Opal Gas</t>
  </si>
  <si>
    <t>Four Corners</t>
  </si>
  <si>
    <t>Stanfield Gas</t>
  </si>
  <si>
    <t>Henry Hub Gas</t>
  </si>
  <si>
    <t>Mona</t>
  </si>
  <si>
    <t>Malin Gas</t>
  </si>
  <si>
    <t>GONDER</t>
  </si>
  <si>
    <t>MEAD</t>
  </si>
  <si>
    <t>BORAH (KGB)</t>
  </si>
  <si>
    <t>Questar</t>
  </si>
  <si>
    <t>SUMAS</t>
  </si>
  <si>
    <t>Forward Prices</t>
  </si>
  <si>
    <t>Fwd Price</t>
  </si>
  <si>
    <t>Start</t>
  </si>
  <si>
    <t>End</t>
  </si>
  <si>
    <t>HLH</t>
  </si>
  <si>
    <t>LLH</t>
  </si>
  <si>
    <t>Flat</t>
  </si>
  <si>
    <t>POD:</t>
  </si>
  <si>
    <t>Commodity:</t>
  </si>
  <si>
    <t>Data Type:</t>
  </si>
  <si>
    <t>Quote Date</t>
  </si>
  <si>
    <t>Peak Type:</t>
  </si>
  <si>
    <t>CURRCRK</t>
  </si>
  <si>
    <t>LAKESIDE</t>
  </si>
  <si>
    <t>Currant Creek</t>
  </si>
  <si>
    <t>Lakeside</t>
  </si>
  <si>
    <t>RolloverDates</t>
  </si>
  <si>
    <t>Prompt Month Starts</t>
  </si>
  <si>
    <t>For Dates in Month</t>
  </si>
  <si>
    <t>Rollover Date Is</t>
  </si>
  <si>
    <t>Test Date</t>
  </si>
  <si>
    <t>Formula Result</t>
  </si>
  <si>
    <t>GOSH</t>
  </si>
  <si>
    <t>QPCS</t>
  </si>
  <si>
    <t>Z_CHEBRN</t>
  </si>
  <si>
    <t>updated 12/30/2009 (DBW)</t>
  </si>
  <si>
    <t>Commodity</t>
  </si>
  <si>
    <t>FPC POD</t>
  </si>
  <si>
    <t>Peak Type</t>
  </si>
  <si>
    <t>Endur POD</t>
  </si>
  <si>
    <t>PW_COB</t>
  </si>
  <si>
    <t>PK</t>
  </si>
  <si>
    <t>OP</t>
  </si>
  <si>
    <t>PW_PALO-VERDE</t>
  </si>
  <si>
    <t>PW_MID-C</t>
  </si>
  <si>
    <t>PW_NP-15</t>
  </si>
  <si>
    <t>PW_SP-15</t>
  </si>
  <si>
    <t>PW_PV_MONA</t>
  </si>
  <si>
    <t>PW_PV_4C</t>
  </si>
  <si>
    <t>PW_PV_PACEU</t>
  </si>
  <si>
    <t>PW_MC_PACW</t>
  </si>
  <si>
    <t>PW_PV_GONDER</t>
  </si>
  <si>
    <t>PW_PV_MEAD</t>
  </si>
  <si>
    <t>PW_PV_BORAH</t>
  </si>
  <si>
    <t>NG_LD_LAKESIDE</t>
  </si>
  <si>
    <t>NG_IF_QST_ROX</t>
  </si>
  <si>
    <t>NG_IF_NWPL_ROCKIES</t>
  </si>
  <si>
    <t>NG_NGI_SOCAL</t>
  </si>
  <si>
    <t>NG_IF_STANFLD</t>
  </si>
  <si>
    <t>NG_IF_NWPL_CAD</t>
  </si>
  <si>
    <t>NG_IF_SAN_JUAN</t>
  </si>
  <si>
    <t>NG_CGPR_AECO7A</t>
  </si>
  <si>
    <t>NG_LD_CURRCRK</t>
  </si>
  <si>
    <t>NG_LD_CHEHALIS</t>
  </si>
  <si>
    <t>NG_LD_WVALLEY</t>
  </si>
  <si>
    <t>NG_LD_QPC_S_SYS</t>
  </si>
  <si>
    <t>NG_LD_LITTLE_MTN</t>
  </si>
  <si>
    <t>NG_LD_GOSHEN</t>
  </si>
  <si>
    <t>NG_LD_GADSBY</t>
  </si>
  <si>
    <t>NG_NGI_MALIN</t>
  </si>
  <si>
    <t>NG_LD_QPC_DEL</t>
  </si>
  <si>
    <t>Endur</t>
  </si>
  <si>
    <t>Price Data file Path:</t>
  </si>
  <si>
    <t>Price File Name:</t>
  </si>
  <si>
    <t>NG_NYMEX</t>
  </si>
  <si>
    <t>NG Primary POD</t>
  </si>
  <si>
    <t>PW_PV_PACEW</t>
  </si>
  <si>
    <t>NOB</t>
  </si>
  <si>
    <t>PW_MC_NOB</t>
  </si>
  <si>
    <t>NG_LD_Hermiston</t>
  </si>
  <si>
    <t>Kingsgate</t>
  </si>
  <si>
    <t>Hermiston</t>
  </si>
  <si>
    <t>NG_IF_HH</t>
  </si>
  <si>
    <t>Update 3/28/2013</t>
  </si>
  <si>
    <t>MidC</t>
  </si>
  <si>
    <t>SP</t>
  </si>
  <si>
    <t>FC</t>
  </si>
  <si>
    <t>NP</t>
  </si>
  <si>
    <t>Business Tax</t>
  </si>
  <si>
    <t>Consumption Tax Multiplier</t>
  </si>
  <si>
    <t xml:space="preserve">COB </t>
  </si>
  <si>
    <t>OR E</t>
  </si>
  <si>
    <t>OR W</t>
  </si>
  <si>
    <t>WA E</t>
  </si>
  <si>
    <t>WA W</t>
  </si>
  <si>
    <t>West</t>
  </si>
  <si>
    <t>East</t>
  </si>
  <si>
    <t>Start Date</t>
  </si>
  <si>
    <t>Data Source:</t>
  </si>
  <si>
    <t>ICE</t>
  </si>
  <si>
    <t>Source Path:</t>
  </si>
  <si>
    <t>\\pacificorp.us\DFS\PDXCO\CT\SHARED\TRADING\STRUCTURING &amp; PRICING\Databases\ICE Data\</t>
  </si>
  <si>
    <t>End Date</t>
  </si>
  <si>
    <t>Power Tab Curve  Mapping</t>
  </si>
  <si>
    <t>Natural Gas Tab Curve  Mapping</t>
  </si>
  <si>
    <t>PG$E</t>
  </si>
  <si>
    <t>Stanfield</t>
  </si>
  <si>
    <t>Tab Name</t>
  </si>
  <si>
    <t>ICE Curve Name</t>
  </si>
  <si>
    <t>COB HLH</t>
  </si>
  <si>
    <t>COB Peak</t>
  </si>
  <si>
    <t>SoCal</t>
  </si>
  <si>
    <t>SoCal Border</t>
  </si>
  <si>
    <t>Historical Prices</t>
  </si>
  <si>
    <t>Hist Prices</t>
  </si>
  <si>
    <t>COB LLH</t>
  </si>
  <si>
    <t>COB Off-Peak</t>
  </si>
  <si>
    <t>Henry</t>
  </si>
  <si>
    <t>MIDC HLH</t>
  </si>
  <si>
    <t>Mid C Peak</t>
  </si>
  <si>
    <t>Malin</t>
  </si>
  <si>
    <t>MIDC LLH</t>
  </si>
  <si>
    <t>Mid C Off-Peak</t>
  </si>
  <si>
    <t>4C HLH</t>
  </si>
  <si>
    <t>Four Corners Peak</t>
  </si>
  <si>
    <t>San Juan</t>
  </si>
  <si>
    <t>EP-SJ Blanco Pool</t>
  </si>
  <si>
    <t>Ep-Sj Blanco Pool</t>
  </si>
  <si>
    <t>4C LLH</t>
  </si>
  <si>
    <t>Four Corners Off-Peak</t>
  </si>
  <si>
    <t>Opal_New</t>
  </si>
  <si>
    <t>Opal Plant Tailgate</t>
  </si>
  <si>
    <t>Started at 4/12/2011</t>
  </si>
  <si>
    <t>Opal</t>
  </si>
  <si>
    <t>Mead HLH</t>
  </si>
  <si>
    <t>Mead Peak</t>
  </si>
  <si>
    <t>PGandE</t>
  </si>
  <si>
    <t>PG&amp;E - Citygate</t>
  </si>
  <si>
    <t>Mead LLH</t>
  </si>
  <si>
    <t>Mead Off-Peak</t>
  </si>
  <si>
    <t>Mona HLH</t>
  </si>
  <si>
    <t>Mona Peak</t>
  </si>
  <si>
    <t>Mona LLH</t>
  </si>
  <si>
    <t>Mona Off-Peak</t>
  </si>
  <si>
    <t>NP15 HLH</t>
  </si>
  <si>
    <t>NP15 EZ Gen DA LMP Peak</t>
  </si>
  <si>
    <t>NP15 LLH</t>
  </si>
  <si>
    <t>NP15 EZ Gen DA LMP Off-Peak</t>
  </si>
  <si>
    <t>SP15 HLH</t>
  </si>
  <si>
    <t>SP15 EZ Gen DA LMP Peak</t>
  </si>
  <si>
    <t>SP15 LLH</t>
  </si>
  <si>
    <t>SP15 EZ Gen DA LMP Off-Peak</t>
  </si>
  <si>
    <t>PV HLH</t>
  </si>
  <si>
    <t>Palo Verde Peak</t>
  </si>
  <si>
    <t>PV LLH</t>
  </si>
  <si>
    <t>Palo Verde Off-Peak</t>
  </si>
  <si>
    <t>NOB HLH</t>
  </si>
  <si>
    <t>NOB N-S Peak</t>
  </si>
  <si>
    <t>Fuel and L&amp;U (%)</t>
  </si>
  <si>
    <t>Bridger</t>
  </si>
  <si>
    <t>Wyodak</t>
  </si>
  <si>
    <t>Cholla</t>
  </si>
  <si>
    <t>Flat Pricing</t>
  </si>
  <si>
    <t>Hunter / Huntington</t>
  </si>
  <si>
    <t>Johnston</t>
  </si>
  <si>
    <t>Location Basis to Base Price Curve</t>
  </si>
  <si>
    <t>Total Variable Charges ($/MMBtu)</t>
  </si>
  <si>
    <t>Average annual $ / MMBtu:</t>
  </si>
  <si>
    <t>Monthly $ / MMBtu:</t>
  </si>
  <si>
    <t>Sumas</t>
  </si>
  <si>
    <t>Bloomberg</t>
  </si>
  <si>
    <t>Pacific NW</t>
  </si>
  <si>
    <t>Utah</t>
  </si>
  <si>
    <t>Goshen, ID</t>
  </si>
  <si>
    <t>Cheyenne</t>
  </si>
  <si>
    <t>NG_IF_CHEY</t>
  </si>
  <si>
    <t>PG&amp;E</t>
  </si>
  <si>
    <t>NG_NGI_PG&amp;E_CG</t>
  </si>
  <si>
    <t>Southern Oregon/ California</t>
  </si>
  <si>
    <t>WY-NE</t>
  </si>
  <si>
    <t>WY-SW</t>
  </si>
  <si>
    <t>Williams / Northwest Pipeline</t>
  </si>
  <si>
    <t xml:space="preserve">Questar Pipe </t>
  </si>
  <si>
    <t>Questar Overthrust Wamsutter</t>
  </si>
  <si>
    <t>Tallgrass, FKA Kinder Morgan Interstate</t>
  </si>
  <si>
    <t>Average</t>
  </si>
  <si>
    <t>Gas Transmission Northwest</t>
  </si>
  <si>
    <t>Ruby Pipeline</t>
  </si>
  <si>
    <t>Resource Location</t>
  </si>
  <si>
    <t>Naughton</t>
  </si>
  <si>
    <t>Pipeline</t>
  </si>
  <si>
    <t>Base Price Curve</t>
  </si>
  <si>
    <t>Kinder Morgan / El Paso</t>
  </si>
  <si>
    <t>Questar North</t>
  </si>
  <si>
    <t>Questar South</t>
  </si>
  <si>
    <t>WBI Energy</t>
  </si>
  <si>
    <t>IRP 2015 "Brownfield" Conversion</t>
  </si>
  <si>
    <t>Historical data based on vendor data; subject to special notification</t>
  </si>
  <si>
    <t>GREY = Calculated prices derived from OFPC</t>
  </si>
  <si>
    <t>Craig</t>
  </si>
  <si>
    <t>Mead</t>
  </si>
  <si>
    <t>(Assumes full interruptible rate)</t>
  </si>
  <si>
    <t>CGI</t>
  </si>
  <si>
    <t>NG_GD_GTN_KINGSGATE</t>
  </si>
  <si>
    <t>IRP 2017 "Greenfield"</t>
  </si>
  <si>
    <t>Palo Verde HLH</t>
  </si>
  <si>
    <t>Palo Verde LLH</t>
  </si>
  <si>
    <t>Mid-Columbia HLH</t>
  </si>
  <si>
    <t>Mid-Columbia LLH</t>
  </si>
  <si>
    <t>NP 15 HLH</t>
  </si>
  <si>
    <t>NP 15 LLH</t>
  </si>
  <si>
    <t>SP 15 HLH</t>
  </si>
  <si>
    <t>SP 15 LLH</t>
  </si>
  <si>
    <t>Four Corners HLH</t>
  </si>
  <si>
    <t>Four Corners LLH</t>
  </si>
  <si>
    <t>PACEWHLH</t>
  </si>
  <si>
    <t>PACEWLLH</t>
  </si>
  <si>
    <t>PACEUHLH</t>
  </si>
  <si>
    <t>PACEULLH</t>
  </si>
  <si>
    <t>PACWHLH</t>
  </si>
  <si>
    <t>PACWLLH</t>
  </si>
  <si>
    <t>GONDERHLH</t>
  </si>
  <si>
    <t>GONDERLLH</t>
  </si>
  <si>
    <t>MEAD HLH</t>
  </si>
  <si>
    <t>MEAD LLH</t>
  </si>
  <si>
    <t>BORAH (KGB)HLH</t>
  </si>
  <si>
    <t>BORAH (KGB)LLH</t>
  </si>
  <si>
    <t>NOBHLH</t>
  </si>
  <si>
    <t>NOBLLH</t>
  </si>
  <si>
    <t xml:space="preserve">  (Friday)</t>
  </si>
  <si>
    <t/>
  </si>
  <si>
    <t>NG_LD_Kingsgate</t>
  </si>
  <si>
    <t>\\PacifiCorp.us\DFS\PDXCO\CT\SHARED\EndurFPC\</t>
  </si>
  <si>
    <t>NOB Basis</t>
  </si>
  <si>
    <t>Mona Basis</t>
  </si>
  <si>
    <t>Note: this sheet contains the original OFPC spread differentials, and assumes that the post-stress price spreads will remain constant.</t>
  </si>
  <si>
    <t>On Peak</t>
  </si>
  <si>
    <t>Off Peak</t>
  </si>
  <si>
    <t>Month</t>
  </si>
  <si>
    <t>ROLLOVERDAY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</si>
</sst>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quot;* #,##0.00_);_(&quot;$&quot;* \(#,##0.00\);_(&quot;$&quot;* &quot;-&quot;??_);_(@_)"/>
    <numFmt numFmtId="43" formatCode="_(* #,##0.00_);_(* \(#,##0.00\);_(* &quot;-&quot;??_);_(@_)"/>
    <numFmt numFmtId="164" formatCode="mm/dd/yy"/>
    <numFmt numFmtId="165" formatCode="_(&quot;$&quot;* #,##0.000_);_(&quot;$&quot;* \(#,##0.000\);_(&quot;$&quot;* &quot;-&quot;??_);_(@_)"/>
    <numFmt numFmtId="166" formatCode="mmm\ yyyy&quot;   &quot;"/>
    <numFmt numFmtId="167" formatCode="ddd\,\ m/d/yyyy"/>
    <numFmt numFmtId="168" formatCode="[$-409]mmmm\-yy;@"/>
    <numFmt numFmtId="169" formatCode="#,##0.0_);\(#,##0.0\);\-\ ;"/>
    <numFmt numFmtId="170" formatCode="0.0000"/>
    <numFmt numFmtId="171" formatCode="[$-409]d\-mmm;@"/>
    <numFmt numFmtId="172" formatCode="&quot;$&quot;#,##0.00"/>
    <numFmt numFmtId="173" formatCode="0.000%"/>
    <numFmt numFmtId="174" formatCode="_(* #,##0_);_(* \(#,##0\);_(* &quot;-&quot;??_);_(@_)"/>
    <numFmt numFmtId="175" formatCode="0.00000"/>
    <numFmt numFmtId="176" formatCode="_(&quot;$&quot;* #,##0.0000_);_(&quot;$&quot;* \(#,##0.0000\);_(&quot;$&quot;* &quot;-&quot;??_);_(@_)"/>
  </numFmts>
  <fonts count="31" x14ac:knownFonts="1">
    <font>
      <sz val="10"/>
      <name val="Arial"/>
    </font>
    <font>
      <sz val="10"/>
      <name val="Arial"/>
      <family val="2"/>
    </font>
    <font>
      <sz val="8"/>
      <name val="Arial"/>
      <family val="2"/>
    </font>
    <font>
      <sz val="10"/>
      <name val="Arial"/>
      <family val="2"/>
    </font>
    <font>
      <b/>
      <sz val="8"/>
      <color indexed="81"/>
      <name val="Tahoma"/>
      <family val="2"/>
    </font>
    <font>
      <sz val="8"/>
      <color indexed="81"/>
      <name val="Tahoma"/>
      <family val="2"/>
    </font>
    <font>
      <b/>
      <sz val="8"/>
      <name val="Arial"/>
      <family val="2"/>
    </font>
    <font>
      <sz val="8"/>
      <name val="Arial"/>
      <family val="2"/>
    </font>
    <font>
      <b/>
      <sz val="10"/>
      <name val="Arial"/>
      <family val="2"/>
    </font>
    <font>
      <i/>
      <sz val="8"/>
      <name val="Arial"/>
      <family val="2"/>
    </font>
    <font>
      <sz val="10"/>
      <color indexed="12"/>
      <name val="Arial"/>
      <family val="2"/>
    </font>
    <font>
      <sz val="9"/>
      <color indexed="12"/>
      <name val="Arial"/>
      <family val="2"/>
    </font>
    <font>
      <sz val="10"/>
      <color indexed="48"/>
      <name val="Arial"/>
      <family val="2"/>
    </font>
    <font>
      <sz val="16"/>
      <name val="Arial"/>
      <family val="2"/>
    </font>
    <font>
      <b/>
      <i/>
      <sz val="8"/>
      <color indexed="18"/>
      <name val="Helv"/>
    </font>
    <font>
      <sz val="12"/>
      <name val="Times New Roman"/>
      <family val="1"/>
    </font>
    <font>
      <b/>
      <sz val="11"/>
      <color theme="1"/>
      <name val="Calibri"/>
      <family val="2"/>
      <scheme val="minor"/>
    </font>
    <font>
      <u/>
      <sz val="10"/>
      <color theme="10"/>
      <name val="Arial"/>
      <family val="2"/>
    </font>
    <font>
      <sz val="10"/>
      <name val="Times New Roman"/>
      <family val="1"/>
    </font>
    <font>
      <b/>
      <sz val="9"/>
      <name val="Arial"/>
      <family val="2"/>
    </font>
    <font>
      <b/>
      <sz val="10"/>
      <name val="Times New Roman"/>
      <family val="1"/>
    </font>
    <font>
      <sz val="6"/>
      <name val="Arial"/>
      <family val="2"/>
    </font>
    <font>
      <b/>
      <sz val="8"/>
      <name val="Times New Roman"/>
      <family val="1"/>
    </font>
    <font>
      <sz val="8"/>
      <name val="Times New Roman"/>
      <family val="1"/>
    </font>
    <font>
      <b/>
      <i/>
      <sz val="10"/>
      <name val="Times New Roman"/>
      <family val="1"/>
    </font>
    <font>
      <b/>
      <sz val="7"/>
      <color rgb="FFFF0000"/>
      <name val="Arial"/>
      <family val="2"/>
    </font>
    <font>
      <sz val="8"/>
      <color rgb="FFFF0000"/>
      <name val="Arial"/>
      <family val="2"/>
    </font>
    <font>
      <sz val="9"/>
      <color indexed="81"/>
      <name val="Tahoma"/>
      <family val="2"/>
    </font>
    <font>
      <b/>
      <sz val="9"/>
      <color indexed="81"/>
      <name val="Tahoma"/>
      <family val="2"/>
    </font>
    <font>
      <sz val="10"/>
      <color rgb="FFFF0000"/>
      <name val="Arial"/>
      <family val="2"/>
    </font>
    <font>
      <b/>
      <sz val="8"/>
      <color rgb="FF7030A0"/>
      <name val="Arial"/>
      <family val="2"/>
    </font>
  </fonts>
  <fills count="18">
    <fill>
      <patternFill patternType="none"/>
    </fill>
    <fill>
      <patternFill patternType="gray125"/>
    </fill>
    <fill>
      <patternFill patternType="solid">
        <fgColor indexed="44"/>
        <bgColor indexed="64"/>
      </patternFill>
    </fill>
    <fill>
      <patternFill patternType="solid">
        <fgColor indexed="42"/>
        <bgColor indexed="64"/>
      </patternFill>
    </fill>
    <fill>
      <patternFill patternType="solid">
        <fgColor indexed="41"/>
        <bgColor indexed="64"/>
      </patternFill>
    </fill>
    <fill>
      <patternFill patternType="solid">
        <fgColor indexed="48"/>
        <bgColor indexed="64"/>
      </patternFill>
    </fill>
    <fill>
      <patternFill patternType="solid">
        <fgColor indexed="43"/>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rgb="FFFFFF99"/>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79998168889431442"/>
        <bgColor indexed="64"/>
      </patternFill>
    </fill>
  </fills>
  <borders count="24">
    <border>
      <left/>
      <right/>
      <top/>
      <bottom/>
      <diagonal/>
    </border>
    <border>
      <left style="thin">
        <color indexed="64"/>
      </left>
      <right/>
      <top/>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ck">
        <color indexed="64"/>
      </left>
      <right style="thick">
        <color indexed="64"/>
      </right>
      <top/>
      <bottom/>
      <diagonal/>
    </border>
    <border>
      <left style="thick">
        <color indexed="64"/>
      </left>
      <right style="thick">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thin">
        <color indexed="64"/>
      </top>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s>
  <cellStyleXfs count="15">
    <xf numFmtId="0" fontId="0" fillId="2" borderId="0"/>
    <xf numFmtId="43" fontId="1" fillId="0" borderId="0" applyFont="0" applyFill="0" applyBorder="0" applyAlignment="0" applyProtection="0"/>
    <xf numFmtId="44" fontId="1" fillId="0" borderId="0" applyFont="0" applyFill="0" applyBorder="0" applyAlignment="0" applyProtection="0"/>
    <xf numFmtId="0" fontId="14" fillId="0" borderId="0" applyNumberFormat="0" applyFill="0" applyBorder="0" applyAlignment="0">
      <protection locked="0"/>
    </xf>
    <xf numFmtId="0" fontId="1" fillId="0" borderId="0"/>
    <xf numFmtId="169" fontId="15" fillId="0" borderId="0" applyFont="0" applyFill="0" applyBorder="0" applyProtection="0"/>
    <xf numFmtId="9" fontId="1" fillId="0" borderId="0" applyFont="0" applyFill="0" applyBorder="0" applyAlignment="0" applyProtection="0"/>
    <xf numFmtId="0" fontId="17" fillId="2" borderId="0" applyNumberFormat="0" applyFill="0" applyBorder="0" applyAlignment="0" applyProtection="0"/>
    <xf numFmtId="0" fontId="1" fillId="2"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 fillId="2" borderId="0"/>
  </cellStyleXfs>
  <cellXfs count="357">
    <xf numFmtId="0" fontId="0" fillId="2" borderId="0" xfId="0"/>
    <xf numFmtId="0" fontId="2" fillId="0" borderId="0" xfId="0" applyFont="1" applyFill="1"/>
    <xf numFmtId="4" fontId="2" fillId="3" borderId="1" xfId="2" applyNumberFormat="1" applyFont="1" applyFill="1" applyBorder="1"/>
    <xf numFmtId="4" fontId="2" fillId="3" borderId="0" xfId="2" applyNumberFormat="1" applyFont="1" applyFill="1"/>
    <xf numFmtId="4" fontId="2" fillId="4" borderId="1" xfId="2" applyNumberFormat="1" applyFont="1" applyFill="1" applyBorder="1"/>
    <xf numFmtId="4" fontId="2" fillId="4" borderId="0" xfId="2" applyNumberFormat="1" applyFont="1" applyFill="1"/>
    <xf numFmtId="4" fontId="2" fillId="3" borderId="1" xfId="0" applyNumberFormat="1" applyFont="1" applyFill="1" applyBorder="1"/>
    <xf numFmtId="4" fontId="2" fillId="3" borderId="0" xfId="0" applyNumberFormat="1" applyFont="1" applyFill="1"/>
    <xf numFmtId="4" fontId="2" fillId="3" borderId="0" xfId="2" applyNumberFormat="1" applyFont="1" applyFill="1" applyBorder="1"/>
    <xf numFmtId="4" fontId="2" fillId="4" borderId="1" xfId="0" applyNumberFormat="1" applyFont="1" applyFill="1" applyBorder="1"/>
    <xf numFmtId="4" fontId="2" fillId="4" borderId="0" xfId="0" applyNumberFormat="1" applyFont="1" applyFill="1"/>
    <xf numFmtId="0" fontId="2" fillId="3" borderId="6" xfId="0" applyFont="1" applyFill="1" applyBorder="1" applyAlignment="1">
      <alignment horizontal="center"/>
    </xf>
    <xf numFmtId="0" fontId="2" fillId="4" borderId="6" xfId="0" applyFont="1" applyFill="1" applyBorder="1" applyAlignment="1">
      <alignment horizontal="center"/>
    </xf>
    <xf numFmtId="0" fontId="1" fillId="0" borderId="0" xfId="4"/>
    <xf numFmtId="0" fontId="1" fillId="0" borderId="0" xfId="4" applyFont="1"/>
    <xf numFmtId="0" fontId="2" fillId="5" borderId="9" xfId="0" applyFont="1" applyFill="1" applyBorder="1"/>
    <xf numFmtId="0" fontId="2" fillId="5" borderId="9" xfId="0" applyFont="1" applyFill="1" applyBorder="1" applyAlignment="1">
      <alignment horizontal="center"/>
    </xf>
    <xf numFmtId="0" fontId="2" fillId="5" borderId="10" xfId="0" applyFont="1" applyFill="1" applyBorder="1"/>
    <xf numFmtId="0" fontId="2" fillId="6" borderId="4" xfId="0" applyFont="1" applyFill="1" applyBorder="1"/>
    <xf numFmtId="0" fontId="2" fillId="6" borderId="4" xfId="0" applyFont="1" applyFill="1" applyBorder="1" applyAlignment="1">
      <alignment horizontal="center"/>
    </xf>
    <xf numFmtId="0" fontId="2" fillId="6" borderId="11" xfId="0" applyFont="1" applyFill="1" applyBorder="1" applyAlignment="1">
      <alignment horizontal="center"/>
    </xf>
    <xf numFmtId="0" fontId="6" fillId="6" borderId="11" xfId="0" applyFont="1" applyFill="1" applyBorder="1" applyAlignment="1">
      <alignment horizontal="center" wrapText="1"/>
    </xf>
    <xf numFmtId="0" fontId="6" fillId="6" borderId="4" xfId="0" applyFont="1" applyFill="1" applyBorder="1" applyAlignment="1">
      <alignment horizontal="center"/>
    </xf>
    <xf numFmtId="4" fontId="2" fillId="6" borderId="4" xfId="2" applyNumberFormat="1" applyFont="1" applyFill="1" applyBorder="1"/>
    <xf numFmtId="4" fontId="2" fillId="6" borderId="4" xfId="0" applyNumberFormat="1" applyFont="1" applyFill="1" applyBorder="1"/>
    <xf numFmtId="0" fontId="2" fillId="6" borderId="0" xfId="0" applyFont="1" applyFill="1" applyBorder="1"/>
    <xf numFmtId="0" fontId="2" fillId="6" borderId="0" xfId="0" applyFont="1" applyFill="1" applyBorder="1" applyAlignment="1">
      <alignment horizontal="center"/>
    </xf>
    <xf numFmtId="0" fontId="6" fillId="6" borderId="0" xfId="0" applyFont="1" applyFill="1" applyBorder="1" applyAlignment="1">
      <alignment horizontal="center"/>
    </xf>
    <xf numFmtId="4" fontId="2" fillId="6" borderId="0" xfId="2" applyNumberFormat="1" applyFont="1" applyFill="1" applyBorder="1"/>
    <xf numFmtId="4" fontId="2" fillId="6" borderId="0" xfId="0" applyNumberFormat="1" applyFont="1" applyFill="1" applyBorder="1"/>
    <xf numFmtId="4" fontId="2" fillId="6" borderId="4" xfId="1" applyNumberFormat="1" applyFont="1" applyFill="1" applyBorder="1"/>
    <xf numFmtId="4" fontId="2" fillId="6" borderId="0" xfId="1" applyNumberFormat="1" applyFont="1" applyFill="1" applyBorder="1"/>
    <xf numFmtId="0" fontId="2" fillId="7" borderId="3" xfId="0" applyFont="1" applyFill="1" applyBorder="1"/>
    <xf numFmtId="0" fontId="2" fillId="7" borderId="3" xfId="0" applyFont="1" applyFill="1" applyBorder="1" applyAlignment="1">
      <alignment horizontal="center"/>
    </xf>
    <xf numFmtId="0" fontId="2" fillId="7" borderId="6" xfId="0" applyFont="1" applyFill="1" applyBorder="1" applyAlignment="1">
      <alignment horizontal="center"/>
    </xf>
    <xf numFmtId="0" fontId="6" fillId="7" borderId="6" xfId="0" applyFont="1" applyFill="1" applyBorder="1" applyAlignment="1">
      <alignment horizontal="center" wrapText="1"/>
    </xf>
    <xf numFmtId="0" fontId="6" fillId="7" borderId="3" xfId="0" applyFont="1" applyFill="1" applyBorder="1" applyAlignment="1">
      <alignment horizontal="center"/>
    </xf>
    <xf numFmtId="4" fontId="2" fillId="7" borderId="3" xfId="2" applyNumberFormat="1" applyFont="1" applyFill="1" applyBorder="1"/>
    <xf numFmtId="4" fontId="2" fillId="7" borderId="3" xfId="0" applyNumberFormat="1" applyFont="1" applyFill="1" applyBorder="1"/>
    <xf numFmtId="4" fontId="2" fillId="7" borderId="3" xfId="1" applyNumberFormat="1" applyFont="1" applyFill="1" applyBorder="1"/>
    <xf numFmtId="0" fontId="1" fillId="0" borderId="0" xfId="4" applyBorder="1"/>
    <xf numFmtId="168" fontId="0" fillId="4" borderId="5" xfId="0" applyNumberFormat="1" applyFill="1" applyBorder="1"/>
    <xf numFmtId="14" fontId="0" fillId="4" borderId="5" xfId="0" applyNumberFormat="1" applyFill="1" applyBorder="1"/>
    <xf numFmtId="168" fontId="0" fillId="4" borderId="3" xfId="0" applyNumberFormat="1" applyFill="1" applyBorder="1"/>
    <xf numFmtId="14" fontId="0" fillId="4" borderId="3" xfId="0" applyNumberFormat="1" applyFill="1" applyBorder="1"/>
    <xf numFmtId="168" fontId="0" fillId="4" borderId="6" xfId="0" applyNumberFormat="1" applyFill="1" applyBorder="1"/>
    <xf numFmtId="14" fontId="0" fillId="4" borderId="6" xfId="0" applyNumberFormat="1" applyFill="1" applyBorder="1"/>
    <xf numFmtId="0" fontId="13" fillId="0" borderId="0" xfId="4" applyFont="1"/>
    <xf numFmtId="14" fontId="1" fillId="0" borderId="0" xfId="4" applyNumberFormat="1"/>
    <xf numFmtId="0" fontId="1" fillId="0" borderId="0" xfId="4" applyBorder="1" applyAlignment="1">
      <alignment horizontal="center" wrapText="1"/>
    </xf>
    <xf numFmtId="0" fontId="1" fillId="0" borderId="0" xfId="4" applyAlignment="1">
      <alignment horizontal="center" wrapText="1"/>
    </xf>
    <xf numFmtId="0" fontId="8" fillId="2" borderId="7" xfId="0" applyFont="1" applyFill="1" applyBorder="1" applyAlignment="1">
      <alignment horizontal="center" wrapText="1"/>
    </xf>
    <xf numFmtId="14" fontId="8" fillId="2" borderId="7" xfId="0" applyNumberFormat="1" applyFont="1" applyFill="1" applyBorder="1" applyAlignment="1">
      <alignment horizontal="center" wrapText="1"/>
    </xf>
    <xf numFmtId="168" fontId="0" fillId="2" borderId="6" xfId="0" applyNumberFormat="1" applyFill="1" applyBorder="1"/>
    <xf numFmtId="168" fontId="0" fillId="2" borderId="5" xfId="0" applyNumberFormat="1" applyFill="1" applyBorder="1"/>
    <xf numFmtId="168" fontId="0" fillId="2" borderId="3" xfId="0" applyNumberFormat="1" applyFill="1" applyBorder="1"/>
    <xf numFmtId="14" fontId="0" fillId="2" borderId="3" xfId="0" applyNumberFormat="1" applyFill="1" applyBorder="1"/>
    <xf numFmtId="14" fontId="0" fillId="2" borderId="5" xfId="0" applyNumberFormat="1" applyFill="1" applyBorder="1"/>
    <xf numFmtId="14" fontId="0" fillId="2" borderId="6" xfId="0" applyNumberFormat="1" applyFill="1" applyBorder="1"/>
    <xf numFmtId="164" fontId="0" fillId="2" borderId="12" xfId="0" applyNumberFormat="1" applyBorder="1"/>
    <xf numFmtId="164" fontId="0" fillId="2" borderId="1" xfId="0" applyNumberFormat="1" applyBorder="1"/>
    <xf numFmtId="164" fontId="0" fillId="2" borderId="13" xfId="0" applyNumberFormat="1" applyBorder="1"/>
    <xf numFmtId="164" fontId="0" fillId="7" borderId="1" xfId="0" applyNumberFormat="1" applyFill="1" applyBorder="1"/>
    <xf numFmtId="14" fontId="0" fillId="0" borderId="0" xfId="0" applyNumberFormat="1" applyFill="1"/>
    <xf numFmtId="0" fontId="0" fillId="0" borderId="0" xfId="0" applyFill="1"/>
    <xf numFmtId="0" fontId="16" fillId="8" borderId="7" xfId="0" applyFont="1" applyFill="1" applyBorder="1" applyAlignment="1">
      <alignment horizontal="center"/>
    </xf>
    <xf numFmtId="0" fontId="2" fillId="2" borderId="0" xfId="0" applyFont="1" applyAlignment="1">
      <alignment horizontal="center"/>
    </xf>
    <xf numFmtId="0" fontId="2" fillId="9" borderId="0" xfId="0" applyFont="1" applyFill="1" applyAlignment="1">
      <alignment horizontal="center"/>
    </xf>
    <xf numFmtId="0" fontId="2" fillId="10" borderId="7" xfId="0" applyFont="1" applyFill="1" applyBorder="1"/>
    <xf numFmtId="0" fontId="2" fillId="10" borderId="7" xfId="0" applyFont="1" applyFill="1" applyBorder="1" applyAlignment="1">
      <alignment horizontal="center"/>
    </xf>
    <xf numFmtId="0" fontId="2" fillId="3" borderId="6" xfId="0" applyFont="1" applyFill="1" applyBorder="1" applyAlignment="1">
      <alignment horizontal="left"/>
    </xf>
    <xf numFmtId="0" fontId="2" fillId="4" borderId="6" xfId="0" applyFont="1" applyFill="1" applyBorder="1" applyAlignment="1">
      <alignment horizontal="left"/>
    </xf>
    <xf numFmtId="0" fontId="16" fillId="8" borderId="0" xfId="0" applyFont="1" applyFill="1" applyBorder="1" applyAlignment="1">
      <alignment horizontal="left"/>
    </xf>
    <xf numFmtId="4" fontId="2" fillId="3" borderId="4" xfId="2" applyNumberFormat="1" applyFont="1" applyFill="1" applyBorder="1"/>
    <xf numFmtId="4" fontId="2" fillId="3" borderId="4" xfId="0" applyNumberFormat="1" applyFont="1" applyFill="1" applyBorder="1"/>
    <xf numFmtId="4" fontId="2" fillId="4" borderId="4" xfId="2" applyNumberFormat="1" applyFont="1" applyFill="1" applyBorder="1"/>
    <xf numFmtId="4" fontId="2" fillId="4" borderId="4" xfId="0" applyNumberFormat="1" applyFont="1" applyFill="1" applyBorder="1"/>
    <xf numFmtId="14" fontId="17" fillId="0" borderId="0" xfId="7" applyNumberFormat="1" applyFill="1" applyAlignment="1">
      <alignment horizontal="left"/>
    </xf>
    <xf numFmtId="0" fontId="1" fillId="2" borderId="0" xfId="8"/>
    <xf numFmtId="14" fontId="2" fillId="2" borderId="0" xfId="8" applyNumberFormat="1" applyFont="1" applyFill="1" applyAlignment="1">
      <alignment horizontal="center"/>
    </xf>
    <xf numFmtId="0" fontId="2" fillId="2" borderId="0" xfId="8" applyFont="1" applyFill="1" applyAlignment="1">
      <alignment horizontal="center"/>
    </xf>
    <xf numFmtId="0" fontId="2" fillId="3" borderId="5" xfId="8" applyFont="1" applyFill="1" applyBorder="1" applyAlignment="1">
      <alignment horizontal="center"/>
    </xf>
    <xf numFmtId="0" fontId="2" fillId="4" borderId="5" xfId="8" applyFont="1" applyFill="1" applyBorder="1" applyAlignment="1">
      <alignment horizontal="center"/>
    </xf>
    <xf numFmtId="0" fontId="2" fillId="4" borderId="1" xfId="8" applyFont="1" applyFill="1" applyBorder="1"/>
    <xf numFmtId="0" fontId="2" fillId="4" borderId="0" xfId="8" applyFont="1" applyFill="1"/>
    <xf numFmtId="0" fontId="2" fillId="3" borderId="1" xfId="8" applyFont="1" applyFill="1" applyBorder="1"/>
    <xf numFmtId="0" fontId="2" fillId="3" borderId="0" xfId="8" applyFont="1" applyFill="1"/>
    <xf numFmtId="0" fontId="2" fillId="5" borderId="15" xfId="8" applyFont="1" applyFill="1" applyBorder="1"/>
    <xf numFmtId="0" fontId="2" fillId="0" borderId="0" xfId="8" applyFont="1" applyFill="1"/>
    <xf numFmtId="0" fontId="1" fillId="2" borderId="0" xfId="8" applyFill="1"/>
    <xf numFmtId="0" fontId="8" fillId="2" borderId="0" xfId="8" applyFont="1" applyFill="1" applyBorder="1" applyAlignment="1">
      <alignment horizontal="center"/>
    </xf>
    <xf numFmtId="14" fontId="1" fillId="8" borderId="0" xfId="8" applyNumberFormat="1" applyFill="1"/>
    <xf numFmtId="0" fontId="8" fillId="2" borderId="0" xfId="8" applyFont="1" applyFill="1" applyAlignment="1">
      <alignment horizontal="right"/>
    </xf>
    <xf numFmtId="0" fontId="2" fillId="3" borderId="12" xfId="8" applyFont="1" applyFill="1" applyBorder="1" applyAlignment="1">
      <alignment horizontal="center"/>
    </xf>
    <xf numFmtId="0" fontId="1" fillId="5" borderId="16" xfId="8" applyFill="1" applyBorder="1" applyAlignment="1">
      <alignment horizontal="center"/>
    </xf>
    <xf numFmtId="0" fontId="19" fillId="0" borderId="0" xfId="8" applyFont="1" applyFill="1" applyAlignment="1">
      <alignment horizontal="center"/>
    </xf>
    <xf numFmtId="0" fontId="2" fillId="3" borderId="3" xfId="8" applyFont="1" applyFill="1" applyBorder="1" applyAlignment="1">
      <alignment horizontal="center"/>
    </xf>
    <xf numFmtId="0" fontId="2" fillId="4" borderId="3" xfId="8" applyFont="1" applyFill="1" applyBorder="1" applyAlignment="1">
      <alignment horizontal="center"/>
    </xf>
    <xf numFmtId="0" fontId="2" fillId="3" borderId="1" xfId="8" applyFont="1" applyFill="1" applyBorder="1" applyAlignment="1">
      <alignment horizontal="center"/>
    </xf>
    <xf numFmtId="0" fontId="11" fillId="2" borderId="0" xfId="8" applyFont="1" applyFill="1" applyBorder="1" applyAlignment="1">
      <alignment horizontal="center" vertical="top"/>
    </xf>
    <xf numFmtId="0" fontId="9" fillId="2" borderId="0" xfId="8" applyFont="1" applyFill="1" applyBorder="1" applyAlignment="1">
      <alignment horizontal="center"/>
    </xf>
    <xf numFmtId="0" fontId="2" fillId="3" borderId="6" xfId="8" applyFont="1" applyFill="1" applyBorder="1" applyAlignment="1">
      <alignment horizontal="center"/>
    </xf>
    <xf numFmtId="0" fontId="2" fillId="4" borderId="6" xfId="8" applyFont="1" applyFill="1" applyBorder="1" applyAlignment="1">
      <alignment horizontal="center"/>
    </xf>
    <xf numFmtId="0" fontId="2" fillId="3" borderId="13" xfId="8" applyFont="1" applyFill="1" applyBorder="1" applyAlignment="1">
      <alignment horizontal="center"/>
    </xf>
    <xf numFmtId="0" fontId="1" fillId="2" borderId="0" xfId="8" applyFill="1" applyBorder="1" applyAlignment="1">
      <alignment horizontal="center"/>
    </xf>
    <xf numFmtId="167" fontId="12" fillId="2" borderId="4" xfId="8" applyNumberFormat="1" applyFont="1" applyFill="1" applyBorder="1" applyAlignment="1">
      <alignment horizontal="center" vertical="center"/>
    </xf>
    <xf numFmtId="0" fontId="2" fillId="3" borderId="0" xfId="8" applyFont="1" applyFill="1" applyBorder="1" applyAlignment="1">
      <alignment horizontal="center"/>
    </xf>
    <xf numFmtId="0" fontId="2" fillId="4" borderId="1" xfId="8" applyFont="1" applyFill="1" applyBorder="1" applyAlignment="1">
      <alignment horizontal="center"/>
    </xf>
    <xf numFmtId="0" fontId="2" fillId="4" borderId="0" xfId="8" applyFont="1" applyFill="1" applyBorder="1" applyAlignment="1">
      <alignment horizontal="center"/>
    </xf>
    <xf numFmtId="0" fontId="2" fillId="4" borderId="4" xfId="8" applyFont="1" applyFill="1" applyBorder="1" applyAlignment="1">
      <alignment horizontal="center"/>
    </xf>
    <xf numFmtId="0" fontId="1" fillId="0" borderId="0" xfId="8" applyFill="1"/>
    <xf numFmtId="0" fontId="6" fillId="2" borderId="0" xfId="8" applyFont="1" applyFill="1" applyBorder="1" applyAlignment="1">
      <alignment wrapText="1"/>
    </xf>
    <xf numFmtId="0" fontId="6" fillId="2" borderId="0" xfId="8" applyFont="1" applyFill="1" applyBorder="1" applyAlignment="1">
      <alignment horizontal="center" wrapText="1"/>
    </xf>
    <xf numFmtId="16" fontId="2" fillId="2" borderId="0" xfId="8" applyNumberFormat="1" applyFont="1" applyFill="1" applyBorder="1" applyAlignment="1">
      <alignment horizontal="center" wrapText="1"/>
    </xf>
    <xf numFmtId="0" fontId="1" fillId="2" borderId="0" xfId="8" applyFont="1" applyFill="1" applyBorder="1" applyAlignment="1">
      <alignment horizontal="right" wrapText="1"/>
    </xf>
    <xf numFmtId="0" fontId="6" fillId="5" borderId="16" xfId="8" applyFont="1" applyFill="1" applyBorder="1" applyAlignment="1">
      <alignment wrapText="1"/>
    </xf>
    <xf numFmtId="0" fontId="2" fillId="2" borderId="0" xfId="8" applyFont="1" applyFill="1" applyBorder="1" applyAlignment="1">
      <alignment horizontal="center"/>
    </xf>
    <xf numFmtId="0" fontId="6" fillId="2" borderId="0" xfId="8" applyFont="1" applyFill="1" applyBorder="1" applyAlignment="1">
      <alignment horizontal="center"/>
    </xf>
    <xf numFmtId="16" fontId="2" fillId="2" borderId="0" xfId="8" applyNumberFormat="1" applyFont="1" applyFill="1" applyBorder="1" applyAlignment="1">
      <alignment horizontal="center"/>
    </xf>
    <xf numFmtId="0" fontId="2" fillId="5" borderId="16" xfId="8" applyFont="1" applyFill="1" applyBorder="1" applyAlignment="1">
      <alignment horizontal="center"/>
    </xf>
    <xf numFmtId="0" fontId="6" fillId="2" borderId="2" xfId="8" applyFont="1" applyFill="1" applyBorder="1" applyAlignment="1">
      <alignment horizontal="center"/>
    </xf>
    <xf numFmtId="171" fontId="6" fillId="2" borderId="11" xfId="8" applyNumberFormat="1" applyFont="1" applyFill="1" applyBorder="1" applyAlignment="1">
      <alignment horizontal="right"/>
    </xf>
    <xf numFmtId="0" fontId="2" fillId="4" borderId="13" xfId="8" applyFont="1" applyFill="1" applyBorder="1" applyAlignment="1">
      <alignment horizontal="center"/>
    </xf>
    <xf numFmtId="0" fontId="2" fillId="4" borderId="11" xfId="8" applyFont="1" applyFill="1" applyBorder="1" applyAlignment="1">
      <alignment horizontal="center"/>
    </xf>
    <xf numFmtId="0" fontId="2" fillId="3" borderId="11" xfId="8" applyFont="1" applyFill="1" applyBorder="1" applyAlignment="1">
      <alignment horizontal="center"/>
    </xf>
    <xf numFmtId="0" fontId="2" fillId="4" borderId="2" xfId="8" applyFont="1" applyFill="1" applyBorder="1" applyAlignment="1">
      <alignment horizontal="center"/>
    </xf>
    <xf numFmtId="0" fontId="2" fillId="3" borderId="2" xfId="8" applyFont="1" applyFill="1" applyBorder="1" applyAlignment="1">
      <alignment horizontal="center"/>
    </xf>
    <xf numFmtId="0" fontId="1" fillId="0" borderId="0" xfId="8" applyFill="1" applyBorder="1" applyAlignment="1">
      <alignment horizontal="center"/>
    </xf>
    <xf numFmtId="164" fontId="2" fillId="2" borderId="17" xfId="10" applyNumberFormat="1" applyFont="1" applyFill="1" applyBorder="1" applyAlignment="1">
      <alignment horizontal="center"/>
    </xf>
    <xf numFmtId="164" fontId="2" fillId="8" borderId="0" xfId="10" applyNumberFormat="1" applyFont="1" applyFill="1" applyBorder="1" applyAlignment="1">
      <alignment horizontal="center"/>
    </xf>
    <xf numFmtId="164" fontId="2" fillId="2" borderId="0" xfId="10" applyNumberFormat="1" applyFont="1" applyFill="1" applyBorder="1" applyAlignment="1">
      <alignment horizontal="center"/>
    </xf>
    <xf numFmtId="166" fontId="2" fillId="2" borderId="0" xfId="11" applyNumberFormat="1" applyFont="1" applyFill="1" applyBorder="1" applyAlignment="1">
      <alignment horizontal="right"/>
    </xf>
    <xf numFmtId="0" fontId="6" fillId="0" borderId="0" xfId="8" applyFont="1" applyFill="1" applyBorder="1" applyAlignment="1">
      <alignment wrapText="1"/>
    </xf>
    <xf numFmtId="164" fontId="2" fillId="2" borderId="0" xfId="10" applyNumberFormat="1" applyFont="1" applyFill="1" applyAlignment="1">
      <alignment horizontal="center"/>
    </xf>
    <xf numFmtId="172" fontId="2" fillId="3" borderId="1" xfId="12" applyNumberFormat="1" applyFont="1" applyFill="1" applyBorder="1"/>
    <xf numFmtId="172" fontId="2" fillId="7" borderId="1" xfId="12" applyNumberFormat="1" applyFont="1" applyFill="1" applyBorder="1" applyAlignment="1">
      <alignment horizontal="center"/>
    </xf>
    <xf numFmtId="0" fontId="2" fillId="0" borderId="0" xfId="8" applyFont="1" applyFill="1" applyAlignment="1">
      <alignment horizontal="center"/>
    </xf>
    <xf numFmtId="172" fontId="2" fillId="0" borderId="0" xfId="8" applyNumberFormat="1" applyFont="1" applyFill="1" applyAlignment="1">
      <alignment horizontal="center"/>
    </xf>
    <xf numFmtId="0" fontId="2" fillId="0" borderId="0" xfId="0" applyFont="1" applyFill="1" applyBorder="1"/>
    <xf numFmtId="0" fontId="2" fillId="0" borderId="0" xfId="0" applyFont="1" applyFill="1" applyBorder="1" applyAlignment="1">
      <alignment horizontal="center"/>
    </xf>
    <xf numFmtId="0" fontId="6" fillId="0" borderId="0" xfId="0" applyFont="1" applyFill="1" applyBorder="1" applyAlignment="1">
      <alignment horizontal="center" wrapText="1"/>
    </xf>
    <xf numFmtId="0" fontId="0" fillId="8" borderId="0" xfId="0" applyFill="1"/>
    <xf numFmtId="0" fontId="18" fillId="2" borderId="0" xfId="0" applyFont="1"/>
    <xf numFmtId="0" fontId="6" fillId="0" borderId="0" xfId="0" applyFont="1" applyFill="1" applyBorder="1" applyAlignment="1">
      <alignment horizontal="center"/>
    </xf>
    <xf numFmtId="0" fontId="18" fillId="0" borderId="0" xfId="0" applyFont="1" applyFill="1"/>
    <xf numFmtId="0" fontId="0" fillId="11" borderId="0" xfId="0" applyFill="1"/>
    <xf numFmtId="172" fontId="0" fillId="0" borderId="0" xfId="0" applyNumberFormat="1" applyFill="1" applyAlignment="1">
      <alignment horizontal="center"/>
    </xf>
    <xf numFmtId="0" fontId="0" fillId="0" borderId="0" xfId="0" applyFill="1" applyAlignment="1">
      <alignment horizontal="center"/>
    </xf>
    <xf numFmtId="4" fontId="2" fillId="9" borderId="1" xfId="2" applyNumberFormat="1" applyFont="1" applyFill="1" applyBorder="1"/>
    <xf numFmtId="4" fontId="2" fillId="9" borderId="4" xfId="2" applyNumberFormat="1" applyFont="1" applyFill="1" applyBorder="1"/>
    <xf numFmtId="4" fontId="2" fillId="0" borderId="0" xfId="0" applyNumberFormat="1" applyFont="1" applyFill="1" applyBorder="1"/>
    <xf numFmtId="4" fontId="2" fillId="0" borderId="0" xfId="0" applyNumberFormat="1" applyFont="1" applyFill="1"/>
    <xf numFmtId="170" fontId="2" fillId="0" borderId="0" xfId="0" applyNumberFormat="1" applyFont="1" applyFill="1" applyBorder="1" applyAlignment="1">
      <alignment horizontal="center"/>
    </xf>
    <xf numFmtId="0" fontId="0" fillId="0" borderId="0" xfId="0" applyFill="1" applyAlignment="1">
      <alignment horizontal="right"/>
    </xf>
    <xf numFmtId="0" fontId="0" fillId="0" borderId="0" xfId="0" applyFill="1" applyBorder="1" applyAlignment="1">
      <alignment horizontal="center"/>
    </xf>
    <xf numFmtId="0" fontId="6" fillId="0" borderId="0" xfId="0" applyFont="1" applyFill="1" applyBorder="1" applyAlignment="1">
      <alignment wrapText="1"/>
    </xf>
    <xf numFmtId="0" fontId="0" fillId="0" borderId="0" xfId="0" applyFill="1" applyBorder="1"/>
    <xf numFmtId="4" fontId="2" fillId="0" borderId="0" xfId="2" applyNumberFormat="1" applyFont="1" applyFill="1" applyBorder="1"/>
    <xf numFmtId="4" fontId="2" fillId="0" borderId="0" xfId="2" applyNumberFormat="1" applyFont="1" applyFill="1" applyBorder="1" applyAlignment="1">
      <alignment horizontal="center"/>
    </xf>
    <xf numFmtId="0" fontId="21" fillId="0" borderId="0" xfId="0" applyFont="1" applyFill="1" applyAlignment="1">
      <alignment wrapText="1"/>
    </xf>
    <xf numFmtId="0" fontId="21" fillId="0" borderId="0" xfId="0" applyFont="1" applyFill="1" applyBorder="1" applyAlignment="1">
      <alignment wrapText="1"/>
    </xf>
    <xf numFmtId="0" fontId="1" fillId="0" borderId="0" xfId="0" applyFont="1" applyFill="1" applyAlignment="1">
      <alignment wrapText="1"/>
    </xf>
    <xf numFmtId="4" fontId="2" fillId="0" borderId="0" xfId="0" applyNumberFormat="1" applyFont="1" applyFill="1" applyBorder="1" applyAlignment="1">
      <alignment horizontal="center"/>
    </xf>
    <xf numFmtId="43" fontId="2" fillId="0" borderId="0" xfId="1" applyFont="1" applyFill="1" applyBorder="1" applyAlignment="1">
      <alignment horizontal="center"/>
    </xf>
    <xf numFmtId="0" fontId="2" fillId="0" borderId="0" xfId="0" applyFont="1" applyFill="1" applyAlignment="1">
      <alignment wrapText="1"/>
    </xf>
    <xf numFmtId="4" fontId="2" fillId="9" borderId="0" xfId="2" applyNumberFormat="1" applyFont="1" applyFill="1" applyBorder="1"/>
    <xf numFmtId="0" fontId="2" fillId="10" borderId="4" xfId="0" applyFont="1" applyFill="1" applyBorder="1"/>
    <xf numFmtId="174" fontId="0" fillId="0" borderId="0" xfId="1" applyNumberFormat="1" applyFont="1"/>
    <xf numFmtId="10" fontId="0" fillId="0" borderId="0" xfId="6" applyNumberFormat="1" applyFont="1" applyFill="1"/>
    <xf numFmtId="43" fontId="2" fillId="0" borderId="0" xfId="1" applyFont="1" applyFill="1" applyBorder="1"/>
    <xf numFmtId="0" fontId="18" fillId="12" borderId="1" xfId="0" applyFont="1" applyFill="1" applyBorder="1"/>
    <xf numFmtId="0" fontId="18" fillId="12" borderId="0" xfId="0" applyFont="1" applyFill="1" applyBorder="1"/>
    <xf numFmtId="170" fontId="18" fillId="12" borderId="0" xfId="0" applyNumberFormat="1" applyFont="1" applyFill="1" applyBorder="1"/>
    <xf numFmtId="14" fontId="18" fillId="12" borderId="0" xfId="0" applyNumberFormat="1" applyFont="1" applyFill="1" applyBorder="1"/>
    <xf numFmtId="0" fontId="23" fillId="12" borderId="1" xfId="0" applyFont="1" applyFill="1" applyBorder="1"/>
    <xf numFmtId="0" fontId="23" fillId="12" borderId="0" xfId="0" applyFont="1" applyFill="1" applyBorder="1"/>
    <xf numFmtId="0" fontId="18" fillId="0" borderId="0" xfId="0" applyFont="1" applyFill="1" applyBorder="1"/>
    <xf numFmtId="170" fontId="18" fillId="0" borderId="0" xfId="0" applyNumberFormat="1" applyFont="1" applyFill="1" applyBorder="1"/>
    <xf numFmtId="0" fontId="8" fillId="0" borderId="0" xfId="0" applyFont="1" applyFill="1" applyAlignment="1">
      <alignment horizontal="right"/>
    </xf>
    <xf numFmtId="0" fontId="8" fillId="0" borderId="0" xfId="0" applyFont="1" applyFill="1" applyBorder="1" applyAlignment="1">
      <alignment horizontal="center" wrapText="1"/>
    </xf>
    <xf numFmtId="14" fontId="10" fillId="0" borderId="7" xfId="0" applyNumberFormat="1" applyFont="1" applyFill="1" applyBorder="1" applyAlignment="1">
      <alignment horizontal="center"/>
    </xf>
    <xf numFmtId="0" fontId="11" fillId="0" borderId="0" xfId="0" applyFont="1" applyFill="1" applyAlignment="1">
      <alignment horizontal="left"/>
    </xf>
    <xf numFmtId="0" fontId="11" fillId="0" borderId="0" xfId="0" applyFont="1" applyFill="1" applyBorder="1" applyAlignment="1">
      <alignment horizontal="center" vertical="top"/>
    </xf>
    <xf numFmtId="0" fontId="9" fillId="0" borderId="0" xfId="0" applyFont="1" applyFill="1" applyBorder="1" applyAlignment="1">
      <alignment horizontal="center"/>
    </xf>
    <xf numFmtId="167" fontId="12" fillId="0" borderId="8" xfId="0" applyNumberFormat="1" applyFont="1" applyFill="1" applyBorder="1" applyAlignment="1">
      <alignment horizontal="center" vertical="center"/>
    </xf>
    <xf numFmtId="16" fontId="2" fillId="0" borderId="0" xfId="0" applyNumberFormat="1" applyFont="1" applyFill="1" applyBorder="1" applyAlignment="1">
      <alignment horizontal="center" wrapText="1"/>
    </xf>
    <xf numFmtId="0" fontId="3" fillId="0" borderId="0" xfId="0" applyFont="1" applyFill="1" applyBorder="1" applyAlignment="1">
      <alignment horizontal="right" wrapText="1"/>
    </xf>
    <xf numFmtId="16" fontId="2" fillId="0" borderId="0" xfId="0" applyNumberFormat="1" applyFont="1" applyFill="1" applyBorder="1" applyAlignment="1">
      <alignment horizontal="center"/>
    </xf>
    <xf numFmtId="0" fontId="6" fillId="0" borderId="0" xfId="0" applyFont="1" applyFill="1" applyBorder="1" applyAlignment="1">
      <alignment horizontal="right"/>
    </xf>
    <xf numFmtId="14" fontId="2" fillId="0" borderId="0" xfId="0" applyNumberFormat="1" applyFont="1" applyFill="1" applyBorder="1" applyAlignment="1">
      <alignment horizontal="center"/>
    </xf>
    <xf numFmtId="166" fontId="2" fillId="0" borderId="0" xfId="1" applyNumberFormat="1" applyFont="1" applyFill="1" applyBorder="1" applyAlignment="1">
      <alignment horizontal="right"/>
    </xf>
    <xf numFmtId="166" fontId="2" fillId="0" borderId="0" xfId="1" applyNumberFormat="1" applyFont="1" applyFill="1" applyAlignment="1">
      <alignment horizontal="right"/>
    </xf>
    <xf numFmtId="164" fontId="3" fillId="0" borderId="6" xfId="6" applyNumberFormat="1" applyFont="1" applyFill="1" applyBorder="1" applyAlignment="1">
      <alignment horizontal="center"/>
    </xf>
    <xf numFmtId="164" fontId="2" fillId="0" borderId="0" xfId="6" applyNumberFormat="1" applyFont="1" applyFill="1" applyAlignment="1">
      <alignment horizontal="center"/>
    </xf>
    <xf numFmtId="0" fontId="21" fillId="0" borderId="1" xfId="8" applyFont="1" applyFill="1" applyBorder="1" applyAlignment="1">
      <alignment wrapText="1"/>
    </xf>
    <xf numFmtId="0" fontId="21" fillId="0" borderId="0" xfId="8" applyFont="1" applyFill="1" applyAlignment="1">
      <alignment wrapText="1"/>
    </xf>
    <xf numFmtId="0" fontId="21" fillId="0" borderId="0" xfId="8" applyFont="1" applyFill="1" applyBorder="1" applyAlignment="1">
      <alignment wrapText="1"/>
    </xf>
    <xf numFmtId="0" fontId="21" fillId="0" borderId="4" xfId="0" applyFont="1" applyFill="1" applyBorder="1" applyAlignment="1">
      <alignment wrapText="1"/>
    </xf>
    <xf numFmtId="0" fontId="21" fillId="0" borderId="3" xfId="0" applyFont="1" applyFill="1" applyBorder="1" applyAlignment="1">
      <alignment wrapText="1"/>
    </xf>
    <xf numFmtId="0" fontId="21" fillId="0" borderId="9" xfId="0" applyFont="1" applyFill="1" applyBorder="1" applyAlignment="1">
      <alignment wrapText="1"/>
    </xf>
    <xf numFmtId="0" fontId="18" fillId="0" borderId="1" xfId="0" applyFont="1" applyFill="1" applyBorder="1"/>
    <xf numFmtId="0" fontId="18" fillId="0" borderId="0" xfId="0" applyFont="1" applyFill="1" applyBorder="1" applyAlignment="1">
      <alignment horizontal="right"/>
    </xf>
    <xf numFmtId="170" fontId="2" fillId="0" borderId="0" xfId="0" applyNumberFormat="1" applyFont="1" applyFill="1" applyBorder="1" applyAlignment="1">
      <alignment horizontal="center" wrapText="1"/>
    </xf>
    <xf numFmtId="0" fontId="2" fillId="0" borderId="5" xfId="0" applyFont="1" applyFill="1" applyBorder="1" applyAlignment="1">
      <alignment horizontal="center"/>
    </xf>
    <xf numFmtId="0" fontId="2" fillId="0" borderId="14" xfId="0" applyFont="1" applyFill="1" applyBorder="1" applyAlignment="1">
      <alignment horizontal="center"/>
    </xf>
    <xf numFmtId="0" fontId="0" fillId="0" borderId="9" xfId="0" applyFill="1" applyBorder="1" applyAlignment="1">
      <alignment horizontal="center"/>
    </xf>
    <xf numFmtId="173" fontId="18" fillId="0" borderId="0" xfId="6" applyNumberFormat="1" applyFont="1" applyFill="1" applyBorder="1"/>
    <xf numFmtId="0" fontId="2" fillId="0" borderId="3" xfId="0" applyFont="1" applyFill="1" applyBorder="1" applyAlignment="1">
      <alignment horizontal="center"/>
    </xf>
    <xf numFmtId="0" fontId="2" fillId="0" borderId="4" xfId="0" applyFont="1" applyFill="1" applyBorder="1" applyAlignment="1">
      <alignment horizontal="center"/>
    </xf>
    <xf numFmtId="165" fontId="2" fillId="0" borderId="4" xfId="0" applyNumberFormat="1" applyFont="1" applyFill="1" applyBorder="1" applyAlignment="1">
      <alignment horizontal="center"/>
    </xf>
    <xf numFmtId="165" fontId="2" fillId="0" borderId="3" xfId="0" applyNumberFormat="1" applyFont="1" applyFill="1" applyBorder="1" applyAlignment="1">
      <alignment horizontal="center"/>
    </xf>
    <xf numFmtId="165" fontId="2" fillId="0" borderId="0" xfId="0" applyNumberFormat="1" applyFont="1" applyFill="1" applyBorder="1" applyAlignment="1">
      <alignment horizontal="center"/>
    </xf>
    <xf numFmtId="4" fontId="8" fillId="0" borderId="12" xfId="2" applyNumberFormat="1" applyFont="1" applyFill="1" applyBorder="1"/>
    <xf numFmtId="4" fontId="2" fillId="0" borderId="17" xfId="2" applyNumberFormat="1" applyFont="1" applyFill="1" applyBorder="1"/>
    <xf numFmtId="4" fontId="2" fillId="0" borderId="14" xfId="2" applyNumberFormat="1" applyFont="1" applyFill="1" applyBorder="1"/>
    <xf numFmtId="0" fontId="2" fillId="0" borderId="6" xfId="0" applyFont="1" applyFill="1" applyBorder="1" applyAlignment="1">
      <alignment horizontal="center"/>
    </xf>
    <xf numFmtId="0" fontId="2" fillId="0" borderId="11" xfId="0" applyFont="1" applyFill="1" applyBorder="1" applyAlignment="1">
      <alignment horizontal="center"/>
    </xf>
    <xf numFmtId="165" fontId="2" fillId="0" borderId="11" xfId="0" applyNumberFormat="1" applyFont="1" applyFill="1" applyBorder="1" applyAlignment="1">
      <alignment horizontal="center"/>
    </xf>
    <xf numFmtId="165" fontId="2" fillId="0" borderId="6" xfId="0" applyNumberFormat="1" applyFont="1" applyFill="1" applyBorder="1" applyAlignment="1">
      <alignment horizontal="center"/>
    </xf>
    <xf numFmtId="165" fontId="2" fillId="0" borderId="2" xfId="0" applyNumberFormat="1" applyFont="1" applyFill="1" applyBorder="1" applyAlignment="1">
      <alignment horizontal="center"/>
    </xf>
    <xf numFmtId="4" fontId="2" fillId="0" borderId="1" xfId="2" applyNumberFormat="1" applyFont="1" applyFill="1" applyBorder="1"/>
    <xf numFmtId="9" fontId="2" fillId="0" borderId="0" xfId="6" applyFont="1" applyFill="1" applyBorder="1"/>
    <xf numFmtId="4" fontId="2" fillId="0" borderId="4" xfId="2" applyNumberFormat="1" applyFont="1" applyFill="1" applyBorder="1"/>
    <xf numFmtId="0" fontId="2" fillId="0" borderId="1" xfId="0" applyFont="1" applyFill="1" applyBorder="1" applyAlignment="1">
      <alignment horizontal="center"/>
    </xf>
    <xf numFmtId="0" fontId="2" fillId="0" borderId="12" xfId="0" applyFont="1" applyFill="1" applyBorder="1" applyAlignment="1">
      <alignment horizontal="center"/>
    </xf>
    <xf numFmtId="0" fontId="18" fillId="0" borderId="1" xfId="0" applyFont="1" applyFill="1" applyBorder="1" applyAlignment="1">
      <alignment horizontal="center"/>
    </xf>
    <xf numFmtId="0" fontId="18" fillId="0" borderId="0" xfId="0" applyFont="1" applyFill="1" applyBorder="1" applyAlignment="1">
      <alignment horizontal="center"/>
    </xf>
    <xf numFmtId="0" fontId="6" fillId="0" borderId="13" xfId="0" applyFont="1" applyFill="1" applyBorder="1" applyAlignment="1">
      <alignment horizontal="centerContinuous" wrapText="1"/>
    </xf>
    <xf numFmtId="0" fontId="6" fillId="0" borderId="11" xfId="0" applyFont="1" applyFill="1" applyBorder="1" applyAlignment="1">
      <alignment horizontal="centerContinuous" wrapText="1"/>
    </xf>
    <xf numFmtId="0" fontId="6" fillId="0" borderId="11" xfId="0" applyFont="1" applyFill="1" applyBorder="1" applyAlignment="1">
      <alignment horizontal="center" wrapText="1"/>
    </xf>
    <xf numFmtId="0" fontId="6" fillId="0" borderId="6" xfId="0" applyFont="1" applyFill="1" applyBorder="1" applyAlignment="1">
      <alignment horizontal="center" wrapText="1"/>
    </xf>
    <xf numFmtId="165" fontId="6" fillId="0" borderId="11" xfId="0" applyNumberFormat="1" applyFont="1" applyFill="1" applyBorder="1" applyAlignment="1">
      <alignment horizontal="center" wrapText="1"/>
    </xf>
    <xf numFmtId="165" fontId="6" fillId="0" borderId="6" xfId="0" applyNumberFormat="1" applyFont="1" applyFill="1" applyBorder="1" applyAlignment="1">
      <alignment horizontal="center" wrapText="1"/>
    </xf>
    <xf numFmtId="165" fontId="6" fillId="0" borderId="2" xfId="0" applyNumberFormat="1" applyFont="1" applyFill="1" applyBorder="1" applyAlignment="1">
      <alignment horizontal="center" wrapText="1"/>
    </xf>
    <xf numFmtId="0" fontId="6" fillId="0" borderId="9" xfId="0" applyFont="1" applyFill="1" applyBorder="1" applyAlignment="1">
      <alignment wrapText="1"/>
    </xf>
    <xf numFmtId="0" fontId="15" fillId="0" borderId="1" xfId="0" applyFont="1" applyFill="1" applyBorder="1"/>
    <xf numFmtId="0" fontId="15" fillId="0" borderId="0" xfId="0" applyFont="1" applyFill="1" applyBorder="1"/>
    <xf numFmtId="0" fontId="22" fillId="0" borderId="0" xfId="0" applyFont="1" applyFill="1" applyBorder="1" applyAlignment="1">
      <alignment wrapText="1"/>
    </xf>
    <xf numFmtId="0" fontId="6" fillId="0" borderId="12" xfId="0" applyFont="1" applyFill="1" applyBorder="1" applyAlignment="1">
      <alignment horizontal="centerContinuous" wrapText="1"/>
    </xf>
    <xf numFmtId="0" fontId="6" fillId="0" borderId="14" xfId="0" applyFont="1" applyFill="1" applyBorder="1" applyAlignment="1">
      <alignment horizontal="centerContinuous" wrapText="1"/>
    </xf>
    <xf numFmtId="0" fontId="6" fillId="0" borderId="4" xfId="0" applyFont="1" applyFill="1" applyBorder="1" applyAlignment="1">
      <alignment horizontal="center"/>
    </xf>
    <xf numFmtId="0" fontId="6" fillId="0" borderId="3" xfId="0" applyFont="1" applyFill="1" applyBorder="1" applyAlignment="1">
      <alignment horizontal="center"/>
    </xf>
    <xf numFmtId="165" fontId="6" fillId="0" borderId="4" xfId="0" applyNumberFormat="1" applyFont="1" applyFill="1" applyBorder="1" applyAlignment="1">
      <alignment horizontal="center"/>
    </xf>
    <xf numFmtId="165" fontId="6" fillId="0" borderId="3" xfId="0" applyNumberFormat="1" applyFont="1" applyFill="1" applyBorder="1" applyAlignment="1">
      <alignment horizontal="center"/>
    </xf>
    <xf numFmtId="165" fontId="6" fillId="0" borderId="0" xfId="0" applyNumberFormat="1" applyFont="1" applyFill="1" applyBorder="1" applyAlignment="1">
      <alignment horizontal="center"/>
    </xf>
    <xf numFmtId="0" fontId="2" fillId="0" borderId="9" xfId="0" applyFont="1" applyFill="1" applyBorder="1" applyAlignment="1">
      <alignment horizontal="center"/>
    </xf>
    <xf numFmtId="0" fontId="24" fillId="0" borderId="1" xfId="0" applyFont="1" applyFill="1" applyBorder="1" applyAlignment="1">
      <alignment horizontal="left"/>
    </xf>
    <xf numFmtId="0" fontId="23" fillId="0" borderId="0" xfId="0" applyFont="1" applyFill="1" applyBorder="1" applyAlignment="1">
      <alignment horizontal="center"/>
    </xf>
    <xf numFmtId="0" fontId="24" fillId="0" borderId="0" xfId="0" applyFont="1" applyFill="1" applyBorder="1" applyAlignment="1">
      <alignment horizontal="left"/>
    </xf>
    <xf numFmtId="0" fontId="2" fillId="0" borderId="13" xfId="0" applyFont="1" applyFill="1" applyBorder="1" applyAlignment="1">
      <alignment horizontal="center"/>
    </xf>
    <xf numFmtId="0" fontId="23" fillId="0" borderId="1" xfId="0" applyFont="1" applyFill="1" applyBorder="1" applyAlignment="1">
      <alignment horizontal="center"/>
    </xf>
    <xf numFmtId="0" fontId="18" fillId="0" borderId="0" xfId="0" applyFont="1" applyFill="1" applyBorder="1" applyAlignment="1">
      <alignment wrapText="1"/>
    </xf>
    <xf numFmtId="0" fontId="23" fillId="0" borderId="0" xfId="0" applyFont="1" applyFill="1" applyBorder="1" applyAlignment="1">
      <alignment horizontal="center" wrapText="1"/>
    </xf>
    <xf numFmtId="4" fontId="6" fillId="13" borderId="19" xfId="2" applyNumberFormat="1" applyFont="1" applyFill="1" applyBorder="1" applyAlignment="1">
      <alignment horizontal="centerContinuous" wrapText="1"/>
    </xf>
    <xf numFmtId="4" fontId="6" fillId="13" borderId="20" xfId="2" applyNumberFormat="1" applyFont="1" applyFill="1" applyBorder="1" applyAlignment="1">
      <alignment horizontal="centerContinuous" wrapText="1"/>
    </xf>
    <xf numFmtId="0" fontId="25" fillId="9" borderId="19" xfId="0" applyFont="1" applyFill="1" applyBorder="1" applyAlignment="1">
      <alignment horizontal="centerContinuous" wrapText="1"/>
    </xf>
    <xf numFmtId="4" fontId="2" fillId="13" borderId="1" xfId="2" applyNumberFormat="1" applyFont="1" applyFill="1" applyBorder="1"/>
    <xf numFmtId="4" fontId="2" fillId="13" borderId="0" xfId="2" applyNumberFormat="1" applyFont="1" applyFill="1" applyBorder="1"/>
    <xf numFmtId="4" fontId="2" fillId="13" borderId="0" xfId="2" applyNumberFormat="1" applyFont="1" applyFill="1"/>
    <xf numFmtId="4" fontId="2" fillId="13" borderId="4" xfId="2" applyNumberFormat="1" applyFont="1" applyFill="1" applyBorder="1"/>
    <xf numFmtId="4" fontId="2" fillId="13" borderId="3" xfId="2" applyNumberFormat="1" applyFont="1" applyFill="1" applyBorder="1"/>
    <xf numFmtId="4" fontId="2" fillId="9" borderId="3" xfId="2" applyNumberFormat="1" applyFont="1" applyFill="1" applyBorder="1"/>
    <xf numFmtId="4" fontId="2" fillId="9" borderId="3" xfId="1" applyNumberFormat="1" applyFont="1" applyFill="1" applyBorder="1"/>
    <xf numFmtId="4" fontId="2" fillId="9" borderId="0" xfId="1" applyNumberFormat="1" applyFont="1" applyFill="1" applyBorder="1"/>
    <xf numFmtId="4" fontId="2" fillId="0" borderId="0" xfId="2" applyNumberFormat="1" applyFont="1" applyFill="1"/>
    <xf numFmtId="170" fontId="2" fillId="14" borderId="0" xfId="0" applyNumberFormat="1" applyFont="1" applyFill="1" applyBorder="1" applyAlignment="1">
      <alignment horizontal="center"/>
    </xf>
    <xf numFmtId="170" fontId="2" fillId="9" borderId="0" xfId="0" applyNumberFormat="1" applyFont="1" applyFill="1" applyBorder="1" applyAlignment="1">
      <alignment horizontal="center"/>
    </xf>
    <xf numFmtId="4" fontId="2" fillId="0" borderId="1" xfId="2" applyNumberFormat="1" applyFont="1" applyFill="1" applyBorder="1" applyAlignment="1">
      <alignment horizontal="center"/>
    </xf>
    <xf numFmtId="4" fontId="2" fillId="0" borderId="4" xfId="2" applyNumberFormat="1" applyFont="1" applyFill="1" applyBorder="1" applyAlignment="1">
      <alignment horizontal="center"/>
    </xf>
    <xf numFmtId="4" fontId="2" fillId="0" borderId="19" xfId="2" applyNumberFormat="1" applyFont="1" applyFill="1" applyBorder="1" applyAlignment="1">
      <alignment horizontal="center"/>
    </xf>
    <xf numFmtId="4" fontId="2" fillId="0" borderId="18" xfId="2" applyNumberFormat="1" applyFont="1" applyFill="1" applyBorder="1" applyAlignment="1">
      <alignment horizontal="center"/>
    </xf>
    <xf numFmtId="4" fontId="2" fillId="0" borderId="20" xfId="2" applyNumberFormat="1" applyFont="1" applyFill="1" applyBorder="1" applyAlignment="1">
      <alignment horizontal="center"/>
    </xf>
    <xf numFmtId="170" fontId="18" fillId="9" borderId="0" xfId="0" applyNumberFormat="1" applyFont="1" applyFill="1" applyBorder="1"/>
    <xf numFmtId="0" fontId="2" fillId="0" borderId="21" xfId="0" applyFont="1" applyFill="1" applyBorder="1" applyAlignment="1">
      <alignment horizontal="center"/>
    </xf>
    <xf numFmtId="0" fontId="2" fillId="0" borderId="21" xfId="0" applyFont="1" applyFill="1" applyBorder="1"/>
    <xf numFmtId="172" fontId="2" fillId="0" borderId="0" xfId="8" applyNumberFormat="1" applyFont="1" applyFill="1"/>
    <xf numFmtId="0" fontId="21" fillId="0" borderId="1" xfId="8" applyFont="1" applyFill="1" applyBorder="1" applyAlignment="1">
      <alignment horizontal="center" wrapText="1"/>
    </xf>
    <xf numFmtId="0" fontId="21" fillId="0" borderId="0" xfId="8" applyFont="1" applyFill="1" applyAlignment="1">
      <alignment horizontal="center" wrapText="1"/>
    </xf>
    <xf numFmtId="0" fontId="20" fillId="2" borderId="0" xfId="0" applyFont="1" applyAlignment="1">
      <alignment horizontal="center"/>
    </xf>
    <xf numFmtId="0" fontId="18" fillId="8" borderId="0" xfId="0" applyFont="1" applyFill="1" applyBorder="1"/>
    <xf numFmtId="0" fontId="1" fillId="8" borderId="0" xfId="0" applyFont="1" applyFill="1" applyBorder="1"/>
    <xf numFmtId="0" fontId="0" fillId="8" borderId="0" xfId="0" applyFill="1" applyBorder="1"/>
    <xf numFmtId="0" fontId="1" fillId="0" borderId="0" xfId="0" applyFont="1" applyFill="1"/>
    <xf numFmtId="4" fontId="2" fillId="14" borderId="4" xfId="2" applyNumberFormat="1" applyFont="1" applyFill="1" applyBorder="1"/>
    <xf numFmtId="4" fontId="21" fillId="15" borderId="0" xfId="0" applyNumberFormat="1" applyFont="1" applyFill="1" applyAlignment="1">
      <alignment wrapText="1"/>
    </xf>
    <xf numFmtId="173" fontId="0" fillId="15" borderId="0" xfId="6" applyNumberFormat="1" applyFont="1" applyFill="1"/>
    <xf numFmtId="175" fontId="0" fillId="15" borderId="0" xfId="0" applyNumberFormat="1" applyFill="1"/>
    <xf numFmtId="0" fontId="0" fillId="15" borderId="0" xfId="0" applyFill="1"/>
    <xf numFmtId="0" fontId="0" fillId="15" borderId="18" xfId="0" applyFill="1" applyBorder="1" applyAlignment="1">
      <alignment horizontal="centerContinuous"/>
    </xf>
    <xf numFmtId="0" fontId="2" fillId="15" borderId="0" xfId="0" applyFont="1" applyFill="1" applyAlignment="1">
      <alignment wrapText="1"/>
    </xf>
    <xf numFmtId="170" fontId="2" fillId="15" borderId="0" xfId="0" applyNumberFormat="1" applyFont="1" applyFill="1" applyBorder="1" applyAlignment="1">
      <alignment horizontal="center" wrapText="1"/>
    </xf>
    <xf numFmtId="170" fontId="6" fillId="15" borderId="0" xfId="0" applyNumberFormat="1" applyFont="1" applyFill="1" applyBorder="1" applyAlignment="1">
      <alignment horizontal="center" wrapText="1"/>
    </xf>
    <xf numFmtId="170" fontId="2" fillId="15" borderId="0" xfId="0" applyNumberFormat="1" applyFont="1" applyFill="1" applyBorder="1" applyAlignment="1">
      <alignment horizontal="center"/>
    </xf>
    <xf numFmtId="170" fontId="0" fillId="0" borderId="0" xfId="0" applyNumberFormat="1" applyFill="1"/>
    <xf numFmtId="175" fontId="0" fillId="0" borderId="0" xfId="0" applyNumberFormat="1" applyFill="1"/>
    <xf numFmtId="0" fontId="23" fillId="0" borderId="0" xfId="0" applyFont="1" applyFill="1" applyBorder="1"/>
    <xf numFmtId="2" fontId="26" fillId="0" borderId="0" xfId="0" applyNumberFormat="1" applyFont="1" applyFill="1" applyBorder="1" applyAlignment="1">
      <alignment horizontal="center"/>
    </xf>
    <xf numFmtId="44" fontId="18" fillId="0" borderId="0" xfId="2" applyFont="1" applyFill="1" applyBorder="1"/>
    <xf numFmtId="176" fontId="18" fillId="0" borderId="0" xfId="2" applyNumberFormat="1" applyFont="1" applyFill="1" applyBorder="1"/>
    <xf numFmtId="10" fontId="18" fillId="0" borderId="0" xfId="6" applyNumberFormat="1" applyFont="1" applyFill="1" applyBorder="1"/>
    <xf numFmtId="0" fontId="1" fillId="0" borderId="0" xfId="0" applyFont="1" applyFill="1" applyBorder="1"/>
    <xf numFmtId="2" fontId="2" fillId="4" borderId="3" xfId="8" applyNumberFormat="1" applyFont="1" applyFill="1" applyBorder="1" applyAlignment="1">
      <alignment horizontal="center"/>
    </xf>
    <xf numFmtId="2" fontId="2" fillId="6" borderId="4" xfId="0" applyNumberFormat="1" applyFont="1" applyFill="1" applyBorder="1" applyAlignment="1">
      <alignment horizontal="center"/>
    </xf>
    <xf numFmtId="2" fontId="2" fillId="7" borderId="3" xfId="0" applyNumberFormat="1" applyFont="1" applyFill="1" applyBorder="1" applyAlignment="1">
      <alignment horizontal="center"/>
    </xf>
    <xf numFmtId="2" fontId="6" fillId="7" borderId="3" xfId="0" applyNumberFormat="1" applyFont="1" applyFill="1" applyBorder="1" applyAlignment="1">
      <alignment horizontal="center"/>
    </xf>
    <xf numFmtId="164" fontId="2" fillId="2" borderId="2" xfId="10" applyNumberFormat="1" applyFont="1" applyFill="1" applyBorder="1" applyAlignment="1">
      <alignment horizontal="center"/>
    </xf>
    <xf numFmtId="166" fontId="2" fillId="2" borderId="2" xfId="11" applyNumberFormat="1" applyFont="1" applyFill="1" applyBorder="1" applyAlignment="1">
      <alignment horizontal="right"/>
    </xf>
    <xf numFmtId="172" fontId="2" fillId="3" borderId="13" xfId="12" applyNumberFormat="1" applyFont="1" applyFill="1" applyBorder="1"/>
    <xf numFmtId="2" fontId="2" fillId="4" borderId="6" xfId="8" applyNumberFormat="1" applyFont="1" applyFill="1" applyBorder="1" applyAlignment="1">
      <alignment horizontal="center"/>
    </xf>
    <xf numFmtId="0" fontId="2" fillId="5" borderId="22" xfId="8" applyFont="1" applyFill="1" applyBorder="1" applyAlignment="1">
      <alignment horizontal="center"/>
    </xf>
    <xf numFmtId="2" fontId="2" fillId="6" borderId="11" xfId="0" applyNumberFormat="1" applyFont="1" applyFill="1" applyBorder="1" applyAlignment="1">
      <alignment horizontal="center"/>
    </xf>
    <xf numFmtId="2" fontId="2" fillId="7" borderId="6" xfId="0" applyNumberFormat="1" applyFont="1" applyFill="1" applyBorder="1" applyAlignment="1">
      <alignment horizontal="center"/>
    </xf>
    <xf numFmtId="2" fontId="6" fillId="7" borderId="6" xfId="0" applyNumberFormat="1" applyFont="1" applyFill="1" applyBorder="1" applyAlignment="1">
      <alignment horizontal="center"/>
    </xf>
    <xf numFmtId="0" fontId="2" fillId="0" borderId="2" xfId="8" applyFont="1" applyFill="1" applyBorder="1"/>
    <xf numFmtId="0" fontId="0" fillId="0" borderId="2" xfId="0" applyFill="1" applyBorder="1"/>
    <xf numFmtId="0" fontId="2" fillId="16" borderId="0" xfId="0" applyFont="1" applyFill="1" applyBorder="1" applyAlignment="1">
      <alignment horizontal="center"/>
    </xf>
    <xf numFmtId="164" fontId="3" fillId="16" borderId="6" xfId="6" applyNumberFormat="1" applyFont="1" applyFill="1" applyBorder="1" applyAlignment="1">
      <alignment horizontal="center"/>
    </xf>
    <xf numFmtId="164" fontId="2" fillId="16" borderId="0" xfId="6" applyNumberFormat="1" applyFont="1" applyFill="1" applyAlignment="1">
      <alignment horizontal="center"/>
    </xf>
    <xf numFmtId="166" fontId="2" fillId="16" borderId="0" xfId="1" applyNumberFormat="1" applyFont="1" applyFill="1" applyAlignment="1">
      <alignment horizontal="right"/>
    </xf>
    <xf numFmtId="164" fontId="2" fillId="17" borderId="0" xfId="6" applyNumberFormat="1" applyFont="1" applyFill="1" applyAlignment="1">
      <alignment horizontal="center"/>
    </xf>
    <xf numFmtId="166" fontId="2" fillId="17" borderId="0" xfId="1" applyNumberFormat="1" applyFont="1" applyFill="1" applyAlignment="1">
      <alignment horizontal="right"/>
    </xf>
    <xf numFmtId="0" fontId="26" fillId="0" borderId="0" xfId="0" applyFont="1" applyFill="1" applyBorder="1" applyAlignment="1">
      <alignment horizontal="center"/>
    </xf>
    <xf numFmtId="172" fontId="2" fillId="0" borderId="2" xfId="8" applyNumberFormat="1" applyFont="1" applyFill="1" applyBorder="1"/>
    <xf numFmtId="0" fontId="2" fillId="4" borderId="23" xfId="8" applyFont="1" applyFill="1" applyBorder="1" applyAlignment="1">
      <alignment horizontal="center"/>
    </xf>
    <xf numFmtId="0" fontId="17" fillId="2" borderId="0" xfId="7"/>
    <xf numFmtId="4" fontId="6" fillId="3" borderId="1" xfId="2" applyNumberFormat="1" applyFont="1" applyFill="1" applyBorder="1"/>
    <xf numFmtId="4" fontId="6" fillId="3" borderId="0" xfId="2" applyNumberFormat="1" applyFont="1" applyFill="1" applyBorder="1"/>
    <xf numFmtId="4" fontId="6" fillId="4" borderId="1" xfId="2" applyNumberFormat="1" applyFont="1" applyFill="1" applyBorder="1"/>
    <xf numFmtId="4" fontId="6" fillId="4" borderId="0" xfId="2" applyNumberFormat="1" applyFont="1" applyFill="1"/>
    <xf numFmtId="4" fontId="6" fillId="3" borderId="0" xfId="2" applyNumberFormat="1" applyFont="1" applyFill="1"/>
    <xf numFmtId="4" fontId="6" fillId="6" borderId="4" xfId="2" applyNumberFormat="1" applyFont="1" applyFill="1" applyBorder="1"/>
    <xf numFmtId="4" fontId="6" fillId="7" borderId="3" xfId="2" applyNumberFormat="1" applyFont="1" applyFill="1" applyBorder="1"/>
    <xf numFmtId="4" fontId="6" fillId="6" borderId="4" xfId="1" applyNumberFormat="1" applyFont="1" applyFill="1" applyBorder="1"/>
    <xf numFmtId="4" fontId="6" fillId="7" borderId="3" xfId="1" applyNumberFormat="1" applyFont="1" applyFill="1" applyBorder="1"/>
    <xf numFmtId="14" fontId="1" fillId="2" borderId="0" xfId="14" applyNumberFormat="1"/>
    <xf numFmtId="0" fontId="1" fillId="2" borderId="0" xfId="14"/>
    <xf numFmtId="0" fontId="29" fillId="2" borderId="0" xfId="14" applyFont="1"/>
    <xf numFmtId="4" fontId="30" fillId="4" borderId="1" xfId="2" applyNumberFormat="1" applyFont="1" applyFill="1" applyBorder="1"/>
    <xf numFmtId="4" fontId="30" fillId="4" borderId="0" xfId="2" applyNumberFormat="1" applyFont="1" applyFill="1"/>
    <xf numFmtId="4" fontId="30" fillId="6" borderId="0" xfId="2" applyNumberFormat="1" applyFont="1" applyFill="1" applyBorder="1"/>
    <xf numFmtId="4" fontId="30" fillId="7" borderId="3" xfId="2" applyNumberFormat="1" applyFont="1" applyFill="1" applyBorder="1"/>
    <xf numFmtId="4" fontId="30" fillId="4" borderId="4" xfId="2" applyNumberFormat="1" applyFont="1" applyFill="1" applyBorder="1"/>
    <xf numFmtId="0" fontId="6" fillId="3" borderId="13" xfId="8" applyFont="1" applyFill="1" applyBorder="1" applyAlignment="1">
      <alignment horizontal="center" wrapText="1"/>
    </xf>
    <xf numFmtId="0" fontId="6" fillId="3" borderId="11" xfId="8" applyFont="1" applyFill="1" applyBorder="1" applyAlignment="1">
      <alignment horizontal="center" wrapText="1"/>
    </xf>
    <xf numFmtId="0" fontId="6" fillId="4" borderId="13" xfId="8" applyFont="1" applyFill="1" applyBorder="1" applyAlignment="1">
      <alignment horizontal="center" wrapText="1"/>
    </xf>
    <xf numFmtId="0" fontId="6" fillId="4" borderId="11" xfId="8" applyFont="1" applyFill="1" applyBorder="1" applyAlignment="1">
      <alignment horizontal="center" wrapText="1"/>
    </xf>
    <xf numFmtId="0" fontId="6" fillId="4" borderId="1" xfId="8" applyFont="1" applyFill="1" applyBorder="1" applyAlignment="1">
      <alignment horizontal="center"/>
    </xf>
    <xf numFmtId="0" fontId="6" fillId="4" borderId="4" xfId="8" applyFont="1" applyFill="1" applyBorder="1" applyAlignment="1">
      <alignment horizontal="center"/>
    </xf>
    <xf numFmtId="0" fontId="6" fillId="4" borderId="2" xfId="8" applyFont="1" applyFill="1" applyBorder="1" applyAlignment="1">
      <alignment horizontal="center" wrapText="1"/>
    </xf>
    <xf numFmtId="0" fontId="6" fillId="3" borderId="1" xfId="8" applyFont="1" applyFill="1" applyBorder="1" applyAlignment="1">
      <alignment horizontal="center"/>
    </xf>
    <xf numFmtId="0" fontId="6" fillId="3" borderId="4" xfId="8" applyFont="1" applyFill="1" applyBorder="1" applyAlignment="1">
      <alignment horizontal="center"/>
    </xf>
    <xf numFmtId="0" fontId="20" fillId="2" borderId="0" xfId="0" applyFont="1" applyAlignment="1">
      <alignment horizontal="center"/>
    </xf>
    <xf numFmtId="0" fontId="20" fillId="2" borderId="1" xfId="0" applyFont="1" applyBorder="1" applyAlignment="1">
      <alignment horizontal="center"/>
    </xf>
    <xf numFmtId="0" fontId="6" fillId="3" borderId="0" xfId="8" applyFont="1" applyFill="1" applyBorder="1" applyAlignment="1">
      <alignment horizontal="center"/>
    </xf>
    <xf numFmtId="0" fontId="6" fillId="4" borderId="12" xfId="8" applyFont="1" applyFill="1" applyBorder="1" applyAlignment="1">
      <alignment horizontal="center"/>
    </xf>
    <xf numFmtId="0" fontId="6" fillId="4" borderId="14" xfId="8" applyFont="1" applyFill="1" applyBorder="1" applyAlignment="1">
      <alignment horizontal="center"/>
    </xf>
    <xf numFmtId="0" fontId="6" fillId="3" borderId="2" xfId="8" applyFont="1" applyFill="1" applyBorder="1" applyAlignment="1">
      <alignment horizontal="center" wrapText="1"/>
    </xf>
  </cellXfs>
  <cellStyles count="15">
    <cellStyle name="Comma" xfId="1" builtinId="3"/>
    <cellStyle name="Comma 2" xfId="11" xr:uid="{00000000-0005-0000-0000-000001000000}"/>
    <cellStyle name="Currency" xfId="2" builtinId="4"/>
    <cellStyle name="Currency 2" xfId="12" xr:uid="{00000000-0005-0000-0000-000003000000}"/>
    <cellStyle name="Currency 4" xfId="13" xr:uid="{00000000-0005-0000-0000-000004000000}"/>
    <cellStyle name="Hyperlink" xfId="7" builtinId="8"/>
    <cellStyle name="Input" xfId="3" builtinId="20" customBuiltin="1"/>
    <cellStyle name="Normal" xfId="0" builtinId="0"/>
    <cellStyle name="Normal 2" xfId="9" xr:uid="{00000000-0005-0000-0000-000008000000}"/>
    <cellStyle name="Normal 3" xfId="14" xr:uid="{00000000-0005-0000-0000-000009000000}"/>
    <cellStyle name="Normal_FPC with Dow Jones" xfId="8" xr:uid="{00000000-0005-0000-0000-00000A000000}"/>
    <cellStyle name="Normal_Rollover Dates" xfId="4" xr:uid="{00000000-0005-0000-0000-00000B000000}"/>
    <cellStyle name="Number" xfId="5" xr:uid="{00000000-0005-0000-0000-00000C000000}"/>
    <cellStyle name="Percent" xfId="6" builtinId="5"/>
    <cellStyle name="Percent 2" xfId="10" xr:uid="{00000000-0005-0000-0000-00000E000000}"/>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978C9E23-D4B0-11CE-BF2D-00AA003F40D0}"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152400</xdr:colOff>
          <xdr:row>5</xdr:row>
          <xdr:rowOff>19050</xdr:rowOff>
        </xdr:from>
        <xdr:to>
          <xdr:col>1</xdr:col>
          <xdr:colOff>638175</xdr:colOff>
          <xdr:row>5</xdr:row>
          <xdr:rowOff>304800</xdr:rowOff>
        </xdr:to>
        <xdr:sp macro="" textlink="">
          <xdr:nvSpPr>
            <xdr:cNvPr id="1035" name="cmdRefreshFPC"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5</xdr:row>
          <xdr:rowOff>104775</xdr:rowOff>
        </xdr:from>
        <xdr:to>
          <xdr:col>4</xdr:col>
          <xdr:colOff>57150</xdr:colOff>
          <xdr:row>5</xdr:row>
          <xdr:rowOff>276225</xdr:rowOff>
        </xdr:to>
        <xdr:sp macro="" textlink="">
          <xdr:nvSpPr>
            <xdr:cNvPr id="1036" name="lblStatus"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xdr:row>
          <xdr:rowOff>142875</xdr:rowOff>
        </xdr:from>
        <xdr:to>
          <xdr:col>2</xdr:col>
          <xdr:colOff>285750</xdr:colOff>
          <xdr:row>5</xdr:row>
          <xdr:rowOff>9525</xdr:rowOff>
        </xdr:to>
        <xdr:sp macro="" textlink="">
          <xdr:nvSpPr>
            <xdr:cNvPr id="1054" name="ShowAsChangeSinceCheckBox"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123825</xdr:rowOff>
        </xdr:from>
        <xdr:to>
          <xdr:col>1</xdr:col>
          <xdr:colOff>228600</xdr:colOff>
          <xdr:row>7</xdr:row>
          <xdr:rowOff>95250</xdr:rowOff>
        </xdr:to>
        <xdr:sp macro="" textlink="">
          <xdr:nvSpPr>
            <xdr:cNvPr id="1058" name="RestoreStartDateFormulaButton"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filc21p\Midas_PRD\0321\RFP\Scalars\LowGasNoCO2\Endur%20Price%20V9%2003.31.2021%20East-West%20with%20historic_and%20repower%20prices(Mead_Mona)v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dxfilc21p\Midas_PRD\0914\Natural%20Gas\Natural%20gas%200914%20PIRA_Aurora%20format%20Jun2014%20Inflation%20Actual%20NG%20through%20Au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sheetName val="Sheet1"/>
      <sheetName val="ICE Prices"/>
      <sheetName val="Rollover"/>
      <sheetName val="Source File"/>
      <sheetName val="POD Mapping"/>
      <sheetName val="copy"/>
    </sheetNames>
    <sheetDataSet>
      <sheetData sheetId="0">
        <row r="3">
          <cell r="B3">
            <v>44286</v>
          </cell>
        </row>
      </sheetData>
      <sheetData sheetId="1"/>
      <sheetData sheetId="2"/>
      <sheetData sheetId="3">
        <row r="5">
          <cell r="C5">
            <v>38353</v>
          </cell>
          <cell r="D5">
            <v>38380</v>
          </cell>
          <cell r="E5">
            <v>38384</v>
          </cell>
        </row>
        <row r="6">
          <cell r="C6">
            <v>38384</v>
          </cell>
          <cell r="D6">
            <v>38408</v>
          </cell>
          <cell r="E6">
            <v>38412</v>
          </cell>
        </row>
        <row r="7">
          <cell r="C7">
            <v>38412</v>
          </cell>
          <cell r="D7">
            <v>38441</v>
          </cell>
          <cell r="E7">
            <v>38443</v>
          </cell>
        </row>
        <row r="8">
          <cell r="C8">
            <v>38443</v>
          </cell>
          <cell r="D8">
            <v>38470</v>
          </cell>
          <cell r="E8">
            <v>38473</v>
          </cell>
        </row>
        <row r="9">
          <cell r="C9">
            <v>38473</v>
          </cell>
          <cell r="D9">
            <v>38499</v>
          </cell>
          <cell r="E9">
            <v>38504</v>
          </cell>
        </row>
        <row r="10">
          <cell r="C10">
            <v>38504</v>
          </cell>
          <cell r="D10">
            <v>38531</v>
          </cell>
          <cell r="E10">
            <v>38534</v>
          </cell>
        </row>
        <row r="11">
          <cell r="C11">
            <v>38534</v>
          </cell>
          <cell r="D11">
            <v>38561</v>
          </cell>
          <cell r="E11">
            <v>38565</v>
          </cell>
        </row>
        <row r="12">
          <cell r="C12">
            <v>38565</v>
          </cell>
          <cell r="D12">
            <v>38593</v>
          </cell>
          <cell r="E12">
            <v>38596</v>
          </cell>
        </row>
        <row r="13">
          <cell r="C13">
            <v>38596</v>
          </cell>
          <cell r="D13">
            <v>38623</v>
          </cell>
          <cell r="E13">
            <v>38626</v>
          </cell>
        </row>
        <row r="14">
          <cell r="C14">
            <v>38626</v>
          </cell>
          <cell r="D14">
            <v>38653</v>
          </cell>
          <cell r="E14">
            <v>38657</v>
          </cell>
        </row>
        <row r="15">
          <cell r="C15">
            <v>38657</v>
          </cell>
          <cell r="D15">
            <v>38685</v>
          </cell>
          <cell r="E15">
            <v>38687</v>
          </cell>
        </row>
        <row r="16">
          <cell r="C16">
            <v>38687</v>
          </cell>
          <cell r="D16">
            <v>38714</v>
          </cell>
          <cell r="E16">
            <v>38718</v>
          </cell>
        </row>
        <row r="17">
          <cell r="C17">
            <v>38718</v>
          </cell>
          <cell r="D17">
            <v>38747</v>
          </cell>
          <cell r="E17">
            <v>38749</v>
          </cell>
        </row>
        <row r="18">
          <cell r="C18">
            <v>38749</v>
          </cell>
          <cell r="D18">
            <v>38775</v>
          </cell>
          <cell r="E18">
            <v>38777</v>
          </cell>
        </row>
        <row r="19">
          <cell r="C19">
            <v>38777</v>
          </cell>
          <cell r="D19">
            <v>38805</v>
          </cell>
          <cell r="E19">
            <v>38808</v>
          </cell>
        </row>
        <row r="20">
          <cell r="C20">
            <v>38808</v>
          </cell>
          <cell r="D20">
            <v>38834</v>
          </cell>
          <cell r="E20">
            <v>38838</v>
          </cell>
        </row>
        <row r="21">
          <cell r="C21">
            <v>38838</v>
          </cell>
          <cell r="D21">
            <v>38867</v>
          </cell>
          <cell r="E21">
            <v>38869</v>
          </cell>
        </row>
        <row r="22">
          <cell r="C22">
            <v>38869</v>
          </cell>
          <cell r="D22">
            <v>38896</v>
          </cell>
          <cell r="E22">
            <v>38899</v>
          </cell>
        </row>
        <row r="23">
          <cell r="C23">
            <v>38899</v>
          </cell>
          <cell r="D23">
            <v>38926</v>
          </cell>
          <cell r="E23">
            <v>38930</v>
          </cell>
        </row>
        <row r="24">
          <cell r="C24">
            <v>38930</v>
          </cell>
          <cell r="D24">
            <v>38958</v>
          </cell>
          <cell r="E24">
            <v>38961</v>
          </cell>
        </row>
        <row r="25">
          <cell r="C25">
            <v>38961</v>
          </cell>
          <cell r="D25">
            <v>38988</v>
          </cell>
          <cell r="E25">
            <v>38991</v>
          </cell>
        </row>
        <row r="26">
          <cell r="C26">
            <v>38991</v>
          </cell>
          <cell r="D26">
            <v>39020</v>
          </cell>
          <cell r="E26">
            <v>39022</v>
          </cell>
        </row>
        <row r="27">
          <cell r="C27">
            <v>39022</v>
          </cell>
          <cell r="D27">
            <v>39050</v>
          </cell>
          <cell r="E27">
            <v>39052</v>
          </cell>
        </row>
        <row r="28">
          <cell r="C28">
            <v>39052</v>
          </cell>
          <cell r="D28">
            <v>39079</v>
          </cell>
          <cell r="E28">
            <v>39083</v>
          </cell>
        </row>
        <row r="29">
          <cell r="C29">
            <v>39083</v>
          </cell>
          <cell r="D29">
            <v>39112</v>
          </cell>
          <cell r="E29">
            <v>39114</v>
          </cell>
        </row>
        <row r="30">
          <cell r="C30">
            <v>39114</v>
          </cell>
          <cell r="D30">
            <v>39140</v>
          </cell>
          <cell r="E30">
            <v>39142</v>
          </cell>
        </row>
        <row r="31">
          <cell r="C31">
            <v>39142</v>
          </cell>
          <cell r="D31">
            <v>39170</v>
          </cell>
          <cell r="E31">
            <v>39173</v>
          </cell>
        </row>
        <row r="32">
          <cell r="C32">
            <v>39173</v>
          </cell>
          <cell r="D32">
            <v>39199</v>
          </cell>
          <cell r="E32">
            <v>39203</v>
          </cell>
        </row>
        <row r="33">
          <cell r="C33">
            <v>39203</v>
          </cell>
          <cell r="D33">
            <v>39232</v>
          </cell>
          <cell r="E33">
            <v>39234</v>
          </cell>
        </row>
        <row r="34">
          <cell r="C34">
            <v>39234</v>
          </cell>
          <cell r="D34">
            <v>39262</v>
          </cell>
          <cell r="E34">
            <v>39264</v>
          </cell>
        </row>
        <row r="35">
          <cell r="C35">
            <v>39264</v>
          </cell>
          <cell r="D35">
            <v>39293</v>
          </cell>
          <cell r="E35">
            <v>39295</v>
          </cell>
        </row>
        <row r="36">
          <cell r="C36">
            <v>39295</v>
          </cell>
          <cell r="D36">
            <v>39324</v>
          </cell>
          <cell r="E36">
            <v>39326</v>
          </cell>
        </row>
        <row r="37">
          <cell r="C37">
            <v>39326</v>
          </cell>
          <cell r="D37">
            <v>39353</v>
          </cell>
          <cell r="E37">
            <v>39356</v>
          </cell>
        </row>
        <row r="38">
          <cell r="C38">
            <v>39356</v>
          </cell>
          <cell r="D38">
            <v>39385</v>
          </cell>
          <cell r="E38">
            <v>39387</v>
          </cell>
        </row>
        <row r="39">
          <cell r="C39">
            <v>39387</v>
          </cell>
          <cell r="D39">
            <v>39415</v>
          </cell>
          <cell r="E39">
            <v>39417</v>
          </cell>
        </row>
        <row r="40">
          <cell r="C40">
            <v>39417</v>
          </cell>
          <cell r="D40">
            <v>39444</v>
          </cell>
          <cell r="E40">
            <v>39448</v>
          </cell>
        </row>
        <row r="41">
          <cell r="C41">
            <v>39448</v>
          </cell>
          <cell r="D41">
            <v>39477</v>
          </cell>
          <cell r="E41">
            <v>39479</v>
          </cell>
        </row>
        <row r="42">
          <cell r="C42">
            <v>39479</v>
          </cell>
          <cell r="D42">
            <v>39506</v>
          </cell>
          <cell r="E42">
            <v>39508</v>
          </cell>
        </row>
        <row r="43">
          <cell r="C43">
            <v>39508</v>
          </cell>
          <cell r="D43">
            <v>39535</v>
          </cell>
          <cell r="E43">
            <v>39539</v>
          </cell>
        </row>
        <row r="44">
          <cell r="C44">
            <v>39539</v>
          </cell>
          <cell r="D44">
            <v>39567</v>
          </cell>
          <cell r="E44">
            <v>39569</v>
          </cell>
        </row>
        <row r="45">
          <cell r="C45">
            <v>39569</v>
          </cell>
          <cell r="D45">
            <v>39598</v>
          </cell>
          <cell r="E45">
            <v>39600</v>
          </cell>
        </row>
        <row r="46">
          <cell r="C46">
            <v>39600</v>
          </cell>
          <cell r="D46">
            <v>39626</v>
          </cell>
          <cell r="E46">
            <v>39630</v>
          </cell>
        </row>
        <row r="47">
          <cell r="C47">
            <v>39630</v>
          </cell>
          <cell r="D47">
            <v>39659</v>
          </cell>
          <cell r="E47">
            <v>39661</v>
          </cell>
        </row>
        <row r="48">
          <cell r="C48">
            <v>39661</v>
          </cell>
          <cell r="D48">
            <v>39689</v>
          </cell>
          <cell r="E48">
            <v>39692</v>
          </cell>
        </row>
        <row r="49">
          <cell r="C49">
            <v>39692</v>
          </cell>
          <cell r="D49">
            <v>39720</v>
          </cell>
          <cell r="E49">
            <v>39722</v>
          </cell>
        </row>
        <row r="50">
          <cell r="C50">
            <v>39722</v>
          </cell>
          <cell r="D50">
            <v>39751</v>
          </cell>
          <cell r="E50">
            <v>39753</v>
          </cell>
        </row>
        <row r="51">
          <cell r="C51">
            <v>39753</v>
          </cell>
          <cell r="D51">
            <v>39780</v>
          </cell>
          <cell r="E51">
            <v>39783</v>
          </cell>
        </row>
        <row r="52">
          <cell r="C52">
            <v>39783</v>
          </cell>
          <cell r="D52">
            <v>39812</v>
          </cell>
          <cell r="E52">
            <v>39814</v>
          </cell>
        </row>
        <row r="53">
          <cell r="C53">
            <v>39814</v>
          </cell>
          <cell r="D53">
            <v>39842</v>
          </cell>
          <cell r="E53">
            <v>39845</v>
          </cell>
        </row>
        <row r="54">
          <cell r="C54">
            <v>39845</v>
          </cell>
          <cell r="D54">
            <v>39870</v>
          </cell>
          <cell r="E54">
            <v>39873</v>
          </cell>
        </row>
        <row r="55">
          <cell r="C55">
            <v>39873</v>
          </cell>
          <cell r="D55">
            <v>39902</v>
          </cell>
          <cell r="E55">
            <v>39904</v>
          </cell>
        </row>
        <row r="56">
          <cell r="C56">
            <v>39904</v>
          </cell>
          <cell r="D56">
            <v>39932</v>
          </cell>
          <cell r="E56">
            <v>39934</v>
          </cell>
        </row>
        <row r="57">
          <cell r="C57">
            <v>39934</v>
          </cell>
          <cell r="D57">
            <v>39961</v>
          </cell>
          <cell r="E57">
            <v>39965</v>
          </cell>
        </row>
        <row r="58">
          <cell r="C58">
            <v>39965</v>
          </cell>
          <cell r="D58">
            <v>39993</v>
          </cell>
          <cell r="E58">
            <v>39995</v>
          </cell>
        </row>
        <row r="59">
          <cell r="C59">
            <v>39995</v>
          </cell>
          <cell r="D59">
            <v>40023</v>
          </cell>
          <cell r="E59">
            <v>40026</v>
          </cell>
        </row>
        <row r="60">
          <cell r="C60">
            <v>40026</v>
          </cell>
          <cell r="D60">
            <v>40053</v>
          </cell>
          <cell r="E60">
            <v>40057</v>
          </cell>
        </row>
        <row r="61">
          <cell r="C61">
            <v>40057</v>
          </cell>
          <cell r="D61">
            <v>40085</v>
          </cell>
          <cell r="E61">
            <v>40087</v>
          </cell>
        </row>
        <row r="62">
          <cell r="C62">
            <v>40087</v>
          </cell>
          <cell r="D62">
            <v>40115</v>
          </cell>
          <cell r="E62">
            <v>40118</v>
          </cell>
        </row>
        <row r="63">
          <cell r="C63">
            <v>40118</v>
          </cell>
          <cell r="D63">
            <v>40142</v>
          </cell>
          <cell r="E63">
            <v>40148</v>
          </cell>
        </row>
        <row r="64">
          <cell r="C64">
            <v>40148</v>
          </cell>
          <cell r="D64">
            <v>40176</v>
          </cell>
          <cell r="E64">
            <v>40179</v>
          </cell>
        </row>
        <row r="65">
          <cell r="C65">
            <v>40179</v>
          </cell>
          <cell r="D65">
            <v>40206</v>
          </cell>
          <cell r="E65">
            <v>40210</v>
          </cell>
        </row>
        <row r="66">
          <cell r="C66">
            <v>40210</v>
          </cell>
          <cell r="D66">
            <v>40234</v>
          </cell>
          <cell r="E66">
            <v>40238</v>
          </cell>
        </row>
        <row r="67">
          <cell r="C67">
            <v>40238</v>
          </cell>
          <cell r="D67">
            <v>40267</v>
          </cell>
          <cell r="E67">
            <v>40269</v>
          </cell>
        </row>
        <row r="68">
          <cell r="C68">
            <v>40269</v>
          </cell>
          <cell r="D68">
            <v>40296</v>
          </cell>
          <cell r="E68">
            <v>40299</v>
          </cell>
        </row>
        <row r="69">
          <cell r="C69">
            <v>40299</v>
          </cell>
          <cell r="D69">
            <v>40325</v>
          </cell>
          <cell r="E69">
            <v>40330</v>
          </cell>
        </row>
        <row r="70">
          <cell r="C70">
            <v>40330</v>
          </cell>
          <cell r="D70">
            <v>40358</v>
          </cell>
          <cell r="E70">
            <v>40360</v>
          </cell>
        </row>
        <row r="71">
          <cell r="C71">
            <v>40360</v>
          </cell>
          <cell r="D71">
            <v>40388</v>
          </cell>
          <cell r="E71">
            <v>40391</v>
          </cell>
        </row>
        <row r="72">
          <cell r="C72">
            <v>40391</v>
          </cell>
          <cell r="D72">
            <v>40420</v>
          </cell>
          <cell r="E72">
            <v>40422</v>
          </cell>
        </row>
        <row r="73">
          <cell r="C73">
            <v>40422</v>
          </cell>
          <cell r="D73">
            <v>40450</v>
          </cell>
          <cell r="E73">
            <v>40452</v>
          </cell>
        </row>
        <row r="74">
          <cell r="C74">
            <v>40452</v>
          </cell>
          <cell r="D74">
            <v>40479</v>
          </cell>
          <cell r="E74">
            <v>40483</v>
          </cell>
        </row>
        <row r="75">
          <cell r="C75">
            <v>40483</v>
          </cell>
          <cell r="D75">
            <v>40507</v>
          </cell>
          <cell r="E75">
            <v>40513</v>
          </cell>
        </row>
        <row r="76">
          <cell r="C76">
            <v>40513</v>
          </cell>
          <cell r="D76">
            <v>40540</v>
          </cell>
          <cell r="E76">
            <v>40544</v>
          </cell>
        </row>
        <row r="77">
          <cell r="C77">
            <v>40544</v>
          </cell>
          <cell r="D77">
            <v>40571</v>
          </cell>
          <cell r="E77">
            <v>40575</v>
          </cell>
        </row>
        <row r="78">
          <cell r="C78">
            <v>40575</v>
          </cell>
          <cell r="D78">
            <v>40599</v>
          </cell>
          <cell r="E78">
            <v>40603</v>
          </cell>
        </row>
        <row r="79">
          <cell r="C79">
            <v>40603</v>
          </cell>
          <cell r="D79">
            <v>40632</v>
          </cell>
          <cell r="E79">
            <v>40634</v>
          </cell>
        </row>
        <row r="80">
          <cell r="C80">
            <v>40634</v>
          </cell>
          <cell r="D80">
            <v>40662</v>
          </cell>
          <cell r="E80">
            <v>40664</v>
          </cell>
        </row>
        <row r="81">
          <cell r="C81">
            <v>40664</v>
          </cell>
          <cell r="D81">
            <v>40690</v>
          </cell>
          <cell r="E81">
            <v>40695</v>
          </cell>
        </row>
        <row r="82">
          <cell r="C82">
            <v>40695</v>
          </cell>
          <cell r="D82">
            <v>40723</v>
          </cell>
          <cell r="E82">
            <v>40725</v>
          </cell>
        </row>
        <row r="83">
          <cell r="C83">
            <v>40725</v>
          </cell>
          <cell r="D83">
            <v>40753</v>
          </cell>
          <cell r="E83">
            <v>40756</v>
          </cell>
        </row>
        <row r="84">
          <cell r="C84">
            <v>40756</v>
          </cell>
          <cell r="D84">
            <v>40785</v>
          </cell>
          <cell r="E84">
            <v>40787</v>
          </cell>
        </row>
        <row r="85">
          <cell r="C85">
            <v>40787</v>
          </cell>
          <cell r="D85">
            <v>40815</v>
          </cell>
          <cell r="E85">
            <v>40817</v>
          </cell>
        </row>
        <row r="86">
          <cell r="C86">
            <v>40817</v>
          </cell>
          <cell r="D86">
            <v>40844</v>
          </cell>
          <cell r="E86">
            <v>40848</v>
          </cell>
        </row>
        <row r="87">
          <cell r="C87">
            <v>40848</v>
          </cell>
          <cell r="D87">
            <v>40876</v>
          </cell>
          <cell r="E87">
            <v>40878</v>
          </cell>
        </row>
        <row r="88">
          <cell r="C88">
            <v>40878</v>
          </cell>
          <cell r="D88">
            <v>40907</v>
          </cell>
          <cell r="E88">
            <v>40909</v>
          </cell>
        </row>
        <row r="89">
          <cell r="C89">
            <v>40909</v>
          </cell>
          <cell r="D89">
            <v>40938</v>
          </cell>
          <cell r="E89">
            <v>40940</v>
          </cell>
        </row>
        <row r="90">
          <cell r="C90">
            <v>40940</v>
          </cell>
          <cell r="D90">
            <v>40967</v>
          </cell>
          <cell r="E90">
            <v>40969</v>
          </cell>
        </row>
        <row r="91">
          <cell r="C91">
            <v>40969</v>
          </cell>
          <cell r="D91">
            <v>40998</v>
          </cell>
          <cell r="E91">
            <v>41000</v>
          </cell>
        </row>
        <row r="92">
          <cell r="C92">
            <v>41000</v>
          </cell>
          <cell r="D92">
            <v>41026</v>
          </cell>
          <cell r="E92">
            <v>41030</v>
          </cell>
        </row>
        <row r="93">
          <cell r="C93">
            <v>41030</v>
          </cell>
          <cell r="D93">
            <v>41059</v>
          </cell>
          <cell r="E93">
            <v>41061</v>
          </cell>
        </row>
        <row r="94">
          <cell r="C94">
            <v>41061</v>
          </cell>
          <cell r="D94">
            <v>41089</v>
          </cell>
          <cell r="E94">
            <v>41091</v>
          </cell>
        </row>
        <row r="95">
          <cell r="C95">
            <v>41091</v>
          </cell>
          <cell r="D95">
            <v>41120</v>
          </cell>
          <cell r="E95">
            <v>41122</v>
          </cell>
        </row>
        <row r="96">
          <cell r="C96">
            <v>41122</v>
          </cell>
          <cell r="D96">
            <v>41151</v>
          </cell>
          <cell r="E96">
            <v>41153</v>
          </cell>
        </row>
        <row r="97">
          <cell r="C97">
            <v>41153</v>
          </cell>
          <cell r="D97">
            <v>41180</v>
          </cell>
          <cell r="E97">
            <v>41183</v>
          </cell>
        </row>
        <row r="98">
          <cell r="C98">
            <v>41183</v>
          </cell>
          <cell r="D98">
            <v>41212</v>
          </cell>
          <cell r="E98">
            <v>41214</v>
          </cell>
        </row>
        <row r="99">
          <cell r="C99">
            <v>41214</v>
          </cell>
          <cell r="D99">
            <v>41242</v>
          </cell>
          <cell r="E99">
            <v>41244</v>
          </cell>
        </row>
        <row r="100">
          <cell r="C100">
            <v>41244</v>
          </cell>
          <cell r="D100">
            <v>41271</v>
          </cell>
          <cell r="E100">
            <v>41275</v>
          </cell>
        </row>
        <row r="101">
          <cell r="C101">
            <v>41275</v>
          </cell>
          <cell r="D101">
            <v>41304</v>
          </cell>
          <cell r="E101">
            <v>41306</v>
          </cell>
        </row>
        <row r="102">
          <cell r="C102">
            <v>41306</v>
          </cell>
          <cell r="D102">
            <v>41332</v>
          </cell>
          <cell r="E102">
            <v>41334</v>
          </cell>
        </row>
        <row r="103">
          <cell r="C103">
            <v>41334</v>
          </cell>
          <cell r="D103">
            <v>41360</v>
          </cell>
          <cell r="E103">
            <v>41365</v>
          </cell>
        </row>
        <row r="104">
          <cell r="C104">
            <v>41365</v>
          </cell>
          <cell r="D104">
            <v>41393</v>
          </cell>
          <cell r="E104">
            <v>41395</v>
          </cell>
        </row>
        <row r="105">
          <cell r="C105">
            <v>41395</v>
          </cell>
          <cell r="D105">
            <v>41423</v>
          </cell>
          <cell r="E105">
            <v>41426</v>
          </cell>
        </row>
        <row r="106">
          <cell r="C106">
            <v>41426</v>
          </cell>
          <cell r="D106">
            <v>41452</v>
          </cell>
          <cell r="E106">
            <v>41456</v>
          </cell>
        </row>
        <row r="107">
          <cell r="C107">
            <v>41456</v>
          </cell>
          <cell r="D107">
            <v>41485</v>
          </cell>
          <cell r="E107">
            <v>41487</v>
          </cell>
        </row>
        <row r="108">
          <cell r="C108">
            <v>41487</v>
          </cell>
          <cell r="D108">
            <v>41515</v>
          </cell>
          <cell r="E108">
            <v>41518</v>
          </cell>
        </row>
        <row r="109">
          <cell r="C109">
            <v>41518</v>
          </cell>
          <cell r="D109">
            <v>41544</v>
          </cell>
          <cell r="E109">
            <v>41548</v>
          </cell>
        </row>
        <row r="110">
          <cell r="C110">
            <v>41548</v>
          </cell>
          <cell r="D110">
            <v>41577</v>
          </cell>
          <cell r="E110">
            <v>41579</v>
          </cell>
        </row>
        <row r="111">
          <cell r="C111">
            <v>41579</v>
          </cell>
          <cell r="D111">
            <v>41604</v>
          </cell>
          <cell r="E111">
            <v>41609</v>
          </cell>
        </row>
        <row r="112">
          <cell r="C112">
            <v>41609</v>
          </cell>
          <cell r="D112">
            <v>41638</v>
          </cell>
          <cell r="E112">
            <v>41640</v>
          </cell>
        </row>
        <row r="113">
          <cell r="C113">
            <v>41640</v>
          </cell>
          <cell r="D113">
            <v>41669</v>
          </cell>
          <cell r="E113">
            <v>41671</v>
          </cell>
        </row>
        <row r="114">
          <cell r="C114">
            <v>41671</v>
          </cell>
          <cell r="D114">
            <v>41697</v>
          </cell>
          <cell r="E114">
            <v>41699</v>
          </cell>
        </row>
        <row r="115">
          <cell r="C115">
            <v>41699</v>
          </cell>
          <cell r="D115">
            <v>41726</v>
          </cell>
          <cell r="E115">
            <v>41730</v>
          </cell>
        </row>
        <row r="116">
          <cell r="C116">
            <v>41730</v>
          </cell>
          <cell r="D116">
            <v>41758</v>
          </cell>
          <cell r="E116">
            <v>41760</v>
          </cell>
        </row>
        <row r="117">
          <cell r="C117">
            <v>41760</v>
          </cell>
          <cell r="D117">
            <v>41789</v>
          </cell>
          <cell r="E117">
            <v>41791</v>
          </cell>
        </row>
        <row r="118">
          <cell r="C118">
            <v>41791</v>
          </cell>
          <cell r="D118">
            <v>41817</v>
          </cell>
          <cell r="E118">
            <v>41821</v>
          </cell>
        </row>
        <row r="119">
          <cell r="C119">
            <v>41821</v>
          </cell>
          <cell r="D119">
            <v>41850</v>
          </cell>
          <cell r="E119">
            <v>41852</v>
          </cell>
        </row>
        <row r="120">
          <cell r="C120">
            <v>41852</v>
          </cell>
          <cell r="D120">
            <v>41880</v>
          </cell>
          <cell r="E120">
            <v>41883</v>
          </cell>
        </row>
        <row r="121">
          <cell r="C121">
            <v>41883</v>
          </cell>
          <cell r="D121">
            <v>41911</v>
          </cell>
          <cell r="E121">
            <v>41913</v>
          </cell>
        </row>
        <row r="122">
          <cell r="C122">
            <v>41913</v>
          </cell>
          <cell r="D122">
            <v>41942</v>
          </cell>
          <cell r="E122">
            <v>41944</v>
          </cell>
        </row>
        <row r="123">
          <cell r="C123">
            <v>41944</v>
          </cell>
          <cell r="D123">
            <v>41971</v>
          </cell>
          <cell r="E123">
            <v>41974</v>
          </cell>
        </row>
        <row r="124">
          <cell r="C124">
            <v>41974</v>
          </cell>
          <cell r="D124">
            <v>42003</v>
          </cell>
          <cell r="E124">
            <v>42005</v>
          </cell>
        </row>
        <row r="125">
          <cell r="C125">
            <v>42005</v>
          </cell>
          <cell r="D125">
            <v>42034</v>
          </cell>
          <cell r="E125">
            <v>42036</v>
          </cell>
        </row>
        <row r="126">
          <cell r="C126">
            <v>42036</v>
          </cell>
          <cell r="D126">
            <v>42062</v>
          </cell>
          <cell r="E126">
            <v>42064</v>
          </cell>
        </row>
        <row r="127">
          <cell r="C127">
            <v>42064</v>
          </cell>
          <cell r="D127">
            <v>42093</v>
          </cell>
          <cell r="E127">
            <v>42095</v>
          </cell>
        </row>
        <row r="128">
          <cell r="C128">
            <v>42095</v>
          </cell>
          <cell r="D128">
            <v>42123</v>
          </cell>
          <cell r="E128">
            <v>42125</v>
          </cell>
        </row>
        <row r="129">
          <cell r="C129">
            <v>42125</v>
          </cell>
          <cell r="D129">
            <v>42153</v>
          </cell>
          <cell r="E129">
            <v>42156</v>
          </cell>
        </row>
        <row r="130">
          <cell r="C130">
            <v>42156</v>
          </cell>
          <cell r="D130">
            <v>42184</v>
          </cell>
          <cell r="E130">
            <v>42186</v>
          </cell>
        </row>
        <row r="131">
          <cell r="C131">
            <v>42186</v>
          </cell>
          <cell r="D131">
            <v>42215</v>
          </cell>
          <cell r="E131">
            <v>42217</v>
          </cell>
        </row>
        <row r="132">
          <cell r="C132">
            <v>42217</v>
          </cell>
          <cell r="D132">
            <v>42244</v>
          </cell>
          <cell r="E132">
            <v>42248</v>
          </cell>
        </row>
        <row r="133">
          <cell r="C133">
            <v>42248</v>
          </cell>
          <cell r="D133">
            <v>42276</v>
          </cell>
          <cell r="E133">
            <v>42278</v>
          </cell>
        </row>
        <row r="134">
          <cell r="C134">
            <v>42278</v>
          </cell>
          <cell r="D134">
            <v>42307</v>
          </cell>
          <cell r="E134">
            <v>42309</v>
          </cell>
        </row>
        <row r="135">
          <cell r="C135">
            <v>42309</v>
          </cell>
          <cell r="D135">
            <v>42335</v>
          </cell>
          <cell r="E135">
            <v>42339</v>
          </cell>
        </row>
        <row r="136">
          <cell r="C136">
            <v>42339</v>
          </cell>
          <cell r="D136">
            <v>42368</v>
          </cell>
          <cell r="E136">
            <v>42370</v>
          </cell>
        </row>
        <row r="137">
          <cell r="C137">
            <v>42370</v>
          </cell>
          <cell r="D137">
            <v>42398</v>
          </cell>
          <cell r="E137">
            <v>42401</v>
          </cell>
        </row>
        <row r="138">
          <cell r="C138">
            <v>42401</v>
          </cell>
          <cell r="D138">
            <v>42426</v>
          </cell>
          <cell r="E138">
            <v>42430</v>
          </cell>
        </row>
        <row r="139">
          <cell r="C139">
            <v>42430</v>
          </cell>
          <cell r="D139">
            <v>42459</v>
          </cell>
          <cell r="E139">
            <v>42461</v>
          </cell>
        </row>
        <row r="140">
          <cell r="C140">
            <v>42461</v>
          </cell>
          <cell r="D140">
            <v>42489</v>
          </cell>
          <cell r="E140">
            <v>42491</v>
          </cell>
        </row>
        <row r="141">
          <cell r="C141">
            <v>42491</v>
          </cell>
          <cell r="D141">
            <v>42517</v>
          </cell>
          <cell r="E141">
            <v>42522</v>
          </cell>
        </row>
        <row r="142">
          <cell r="C142">
            <v>42522</v>
          </cell>
          <cell r="D142">
            <v>42550</v>
          </cell>
          <cell r="E142">
            <v>42552</v>
          </cell>
        </row>
        <row r="143">
          <cell r="C143">
            <v>42552</v>
          </cell>
          <cell r="D143">
            <v>42580</v>
          </cell>
          <cell r="E143">
            <v>42583</v>
          </cell>
        </row>
        <row r="144">
          <cell r="C144">
            <v>42583</v>
          </cell>
          <cell r="D144">
            <v>42612</v>
          </cell>
          <cell r="E144">
            <v>42614</v>
          </cell>
        </row>
        <row r="145">
          <cell r="C145">
            <v>42614</v>
          </cell>
          <cell r="D145">
            <v>42642</v>
          </cell>
          <cell r="E145">
            <v>42644</v>
          </cell>
        </row>
        <row r="146">
          <cell r="C146">
            <v>42644</v>
          </cell>
          <cell r="D146">
            <v>42671</v>
          </cell>
          <cell r="E146">
            <v>42675</v>
          </cell>
        </row>
        <row r="147">
          <cell r="C147">
            <v>42675</v>
          </cell>
          <cell r="D147">
            <v>42703</v>
          </cell>
          <cell r="E147">
            <v>42705</v>
          </cell>
        </row>
        <row r="148">
          <cell r="C148">
            <v>42705</v>
          </cell>
          <cell r="D148">
            <v>42734</v>
          </cell>
          <cell r="E148">
            <v>42736</v>
          </cell>
        </row>
        <row r="149">
          <cell r="C149">
            <v>42736</v>
          </cell>
          <cell r="D149">
            <v>42765</v>
          </cell>
          <cell r="E149">
            <v>42767</v>
          </cell>
        </row>
        <row r="150">
          <cell r="C150">
            <v>42767</v>
          </cell>
          <cell r="D150">
            <v>42793</v>
          </cell>
          <cell r="E150">
            <v>42795</v>
          </cell>
        </row>
        <row r="151">
          <cell r="C151">
            <v>42795</v>
          </cell>
          <cell r="D151">
            <v>42824</v>
          </cell>
          <cell r="E151">
            <v>42826</v>
          </cell>
        </row>
        <row r="152">
          <cell r="C152">
            <v>42826</v>
          </cell>
          <cell r="D152">
            <v>42853</v>
          </cell>
          <cell r="E152">
            <v>42856</v>
          </cell>
        </row>
        <row r="153">
          <cell r="C153">
            <v>42856</v>
          </cell>
          <cell r="D153">
            <v>42885</v>
          </cell>
          <cell r="E153">
            <v>42887</v>
          </cell>
        </row>
        <row r="154">
          <cell r="C154">
            <v>42887</v>
          </cell>
          <cell r="D154">
            <v>42915</v>
          </cell>
          <cell r="E154">
            <v>42917</v>
          </cell>
        </row>
        <row r="155">
          <cell r="C155">
            <v>42917</v>
          </cell>
          <cell r="D155">
            <v>42944</v>
          </cell>
          <cell r="E155">
            <v>42948</v>
          </cell>
        </row>
        <row r="156">
          <cell r="C156">
            <v>42948</v>
          </cell>
          <cell r="D156">
            <v>42977</v>
          </cell>
          <cell r="E156">
            <v>42979</v>
          </cell>
        </row>
        <row r="157">
          <cell r="C157">
            <v>42979</v>
          </cell>
          <cell r="D157">
            <v>43007</v>
          </cell>
          <cell r="E157">
            <v>43009</v>
          </cell>
        </row>
        <row r="158">
          <cell r="C158">
            <v>43009</v>
          </cell>
          <cell r="D158">
            <v>43038</v>
          </cell>
          <cell r="E158">
            <v>43040</v>
          </cell>
        </row>
        <row r="159">
          <cell r="C159">
            <v>43040</v>
          </cell>
          <cell r="D159">
            <v>43068</v>
          </cell>
          <cell r="E159">
            <v>43070</v>
          </cell>
        </row>
        <row r="160">
          <cell r="C160">
            <v>43070</v>
          </cell>
          <cell r="D160">
            <v>43098</v>
          </cell>
          <cell r="E160">
            <v>43101</v>
          </cell>
        </row>
        <row r="161">
          <cell r="C161">
            <v>43101</v>
          </cell>
          <cell r="D161">
            <v>43130</v>
          </cell>
          <cell r="E161">
            <v>43132</v>
          </cell>
        </row>
        <row r="162">
          <cell r="C162">
            <v>43132</v>
          </cell>
          <cell r="D162">
            <v>43158</v>
          </cell>
          <cell r="E162">
            <v>43160</v>
          </cell>
        </row>
        <row r="163">
          <cell r="C163">
            <v>43160</v>
          </cell>
          <cell r="D163">
            <v>43189</v>
          </cell>
          <cell r="E163">
            <v>43191</v>
          </cell>
        </row>
        <row r="164">
          <cell r="C164">
            <v>43191</v>
          </cell>
          <cell r="D164">
            <v>43217</v>
          </cell>
          <cell r="E164">
            <v>43221</v>
          </cell>
        </row>
        <row r="165">
          <cell r="C165">
            <v>43221</v>
          </cell>
          <cell r="D165">
            <v>43250</v>
          </cell>
          <cell r="E165">
            <v>43252</v>
          </cell>
        </row>
        <row r="166">
          <cell r="C166">
            <v>43252</v>
          </cell>
          <cell r="D166">
            <v>43280</v>
          </cell>
          <cell r="E166">
            <v>43282</v>
          </cell>
        </row>
        <row r="167">
          <cell r="C167">
            <v>43282</v>
          </cell>
          <cell r="D167">
            <v>43311</v>
          </cell>
          <cell r="E167">
            <v>43313</v>
          </cell>
        </row>
        <row r="168">
          <cell r="C168">
            <v>43313</v>
          </cell>
          <cell r="D168">
            <v>43342</v>
          </cell>
          <cell r="E168">
            <v>43344</v>
          </cell>
        </row>
        <row r="169">
          <cell r="C169">
            <v>43344</v>
          </cell>
          <cell r="D169">
            <v>43371</v>
          </cell>
          <cell r="E169">
            <v>43374</v>
          </cell>
        </row>
        <row r="170">
          <cell r="C170">
            <v>43374</v>
          </cell>
          <cell r="D170">
            <v>43403</v>
          </cell>
          <cell r="E170">
            <v>43405</v>
          </cell>
        </row>
        <row r="171">
          <cell r="C171">
            <v>43405</v>
          </cell>
          <cell r="D171">
            <v>43433</v>
          </cell>
          <cell r="E171">
            <v>43435</v>
          </cell>
        </row>
        <row r="172">
          <cell r="C172">
            <v>43435</v>
          </cell>
          <cell r="D172">
            <v>43462</v>
          </cell>
          <cell r="E172">
            <v>43466</v>
          </cell>
        </row>
        <row r="173">
          <cell r="C173">
            <v>43466</v>
          </cell>
          <cell r="D173">
            <v>43495</v>
          </cell>
          <cell r="E173">
            <v>43497</v>
          </cell>
        </row>
        <row r="174">
          <cell r="C174">
            <v>43497</v>
          </cell>
          <cell r="D174">
            <v>43523</v>
          </cell>
          <cell r="E174">
            <v>43525</v>
          </cell>
        </row>
        <row r="175">
          <cell r="C175">
            <v>43525</v>
          </cell>
          <cell r="D175">
            <v>43553</v>
          </cell>
          <cell r="E175">
            <v>43556</v>
          </cell>
        </row>
        <row r="176">
          <cell r="C176">
            <v>43556</v>
          </cell>
          <cell r="D176">
            <v>43584</v>
          </cell>
          <cell r="E176">
            <v>43586</v>
          </cell>
        </row>
        <row r="177">
          <cell r="C177">
            <v>43586</v>
          </cell>
          <cell r="D177">
            <v>43615</v>
          </cell>
          <cell r="E177">
            <v>43617</v>
          </cell>
        </row>
        <row r="178">
          <cell r="C178">
            <v>43617</v>
          </cell>
          <cell r="D178">
            <v>43644</v>
          </cell>
          <cell r="E178">
            <v>43647</v>
          </cell>
        </row>
        <row r="179">
          <cell r="C179">
            <v>43647</v>
          </cell>
          <cell r="D179">
            <v>43676</v>
          </cell>
          <cell r="E179">
            <v>43678</v>
          </cell>
        </row>
        <row r="180">
          <cell r="C180">
            <v>43678</v>
          </cell>
          <cell r="D180">
            <v>43707</v>
          </cell>
          <cell r="E180">
            <v>43709</v>
          </cell>
        </row>
        <row r="181">
          <cell r="C181">
            <v>43709</v>
          </cell>
          <cell r="D181">
            <v>43735</v>
          </cell>
          <cell r="E181">
            <v>43739</v>
          </cell>
        </row>
        <row r="182">
          <cell r="C182">
            <v>43739</v>
          </cell>
          <cell r="D182">
            <v>43768</v>
          </cell>
          <cell r="E182">
            <v>43770</v>
          </cell>
        </row>
        <row r="183">
          <cell r="C183">
            <v>43770</v>
          </cell>
          <cell r="D183">
            <v>43798</v>
          </cell>
          <cell r="E183">
            <v>43800</v>
          </cell>
        </row>
        <row r="184">
          <cell r="C184">
            <v>43800</v>
          </cell>
          <cell r="D184">
            <v>43829</v>
          </cell>
          <cell r="E184">
            <v>43831</v>
          </cell>
        </row>
        <row r="185">
          <cell r="C185">
            <v>43831</v>
          </cell>
          <cell r="D185">
            <v>43860</v>
          </cell>
          <cell r="E185">
            <v>43862</v>
          </cell>
        </row>
        <row r="186">
          <cell r="C186">
            <v>43862</v>
          </cell>
          <cell r="D186">
            <v>43889</v>
          </cell>
          <cell r="E186">
            <v>43891</v>
          </cell>
        </row>
        <row r="187">
          <cell r="C187">
            <v>43891</v>
          </cell>
          <cell r="D187">
            <v>43920</v>
          </cell>
          <cell r="E187">
            <v>43922</v>
          </cell>
        </row>
        <row r="188">
          <cell r="C188">
            <v>43922</v>
          </cell>
          <cell r="D188">
            <v>43950</v>
          </cell>
          <cell r="E188">
            <v>43952</v>
          </cell>
        </row>
        <row r="189">
          <cell r="C189">
            <v>43952</v>
          </cell>
          <cell r="D189">
            <v>43980</v>
          </cell>
          <cell r="E189">
            <v>43983</v>
          </cell>
        </row>
        <row r="190">
          <cell r="C190">
            <v>43983</v>
          </cell>
          <cell r="D190">
            <v>44011</v>
          </cell>
          <cell r="E190">
            <v>44013</v>
          </cell>
        </row>
        <row r="191">
          <cell r="C191">
            <v>44013</v>
          </cell>
          <cell r="D191">
            <v>44042</v>
          </cell>
          <cell r="E191">
            <v>44044</v>
          </cell>
        </row>
        <row r="192">
          <cell r="C192">
            <v>44044</v>
          </cell>
          <cell r="D192">
            <v>44071</v>
          </cell>
          <cell r="E192">
            <v>44075</v>
          </cell>
        </row>
        <row r="193">
          <cell r="C193">
            <v>44075</v>
          </cell>
          <cell r="D193">
            <v>44103</v>
          </cell>
          <cell r="E193">
            <v>44105</v>
          </cell>
        </row>
        <row r="194">
          <cell r="C194">
            <v>44105</v>
          </cell>
          <cell r="D194">
            <v>44134</v>
          </cell>
          <cell r="E194">
            <v>44136</v>
          </cell>
        </row>
        <row r="195">
          <cell r="C195">
            <v>44136</v>
          </cell>
          <cell r="D195">
            <v>44162</v>
          </cell>
          <cell r="E195">
            <v>44166</v>
          </cell>
        </row>
        <row r="196">
          <cell r="C196">
            <v>44166</v>
          </cell>
          <cell r="D196">
            <v>44195</v>
          </cell>
          <cell r="E196">
            <v>44197</v>
          </cell>
        </row>
        <row r="197">
          <cell r="C197">
            <v>44197</v>
          </cell>
          <cell r="D197">
            <v>44225</v>
          </cell>
          <cell r="E197">
            <v>44228</v>
          </cell>
        </row>
        <row r="198">
          <cell r="C198">
            <v>44228</v>
          </cell>
          <cell r="D198">
            <v>44253</v>
          </cell>
          <cell r="E198">
            <v>44256</v>
          </cell>
        </row>
        <row r="199">
          <cell r="C199">
            <v>44256</v>
          </cell>
          <cell r="D199">
            <v>44285</v>
          </cell>
          <cell r="E199">
            <v>44287</v>
          </cell>
        </row>
        <row r="200">
          <cell r="C200">
            <v>44287</v>
          </cell>
          <cell r="D200">
            <v>44315</v>
          </cell>
          <cell r="E200">
            <v>44317</v>
          </cell>
        </row>
        <row r="201">
          <cell r="C201">
            <v>44317</v>
          </cell>
          <cell r="D201">
            <v>44344</v>
          </cell>
          <cell r="E201">
            <v>44348</v>
          </cell>
        </row>
        <row r="202">
          <cell r="C202">
            <v>44348</v>
          </cell>
          <cell r="D202">
            <v>44376</v>
          </cell>
          <cell r="E202">
            <v>44378</v>
          </cell>
        </row>
        <row r="203">
          <cell r="C203">
            <v>44378</v>
          </cell>
          <cell r="D203">
            <v>44407</v>
          </cell>
          <cell r="E203">
            <v>44409</v>
          </cell>
        </row>
        <row r="204">
          <cell r="C204">
            <v>44409</v>
          </cell>
          <cell r="D204">
            <v>44438</v>
          </cell>
          <cell r="E204">
            <v>44440</v>
          </cell>
        </row>
        <row r="205">
          <cell r="C205">
            <v>44440</v>
          </cell>
          <cell r="D205">
            <v>44468</v>
          </cell>
          <cell r="E205">
            <v>44470</v>
          </cell>
        </row>
        <row r="206">
          <cell r="C206">
            <v>44470</v>
          </cell>
          <cell r="D206">
            <v>44498</v>
          </cell>
          <cell r="E206">
            <v>44501</v>
          </cell>
        </row>
        <row r="207">
          <cell r="C207">
            <v>44501</v>
          </cell>
          <cell r="D207">
            <v>44529</v>
          </cell>
          <cell r="E207">
            <v>44531</v>
          </cell>
        </row>
        <row r="208">
          <cell r="C208">
            <v>44531</v>
          </cell>
          <cell r="D208">
            <v>44560</v>
          </cell>
          <cell r="E208">
            <v>44562</v>
          </cell>
        </row>
        <row r="209">
          <cell r="C209">
            <v>44562</v>
          </cell>
          <cell r="D209">
            <v>44589</v>
          </cell>
          <cell r="E209">
            <v>44593</v>
          </cell>
        </row>
        <row r="210">
          <cell r="C210">
            <v>44593</v>
          </cell>
          <cell r="D210">
            <v>44617</v>
          </cell>
          <cell r="E210">
            <v>44621</v>
          </cell>
        </row>
        <row r="211">
          <cell r="C211">
            <v>44621</v>
          </cell>
          <cell r="D211">
            <v>44650</v>
          </cell>
          <cell r="E211">
            <v>44652</v>
          </cell>
        </row>
        <row r="212">
          <cell r="C212">
            <v>44652</v>
          </cell>
          <cell r="D212">
            <v>44680</v>
          </cell>
          <cell r="E212">
            <v>44682</v>
          </cell>
        </row>
        <row r="213">
          <cell r="C213">
            <v>44682</v>
          </cell>
          <cell r="D213">
            <v>44708</v>
          </cell>
          <cell r="E213">
            <v>44713</v>
          </cell>
        </row>
        <row r="214">
          <cell r="C214">
            <v>44713</v>
          </cell>
          <cell r="D214">
            <v>44741</v>
          </cell>
          <cell r="E214">
            <v>44743</v>
          </cell>
        </row>
        <row r="215">
          <cell r="C215">
            <v>44743</v>
          </cell>
          <cell r="D215">
            <v>44771</v>
          </cell>
          <cell r="E215">
            <v>44774</v>
          </cell>
        </row>
        <row r="216">
          <cell r="C216">
            <v>44774</v>
          </cell>
          <cell r="D216">
            <v>44803</v>
          </cell>
          <cell r="E216">
            <v>44805</v>
          </cell>
        </row>
        <row r="217">
          <cell r="C217">
            <v>44805</v>
          </cell>
          <cell r="D217">
            <v>44833</v>
          </cell>
          <cell r="E217">
            <v>44835</v>
          </cell>
        </row>
        <row r="218">
          <cell r="C218">
            <v>44835</v>
          </cell>
          <cell r="D218">
            <v>44862</v>
          </cell>
          <cell r="E218">
            <v>44866</v>
          </cell>
        </row>
        <row r="219">
          <cell r="C219">
            <v>44866</v>
          </cell>
          <cell r="D219">
            <v>44894</v>
          </cell>
          <cell r="E219">
            <v>44896</v>
          </cell>
        </row>
        <row r="220">
          <cell r="C220">
            <v>44896</v>
          </cell>
          <cell r="D220">
            <v>44925</v>
          </cell>
          <cell r="E220">
            <v>44927</v>
          </cell>
        </row>
        <row r="221">
          <cell r="C221">
            <v>44927</v>
          </cell>
          <cell r="D221">
            <v>44956</v>
          </cell>
          <cell r="E221">
            <v>44958</v>
          </cell>
        </row>
        <row r="222">
          <cell r="C222">
            <v>44958</v>
          </cell>
          <cell r="D222">
            <v>44984</v>
          </cell>
          <cell r="E222">
            <v>44986</v>
          </cell>
        </row>
        <row r="223">
          <cell r="C223">
            <v>44986</v>
          </cell>
          <cell r="D223">
            <v>45015</v>
          </cell>
          <cell r="E223">
            <v>45017</v>
          </cell>
        </row>
        <row r="224">
          <cell r="C224">
            <v>45017</v>
          </cell>
          <cell r="D224">
            <v>45044</v>
          </cell>
          <cell r="E224">
            <v>45047</v>
          </cell>
        </row>
        <row r="225">
          <cell r="C225">
            <v>45047</v>
          </cell>
          <cell r="D225">
            <v>45076</v>
          </cell>
          <cell r="E225">
            <v>45078</v>
          </cell>
        </row>
        <row r="226">
          <cell r="C226">
            <v>45078</v>
          </cell>
          <cell r="D226">
            <v>45106</v>
          </cell>
          <cell r="E226">
            <v>45108</v>
          </cell>
        </row>
        <row r="227">
          <cell r="C227">
            <v>45108</v>
          </cell>
          <cell r="D227">
            <v>45135</v>
          </cell>
          <cell r="E227">
            <v>45139</v>
          </cell>
        </row>
        <row r="228">
          <cell r="C228">
            <v>45139</v>
          </cell>
          <cell r="D228">
            <v>45168</v>
          </cell>
          <cell r="E228">
            <v>45170</v>
          </cell>
        </row>
        <row r="229">
          <cell r="C229">
            <v>45170</v>
          </cell>
          <cell r="D229">
            <v>45198</v>
          </cell>
          <cell r="E229">
            <v>45200</v>
          </cell>
        </row>
        <row r="230">
          <cell r="C230">
            <v>45200</v>
          </cell>
          <cell r="D230">
            <v>45229</v>
          </cell>
          <cell r="E230">
            <v>45231</v>
          </cell>
        </row>
        <row r="231">
          <cell r="C231">
            <v>45231</v>
          </cell>
          <cell r="D231">
            <v>45259</v>
          </cell>
          <cell r="E231">
            <v>45261</v>
          </cell>
        </row>
        <row r="232">
          <cell r="C232">
            <v>45261</v>
          </cell>
          <cell r="D232">
            <v>45289</v>
          </cell>
          <cell r="E232">
            <v>45292</v>
          </cell>
        </row>
        <row r="233">
          <cell r="C233">
            <v>45292</v>
          </cell>
          <cell r="D233">
            <v>45321</v>
          </cell>
          <cell r="E233">
            <v>45323</v>
          </cell>
        </row>
        <row r="234">
          <cell r="C234">
            <v>45323</v>
          </cell>
          <cell r="D234">
            <v>45350</v>
          </cell>
          <cell r="E234">
            <v>45352</v>
          </cell>
        </row>
        <row r="235">
          <cell r="C235">
            <v>45352</v>
          </cell>
          <cell r="D235">
            <v>45380</v>
          </cell>
          <cell r="E235">
            <v>45383</v>
          </cell>
        </row>
        <row r="236">
          <cell r="C236">
            <v>45383</v>
          </cell>
          <cell r="D236">
            <v>45411</v>
          </cell>
          <cell r="E236">
            <v>45413</v>
          </cell>
        </row>
        <row r="237">
          <cell r="C237">
            <v>45413</v>
          </cell>
          <cell r="D237">
            <v>45442</v>
          </cell>
          <cell r="E237">
            <v>45444</v>
          </cell>
        </row>
        <row r="238">
          <cell r="C238">
            <v>45444</v>
          </cell>
          <cell r="D238">
            <v>45471</v>
          </cell>
          <cell r="E238">
            <v>45474</v>
          </cell>
        </row>
        <row r="239">
          <cell r="C239">
            <v>45474</v>
          </cell>
          <cell r="D239">
            <v>45503</v>
          </cell>
          <cell r="E239">
            <v>45505</v>
          </cell>
        </row>
        <row r="240">
          <cell r="C240">
            <v>45505</v>
          </cell>
          <cell r="D240">
            <v>45534</v>
          </cell>
          <cell r="E240">
            <v>45536</v>
          </cell>
        </row>
        <row r="241">
          <cell r="C241">
            <v>45536</v>
          </cell>
          <cell r="D241">
            <v>45562</v>
          </cell>
          <cell r="E241">
            <v>45566</v>
          </cell>
        </row>
        <row r="242">
          <cell r="C242">
            <v>45566</v>
          </cell>
          <cell r="D242">
            <v>45595</v>
          </cell>
          <cell r="E242">
            <v>45597</v>
          </cell>
        </row>
        <row r="243">
          <cell r="C243">
            <v>45597</v>
          </cell>
          <cell r="D243">
            <v>45625</v>
          </cell>
          <cell r="E243">
            <v>45627</v>
          </cell>
        </row>
        <row r="244">
          <cell r="C244">
            <v>45627</v>
          </cell>
          <cell r="D244">
            <v>45656</v>
          </cell>
          <cell r="E244">
            <v>45658</v>
          </cell>
        </row>
        <row r="245">
          <cell r="C245">
            <v>45658</v>
          </cell>
          <cell r="D245">
            <v>45687</v>
          </cell>
          <cell r="E245">
            <v>45689</v>
          </cell>
        </row>
        <row r="246">
          <cell r="C246">
            <v>45689</v>
          </cell>
          <cell r="D246">
            <v>45715</v>
          </cell>
          <cell r="E246">
            <v>45717</v>
          </cell>
        </row>
        <row r="247">
          <cell r="C247">
            <v>45717</v>
          </cell>
          <cell r="D247">
            <v>45744</v>
          </cell>
          <cell r="E247">
            <v>45748</v>
          </cell>
        </row>
        <row r="248">
          <cell r="C248">
            <v>45748</v>
          </cell>
          <cell r="D248">
            <v>45776</v>
          </cell>
          <cell r="E248">
            <v>45778</v>
          </cell>
        </row>
        <row r="249">
          <cell r="C249">
            <v>45778</v>
          </cell>
          <cell r="D249">
            <v>45807</v>
          </cell>
          <cell r="E249">
            <v>45809</v>
          </cell>
        </row>
        <row r="250">
          <cell r="C250">
            <v>45809</v>
          </cell>
          <cell r="D250">
            <v>45835</v>
          </cell>
          <cell r="E250">
            <v>45839</v>
          </cell>
        </row>
        <row r="251">
          <cell r="C251">
            <v>45839</v>
          </cell>
          <cell r="D251">
            <v>45868</v>
          </cell>
          <cell r="E251">
            <v>45870</v>
          </cell>
        </row>
        <row r="252">
          <cell r="C252">
            <v>45870</v>
          </cell>
          <cell r="D252">
            <v>45898</v>
          </cell>
          <cell r="E252">
            <v>45901</v>
          </cell>
        </row>
        <row r="253">
          <cell r="C253">
            <v>45901</v>
          </cell>
          <cell r="D253">
            <v>45929</v>
          </cell>
          <cell r="E253">
            <v>45931</v>
          </cell>
        </row>
        <row r="254">
          <cell r="C254">
            <v>45931</v>
          </cell>
          <cell r="D254">
            <v>45960</v>
          </cell>
          <cell r="E254">
            <v>45962</v>
          </cell>
        </row>
        <row r="255">
          <cell r="C255">
            <v>45962</v>
          </cell>
          <cell r="D255">
            <v>45989</v>
          </cell>
          <cell r="E255">
            <v>45992</v>
          </cell>
        </row>
        <row r="256">
          <cell r="C256">
            <v>45992</v>
          </cell>
          <cell r="D256">
            <v>46021</v>
          </cell>
          <cell r="E256">
            <v>46023</v>
          </cell>
        </row>
        <row r="257">
          <cell r="C257">
            <v>46023</v>
          </cell>
          <cell r="D257">
            <v>46052</v>
          </cell>
          <cell r="E257">
            <v>46054</v>
          </cell>
        </row>
        <row r="258">
          <cell r="C258">
            <v>46054</v>
          </cell>
          <cell r="D258">
            <v>46080</v>
          </cell>
          <cell r="E258">
            <v>46082</v>
          </cell>
        </row>
        <row r="259">
          <cell r="C259">
            <v>46082</v>
          </cell>
          <cell r="D259">
            <v>46111</v>
          </cell>
          <cell r="E259">
            <v>46113</v>
          </cell>
        </row>
        <row r="260">
          <cell r="C260">
            <v>46113</v>
          </cell>
          <cell r="D260">
            <v>46141</v>
          </cell>
          <cell r="E260">
            <v>46143</v>
          </cell>
        </row>
        <row r="261">
          <cell r="C261">
            <v>46143</v>
          </cell>
          <cell r="D261">
            <v>46171</v>
          </cell>
          <cell r="E261">
            <v>46174</v>
          </cell>
        </row>
        <row r="262">
          <cell r="C262">
            <v>46174</v>
          </cell>
          <cell r="D262">
            <v>46202</v>
          </cell>
          <cell r="E262">
            <v>46204</v>
          </cell>
        </row>
        <row r="263">
          <cell r="C263">
            <v>46204</v>
          </cell>
          <cell r="D263">
            <v>46233</v>
          </cell>
          <cell r="E263">
            <v>46235</v>
          </cell>
        </row>
        <row r="264">
          <cell r="C264">
            <v>46235</v>
          </cell>
          <cell r="D264">
            <v>46262</v>
          </cell>
          <cell r="E264">
            <v>46266</v>
          </cell>
        </row>
        <row r="265">
          <cell r="C265">
            <v>46266</v>
          </cell>
          <cell r="D265">
            <v>46294</v>
          </cell>
          <cell r="E265">
            <v>46296</v>
          </cell>
        </row>
        <row r="266">
          <cell r="C266">
            <v>46296</v>
          </cell>
          <cell r="D266">
            <v>46325</v>
          </cell>
          <cell r="E266">
            <v>46327</v>
          </cell>
        </row>
        <row r="267">
          <cell r="C267">
            <v>46327</v>
          </cell>
          <cell r="D267">
            <v>46353</v>
          </cell>
          <cell r="E267">
            <v>46357</v>
          </cell>
        </row>
        <row r="268">
          <cell r="C268">
            <v>46357</v>
          </cell>
          <cell r="D268">
            <v>46386</v>
          </cell>
          <cell r="E268">
            <v>46388</v>
          </cell>
        </row>
        <row r="269">
          <cell r="C269">
            <v>46388</v>
          </cell>
          <cell r="D269">
            <v>46416</v>
          </cell>
          <cell r="E269">
            <v>46419</v>
          </cell>
        </row>
        <row r="270">
          <cell r="C270">
            <v>46419</v>
          </cell>
          <cell r="D270">
            <v>46444</v>
          </cell>
          <cell r="E270">
            <v>46447</v>
          </cell>
        </row>
        <row r="271">
          <cell r="C271">
            <v>46447</v>
          </cell>
          <cell r="D271">
            <v>46476</v>
          </cell>
          <cell r="E271">
            <v>46478</v>
          </cell>
        </row>
        <row r="272">
          <cell r="C272">
            <v>46478</v>
          </cell>
          <cell r="D272">
            <v>46506</v>
          </cell>
          <cell r="E272">
            <v>46508</v>
          </cell>
        </row>
        <row r="273">
          <cell r="C273">
            <v>46508</v>
          </cell>
          <cell r="D273">
            <v>46535</v>
          </cell>
          <cell r="E273">
            <v>46539</v>
          </cell>
        </row>
        <row r="274">
          <cell r="C274">
            <v>46539</v>
          </cell>
          <cell r="D274">
            <v>46567</v>
          </cell>
          <cell r="E274">
            <v>46569</v>
          </cell>
        </row>
        <row r="275">
          <cell r="C275">
            <v>46569</v>
          </cell>
          <cell r="D275">
            <v>46598</v>
          </cell>
          <cell r="E275">
            <v>46600</v>
          </cell>
        </row>
        <row r="276">
          <cell r="C276">
            <v>46600</v>
          </cell>
          <cell r="D276">
            <v>46629</v>
          </cell>
          <cell r="E276">
            <v>46631</v>
          </cell>
        </row>
        <row r="277">
          <cell r="C277">
            <v>46631</v>
          </cell>
          <cell r="D277">
            <v>46659</v>
          </cell>
          <cell r="E277">
            <v>46661</v>
          </cell>
        </row>
        <row r="278">
          <cell r="C278">
            <v>46661</v>
          </cell>
          <cell r="D278">
            <v>46689</v>
          </cell>
          <cell r="E278">
            <v>46692</v>
          </cell>
        </row>
        <row r="279">
          <cell r="C279">
            <v>46692</v>
          </cell>
          <cell r="D279">
            <v>46720</v>
          </cell>
          <cell r="E279">
            <v>46722</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 actuals"/>
      <sheetName val="WoodMac LT monthly"/>
      <sheetName val="WoodMac Stanfield"/>
      <sheetName val="WM Deflator"/>
      <sheetName val="WM Monthly Shape"/>
      <sheetName val="PIRA LT 2014 08"/>
      <sheetName val="Shaped PIRA"/>
      <sheetName val="Aurora Inputs"/>
      <sheetName val="Pricing"/>
      <sheetName val="PacifiCorp Inflation"/>
      <sheetName val="Blender input"/>
      <sheetName val="ann avg"/>
      <sheetName val="Monthly prices by gas hub"/>
      <sheetName val="Monthly prices by bubble"/>
      <sheetName val="Tariffs"/>
      <sheetName val="Tariff for Presentation"/>
      <sheetName val="GT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t="str">
            <v>ALBE</v>
          </cell>
          <cell r="B5" t="str">
            <v>AECO</v>
          </cell>
          <cell r="C5" t="str">
            <v>Nova</v>
          </cell>
          <cell r="D5">
            <v>0</v>
          </cell>
          <cell r="E5">
            <v>0</v>
          </cell>
          <cell r="F5">
            <v>0.10431839999999998</v>
          </cell>
          <cell r="G5">
            <v>0</v>
          </cell>
          <cell r="H5">
            <v>1</v>
          </cell>
          <cell r="I5">
            <v>1</v>
          </cell>
          <cell r="J5">
            <v>1</v>
          </cell>
          <cell r="K5">
            <v>1</v>
          </cell>
        </row>
        <row r="6">
          <cell r="A6" t="str">
            <v>BAJA</v>
          </cell>
          <cell r="B6" t="str">
            <v>SoCal</v>
          </cell>
          <cell r="C6" t="str">
            <v>SoCal + PGT Baja</v>
          </cell>
          <cell r="D6">
            <v>0</v>
          </cell>
          <cell r="E6">
            <v>0.24285999999999999</v>
          </cell>
          <cell r="F6">
            <v>0.13145424657534246</v>
          </cell>
          <cell r="G6">
            <v>8.5000000000000006E-3</v>
          </cell>
          <cell r="H6">
            <v>1.0085728693898133</v>
          </cell>
          <cell r="I6">
            <v>1</v>
          </cell>
          <cell r="J6">
            <v>1</v>
          </cell>
          <cell r="K6">
            <v>1</v>
          </cell>
        </row>
        <row r="7">
          <cell r="A7" t="str">
            <v>BCHA</v>
          </cell>
          <cell r="B7" t="str">
            <v>Sumas</v>
          </cell>
          <cell r="C7" t="str">
            <v>Westcoast Energy</v>
          </cell>
          <cell r="D7">
            <v>0</v>
          </cell>
          <cell r="E7">
            <v>0</v>
          </cell>
          <cell r="F7">
            <v>0.50036608168913044</v>
          </cell>
          <cell r="G7">
            <v>0</v>
          </cell>
          <cell r="H7">
            <v>1</v>
          </cell>
          <cell r="I7">
            <v>1</v>
          </cell>
          <cell r="J7">
            <v>1</v>
          </cell>
          <cell r="K7">
            <v>1</v>
          </cell>
        </row>
        <row r="8">
          <cell r="A8" t="str">
            <v>COB</v>
          </cell>
          <cell r="B8" t="str">
            <v>Malin</v>
          </cell>
          <cell r="C8" t="str">
            <v>GTN</v>
          </cell>
          <cell r="D8">
            <v>0</v>
          </cell>
          <cell r="E8">
            <v>4.4049599999999994E-3</v>
          </cell>
          <cell r="F8">
            <v>0.12632947999999999</v>
          </cell>
          <cell r="G8">
            <v>6.6299999999999953E-4</v>
          </cell>
          <cell r="H8">
            <v>1.0006634398606276</v>
          </cell>
          <cell r="I8">
            <v>1</v>
          </cell>
          <cell r="J8">
            <v>1</v>
          </cell>
          <cell r="K8">
            <v>1</v>
          </cell>
        </row>
        <row r="9">
          <cell r="A9" t="str">
            <v>COLO</v>
          </cell>
          <cell r="B9" t="str">
            <v>Opal</v>
          </cell>
          <cell r="C9" t="str">
            <v>Colorado Interstate</v>
          </cell>
          <cell r="D9">
            <v>0</v>
          </cell>
          <cell r="E9">
            <v>1.7000000000000001E-2</v>
          </cell>
          <cell r="F9">
            <v>0.31718465753424657</v>
          </cell>
          <cell r="G9">
            <v>7.4000000000000003E-3</v>
          </cell>
          <cell r="H9">
            <v>1.007455168245013</v>
          </cell>
          <cell r="I9">
            <v>1</v>
          </cell>
          <cell r="J9">
            <v>1</v>
          </cell>
          <cell r="K9">
            <v>1</v>
          </cell>
        </row>
        <row r="10">
          <cell r="A10" t="str">
            <v>FCRN</v>
          </cell>
          <cell r="B10" t="str">
            <v>SanJuan</v>
          </cell>
          <cell r="C10" t="str">
            <v>El Paso New Mexico</v>
          </cell>
          <cell r="D10">
            <v>0</v>
          </cell>
          <cell r="E10">
            <v>2.53E-2</v>
          </cell>
          <cell r="F10">
            <v>0.33956383561643833</v>
          </cell>
          <cell r="G10">
            <v>1.78E-2</v>
          </cell>
          <cell r="H10">
            <v>1.018122581958868</v>
          </cell>
          <cell r="I10">
            <v>1</v>
          </cell>
          <cell r="J10">
            <v>1</v>
          </cell>
          <cell r="K10">
            <v>1</v>
          </cell>
        </row>
        <row r="11">
          <cell r="A11" t="str">
            <v>IDAH</v>
          </cell>
          <cell r="B11" t="str">
            <v>Stanfield</v>
          </cell>
          <cell r="C11" t="str">
            <v>Williams</v>
          </cell>
          <cell r="D11">
            <v>0</v>
          </cell>
          <cell r="E11">
            <v>3.1800000000000002E-2</v>
          </cell>
          <cell r="F11">
            <v>0.41</v>
          </cell>
          <cell r="G11">
            <v>1.61E-2</v>
          </cell>
          <cell r="H11">
            <v>1.0163634515702815</v>
          </cell>
          <cell r="I11">
            <v>1</v>
          </cell>
          <cell r="J11">
            <v>1</v>
          </cell>
          <cell r="K11">
            <v>1</v>
          </cell>
        </row>
        <row r="12">
          <cell r="A12" t="str">
            <v>MEAD</v>
          </cell>
          <cell r="B12" t="str">
            <v>SoCal</v>
          </cell>
          <cell r="C12" t="str">
            <v>Kern</v>
          </cell>
          <cell r="D12">
            <v>0</v>
          </cell>
          <cell r="E12">
            <v>0</v>
          </cell>
          <cell r="F12">
            <v>0.58330000000000004</v>
          </cell>
          <cell r="G12">
            <v>0</v>
          </cell>
          <cell r="H12">
            <v>1</v>
          </cell>
          <cell r="I12">
            <v>1</v>
          </cell>
          <cell r="J12">
            <v>1</v>
          </cell>
          <cell r="K12">
            <v>1</v>
          </cell>
        </row>
        <row r="13">
          <cell r="A13" t="str">
            <v>MIDC_OR_E</v>
          </cell>
          <cell r="B13" t="str">
            <v>Stanfield</v>
          </cell>
          <cell r="C13" t="str">
            <v xml:space="preserve">Williams </v>
          </cell>
          <cell r="D13">
            <v>0</v>
          </cell>
          <cell r="E13">
            <v>3.1800000000000002E-2</v>
          </cell>
          <cell r="F13">
            <v>0.41</v>
          </cell>
          <cell r="G13">
            <v>1.61E-2</v>
          </cell>
          <cell r="H13">
            <v>1.0163634515702815</v>
          </cell>
          <cell r="I13">
            <v>1</v>
          </cell>
          <cell r="J13">
            <v>1</v>
          </cell>
          <cell r="K13">
            <v>1</v>
          </cell>
        </row>
        <row r="14">
          <cell r="A14" t="str">
            <v>MIDC_OR_W</v>
          </cell>
          <cell r="B14" t="str">
            <v>Sumas</v>
          </cell>
          <cell r="C14" t="str">
            <v xml:space="preserve">Williams </v>
          </cell>
          <cell r="D14">
            <v>0</v>
          </cell>
          <cell r="E14">
            <v>3.1800000000000002E-2</v>
          </cell>
          <cell r="F14">
            <v>0.41</v>
          </cell>
          <cell r="G14">
            <v>1.61E-2</v>
          </cell>
          <cell r="H14">
            <v>1.0163634515702815</v>
          </cell>
          <cell r="I14">
            <v>1</v>
          </cell>
          <cell r="J14">
            <v>1</v>
          </cell>
          <cell r="K14">
            <v>1</v>
          </cell>
        </row>
        <row r="15">
          <cell r="A15" t="str">
            <v>MIDC_WA_E</v>
          </cell>
          <cell r="B15" t="str">
            <v>Stanfield</v>
          </cell>
          <cell r="C15" t="str">
            <v xml:space="preserve">Williams </v>
          </cell>
          <cell r="D15">
            <v>0</v>
          </cell>
          <cell r="E15">
            <v>3.1800000000000002E-2</v>
          </cell>
          <cell r="F15">
            <v>0.41</v>
          </cell>
          <cell r="G15">
            <v>1.61E-2</v>
          </cell>
          <cell r="H15">
            <v>1.0163634515702815</v>
          </cell>
          <cell r="I15">
            <v>1</v>
          </cell>
          <cell r="J15">
            <v>1.0385200000000001</v>
          </cell>
          <cell r="K15">
            <v>1</v>
          </cell>
        </row>
        <row r="16">
          <cell r="A16" t="str">
            <v>MIDC_WA_W</v>
          </cell>
          <cell r="B16" t="str">
            <v>Sumas</v>
          </cell>
          <cell r="C16" t="str">
            <v xml:space="preserve">Williams </v>
          </cell>
          <cell r="D16">
            <v>0</v>
          </cell>
          <cell r="E16">
            <v>3.1800000000000002E-2</v>
          </cell>
          <cell r="F16">
            <v>0.41</v>
          </cell>
          <cell r="G16">
            <v>1.61E-2</v>
          </cell>
          <cell r="H16">
            <v>1.0163634515702815</v>
          </cell>
          <cell r="I16">
            <v>1</v>
          </cell>
          <cell r="J16">
            <v>1.0385200000000001</v>
          </cell>
          <cell r="K16">
            <v>1</v>
          </cell>
        </row>
        <row r="17">
          <cell r="A17" t="str">
            <v>MIDC_AVG</v>
          </cell>
          <cell r="B17">
            <v>0</v>
          </cell>
          <cell r="C17">
            <v>0</v>
          </cell>
          <cell r="D17">
            <v>0</v>
          </cell>
          <cell r="E17">
            <v>0</v>
          </cell>
          <cell r="F17">
            <v>0</v>
          </cell>
          <cell r="G17">
            <v>0</v>
          </cell>
          <cell r="H17">
            <v>0</v>
          </cell>
          <cell r="I17">
            <v>0</v>
          </cell>
          <cell r="J17">
            <v>0</v>
          </cell>
          <cell r="K17">
            <v>0</v>
          </cell>
        </row>
        <row r="18">
          <cell r="A18" t="str">
            <v>MONT</v>
          </cell>
          <cell r="B18" t="str">
            <v>AECO</v>
          </cell>
          <cell r="C18" t="str">
            <v>Nova + Northwest Energy</v>
          </cell>
          <cell r="D18">
            <v>0</v>
          </cell>
          <cell r="E18">
            <v>0.14477999999999999</v>
          </cell>
          <cell r="F18">
            <v>0.43869596912363723</v>
          </cell>
          <cell r="G18">
            <v>2.46E-2</v>
          </cell>
          <cell r="H18">
            <v>1.0252204223908139</v>
          </cell>
          <cell r="I18">
            <v>1</v>
          </cell>
          <cell r="J18">
            <v>1</v>
          </cell>
          <cell r="K18">
            <v>1</v>
          </cell>
        </row>
        <row r="19">
          <cell r="A19" t="str">
            <v>NEVA</v>
          </cell>
          <cell r="B19" t="str">
            <v>Average_Stanfield_Malin</v>
          </cell>
          <cell r="C19" t="str">
            <v>Williams, Paiute, Tuscarora</v>
          </cell>
          <cell r="D19">
            <v>0</v>
          </cell>
          <cell r="E19">
            <v>1.7700000000000004E-2</v>
          </cell>
          <cell r="F19">
            <v>0.52115232876712325</v>
          </cell>
          <cell r="G19">
            <v>3.2808500000000011E-2</v>
          </cell>
          <cell r="H19">
            <v>1.0341027680090868</v>
          </cell>
          <cell r="I19">
            <v>1</v>
          </cell>
          <cell r="J19">
            <v>1</v>
          </cell>
          <cell r="K19">
            <v>1</v>
          </cell>
        </row>
        <row r="20">
          <cell r="A20" t="str">
            <v>NP15</v>
          </cell>
          <cell r="B20" t="str">
            <v>PGE</v>
          </cell>
          <cell r="C20" t="str">
            <v>PG&amp;E</v>
          </cell>
          <cell r="D20">
            <v>0</v>
          </cell>
          <cell r="E20">
            <v>0.15660000000000002</v>
          </cell>
          <cell r="F20">
            <v>1.6915886814574312E-2</v>
          </cell>
          <cell r="G20">
            <v>2E-3</v>
          </cell>
          <cell r="H20">
            <v>1.002004008016032</v>
          </cell>
          <cell r="I20">
            <v>1.0098860000000001</v>
          </cell>
          <cell r="J20">
            <v>1</v>
          </cell>
          <cell r="K20">
            <v>1</v>
          </cell>
        </row>
        <row r="21">
          <cell r="A21" t="str">
            <v>PALO</v>
          </cell>
          <cell r="B21" t="str">
            <v>SoCal</v>
          </cell>
          <cell r="C21" t="str">
            <v>El Paso Arizona</v>
          </cell>
          <cell r="D21">
            <v>0</v>
          </cell>
          <cell r="E21">
            <v>2.2200000000000001E-2</v>
          </cell>
          <cell r="F21">
            <v>0.349334794520548</v>
          </cell>
          <cell r="G21">
            <v>1.78E-2</v>
          </cell>
          <cell r="H21">
            <v>1.018122581958868</v>
          </cell>
          <cell r="I21">
            <v>1</v>
          </cell>
          <cell r="J21">
            <v>1</v>
          </cell>
          <cell r="K21">
            <v>1</v>
          </cell>
        </row>
        <row r="22">
          <cell r="A22" t="str">
            <v>SP15</v>
          </cell>
          <cell r="B22" t="str">
            <v>SoCal</v>
          </cell>
          <cell r="C22" t="str">
            <v xml:space="preserve">SoCal </v>
          </cell>
          <cell r="D22">
            <v>0</v>
          </cell>
          <cell r="E22">
            <v>0.2404</v>
          </cell>
          <cell r="F22">
            <v>0.13764000000000001</v>
          </cell>
          <cell r="G22">
            <v>1.92E-3</v>
          </cell>
          <cell r="H22">
            <v>1.0019236934915037</v>
          </cell>
          <cell r="I22">
            <v>1.0197466666666666</v>
          </cell>
          <cell r="J22">
            <v>1</v>
          </cell>
          <cell r="K22">
            <v>1</v>
          </cell>
        </row>
        <row r="23">
          <cell r="A23" t="str">
            <v>UTAH</v>
          </cell>
          <cell r="B23" t="str">
            <v>Opal</v>
          </cell>
          <cell r="C23" t="str">
            <v xml:space="preserve">Questar Pipe </v>
          </cell>
          <cell r="D23">
            <v>0</v>
          </cell>
          <cell r="E23">
            <v>4.47E-3</v>
          </cell>
          <cell r="F23">
            <v>0.25732997260273971</v>
          </cell>
          <cell r="G23">
            <v>1.72E-2</v>
          </cell>
          <cell r="H23">
            <v>1.0175010175010175</v>
          </cell>
          <cell r="I23">
            <v>1</v>
          </cell>
          <cell r="J23">
            <v>1</v>
          </cell>
          <cell r="K23">
            <v>1</v>
          </cell>
        </row>
        <row r="24">
          <cell r="A24" t="str">
            <v>WYOM</v>
          </cell>
          <cell r="B24" t="str">
            <v>Opal</v>
          </cell>
          <cell r="C24" t="str">
            <v>Avg of Colorado/Wyoming Interstate, Kinder Mogran</v>
          </cell>
          <cell r="D24">
            <v>0</v>
          </cell>
          <cell r="E24">
            <v>1.2533333333333332E-2</v>
          </cell>
          <cell r="F24">
            <v>0.21123835616438358</v>
          </cell>
          <cell r="G24">
            <v>1.2666666666666666E-2</v>
          </cell>
          <cell r="H24">
            <v>1.0128291694800811</v>
          </cell>
          <cell r="I24">
            <v>1</v>
          </cell>
          <cell r="J24">
            <v>1</v>
          </cell>
          <cell r="K24">
            <v>1</v>
          </cell>
        </row>
      </sheetData>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3.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file://PacifiCorp.us/DFS/PDXCO/CT/SHARED/EndurFPC/"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rices">
    <pageSetUpPr fitToPage="1"/>
  </sheetPr>
  <dimension ref="A1:GM313"/>
  <sheetViews>
    <sheetView tabSelected="1" zoomScale="90" zoomScaleNormal="90" workbookViewId="0">
      <pane xSplit="4" ySplit="8" topLeftCell="E284" activePane="bottomRight" state="frozen"/>
      <selection pane="topRight" activeCell="E1" sqref="E1"/>
      <selection pane="bottomLeft" activeCell="A9" sqref="A9"/>
      <selection pane="bottomRight" activeCell="E284" sqref="E284"/>
    </sheetView>
  </sheetViews>
  <sheetFormatPr defaultRowHeight="12.75" x14ac:dyDescent="0.2"/>
  <cols>
    <col min="1" max="1" width="6.7109375" style="64" customWidth="1"/>
    <col min="2" max="2" width="12.42578125" style="64" customWidth="1"/>
    <col min="3" max="3" width="8.42578125" style="64" bestFit="1" customWidth="1"/>
    <col min="4" max="4" width="14.140625" style="64" bestFit="1" customWidth="1"/>
    <col min="5" max="5" width="11" style="64" customWidth="1"/>
    <col min="6" max="6" width="7.85546875" style="64" customWidth="1"/>
    <col min="7" max="9" width="7.140625" style="64" customWidth="1"/>
    <col min="10" max="10" width="8.140625" style="64" customWidth="1"/>
    <col min="11" max="16" width="7.140625" style="64" customWidth="1"/>
    <col min="17" max="18" width="7.42578125" style="64" customWidth="1"/>
    <col min="19" max="24" width="7.140625" style="64" customWidth="1"/>
    <col min="25" max="25" width="7.5703125" style="64" customWidth="1"/>
    <col min="26" max="26" width="7.42578125" style="64" customWidth="1"/>
    <col min="27" max="28" width="8.7109375" style="64" customWidth="1"/>
    <col min="29" max="32" width="7.140625" style="64" customWidth="1"/>
    <col min="33" max="33" width="10.42578125" style="64" bestFit="1" customWidth="1"/>
    <col min="34" max="34" width="9.85546875" style="64" customWidth="1"/>
    <col min="35" max="35" width="8.7109375" style="64" bestFit="1" customWidth="1"/>
    <col min="36" max="36" width="9.140625" style="64"/>
    <col min="37" max="39" width="8.7109375" style="64" bestFit="1" customWidth="1"/>
    <col min="40" max="40" width="8.5703125" style="64" customWidth="1"/>
    <col min="41" max="43" width="9.85546875" style="64" bestFit="1" customWidth="1"/>
    <col min="44" max="45" width="10" style="64" bestFit="1" customWidth="1"/>
    <col min="46" max="47" width="11.28515625" style="64" bestFit="1" customWidth="1"/>
    <col min="48" max="48" width="9.85546875" style="64" bestFit="1" customWidth="1"/>
    <col min="49" max="49" width="13.7109375" style="64" customWidth="1"/>
    <col min="50" max="53" width="9.85546875" style="64" bestFit="1" customWidth="1"/>
    <col min="54" max="54" width="10.42578125" style="64" customWidth="1"/>
    <col min="55" max="55" width="4.28515625" style="64" customWidth="1"/>
    <col min="56" max="56" width="17.140625" style="64" customWidth="1"/>
    <col min="57" max="60" width="9.140625" style="64"/>
    <col min="61" max="61" width="16.85546875" style="64" customWidth="1"/>
    <col min="62" max="65" width="12.7109375" style="64" bestFit="1" customWidth="1"/>
    <col min="66" max="66" width="9.140625" style="64"/>
    <col min="67" max="67" width="2.85546875" style="64" customWidth="1"/>
    <col min="68" max="68" width="12.7109375" style="64" bestFit="1" customWidth="1"/>
    <col min="69" max="69" width="15.140625" style="64" customWidth="1"/>
    <col min="70" max="70" width="17.7109375" style="64" customWidth="1"/>
    <col min="71" max="71" width="11.5703125" style="64" customWidth="1"/>
    <col min="72" max="72" width="13.28515625" style="64" customWidth="1"/>
    <col min="73" max="75" width="8.7109375" style="64" customWidth="1"/>
    <col min="76" max="85" width="9.140625" style="64"/>
    <col min="86" max="86" width="10.7109375" style="64" customWidth="1"/>
    <col min="87" max="91" width="9.140625" style="64"/>
    <col min="92" max="92" width="9.5703125" style="64" customWidth="1"/>
    <col min="93" max="93" width="9.140625" style="64"/>
    <col min="94" max="94" width="12.85546875" style="64" customWidth="1"/>
    <col min="95" max="95" width="13.5703125" style="64" customWidth="1"/>
    <col min="96" max="96" width="12.5703125" style="64" customWidth="1"/>
    <col min="97" max="97" width="15.140625" style="64" customWidth="1"/>
    <col min="98" max="98" width="15.28515625" style="64" customWidth="1"/>
    <col min="99" max="99" width="15.140625" style="64" customWidth="1"/>
    <col min="100" max="100" width="13.28515625" style="64" customWidth="1"/>
    <col min="101" max="101" width="12.42578125" style="64" customWidth="1"/>
    <col min="102" max="16384" width="9.140625" style="64"/>
  </cols>
  <sheetData>
    <row r="1" spans="1:195" s="160" customFormat="1" ht="39" customHeight="1" x14ac:dyDescent="0.2">
      <c r="A1" s="253" t="s">
        <v>231</v>
      </c>
      <c r="B1" s="254"/>
      <c r="C1" s="254"/>
      <c r="D1" s="255" t="s">
        <v>232</v>
      </c>
      <c r="E1" s="276" t="str">
        <f>E6&amp;" "&amp;E8</f>
        <v>COB HLH</v>
      </c>
      <c r="F1" s="277" t="str">
        <f>E6&amp;" "&amp;F8</f>
        <v>COB LLH</v>
      </c>
      <c r="G1" s="276" t="str">
        <f>G6&amp;" "&amp;G8</f>
        <v>Palo Verde HLH</v>
      </c>
      <c r="H1" s="277" t="str">
        <f>G6&amp;" "&amp;H8</f>
        <v>Palo Verde LLH</v>
      </c>
      <c r="I1" s="276" t="str">
        <f>I6&amp;" "&amp;I8</f>
        <v>Mid-Columbia HLH</v>
      </c>
      <c r="J1" s="277" t="str">
        <f>I6&amp;" "&amp;J8</f>
        <v>Mid-Columbia LLH</v>
      </c>
      <c r="K1" s="276" t="str">
        <f>K6&amp;" "&amp;K8</f>
        <v>NP 15 HLH</v>
      </c>
      <c r="L1" s="277" t="str">
        <f>K6&amp;" "&amp;L8</f>
        <v>NP 15 LLH</v>
      </c>
      <c r="M1" s="276" t="str">
        <f>M6&amp;" "&amp;M8</f>
        <v>SP 15 HLH</v>
      </c>
      <c r="N1" s="277" t="str">
        <f>M6&amp;" "&amp;N8</f>
        <v>SP 15 LLH</v>
      </c>
      <c r="O1" s="276" t="str">
        <f>O6&amp;" "&amp;O8</f>
        <v>Mona HLH</v>
      </c>
      <c r="P1" s="277" t="str">
        <f>O6&amp;" "&amp;P8</f>
        <v>Mona LLH</v>
      </c>
      <c r="Q1" s="276" t="str">
        <f>Q6&amp;" "&amp;Q8</f>
        <v>Four Corners HLH</v>
      </c>
      <c r="R1" s="277" t="str">
        <f>Q6&amp;" "&amp;R8</f>
        <v>Four Corners LLH</v>
      </c>
      <c r="S1" s="194" t="str">
        <f>S6&amp;S8</f>
        <v>PACEWHLH</v>
      </c>
      <c r="T1" s="195" t="str">
        <f>S6&amp;T8</f>
        <v>PACEWLLH</v>
      </c>
      <c r="U1" s="194" t="str">
        <f>U6&amp;U8</f>
        <v>PACEUHLH</v>
      </c>
      <c r="V1" s="195" t="str">
        <f>U6&amp;V8</f>
        <v>PACEULLH</v>
      </c>
      <c r="W1" s="194" t="str">
        <f>W6&amp;W8</f>
        <v>PACWHLH</v>
      </c>
      <c r="X1" s="195" t="str">
        <f>W6&amp;X8</f>
        <v>PACWLLH</v>
      </c>
      <c r="Y1" s="194" t="str">
        <f>Y6&amp;Y8</f>
        <v>GONDERHLH</v>
      </c>
      <c r="Z1" s="195" t="str">
        <f>Y6&amp;Z8</f>
        <v>GONDERLLH</v>
      </c>
      <c r="AA1" s="276" t="str">
        <f>AA6&amp;" "&amp;AA8</f>
        <v>MEAD HLH</v>
      </c>
      <c r="AB1" s="277" t="str">
        <f>AA6&amp;" "&amp;AB8</f>
        <v>MEAD LLH</v>
      </c>
      <c r="AC1" s="194" t="str">
        <f>AC6&amp;AC8</f>
        <v>BORAH (KGB)HLH</v>
      </c>
      <c r="AD1" s="196" t="str">
        <f>AC6&amp;AD8</f>
        <v>BORAH (KGB)LLH</v>
      </c>
      <c r="AE1" s="194" t="str">
        <f>AE6&amp;AE8</f>
        <v>NOBHLH</v>
      </c>
      <c r="AF1" s="195" t="str">
        <f>AE6&amp;AF8</f>
        <v>NOBLLH</v>
      </c>
      <c r="AG1" s="197" t="str">
        <f>AG6</f>
        <v>Henry Hub Gas</v>
      </c>
      <c r="AH1" s="197" t="str">
        <f>AH6</f>
        <v>SOCALBOR</v>
      </c>
      <c r="AI1" s="198" t="str">
        <f t="shared" ref="AI1:BA1" si="0">AI6</f>
        <v>SANJUAN</v>
      </c>
      <c r="AJ1" s="197" t="str">
        <f t="shared" si="0"/>
        <v>Opal Gas</v>
      </c>
      <c r="AK1" s="32" t="s">
        <v>42</v>
      </c>
      <c r="AL1" s="160" t="str">
        <f t="shared" si="0"/>
        <v>QST_CG</v>
      </c>
      <c r="AM1" s="198" t="str">
        <f t="shared" ref="AM1" si="1">AM6</f>
        <v>Cheyenne</v>
      </c>
      <c r="AN1" s="197" t="str">
        <f t="shared" si="0"/>
        <v>Malin Gas</v>
      </c>
      <c r="AO1" s="198" t="str">
        <f t="shared" si="0"/>
        <v>Stanfield Gas</v>
      </c>
      <c r="AP1" s="198" t="str">
        <f t="shared" si="0"/>
        <v>SUMAS</v>
      </c>
      <c r="AQ1" s="198" t="str">
        <f t="shared" si="0"/>
        <v>AECO</v>
      </c>
      <c r="AR1" s="198" t="str">
        <f t="shared" si="0"/>
        <v>GADSBY</v>
      </c>
      <c r="AS1" s="198" t="str">
        <f t="shared" si="0"/>
        <v>WV_PLANT</v>
      </c>
      <c r="AT1" s="198" t="str">
        <f t="shared" si="0"/>
        <v>LTLMTN</v>
      </c>
      <c r="AU1" s="198" t="str">
        <f t="shared" si="0"/>
        <v>Currant Creek</v>
      </c>
      <c r="AV1" s="198" t="str">
        <f t="shared" si="0"/>
        <v>Lakeside</v>
      </c>
      <c r="AW1" s="198" t="str">
        <f t="shared" si="0"/>
        <v>Z_CHEBRN</v>
      </c>
      <c r="AX1" s="198" t="str">
        <f t="shared" si="0"/>
        <v>GOSH</v>
      </c>
      <c r="AY1" s="198" t="str">
        <f t="shared" si="0"/>
        <v>QPCS</v>
      </c>
      <c r="AZ1" s="198" t="str">
        <f t="shared" si="0"/>
        <v>Hermiston</v>
      </c>
      <c r="BA1" s="198" t="str">
        <f t="shared" si="0"/>
        <v>Kingsgate</v>
      </c>
      <c r="BB1" s="198" t="str">
        <f t="shared" ref="BB1" si="2">BB6</f>
        <v>PG&amp;E</v>
      </c>
      <c r="BC1" s="199"/>
      <c r="BD1" s="159"/>
      <c r="BE1" s="159"/>
      <c r="BF1" s="159"/>
      <c r="BG1" s="159"/>
      <c r="BH1" s="159"/>
      <c r="BI1" s="153" t="s">
        <v>225</v>
      </c>
      <c r="BJ1" s="164" t="s">
        <v>140</v>
      </c>
      <c r="BK1" s="164" t="s">
        <v>203</v>
      </c>
      <c r="BL1" s="164" t="s">
        <v>140</v>
      </c>
      <c r="BM1" s="164" t="s">
        <v>203</v>
      </c>
      <c r="BN1" s="159"/>
      <c r="BO1" s="159"/>
      <c r="BP1" s="164" t="s">
        <v>167</v>
      </c>
      <c r="BQ1" s="284" t="str">
        <f>INDEX('POD Mapping'!$E$3:$E$52,MATCH(+$AO4,'POD Mapping'!$C$3:$C$52,0),1)</f>
        <v>NG_IF_STANFLD</v>
      </c>
      <c r="BR1" s="284" t="str">
        <f>INDEX('POD Mapping'!$E$3:$E$52,MATCH(+$AN4,'POD Mapping'!$C$3:$C$52,0),1)</f>
        <v>NG_NGI_MALIN</v>
      </c>
      <c r="BS1" s="284" t="str">
        <f>INDEX('POD Mapping'!$E$3:$E$52,MATCH(+$AK4,'POD Mapping'!$C$3:$C$52,0),1)</f>
        <v>NG_IF_QST_ROX</v>
      </c>
      <c r="BT1" s="284" t="str">
        <f>INDEX('POD Mapping'!$E$3:$E$52,MATCH(+$AM4,'POD Mapping'!$C$3:$C$52,0),1)</f>
        <v>NG_IF_CHEY</v>
      </c>
      <c r="BU1" s="284" t="str">
        <f>INDEX('POD Mapping'!$E$3:$E$52,MATCH(+$AK4,'POD Mapping'!$C$3:$C$52,0),1)</f>
        <v>NG_IF_QST_ROX</v>
      </c>
      <c r="BV1" s="284" t="str">
        <f>INDEX('POD Mapping'!$E$3:$E$52,MATCH(+$AJ4,'POD Mapping'!$C$3:$C$52,0),1)</f>
        <v>NG_IF_NWPL_ROCKIES</v>
      </c>
      <c r="BW1" s="164"/>
      <c r="BX1" s="161" t="s">
        <v>28</v>
      </c>
      <c r="BY1" s="161" t="s">
        <v>3</v>
      </c>
      <c r="BZ1" s="161" t="s">
        <v>118</v>
      </c>
      <c r="CA1" s="161" t="s">
        <v>119</v>
      </c>
      <c r="CB1" s="161" t="s">
        <v>120</v>
      </c>
      <c r="CC1" s="161" t="s">
        <v>121</v>
      </c>
      <c r="CD1" s="161" t="s">
        <v>118</v>
      </c>
      <c r="CE1" s="161" t="s">
        <v>3</v>
      </c>
      <c r="CF1" s="161" t="s">
        <v>3</v>
      </c>
      <c r="CG1" s="200"/>
      <c r="CH1" s="176"/>
      <c r="CI1" s="176"/>
      <c r="CJ1" s="176"/>
      <c r="CK1" s="176"/>
      <c r="CL1" s="176"/>
      <c r="CM1" s="176"/>
      <c r="CN1" s="176"/>
      <c r="CO1" s="201" t="s">
        <v>225</v>
      </c>
      <c r="CP1" s="176"/>
      <c r="CQ1" s="202" t="str">
        <f>INDEX('POD Mapping'!$E$3:$E$52,MATCH(+$AI4,'POD Mapping'!$C$3:$C$52,0),1)</f>
        <v>NG_IF_SAN_JUAN</v>
      </c>
      <c r="CR1" s="202" t="str">
        <f>INDEX('POD Mapping'!$E$3:$E$52,MATCH(+$AM4,'POD Mapping'!$C$3:$C$52,0),1)</f>
        <v>NG_IF_CHEY</v>
      </c>
      <c r="CS1" s="202" t="str">
        <f>INDEX('POD Mapping'!$E$3:$E$52,MATCH(+$AK4,'POD Mapping'!$C$3:$C$52,0),1)</f>
        <v>NG_IF_QST_ROX</v>
      </c>
      <c r="CT1" s="202" t="str">
        <f>INDEX('POD Mapping'!$E$3:$E$52,MATCH(+$AK4,'POD Mapping'!$C$3:$C$52,0),1)</f>
        <v>NG_IF_QST_ROX</v>
      </c>
      <c r="CU1" s="202" t="str">
        <f>INDEX('POD Mapping'!$E$3:$E$52,MATCH(+$AK4,'POD Mapping'!$C$3:$C$52,0),1)</f>
        <v>NG_IF_QST_ROX</v>
      </c>
      <c r="CV1" s="202" t="str">
        <f>INDEX('POD Mapping'!$E$3:$E$52,MATCH(+$AM4,'POD Mapping'!$C$3:$C$52,0),1)</f>
        <v>NG_IF_CHEY</v>
      </c>
      <c r="CW1" s="202" t="str">
        <f>INDEX('POD Mapping'!$E$3:$E$52,MATCH(+$AJ4,'POD Mapping'!$C$3:$C$52,0),1)</f>
        <v>NG_IF_NWPL_ROCKIES</v>
      </c>
    </row>
    <row r="2" spans="1:195" s="156" customFormat="1" x14ac:dyDescent="0.2">
      <c r="A2" s="139"/>
      <c r="B2" s="139"/>
      <c r="C2" s="139"/>
      <c r="D2" s="178" t="s">
        <v>53</v>
      </c>
      <c r="E2" s="203" t="s">
        <v>105</v>
      </c>
      <c r="F2" s="203" t="s">
        <v>105</v>
      </c>
      <c r="G2" s="203" t="s">
        <v>105</v>
      </c>
      <c r="H2" s="203" t="s">
        <v>105</v>
      </c>
      <c r="I2" s="203" t="s">
        <v>105</v>
      </c>
      <c r="J2" s="203" t="s">
        <v>105</v>
      </c>
      <c r="K2" s="203" t="s">
        <v>105</v>
      </c>
      <c r="L2" s="203" t="s">
        <v>105</v>
      </c>
      <c r="M2" s="203" t="s">
        <v>105</v>
      </c>
      <c r="N2" s="203" t="s">
        <v>105</v>
      </c>
      <c r="O2" s="203" t="s">
        <v>105</v>
      </c>
      <c r="P2" s="203" t="s">
        <v>105</v>
      </c>
      <c r="Q2" s="203" t="s">
        <v>105</v>
      </c>
      <c r="R2" s="203" t="s">
        <v>105</v>
      </c>
      <c r="S2" s="203" t="s">
        <v>105</v>
      </c>
      <c r="T2" s="203" t="s">
        <v>105</v>
      </c>
      <c r="U2" s="203" t="s">
        <v>105</v>
      </c>
      <c r="V2" s="203" t="s">
        <v>105</v>
      </c>
      <c r="W2" s="203" t="s">
        <v>105</v>
      </c>
      <c r="X2" s="203" t="s">
        <v>105</v>
      </c>
      <c r="Y2" s="203" t="s">
        <v>105</v>
      </c>
      <c r="Z2" s="203" t="s">
        <v>105</v>
      </c>
      <c r="AA2" s="203" t="s">
        <v>105</v>
      </c>
      <c r="AB2" s="203" t="s">
        <v>105</v>
      </c>
      <c r="AC2" s="203" t="s">
        <v>105</v>
      </c>
      <c r="AD2" s="203" t="s">
        <v>105</v>
      </c>
      <c r="AE2" s="203" t="s">
        <v>105</v>
      </c>
      <c r="AF2" s="203" t="s">
        <v>105</v>
      </c>
      <c r="AG2" s="204" t="s">
        <v>105</v>
      </c>
      <c r="AH2" s="203" t="s">
        <v>105</v>
      </c>
      <c r="AI2" s="203" t="s">
        <v>105</v>
      </c>
      <c r="AJ2" s="203" t="s">
        <v>105</v>
      </c>
      <c r="AK2" s="203" t="s">
        <v>105</v>
      </c>
      <c r="AL2" s="203" t="s">
        <v>105</v>
      </c>
      <c r="AM2" s="203" t="s">
        <v>105</v>
      </c>
      <c r="AN2" s="203" t="s">
        <v>105</v>
      </c>
      <c r="AO2" s="203" t="s">
        <v>105</v>
      </c>
      <c r="AP2" s="203" t="s">
        <v>105</v>
      </c>
      <c r="AQ2" s="203" t="s">
        <v>105</v>
      </c>
      <c r="AR2" s="203" t="s">
        <v>105</v>
      </c>
      <c r="AS2" s="203" t="s">
        <v>105</v>
      </c>
      <c r="AT2" s="203" t="s">
        <v>105</v>
      </c>
      <c r="AU2" s="203" t="s">
        <v>105</v>
      </c>
      <c r="AV2" s="203" t="s">
        <v>105</v>
      </c>
      <c r="AW2" s="203" t="s">
        <v>105</v>
      </c>
      <c r="AX2" s="203" t="s">
        <v>105</v>
      </c>
      <c r="AY2" s="203" t="s">
        <v>105</v>
      </c>
      <c r="AZ2" s="203" t="s">
        <v>105</v>
      </c>
      <c r="BA2" s="203" t="s">
        <v>105</v>
      </c>
      <c r="BB2" s="203" t="s">
        <v>105</v>
      </c>
      <c r="BC2" s="205"/>
      <c r="BD2" s="64"/>
      <c r="BE2" s="64"/>
      <c r="BF2" s="64"/>
      <c r="BG2" s="64"/>
      <c r="BH2" s="64"/>
      <c r="BI2" s="153" t="s">
        <v>192</v>
      </c>
      <c r="BJ2" s="168">
        <v>1.61E-2</v>
      </c>
      <c r="BK2" s="168">
        <f>BJ2</f>
        <v>1.61E-2</v>
      </c>
      <c r="BL2" s="168">
        <f>BJ2</f>
        <v>1.61E-2</v>
      </c>
      <c r="BM2" s="168">
        <f>BJ2</f>
        <v>1.61E-2</v>
      </c>
      <c r="BN2" s="168"/>
      <c r="BO2" s="168"/>
      <c r="BP2" s="168">
        <v>1.37E-2</v>
      </c>
      <c r="BQ2" s="285">
        <v>1.61E-2</v>
      </c>
      <c r="BR2" s="285">
        <v>2.9398080000000004E-2</v>
      </c>
      <c r="BS2" s="285">
        <v>1.37E-2</v>
      </c>
      <c r="BT2" s="285">
        <v>3.7000000000000002E-3</v>
      </c>
      <c r="BU2" s="285">
        <v>2.0272499999999995E-3</v>
      </c>
      <c r="BV2" s="285">
        <v>0</v>
      </c>
      <c r="BW2" s="64"/>
      <c r="BX2" s="64"/>
      <c r="BY2" s="64"/>
      <c r="BZ2" s="64"/>
      <c r="CA2" s="64"/>
      <c r="CB2" s="64"/>
      <c r="CC2" s="64"/>
      <c r="CD2" s="64"/>
      <c r="CG2" s="200"/>
      <c r="CH2" s="176"/>
      <c r="CI2" s="176"/>
      <c r="CJ2" s="176"/>
      <c r="CK2" s="176"/>
      <c r="CL2" s="176"/>
      <c r="CM2" s="176"/>
      <c r="CN2" s="176"/>
      <c r="CO2" s="201" t="s">
        <v>192</v>
      </c>
      <c r="CP2" s="176"/>
      <c r="CQ2" s="299">
        <v>2.3699999999999999E-2</v>
      </c>
      <c r="CR2" s="299">
        <v>3.7000000000000002E-3</v>
      </c>
      <c r="CS2" s="299">
        <v>1.37E-2</v>
      </c>
      <c r="CT2" s="299">
        <v>2.0272499999999995E-3</v>
      </c>
      <c r="CU2" s="299">
        <v>1.37E-2</v>
      </c>
      <c r="CV2" s="299">
        <v>2.1440000000000001E-2</v>
      </c>
      <c r="CW2" s="299">
        <v>4.4000000000000003E-3</v>
      </c>
    </row>
    <row r="3" spans="1:195" s="156" customFormat="1" ht="25.5" x14ac:dyDescent="0.2">
      <c r="A3" s="179" t="s">
        <v>54</v>
      </c>
      <c r="B3" s="180">
        <v>44286</v>
      </c>
      <c r="C3" s="181" t="str">
        <f>"  (" &amp; INDEX({"Sunday","Monday","Tuesday","Wednesday","Thursday","Friday","Saturday"},WEEKDAY(ValuationDate)) &amp; ")"</f>
        <v xml:space="preserve">  (Wednesday)</v>
      </c>
      <c r="D3" s="178" t="s">
        <v>52</v>
      </c>
      <c r="E3" s="207" t="s">
        <v>0</v>
      </c>
      <c r="F3" s="207" t="s">
        <v>0</v>
      </c>
      <c r="G3" s="207" t="s">
        <v>0</v>
      </c>
      <c r="H3" s="207" t="s">
        <v>0</v>
      </c>
      <c r="I3" s="207" t="s">
        <v>0</v>
      </c>
      <c r="J3" s="207" t="s">
        <v>0</v>
      </c>
      <c r="K3" s="207" t="s">
        <v>0</v>
      </c>
      <c r="L3" s="207" t="s">
        <v>0</v>
      </c>
      <c r="M3" s="207" t="s">
        <v>0</v>
      </c>
      <c r="N3" s="207" t="s">
        <v>0</v>
      </c>
      <c r="O3" s="207" t="s">
        <v>0</v>
      </c>
      <c r="P3" s="207" t="s">
        <v>0</v>
      </c>
      <c r="Q3" s="207" t="s">
        <v>0</v>
      </c>
      <c r="R3" s="207" t="s">
        <v>0</v>
      </c>
      <c r="S3" s="207" t="s">
        <v>0</v>
      </c>
      <c r="T3" s="207" t="s">
        <v>0</v>
      </c>
      <c r="U3" s="207" t="s">
        <v>0</v>
      </c>
      <c r="V3" s="207" t="s">
        <v>0</v>
      </c>
      <c r="W3" s="207" t="s">
        <v>0</v>
      </c>
      <c r="X3" s="207" t="s">
        <v>0</v>
      </c>
      <c r="Y3" s="207" t="s">
        <v>0</v>
      </c>
      <c r="Z3" s="207" t="s">
        <v>0</v>
      </c>
      <c r="AA3" s="207" t="s">
        <v>0</v>
      </c>
      <c r="AB3" s="207" t="s">
        <v>0</v>
      </c>
      <c r="AC3" s="207" t="s">
        <v>0</v>
      </c>
      <c r="AD3" s="207" t="s">
        <v>0</v>
      </c>
      <c r="AE3" s="207" t="s">
        <v>0</v>
      </c>
      <c r="AF3" s="207" t="s">
        <v>0</v>
      </c>
      <c r="AG3" s="208" t="s">
        <v>1</v>
      </c>
      <c r="AH3" s="207" t="s">
        <v>1</v>
      </c>
      <c r="AI3" s="208" t="s">
        <v>1</v>
      </c>
      <c r="AJ3" s="207" t="s">
        <v>1</v>
      </c>
      <c r="AK3" s="208" t="s">
        <v>1</v>
      </c>
      <c r="AL3" s="207" t="s">
        <v>1</v>
      </c>
      <c r="AM3" s="208" t="s">
        <v>1</v>
      </c>
      <c r="AN3" s="207" t="s">
        <v>1</v>
      </c>
      <c r="AO3" s="209" t="s">
        <v>1</v>
      </c>
      <c r="AP3" s="210" t="s">
        <v>1</v>
      </c>
      <c r="AQ3" s="209" t="s">
        <v>1</v>
      </c>
      <c r="AR3" s="207" t="s">
        <v>1</v>
      </c>
      <c r="AS3" s="208" t="s">
        <v>1</v>
      </c>
      <c r="AT3" s="210" t="s">
        <v>1</v>
      </c>
      <c r="AU3" s="211" t="s">
        <v>1</v>
      </c>
      <c r="AV3" s="210" t="s">
        <v>1</v>
      </c>
      <c r="AW3" s="211" t="s">
        <v>1</v>
      </c>
      <c r="AX3" s="210" t="s">
        <v>1</v>
      </c>
      <c r="AY3" s="211" t="s">
        <v>1</v>
      </c>
      <c r="AZ3" s="210" t="s">
        <v>1</v>
      </c>
      <c r="BA3" s="209" t="s">
        <v>1</v>
      </c>
      <c r="BB3" s="210" t="s">
        <v>1</v>
      </c>
      <c r="BC3" s="205"/>
      <c r="BD3" s="64"/>
      <c r="BE3" s="64"/>
      <c r="BF3" s="64"/>
      <c r="BG3" s="64"/>
      <c r="BH3" s="64"/>
      <c r="BI3" s="153" t="s">
        <v>200</v>
      </c>
      <c r="BJ3" s="294">
        <v>9.6200000000000001E-3</v>
      </c>
      <c r="BK3" s="294">
        <v>9.6200000000000001E-3</v>
      </c>
      <c r="BL3" s="294">
        <v>9.6200000000000001E-3</v>
      </c>
      <c r="BM3" s="294">
        <v>9.6200000000000001E-3</v>
      </c>
      <c r="BN3" s="294"/>
      <c r="BO3" s="294"/>
      <c r="BP3" s="294">
        <v>3.9699999999999996E-3</v>
      </c>
      <c r="BQ3" s="286">
        <v>9.6200000000000001E-3</v>
      </c>
      <c r="BR3" s="286">
        <v>1.1099359999999999E-2</v>
      </c>
      <c r="BS3" s="286">
        <v>3.9699999999999996E-3</v>
      </c>
      <c r="BT3" s="286">
        <v>2.4399999999999998E-2</v>
      </c>
      <c r="BU3" s="286">
        <v>2.3E-3</v>
      </c>
      <c r="BV3" s="286">
        <v>4.5300000000000007E-2</v>
      </c>
      <c r="BW3" s="64"/>
      <c r="BX3" s="212" t="s">
        <v>196</v>
      </c>
      <c r="BY3" s="213"/>
      <c r="BZ3" s="213"/>
      <c r="CA3" s="213"/>
      <c r="CB3" s="213"/>
      <c r="CC3" s="213"/>
      <c r="CD3" s="214"/>
      <c r="CE3" s="157"/>
      <c r="CF3" s="157"/>
      <c r="CG3" s="200"/>
      <c r="CH3" s="176"/>
      <c r="CI3" s="176"/>
      <c r="CJ3" s="176"/>
      <c r="CK3" s="176"/>
      <c r="CL3" s="176"/>
      <c r="CM3" s="176"/>
      <c r="CN3" s="176"/>
      <c r="CO3" s="201" t="s">
        <v>200</v>
      </c>
      <c r="CP3" s="176"/>
      <c r="CQ3" s="298">
        <v>1.9799999999999998E-2</v>
      </c>
      <c r="CR3" s="298">
        <v>2.4399999999999998E-2</v>
      </c>
      <c r="CS3" s="298">
        <v>3.9699999999999996E-3</v>
      </c>
      <c r="CT3" s="298">
        <v>2.3E-3</v>
      </c>
      <c r="CU3" s="298">
        <v>3.9699999999999996E-3</v>
      </c>
      <c r="CV3" s="298">
        <v>3.7319999999999999E-2</v>
      </c>
      <c r="CW3" s="298">
        <v>1.7899999999999999E-2</v>
      </c>
      <c r="CX3" s="300"/>
    </row>
    <row r="4" spans="1:195" s="156" customFormat="1" ht="15" customHeight="1" x14ac:dyDescent="0.2">
      <c r="A4" s="64"/>
      <c r="B4" s="182" t="str">
        <f>IF(ISNA(MATCH(ValuationDate,RolloverDates,0)),"","Roll Over Day")</f>
        <v/>
      </c>
      <c r="C4" s="183"/>
      <c r="D4" s="178" t="s">
        <v>51</v>
      </c>
      <c r="E4" s="215" t="s">
        <v>2</v>
      </c>
      <c r="F4" s="215" t="s">
        <v>2</v>
      </c>
      <c r="G4" s="215" t="s">
        <v>3</v>
      </c>
      <c r="H4" s="215" t="s">
        <v>3</v>
      </c>
      <c r="I4" s="215" t="s">
        <v>4</v>
      </c>
      <c r="J4" s="215" t="s">
        <v>4</v>
      </c>
      <c r="K4" s="215" t="s">
        <v>5</v>
      </c>
      <c r="L4" s="215" t="s">
        <v>5</v>
      </c>
      <c r="M4" s="215" t="s">
        <v>6</v>
      </c>
      <c r="N4" s="215" t="s">
        <v>6</v>
      </c>
      <c r="O4" s="215" t="s">
        <v>11</v>
      </c>
      <c r="P4" s="215" t="s">
        <v>11</v>
      </c>
      <c r="Q4" s="215" t="s">
        <v>9</v>
      </c>
      <c r="R4" s="215" t="s">
        <v>9</v>
      </c>
      <c r="S4" s="215" t="s">
        <v>13</v>
      </c>
      <c r="T4" s="215" t="s">
        <v>13</v>
      </c>
      <c r="U4" s="215" t="s">
        <v>14</v>
      </c>
      <c r="V4" s="215" t="s">
        <v>14</v>
      </c>
      <c r="W4" s="215" t="s">
        <v>15</v>
      </c>
      <c r="X4" s="215" t="s">
        <v>15</v>
      </c>
      <c r="Y4" s="215" t="s">
        <v>16</v>
      </c>
      <c r="Z4" s="215" t="s">
        <v>16</v>
      </c>
      <c r="AA4" s="215" t="s">
        <v>17</v>
      </c>
      <c r="AB4" s="215" t="s">
        <v>17</v>
      </c>
      <c r="AC4" s="215" t="s">
        <v>18</v>
      </c>
      <c r="AD4" s="215" t="s">
        <v>18</v>
      </c>
      <c r="AE4" s="215" t="s">
        <v>111</v>
      </c>
      <c r="AF4" s="215" t="s">
        <v>111</v>
      </c>
      <c r="AG4" s="216" t="s">
        <v>8</v>
      </c>
      <c r="AH4" s="215" t="s">
        <v>25</v>
      </c>
      <c r="AI4" s="216" t="s">
        <v>24</v>
      </c>
      <c r="AJ4" s="215" t="s">
        <v>7</v>
      </c>
      <c r="AK4" s="216" t="s">
        <v>19</v>
      </c>
      <c r="AL4" s="215" t="s">
        <v>23</v>
      </c>
      <c r="AM4" s="216" t="s">
        <v>208</v>
      </c>
      <c r="AN4" s="215" t="s">
        <v>12</v>
      </c>
      <c r="AO4" s="217" t="s">
        <v>10</v>
      </c>
      <c r="AP4" s="218" t="s">
        <v>27</v>
      </c>
      <c r="AQ4" s="217" t="s">
        <v>26</v>
      </c>
      <c r="AR4" s="215" t="s">
        <v>20</v>
      </c>
      <c r="AS4" s="216" t="s">
        <v>21</v>
      </c>
      <c r="AT4" s="218" t="s">
        <v>22</v>
      </c>
      <c r="AU4" s="219" t="s">
        <v>56</v>
      </c>
      <c r="AV4" s="218" t="s">
        <v>57</v>
      </c>
      <c r="AW4" s="219" t="s">
        <v>68</v>
      </c>
      <c r="AX4" s="218" t="s">
        <v>66</v>
      </c>
      <c r="AY4" s="219" t="s">
        <v>67</v>
      </c>
      <c r="AZ4" s="218" t="s">
        <v>115</v>
      </c>
      <c r="BA4" s="217" t="s">
        <v>114</v>
      </c>
      <c r="BB4" s="218" t="s">
        <v>210</v>
      </c>
      <c r="BC4" s="205"/>
      <c r="BD4" s="64"/>
      <c r="BE4" s="64"/>
      <c r="BF4" s="64"/>
      <c r="BG4" s="64"/>
      <c r="BH4" s="64"/>
      <c r="BI4" s="153" t="s">
        <v>122</v>
      </c>
      <c r="BJ4" s="64"/>
      <c r="BK4" s="64"/>
      <c r="BL4" s="64"/>
      <c r="BM4" s="64"/>
      <c r="BN4" s="64"/>
      <c r="BO4" s="64"/>
      <c r="BP4" s="64"/>
      <c r="BQ4" s="287"/>
      <c r="BR4" s="287"/>
      <c r="BS4" s="287"/>
      <c r="BT4" s="287"/>
      <c r="BU4" s="287"/>
      <c r="BV4" s="287"/>
      <c r="BW4" s="64"/>
      <c r="BX4" s="220"/>
      <c r="BY4" s="221"/>
      <c r="BZ4" s="157"/>
      <c r="CA4" s="157"/>
      <c r="CB4" s="157"/>
      <c r="CC4" s="157"/>
      <c r="CD4" s="222"/>
      <c r="CE4" s="157"/>
      <c r="CF4" s="157"/>
      <c r="CG4" s="200"/>
      <c r="CH4" s="176"/>
      <c r="CI4" s="176"/>
      <c r="CJ4" s="176"/>
      <c r="CK4" s="176"/>
      <c r="CL4" s="176"/>
      <c r="CM4" s="176"/>
      <c r="CN4" s="176"/>
      <c r="CO4" s="201" t="s">
        <v>199</v>
      </c>
      <c r="CP4" s="176"/>
      <c r="CQ4" s="297">
        <v>0</v>
      </c>
      <c r="CR4" s="297">
        <v>0</v>
      </c>
      <c r="CS4" s="297">
        <v>1.0000000000000014E-2</v>
      </c>
      <c r="CT4" s="297">
        <v>1.0000000000000014E-2</v>
      </c>
      <c r="CU4" s="297">
        <v>1.0000000000000014E-2</v>
      </c>
      <c r="CV4" s="297">
        <v>0</v>
      </c>
      <c r="CW4" s="176">
        <v>0</v>
      </c>
    </row>
    <row r="5" spans="1:195" s="154" customFormat="1" x14ac:dyDescent="0.2">
      <c r="B5" s="183"/>
      <c r="C5" s="183"/>
      <c r="D5" s="184">
        <v>38503</v>
      </c>
      <c r="E5" s="223"/>
      <c r="F5" s="139"/>
      <c r="G5" s="223"/>
      <c r="H5" s="139"/>
      <c r="I5" s="223"/>
      <c r="J5" s="139"/>
      <c r="K5" s="223"/>
      <c r="L5" s="139"/>
      <c r="M5" s="223"/>
      <c r="N5" s="139"/>
      <c r="O5" s="223"/>
      <c r="P5" s="208"/>
      <c r="Q5" s="223"/>
      <c r="R5" s="139"/>
      <c r="S5" s="223"/>
      <c r="T5" s="208"/>
      <c r="U5" s="139"/>
      <c r="V5" s="139"/>
      <c r="W5" s="223"/>
      <c r="X5" s="139"/>
      <c r="Y5" s="223"/>
      <c r="Z5" s="139"/>
      <c r="AA5" s="223"/>
      <c r="AB5" s="139"/>
      <c r="AC5" s="224"/>
      <c r="AD5" s="204"/>
      <c r="AE5" s="223"/>
      <c r="AF5" s="208"/>
      <c r="AG5" s="208"/>
      <c r="AH5" s="207"/>
      <c r="AI5" s="208"/>
      <c r="AJ5" s="207"/>
      <c r="AK5" s="139"/>
      <c r="AL5" s="207"/>
      <c r="AM5" s="139"/>
      <c r="AN5" s="210"/>
      <c r="AO5" s="139"/>
      <c r="AP5" s="210"/>
      <c r="AQ5" s="139"/>
      <c r="AR5" s="207"/>
      <c r="AS5" s="208"/>
      <c r="AT5" s="210"/>
      <c r="AU5" s="211"/>
      <c r="AV5" s="210"/>
      <c r="AW5" s="211"/>
      <c r="AX5" s="210"/>
      <c r="AY5" s="211"/>
      <c r="AZ5" s="210"/>
      <c r="BA5" s="139"/>
      <c r="BB5" s="210"/>
      <c r="BC5" s="205"/>
      <c r="BI5" s="153" t="s">
        <v>123</v>
      </c>
      <c r="BJ5" s="64"/>
      <c r="BK5" s="64"/>
      <c r="BL5" s="64">
        <v>1.0385200000000001</v>
      </c>
      <c r="BM5" s="64">
        <f>BL5</f>
        <v>1.0385200000000001</v>
      </c>
      <c r="BQ5" s="288" t="s">
        <v>238</v>
      </c>
      <c r="BR5" s="288"/>
      <c r="BS5" s="288"/>
      <c r="BT5" s="288"/>
      <c r="BU5" s="288"/>
      <c r="BV5" s="288"/>
      <c r="BX5" s="220"/>
      <c r="BY5" s="221"/>
      <c r="BZ5" s="157"/>
      <c r="CA5" s="157"/>
      <c r="CB5" s="157"/>
      <c r="CC5" s="157"/>
      <c r="CD5" s="222"/>
      <c r="CE5" s="157"/>
      <c r="CF5" s="157"/>
      <c r="CG5" s="225"/>
      <c r="CH5" s="226"/>
      <c r="CI5" s="226"/>
      <c r="CJ5" s="226"/>
      <c r="CK5" s="226"/>
      <c r="CL5" s="226"/>
      <c r="CM5" s="226"/>
      <c r="CN5" s="226"/>
      <c r="CO5" s="201"/>
      <c r="CP5" s="176"/>
      <c r="CQ5" s="226"/>
      <c r="CR5" s="176"/>
      <c r="CS5" s="176"/>
      <c r="CT5" s="176"/>
      <c r="CU5" s="176"/>
      <c r="CV5" s="176"/>
    </row>
    <row r="6" spans="1:195" s="155" customFormat="1" ht="37.5" customHeight="1" x14ac:dyDescent="0.25">
      <c r="B6" s="140"/>
      <c r="C6" s="185"/>
      <c r="D6" s="186"/>
      <c r="E6" s="227" t="s">
        <v>28</v>
      </c>
      <c r="F6" s="228"/>
      <c r="G6" s="227" t="s">
        <v>29</v>
      </c>
      <c r="H6" s="228"/>
      <c r="I6" s="227" t="s">
        <v>30</v>
      </c>
      <c r="J6" s="228"/>
      <c r="K6" s="227" t="s">
        <v>31</v>
      </c>
      <c r="L6" s="228"/>
      <c r="M6" s="227" t="s">
        <v>32</v>
      </c>
      <c r="N6" s="228"/>
      <c r="O6" s="227" t="s">
        <v>37</v>
      </c>
      <c r="P6" s="228"/>
      <c r="Q6" s="227" t="s">
        <v>34</v>
      </c>
      <c r="R6" s="228"/>
      <c r="S6" s="227" t="s">
        <v>13</v>
      </c>
      <c r="T6" s="228"/>
      <c r="U6" s="227" t="s">
        <v>14</v>
      </c>
      <c r="V6" s="228"/>
      <c r="W6" s="227" t="s">
        <v>15</v>
      </c>
      <c r="X6" s="228"/>
      <c r="Y6" s="227" t="s">
        <v>39</v>
      </c>
      <c r="Z6" s="228"/>
      <c r="AA6" s="227" t="s">
        <v>40</v>
      </c>
      <c r="AB6" s="228"/>
      <c r="AC6" s="227" t="s">
        <v>41</v>
      </c>
      <c r="AD6" s="228"/>
      <c r="AE6" s="227" t="s">
        <v>111</v>
      </c>
      <c r="AF6" s="228"/>
      <c r="AG6" s="229" t="s">
        <v>36</v>
      </c>
      <c r="AH6" s="230" t="s">
        <v>25</v>
      </c>
      <c r="AI6" s="229" t="s">
        <v>24</v>
      </c>
      <c r="AJ6" s="230" t="s">
        <v>33</v>
      </c>
      <c r="AK6" s="229" t="s">
        <v>42</v>
      </c>
      <c r="AL6" s="230" t="s">
        <v>23</v>
      </c>
      <c r="AM6" s="229" t="s">
        <v>208</v>
      </c>
      <c r="AN6" s="230" t="s">
        <v>38</v>
      </c>
      <c r="AO6" s="231" t="s">
        <v>35</v>
      </c>
      <c r="AP6" s="232" t="s">
        <v>43</v>
      </c>
      <c r="AQ6" s="231" t="s">
        <v>26</v>
      </c>
      <c r="AR6" s="230" t="s">
        <v>20</v>
      </c>
      <c r="AS6" s="229" t="s">
        <v>21</v>
      </c>
      <c r="AT6" s="232" t="s">
        <v>22</v>
      </c>
      <c r="AU6" s="233" t="s">
        <v>58</v>
      </c>
      <c r="AV6" s="232" t="s">
        <v>59</v>
      </c>
      <c r="AW6" s="233" t="s">
        <v>68</v>
      </c>
      <c r="AX6" s="232" t="s">
        <v>66</v>
      </c>
      <c r="AY6" s="233" t="s">
        <v>67</v>
      </c>
      <c r="AZ6" s="232" t="s">
        <v>115</v>
      </c>
      <c r="BA6" s="231" t="s">
        <v>114</v>
      </c>
      <c r="BB6" s="232" t="s">
        <v>210</v>
      </c>
      <c r="BC6" s="234"/>
      <c r="BI6" s="155" t="s">
        <v>224</v>
      </c>
      <c r="BJ6" s="164" t="s">
        <v>215</v>
      </c>
      <c r="BK6" s="164" t="s">
        <v>215</v>
      </c>
      <c r="BL6" s="164" t="s">
        <v>215</v>
      </c>
      <c r="BM6" s="164" t="s">
        <v>215</v>
      </c>
      <c r="BN6" s="152" t="s">
        <v>219</v>
      </c>
      <c r="BP6" s="164" t="s">
        <v>216</v>
      </c>
      <c r="BQ6" s="289" t="s">
        <v>215</v>
      </c>
      <c r="BR6" s="290" t="s">
        <v>220</v>
      </c>
      <c r="BS6" s="289" t="s">
        <v>227</v>
      </c>
      <c r="BT6" s="290" t="s">
        <v>218</v>
      </c>
      <c r="BU6" s="290" t="s">
        <v>217</v>
      </c>
      <c r="BV6" s="290" t="s">
        <v>221</v>
      </c>
      <c r="BX6" s="220"/>
      <c r="BY6" s="221"/>
      <c r="BZ6" s="157"/>
      <c r="CA6" s="157"/>
      <c r="CB6" s="157"/>
      <c r="CC6" s="157"/>
      <c r="CD6" s="222"/>
      <c r="CE6" s="157"/>
      <c r="CF6" s="157"/>
      <c r="CG6" s="235" t="s">
        <v>230</v>
      </c>
      <c r="CH6" s="236"/>
      <c r="CI6" s="236"/>
      <c r="CJ6" s="176"/>
      <c r="CK6" s="237"/>
      <c r="CL6" s="237"/>
      <c r="CM6" s="237"/>
      <c r="CN6" s="237"/>
      <c r="CO6" s="201" t="s">
        <v>224</v>
      </c>
      <c r="CP6" s="176"/>
      <c r="CQ6" s="202" t="s">
        <v>226</v>
      </c>
      <c r="CR6" s="202" t="s">
        <v>218</v>
      </c>
      <c r="CS6" s="202" t="s">
        <v>228</v>
      </c>
      <c r="CT6" s="202" t="s">
        <v>217</v>
      </c>
      <c r="CU6" s="202" t="s">
        <v>227</v>
      </c>
      <c r="CV6" s="202" t="s">
        <v>229</v>
      </c>
      <c r="CW6" s="155" t="s">
        <v>236</v>
      </c>
    </row>
    <row r="7" spans="1:195" s="139" customFormat="1" ht="13.5" x14ac:dyDescent="0.25">
      <c r="B7" s="143"/>
      <c r="C7" s="187"/>
      <c r="D7" s="143"/>
      <c r="E7" s="238" t="s">
        <v>44</v>
      </c>
      <c r="F7" s="239"/>
      <c r="G7" s="238" t="s">
        <v>44</v>
      </c>
      <c r="H7" s="239"/>
      <c r="I7" s="238" t="s">
        <v>44</v>
      </c>
      <c r="J7" s="239"/>
      <c r="K7" s="238" t="s">
        <v>44</v>
      </c>
      <c r="L7" s="239"/>
      <c r="M7" s="238" t="s">
        <v>44</v>
      </c>
      <c r="N7" s="239"/>
      <c r="O7" s="238" t="s">
        <v>44</v>
      </c>
      <c r="P7" s="239"/>
      <c r="Q7" s="238" t="s">
        <v>44</v>
      </c>
      <c r="R7" s="239"/>
      <c r="S7" s="238" t="s">
        <v>44</v>
      </c>
      <c r="T7" s="239"/>
      <c r="U7" s="238" t="s">
        <v>44</v>
      </c>
      <c r="V7" s="239"/>
      <c r="W7" s="238" t="s">
        <v>44</v>
      </c>
      <c r="X7" s="239"/>
      <c r="Y7" s="238" t="s">
        <v>44</v>
      </c>
      <c r="Z7" s="239"/>
      <c r="AA7" s="238" t="s">
        <v>44</v>
      </c>
      <c r="AB7" s="239"/>
      <c r="AC7" s="238" t="s">
        <v>44</v>
      </c>
      <c r="AD7" s="239"/>
      <c r="AE7" s="238" t="s">
        <v>44</v>
      </c>
      <c r="AF7" s="239"/>
      <c r="AG7" s="240" t="s">
        <v>45</v>
      </c>
      <c r="AH7" s="241" t="s">
        <v>45</v>
      </c>
      <c r="AI7" s="240" t="s">
        <v>45</v>
      </c>
      <c r="AJ7" s="241" t="s">
        <v>45</v>
      </c>
      <c r="AK7" s="143" t="s">
        <v>45</v>
      </c>
      <c r="AL7" s="241" t="s">
        <v>45</v>
      </c>
      <c r="AM7" s="143" t="s">
        <v>45</v>
      </c>
      <c r="AN7" s="241" t="s">
        <v>45</v>
      </c>
      <c r="AO7" s="242" t="s">
        <v>45</v>
      </c>
      <c r="AP7" s="243" t="s">
        <v>45</v>
      </c>
      <c r="AQ7" s="242" t="s">
        <v>45</v>
      </c>
      <c r="AR7" s="241" t="s">
        <v>45</v>
      </c>
      <c r="AS7" s="240" t="s">
        <v>45</v>
      </c>
      <c r="AT7" s="243" t="s">
        <v>45</v>
      </c>
      <c r="AU7" s="244" t="s">
        <v>45</v>
      </c>
      <c r="AV7" s="243" t="s">
        <v>45</v>
      </c>
      <c r="AW7" s="244" t="s">
        <v>45</v>
      </c>
      <c r="AX7" s="243" t="s">
        <v>45</v>
      </c>
      <c r="AY7" s="244" t="s">
        <v>45</v>
      </c>
      <c r="AZ7" s="243" t="s">
        <v>45</v>
      </c>
      <c r="BA7" s="242" t="s">
        <v>45</v>
      </c>
      <c r="BB7" s="243" t="s">
        <v>45</v>
      </c>
      <c r="BC7" s="245"/>
      <c r="BQ7" s="288" t="s">
        <v>222</v>
      </c>
      <c r="BR7" s="288"/>
      <c r="BS7" s="288"/>
      <c r="BT7" s="288"/>
      <c r="BU7" s="288"/>
      <c r="BV7" s="288"/>
      <c r="BX7" s="269" t="s">
        <v>124</v>
      </c>
      <c r="BY7" s="270" t="s">
        <v>3</v>
      </c>
      <c r="BZ7" s="270" t="s">
        <v>118</v>
      </c>
      <c r="CA7" s="270" t="s">
        <v>6</v>
      </c>
      <c r="CB7" s="270" t="s">
        <v>9</v>
      </c>
      <c r="CC7" s="270" t="s">
        <v>5</v>
      </c>
      <c r="CD7" s="271" t="s">
        <v>111</v>
      </c>
      <c r="CE7" s="158" t="s">
        <v>234</v>
      </c>
      <c r="CF7" s="158" t="s">
        <v>11</v>
      </c>
      <c r="CG7" s="246" t="s">
        <v>201</v>
      </c>
      <c r="CH7" s="247"/>
      <c r="CI7" s="247"/>
      <c r="CJ7" s="247"/>
      <c r="CK7" s="247"/>
      <c r="CL7" s="247"/>
      <c r="CM7" s="247"/>
      <c r="CN7" s="247"/>
      <c r="CO7" s="176"/>
      <c r="CP7" s="248" t="s">
        <v>202</v>
      </c>
      <c r="CQ7" s="176"/>
      <c r="CR7" s="176"/>
      <c r="CS7" s="176"/>
      <c r="CT7" s="176"/>
      <c r="CU7" s="176"/>
      <c r="CV7" s="176"/>
    </row>
    <row r="8" spans="1:195" s="139" customFormat="1" ht="38.25" x14ac:dyDescent="0.2">
      <c r="B8" s="143" t="s">
        <v>46</v>
      </c>
      <c r="C8" s="143" t="s">
        <v>47</v>
      </c>
      <c r="D8" s="188" t="s">
        <v>55</v>
      </c>
      <c r="E8" s="139" t="s">
        <v>48</v>
      </c>
      <c r="F8" s="139" t="s">
        <v>49</v>
      </c>
      <c r="G8" s="223" t="s">
        <v>48</v>
      </c>
      <c r="H8" s="139" t="s">
        <v>49</v>
      </c>
      <c r="I8" s="223" t="s">
        <v>48</v>
      </c>
      <c r="J8" s="139" t="s">
        <v>49</v>
      </c>
      <c r="K8" s="223" t="s">
        <v>48</v>
      </c>
      <c r="L8" s="139" t="s">
        <v>49</v>
      </c>
      <c r="M8" s="223" t="s">
        <v>48</v>
      </c>
      <c r="N8" s="139" t="s">
        <v>49</v>
      </c>
      <c r="O8" s="223" t="s">
        <v>48</v>
      </c>
      <c r="P8" s="208" t="s">
        <v>49</v>
      </c>
      <c r="Q8" s="223" t="s">
        <v>48</v>
      </c>
      <c r="R8" s="139" t="s">
        <v>49</v>
      </c>
      <c r="S8" s="223" t="s">
        <v>48</v>
      </c>
      <c r="T8" s="139" t="s">
        <v>49</v>
      </c>
      <c r="U8" s="223" t="s">
        <v>48</v>
      </c>
      <c r="V8" s="139" t="s">
        <v>49</v>
      </c>
      <c r="W8" s="223" t="s">
        <v>48</v>
      </c>
      <c r="X8" s="139" t="s">
        <v>49</v>
      </c>
      <c r="Y8" s="223" t="s">
        <v>48</v>
      </c>
      <c r="Z8" s="139" t="s">
        <v>49</v>
      </c>
      <c r="AA8" s="223" t="s">
        <v>48</v>
      </c>
      <c r="AB8" s="139" t="s">
        <v>49</v>
      </c>
      <c r="AC8" s="249" t="s">
        <v>48</v>
      </c>
      <c r="AD8" s="216" t="s">
        <v>49</v>
      </c>
      <c r="AE8" s="223" t="s">
        <v>48</v>
      </c>
      <c r="AF8" s="208" t="s">
        <v>49</v>
      </c>
      <c r="AG8" s="208" t="s">
        <v>50</v>
      </c>
      <c r="AH8" s="207" t="s">
        <v>50</v>
      </c>
      <c r="AI8" s="208" t="s">
        <v>50</v>
      </c>
      <c r="AJ8" s="207" t="s">
        <v>50</v>
      </c>
      <c r="AK8" s="139" t="s">
        <v>50</v>
      </c>
      <c r="AL8" s="207" t="s">
        <v>50</v>
      </c>
      <c r="AM8" s="139" t="s">
        <v>50</v>
      </c>
      <c r="AN8" s="207" t="s">
        <v>50</v>
      </c>
      <c r="AO8" s="209" t="s">
        <v>50</v>
      </c>
      <c r="AP8" s="210" t="s">
        <v>50</v>
      </c>
      <c r="AQ8" s="209" t="s">
        <v>50</v>
      </c>
      <c r="AR8" s="207" t="s">
        <v>50</v>
      </c>
      <c r="AS8" s="208" t="s">
        <v>50</v>
      </c>
      <c r="AT8" s="210" t="s">
        <v>50</v>
      </c>
      <c r="AU8" s="211" t="s">
        <v>50</v>
      </c>
      <c r="AV8" s="210" t="s">
        <v>50</v>
      </c>
      <c r="AW8" s="211" t="s">
        <v>50</v>
      </c>
      <c r="AX8" s="210" t="s">
        <v>50</v>
      </c>
      <c r="AY8" s="211" t="s">
        <v>50</v>
      </c>
      <c r="AZ8" s="210" t="s">
        <v>50</v>
      </c>
      <c r="BA8" s="209" t="s">
        <v>50</v>
      </c>
      <c r="BB8" s="210" t="s">
        <v>50</v>
      </c>
      <c r="BC8" s="245"/>
      <c r="BJ8" s="139" t="s">
        <v>125</v>
      </c>
      <c r="BK8" s="139" t="s">
        <v>126</v>
      </c>
      <c r="BL8" s="139" t="s">
        <v>127</v>
      </c>
      <c r="BM8" s="139" t="s">
        <v>128</v>
      </c>
      <c r="BN8" s="139" t="s">
        <v>129</v>
      </c>
      <c r="BP8" s="139" t="s">
        <v>130</v>
      </c>
      <c r="BQ8" s="291" t="s">
        <v>205</v>
      </c>
      <c r="BR8" s="291" t="s">
        <v>212</v>
      </c>
      <c r="BS8" s="291" t="s">
        <v>206</v>
      </c>
      <c r="BT8" s="291" t="s">
        <v>213</v>
      </c>
      <c r="BU8" s="291" t="s">
        <v>214</v>
      </c>
      <c r="BV8" s="291" t="s">
        <v>207</v>
      </c>
      <c r="BX8" s="267" t="s">
        <v>50</v>
      </c>
      <c r="BY8" s="158" t="s">
        <v>50</v>
      </c>
      <c r="BZ8" s="158" t="s">
        <v>50</v>
      </c>
      <c r="CA8" s="158" t="s">
        <v>50</v>
      </c>
      <c r="CB8" s="158" t="s">
        <v>50</v>
      </c>
      <c r="CC8" s="158" t="s">
        <v>50</v>
      </c>
      <c r="CD8" s="268" t="s">
        <v>50</v>
      </c>
      <c r="CE8" s="158" t="s">
        <v>50</v>
      </c>
      <c r="CF8" s="158" t="s">
        <v>50</v>
      </c>
      <c r="CG8" s="250"/>
      <c r="CH8" s="251" t="s">
        <v>195</v>
      </c>
      <c r="CI8" s="251" t="s">
        <v>198</v>
      </c>
      <c r="CJ8" s="251" t="s">
        <v>197</v>
      </c>
      <c r="CK8" s="251" t="s">
        <v>193</v>
      </c>
      <c r="CL8" s="251" t="s">
        <v>223</v>
      </c>
      <c r="CM8" s="251" t="s">
        <v>194</v>
      </c>
      <c r="CN8" s="251" t="str">
        <f>CW8</f>
        <v>Craig</v>
      </c>
      <c r="CO8" s="176"/>
      <c r="CP8" s="176"/>
      <c r="CQ8" s="251" t="s">
        <v>195</v>
      </c>
      <c r="CR8" s="251" t="s">
        <v>198</v>
      </c>
      <c r="CS8" s="251" t="s">
        <v>197</v>
      </c>
      <c r="CT8" s="251" t="s">
        <v>193</v>
      </c>
      <c r="CU8" s="251" t="s">
        <v>223</v>
      </c>
      <c r="CV8" s="251" t="s">
        <v>194</v>
      </c>
      <c r="CW8" s="251" t="s">
        <v>233</v>
      </c>
    </row>
    <row r="9" spans="1:195" s="138" customFormat="1" x14ac:dyDescent="0.2">
      <c r="A9" s="139"/>
      <c r="B9" s="189">
        <v>43466</v>
      </c>
      <c r="C9" s="189">
        <f t="shared" ref="C9:C11" si="3">EOMONTH(B9,0)</f>
        <v>43496</v>
      </c>
      <c r="D9" s="190">
        <f t="shared" ref="D9:D11" si="4">+B9</f>
        <v>43466</v>
      </c>
      <c r="E9" s="256">
        <f>INDEX('ICE Prices'!$E$9:$AS$100,MATCH($C9,'ICE Prices'!$C$9:$C$100,0),MATCH(E$1,'ICE Prices'!$E$1:$AS$1,0))</f>
        <v>34.47807692307692</v>
      </c>
      <c r="F9" s="256">
        <f>INDEX('ICE Prices'!$E$9:$AS$100,MATCH($C9,'ICE Prices'!$C$9:$C$100,0),MATCH(F$1,'ICE Prices'!$E$1:$AS$1,0))</f>
        <v>31.795365853658538</v>
      </c>
      <c r="G9" s="256">
        <f>INDEX('ICE Prices'!$E$9:$AS$100,MATCH($C9,'ICE Prices'!$C$9:$C$100,0),MATCH(G$1,'ICE Prices'!$E$1:$AS$1,0))</f>
        <v>29.577307692307695</v>
      </c>
      <c r="H9" s="256">
        <f>INDEX('ICE Prices'!$E$9:$AS$100,MATCH($C9,'ICE Prices'!$C$9:$C$100,0),MATCH(H$1,'ICE Prices'!$E$1:$AS$1,0))</f>
        <v>28.84487804878049</v>
      </c>
      <c r="I9" s="256">
        <f>INDEX('ICE Prices'!$E$9:$AS$100,MATCH($C9,'ICE Prices'!$C$9:$C$100,0),MATCH(I$1,'ICE Prices'!$E$1:$AS$1,0))</f>
        <v>32.138076923076923</v>
      </c>
      <c r="J9" s="256">
        <f>INDEX('ICE Prices'!$E$9:$AS$100,MATCH($C9,'ICE Prices'!$C$9:$C$100,0),MATCH(J$1,'ICE Prices'!$E$1:$AS$1,0))</f>
        <v>30.480487804878052</v>
      </c>
      <c r="K9" s="220"/>
      <c r="L9" s="157"/>
      <c r="M9" s="220"/>
      <c r="N9" s="157"/>
      <c r="O9" s="256">
        <f>INDEX('ICE Prices'!$E$9:$AS$100,MATCH($C9,'ICE Prices'!$C$9:$C$100,0),MATCH(O$1,'ICE Prices'!$E$1:$AS$1,0))</f>
        <v>29.515384615384619</v>
      </c>
      <c r="P9" s="256">
        <f>INDEX('ICE Prices'!$E$9:$AS$100,MATCH($C9,'ICE Prices'!$C$9:$C$100,0),MATCH(P$1,'ICE Prices'!$E$1:$AS$1,0))</f>
        <v>27.804878048780491</v>
      </c>
      <c r="Q9" s="256">
        <f>INDEX('ICE Prices'!$E$9:$AS$100,MATCH($C9,'ICE Prices'!$C$9:$C$100,0),MATCH(Q$1,'ICE Prices'!$E$1:$AS$1,0))</f>
        <v>28.057692307692307</v>
      </c>
      <c r="R9" s="256">
        <f>INDEX('ICE Prices'!$E$9:$AS$100,MATCH($C9,'ICE Prices'!$C$9:$C$100,0),MATCH(R$1,'ICE Prices'!$E$1:$AS$1,0))</f>
        <v>24.844878048780487</v>
      </c>
      <c r="S9" s="220"/>
      <c r="T9" s="157"/>
      <c r="U9" s="220"/>
      <c r="V9" s="157"/>
      <c r="W9" s="220"/>
      <c r="X9" s="157"/>
      <c r="Y9" s="220"/>
      <c r="Z9" s="157"/>
      <c r="AA9" s="256">
        <f>INDEX('ICE Prices'!$E$9:$AS$100,MATCH($C9,'ICE Prices'!$C$9:$C$100,0),MATCH(AA$1,'ICE Prices'!$E$1:$AS$1,0))</f>
        <v>32.922692307692309</v>
      </c>
      <c r="AB9" s="256">
        <f>INDEX('ICE Prices'!$E$9:$AS$100,MATCH($C9,'ICE Prices'!$C$9:$C$100,0),MATCH(AB$1,'ICE Prices'!$E$1:$AS$1,0))</f>
        <v>31.883658536585372</v>
      </c>
      <c r="AC9" s="220"/>
      <c r="AD9" s="222"/>
      <c r="AE9" s="148">
        <f>($AE21/$I21)*$I9</f>
        <v>32.925449133562815</v>
      </c>
      <c r="AF9" s="261">
        <f>($AE21/$I21)*$J9</f>
        <v>31.227249632508823</v>
      </c>
      <c r="AG9" s="259">
        <f>INDEX('ICE Prices'!$E$9:$AS$100,MATCH($C9,'ICE Prices'!$C$9:$C$100,0),MATCH(AG$1,'ICE Prices'!$E$1:$AS$1,0))</f>
        <v>3.0735483870967752</v>
      </c>
      <c r="AH9" s="259">
        <f>INDEX('ICE Prices'!$E$9:$AS$100,MATCH($C9,'ICE Prices'!$C$9:$C$100,0),MATCH(AH$1,'ICE Prices'!$E$1:$AS$1,0))</f>
        <v>3.5230645161290322</v>
      </c>
      <c r="AI9" s="259">
        <f>INDEX('ICE Prices'!$E$9:$AS$100,MATCH($C9,'ICE Prices'!$C$9:$C$100,0),MATCH(AI$1,'ICE Prices'!$E$1:$AS$1,0))</f>
        <v>2.9270967741935476</v>
      </c>
      <c r="AJ9" s="259">
        <f>INDEX('ICE Prices'!$E$9:$AS$100,MATCH($C9,'ICE Prices'!$C$9:$C$100,0),MATCH(AJ$1,'ICE Prices'!$E$1:$AS$1,0))</f>
        <v>3.4238709677419359</v>
      </c>
      <c r="AK9" s="259">
        <f>INDEX('ICE Prices'!$E$9:$AS$100,MATCH($C9,'ICE Prices'!$C$9:$C$100,0),MATCH(AK$1,'ICE Prices'!$E$1:$AS$1,0))</f>
        <v>3.1401612903225811</v>
      </c>
      <c r="AL9" s="261">
        <f>($AL21/$AJ21)*$AJ9</f>
        <v>3.6060096774193555</v>
      </c>
      <c r="AM9" s="259">
        <f>INDEX('ICE Prices'!$E$9:$AS$100,MATCH($C9,'ICE Prices'!$C$9:$C$100,0),MATCH(AM$1,'ICE Prices'!$E$1:$AS$1,0))</f>
        <v>2.8951612903225796</v>
      </c>
      <c r="AN9" s="259">
        <f>INDEX('ICE Prices'!$E$9:$AS$100,MATCH($C9,'ICE Prices'!$C$9:$C$100,0),MATCH(AN$1,'ICE Prices'!$E$1:$AS$1,0))</f>
        <v>3.4606451612903215</v>
      </c>
      <c r="AO9" s="259">
        <f>INDEX('ICE Prices'!$E$9:$AS$100,MATCH($C9,'ICE Prices'!$C$9:$C$100,0),MATCH(AO$1,'ICE Prices'!$E$1:$AS$1,0))</f>
        <v>3.4677419354838706</v>
      </c>
      <c r="AP9" s="259">
        <f>INDEX('ICE Prices'!$E$9:$AS$100,MATCH($C9,'ICE Prices'!$C$9:$C$100,0),MATCH(AP$1,'ICE Prices'!$E$1:$AS$1,0))</f>
        <v>3.5130645161290328</v>
      </c>
      <c r="AQ9" s="259">
        <f>INDEX('ICE Prices'!$E$9:$AS$100,MATCH($C9,'ICE Prices'!$C$9:$C$100,0),MATCH(AQ$1,'ICE Prices'!$E$1:$AS$1,0))</f>
        <v>1.4379999999999999</v>
      </c>
      <c r="AR9" s="149">
        <f>(AR21/$AJ21)*AJ9</f>
        <v>3.8011983870967745</v>
      </c>
      <c r="AS9" s="262">
        <f>(AS21/$AJ21)*AJ9</f>
        <v>3.5396370967741935</v>
      </c>
      <c r="AT9" s="263">
        <f>(AT21/$AJ21)*$AJ9</f>
        <v>3.8011983870967745</v>
      </c>
      <c r="AU9" s="262">
        <f>(AU21/$AJ21)*$AJ9</f>
        <v>3.4583903225806454</v>
      </c>
      <c r="AV9" s="263">
        <f>(AV21/$AJ21)*AJ9</f>
        <v>3.4937516129032264</v>
      </c>
      <c r="AW9" s="262">
        <f>(AW21/$AP21)*$AP9</f>
        <v>4.1255314947040489</v>
      </c>
      <c r="AX9" s="263">
        <f>(AX21/$AJ21)*AJ9</f>
        <v>3.4343951612903223</v>
      </c>
      <c r="AY9" s="262">
        <f>(AY21/$AJ21)*AJ9</f>
        <v>3.381774193548388</v>
      </c>
      <c r="AZ9" s="283">
        <f t="shared" ref="AZ9:AZ32" si="5">AO9</f>
        <v>3.4677419354838706</v>
      </c>
      <c r="BA9" s="260">
        <f>INDEX('ICE Prices'!$E$9:$AS$100,MATCH($C9,'ICE Prices'!$C$9:$C$100,0),MATCH(BA$1,'ICE Prices'!$E$1:$AS$1,0))</f>
        <v>3.3893548387096759</v>
      </c>
      <c r="BB9" s="260">
        <f>INDEX('ICE Prices'!$E$9:$AS$100,MATCH($C9,'ICE Prices'!$C$9:$C$100,0),MATCH(BB$1,'ICE Prices'!$E$1:$AS$1,0))</f>
        <v>3.6848387096774196</v>
      </c>
      <c r="BC9" s="16"/>
      <c r="BD9" s="274"/>
      <c r="BE9" s="151"/>
      <c r="BF9" s="151"/>
      <c r="BG9" s="151"/>
      <c r="BH9" s="151"/>
      <c r="BI9" s="139"/>
      <c r="BJ9" s="266">
        <f t="shared" ref="BJ9:BJ82" si="6">AO9*(1/(1-BJ$2))+BJ$3</f>
        <v>3.5341061627033952</v>
      </c>
      <c r="BK9" s="266">
        <f t="shared" ref="BK9:BK82" si="7">AP9*(1/(1-BK$2))+BK$3</f>
        <v>3.5801703772019846</v>
      </c>
      <c r="BL9" s="266">
        <f t="shared" ref="BL9:BL82" si="8">(AO9+BL$3)*BL$5+((1/(1-BL$2)-1)*AO9+BL$4*AO9)</f>
        <v>3.6680541444582344</v>
      </c>
      <c r="BM9" s="266">
        <f t="shared" ref="BM9:BM82" si="9">(AP9+BM$3)*BM$5+((1/(1-BM$2)-1)*AP9+BM$4*AP9)</f>
        <v>3.7158641847632752</v>
      </c>
      <c r="BN9" s="266">
        <f t="shared" ref="BN9:BN82" si="10">(BJ9+BK9+BL9+BM9)/4</f>
        <v>3.6245487172817223</v>
      </c>
      <c r="BO9" s="266"/>
      <c r="BP9" s="266">
        <f t="shared" ref="BP9:BP82" si="11">AJ9*(1/(1-BP$2))+BP$3</f>
        <v>3.4753995526127301</v>
      </c>
      <c r="BQ9" s="292">
        <f t="shared" ref="BQ9:BQ82" si="12">AO9*(1/(1-BQ$2))+BQ$3</f>
        <v>3.5341061627033952</v>
      </c>
      <c r="BR9" s="292">
        <f t="shared" ref="BR9:BR82" si="13">AN9*(1/(1-BR$2))+BR$3</f>
        <v>3.5765622856145725</v>
      </c>
      <c r="BS9" s="292">
        <f t="shared" ref="BS9:BS82" si="14">AK9*(1/(1-BS$2))+BS$3</f>
        <v>3.1877490634924275</v>
      </c>
      <c r="BT9" s="292">
        <f t="shared" ref="BT9:BT82" si="15">AM9*(1/(1-BT$2))+BT$3</f>
        <v>2.9303131690480573</v>
      </c>
      <c r="BU9" s="292">
        <f t="shared" ref="BU9:BU82" si="16">AK9*(1/(1-BU$2))+BU$3</f>
        <v>3.1488401137682178</v>
      </c>
      <c r="BV9" s="292">
        <f t="shared" ref="BV9:BV82" si="17">AJ9*(1/(1-BV$2))+BV$3</f>
        <v>3.469170967741936</v>
      </c>
      <c r="BW9" s="169"/>
      <c r="BX9" s="148">
        <v>33.295376344086023</v>
      </c>
      <c r="BY9" s="165">
        <v>29.254408602150537</v>
      </c>
      <c r="BZ9" s="165">
        <v>31.407311827956992</v>
      </c>
      <c r="CA9" s="165" t="s">
        <v>264</v>
      </c>
      <c r="CB9" s="165">
        <v>26.641290322580645</v>
      </c>
      <c r="CC9" s="165" t="s">
        <v>264</v>
      </c>
      <c r="CD9" s="165">
        <v>32.176780536323953</v>
      </c>
      <c r="CE9" s="165">
        <v>32.464623655913982</v>
      </c>
      <c r="CF9" s="165">
        <v>28.761290322580649</v>
      </c>
      <c r="CG9" s="170">
        <v>2019</v>
      </c>
      <c r="CH9" s="272">
        <f t="shared" ref="CH9:CH32" si="18">AVERAGEIF($CO$9:$CO$416,$CG9,CQ$9:CQ$416)</f>
        <v>2.0090794826309506</v>
      </c>
      <c r="CI9" s="272">
        <f t="shared" ref="CI9:CI32" si="19">AVERAGEIF($CO$9:$CO$416,$CG9,CR$9:CR$416)</f>
        <v>2.0922161452082522</v>
      </c>
      <c r="CJ9" s="272">
        <f t="shared" ref="CJ9:CJ32" si="20">AVERAGEIF($CO$9:$CO$416,$CG9,CS$9:CS$416)</f>
        <v>2.4272996652212329</v>
      </c>
      <c r="CK9" s="272">
        <f t="shared" ref="CK9:CK32" si="21">AVERAGEIF($CO$9:$CO$416,$CG9,CT$9:CT$416)</f>
        <v>2.3972852827221005</v>
      </c>
      <c r="CL9" s="272">
        <f t="shared" ref="CL9:CL32" si="22">AVERAGEIF($CO$9:$CO$416,$CG9,CU$9:CU$416)</f>
        <v>2.4272996652212329</v>
      </c>
      <c r="CM9" s="272">
        <f t="shared" ref="CM9:CM32" si="23">AVERAGEIF($CO$9:$CO$416,$CG9,CV$9:CV$416)</f>
        <v>2.1426229200774416</v>
      </c>
      <c r="CN9" s="272">
        <f t="shared" ref="CN9:CN32" si="24">AVERAGEIF($CO$9:$CO$416,$CG9,CW$9:CW$416)</f>
        <v>2.8201732283643808</v>
      </c>
      <c r="CO9" s="171">
        <f t="shared" ref="CO9:CO90" si="25">YEAR($CP9)</f>
        <v>2019</v>
      </c>
      <c r="CP9" s="173">
        <f t="shared" ref="CP9:CP82" si="26">+B9</f>
        <v>43466</v>
      </c>
      <c r="CQ9" s="272">
        <f t="shared" ref="CQ9:CQ81" si="27">(($AI9+CQ$4)*(1/(1-CQ$2))+CQ$3)</f>
        <v>3.0179530003006736</v>
      </c>
      <c r="CR9" s="272">
        <f t="shared" ref="CR9:CR81" si="28">(($AM9+CR$4)*(1/(1-CR$2))+CR$3)</f>
        <v>2.9303131690480573</v>
      </c>
      <c r="CS9" s="272">
        <f t="shared" ref="CS9:CU27" si="29">(($AK9+CS$4)*(1/(1-CS$2))+CS$3)</f>
        <v>3.1978879664631261</v>
      </c>
      <c r="CT9" s="272">
        <f t="shared" si="29"/>
        <v>3.1588604274491279</v>
      </c>
      <c r="CU9" s="272">
        <f t="shared" si="29"/>
        <v>3.1978879664631261</v>
      </c>
      <c r="CV9" s="272">
        <f t="shared" ref="CV9:CV81" si="30">(($AM9+CV$4)*(1/(1-CV$2))+CV$3)</f>
        <v>2.9959135357286009</v>
      </c>
      <c r="CW9" s="272">
        <f t="shared" ref="CW9:CW81" si="31">(($AJ9+CW$4)*(1/(1-CW$2))+CW$3)</f>
        <v>3.4569025790899315</v>
      </c>
      <c r="CX9" s="139"/>
      <c r="CY9" s="162"/>
      <c r="CZ9" s="162"/>
      <c r="DA9" s="162"/>
      <c r="DB9" s="162"/>
      <c r="DC9" s="162"/>
      <c r="DD9" s="162"/>
      <c r="DE9" s="162"/>
      <c r="DF9" s="162"/>
      <c r="DG9" s="162"/>
      <c r="DH9" s="162"/>
      <c r="DI9" s="162"/>
      <c r="DJ9" s="162"/>
      <c r="DK9" s="162"/>
      <c r="DL9" s="162"/>
      <c r="DM9" s="162"/>
      <c r="DN9" s="162"/>
      <c r="DO9" s="162"/>
      <c r="DP9" s="162"/>
      <c r="DQ9" s="162"/>
      <c r="DR9" s="162"/>
      <c r="DS9" s="162"/>
      <c r="DT9" s="162"/>
      <c r="DU9" s="162"/>
      <c r="DV9" s="162"/>
      <c r="DW9" s="162"/>
      <c r="DX9" s="162"/>
      <c r="DY9" s="162"/>
      <c r="DZ9" s="162"/>
      <c r="EA9" s="162"/>
      <c r="EB9" s="162"/>
      <c r="EC9" s="162"/>
      <c r="ED9" s="162"/>
      <c r="EE9" s="162"/>
      <c r="EF9" s="162"/>
      <c r="EG9" s="162"/>
      <c r="EH9" s="162"/>
      <c r="EI9" s="162"/>
      <c r="EJ9" s="162"/>
      <c r="EK9" s="162"/>
      <c r="EL9" s="162"/>
      <c r="EM9" s="162"/>
      <c r="EN9" s="162"/>
      <c r="EO9" s="162"/>
      <c r="EP9" s="162"/>
      <c r="EQ9" s="162"/>
      <c r="ER9" s="162"/>
      <c r="ES9" s="162"/>
      <c r="ET9" s="162"/>
      <c r="EU9" s="139"/>
      <c r="EV9" s="139"/>
      <c r="EW9" s="139"/>
      <c r="EX9" s="139"/>
      <c r="EY9" s="139"/>
      <c r="EZ9" s="139"/>
      <c r="FA9" s="139"/>
      <c r="FB9" s="162"/>
      <c r="FC9" s="162"/>
      <c r="FD9" s="162"/>
      <c r="FE9" s="162"/>
      <c r="FF9" s="162"/>
      <c r="FG9" s="162"/>
      <c r="FH9" s="162"/>
      <c r="FI9" s="139"/>
      <c r="FJ9" s="139"/>
      <c r="FK9" s="162"/>
      <c r="FL9" s="162"/>
      <c r="FM9" s="162"/>
      <c r="FN9" s="162"/>
      <c r="FO9" s="162"/>
      <c r="FP9" s="162"/>
      <c r="FQ9" s="162"/>
      <c r="FR9" s="162"/>
      <c r="FS9" s="162"/>
      <c r="FT9" s="162"/>
      <c r="FU9" s="162"/>
      <c r="FV9" s="162"/>
      <c r="FW9" s="162"/>
      <c r="FX9" s="162"/>
      <c r="FY9" s="162"/>
      <c r="FZ9" s="162"/>
      <c r="GA9" s="162"/>
      <c r="GB9" s="162"/>
      <c r="GC9" s="162"/>
      <c r="GD9" s="162"/>
      <c r="GE9" s="162"/>
      <c r="GF9" s="162"/>
      <c r="GG9" s="139"/>
      <c r="GH9" s="139"/>
      <c r="GI9" s="162"/>
      <c r="GJ9" s="162"/>
      <c r="GK9" s="162"/>
      <c r="GL9" s="162"/>
      <c r="GM9" s="162"/>
    </row>
    <row r="10" spans="1:195" s="138" customFormat="1" x14ac:dyDescent="0.2">
      <c r="A10" s="139"/>
      <c r="B10" s="189">
        <f t="shared" ref="B10:B27" si="32">EDATE(B9,1)</f>
        <v>43497</v>
      </c>
      <c r="C10" s="189">
        <f t="shared" si="3"/>
        <v>43524</v>
      </c>
      <c r="D10" s="190">
        <f t="shared" si="4"/>
        <v>43497</v>
      </c>
      <c r="E10" s="256">
        <f>INDEX('ICE Prices'!$E$9:$AS$100,MATCH($C10,'ICE Prices'!$C$9:$C$100,0),MATCH(E$1,'ICE Prices'!$E$1:$AS$1,0))</f>
        <v>94.275833333333352</v>
      </c>
      <c r="F10" s="256">
        <f>INDEX('ICE Prices'!$E$9:$AS$100,MATCH($C10,'ICE Prices'!$C$9:$C$100,0),MATCH(F$1,'ICE Prices'!$E$1:$AS$1,0))</f>
        <v>79.566111111111127</v>
      </c>
      <c r="G10" s="256">
        <f>INDEX('ICE Prices'!$E$9:$AS$100,MATCH($C10,'ICE Prices'!$C$9:$C$100,0),MATCH(G$1,'ICE Prices'!$E$1:$AS$1,0))</f>
        <v>60.802500000000009</v>
      </c>
      <c r="H10" s="256">
        <f>INDEX('ICE Prices'!$E$9:$AS$100,MATCH($C10,'ICE Prices'!$C$9:$C$100,0),MATCH(H$1,'ICE Prices'!$E$1:$AS$1,0))</f>
        <v>58.314722222222208</v>
      </c>
      <c r="I10" s="256">
        <f>INDEX('ICE Prices'!$E$9:$AS$100,MATCH($C10,'ICE Prices'!$C$9:$C$100,0),MATCH(I$1,'ICE Prices'!$E$1:$AS$1,0))</f>
        <v>91.850000000000023</v>
      </c>
      <c r="J10" s="256">
        <f>INDEX('ICE Prices'!$E$9:$AS$100,MATCH($C10,'ICE Prices'!$C$9:$C$100,0),MATCH(J$1,'ICE Prices'!$E$1:$AS$1,0))</f>
        <v>79.848611111111083</v>
      </c>
      <c r="K10" s="220"/>
      <c r="L10" s="157"/>
      <c r="M10" s="220"/>
      <c r="N10" s="157"/>
      <c r="O10" s="256">
        <f>INDEX('ICE Prices'!$E$9:$AS$100,MATCH($C10,'ICE Prices'!$C$9:$C$100,0),MATCH(O$1,'ICE Prices'!$E$1:$AS$1,0))</f>
        <v>64.052083333333329</v>
      </c>
      <c r="P10" s="256">
        <f>INDEX('ICE Prices'!$E$9:$AS$100,MATCH($C10,'ICE Prices'!$C$9:$C$100,0),MATCH(P$1,'ICE Prices'!$E$1:$AS$1,0))</f>
        <v>39.993055555555543</v>
      </c>
      <c r="Q10" s="256">
        <f>INDEX('ICE Prices'!$E$9:$AS$100,MATCH($C10,'ICE Prices'!$C$9:$C$100,0),MATCH(Q$1,'ICE Prices'!$E$1:$AS$1,0))</f>
        <v>60.84375</v>
      </c>
      <c r="R10" s="256">
        <f>INDEX('ICE Prices'!$E$9:$AS$100,MATCH($C10,'ICE Prices'!$C$9:$C$100,0),MATCH(R$1,'ICE Prices'!$E$1:$AS$1,0))</f>
        <v>56.625277777777768</v>
      </c>
      <c r="S10" s="220"/>
      <c r="T10" s="157"/>
      <c r="U10" s="220"/>
      <c r="V10" s="157"/>
      <c r="W10" s="220"/>
      <c r="X10" s="157"/>
      <c r="Y10" s="220"/>
      <c r="Z10" s="157"/>
      <c r="AA10" s="256">
        <f>INDEX('ICE Prices'!$E$9:$AS$100,MATCH($C10,'ICE Prices'!$C$9:$C$100,0),MATCH(AA$1,'ICE Prices'!$E$1:$AS$1,0))</f>
        <v>65.290833333333339</v>
      </c>
      <c r="AB10" s="256">
        <f>INDEX('ICE Prices'!$E$9:$AS$100,MATCH($C10,'ICE Prices'!$C$9:$C$100,0),MATCH(AB$1,'ICE Prices'!$E$1:$AS$1,0))</f>
        <v>62.57138888888889</v>
      </c>
      <c r="AC10" s="220"/>
      <c r="AD10" s="222"/>
      <c r="AE10" s="148">
        <f t="shared" ref="AE10:AE20" si="33">($AE22/$I22)*$I10</f>
        <v>99.260921810021784</v>
      </c>
      <c r="AF10" s="261">
        <f t="shared" ref="AF10:AF20" si="34">($AE22/$I22)*$J10</f>
        <v>86.291200262807095</v>
      </c>
      <c r="AG10" s="259">
        <f>INDEX('ICE Prices'!$E$9:$AS$100,MATCH($C10,'ICE Prices'!$C$9:$C$100,0),MATCH(AG$1,'ICE Prices'!$E$1:$AS$1,0))</f>
        <v>2.6707142857142854</v>
      </c>
      <c r="AH10" s="259">
        <f>INDEX('ICE Prices'!$E$9:$AS$100,MATCH($C10,'ICE Prices'!$C$9:$C$100,0),MATCH(AH$1,'ICE Prices'!$E$1:$AS$1,0))</f>
        <v>6.7837500000000004</v>
      </c>
      <c r="AI10" s="259">
        <f>INDEX('ICE Prices'!$E$9:$AS$100,MATCH($C10,'ICE Prices'!$C$9:$C$100,0),MATCH(AI$1,'ICE Prices'!$E$1:$AS$1,0))</f>
        <v>2.5583928571428571</v>
      </c>
      <c r="AJ10" s="259">
        <f>INDEX('ICE Prices'!$E$9:$AS$100,MATCH($C10,'ICE Prices'!$C$9:$C$100,0),MATCH(AJ$1,'ICE Prices'!$E$1:$AS$1,0))</f>
        <v>7.2451785714285704</v>
      </c>
      <c r="AK10" s="259">
        <f>INDEX('ICE Prices'!$E$9:$AS$100,MATCH($C10,'ICE Prices'!$C$9:$C$100,0),MATCH(AK$1,'ICE Prices'!$E$1:$AS$1,0))</f>
        <v>4.5701923076923077</v>
      </c>
      <c r="AL10" s="261">
        <f t="shared" ref="AL10:AL20" si="35">($AL22/$AJ22)*$AJ10</f>
        <v>7.5703558773903268</v>
      </c>
      <c r="AM10" s="259">
        <f>INDEX('ICE Prices'!$E$9:$AS$100,MATCH($C10,'ICE Prices'!$C$9:$C$100,0),MATCH(AM$1,'ICE Prices'!$E$1:$AS$1,0))</f>
        <v>2.5953571428571429</v>
      </c>
      <c r="AN10" s="259">
        <f>INDEX('ICE Prices'!$E$9:$AS$100,MATCH($C10,'ICE Prices'!$C$9:$C$100,0),MATCH(AN$1,'ICE Prices'!$E$1:$AS$1,0))</f>
        <v>7.2921428571428573</v>
      </c>
      <c r="AO10" s="259">
        <f>INDEX('ICE Prices'!$E$9:$AS$100,MATCH($C10,'ICE Prices'!$C$9:$C$100,0),MATCH(AO$1,'ICE Prices'!$E$1:$AS$1,0))</f>
        <v>7.5064285714285726</v>
      </c>
      <c r="AP10" s="259">
        <f>INDEX('ICE Prices'!$E$9:$AS$100,MATCH($C10,'ICE Prices'!$C$9:$C$100,0),MATCH(AP$1,'ICE Prices'!$E$1:$AS$1,0))</f>
        <v>18.060535714285713</v>
      </c>
      <c r="AQ10" s="259">
        <f>INDEX('ICE Prices'!$E$9:$AS$100,MATCH($C10,'ICE Prices'!$C$9:$C$100,0),MATCH(AQ$1,'ICE Prices'!$E$1:$AS$1,0))</f>
        <v>2.1915969512195121</v>
      </c>
      <c r="AR10" s="149">
        <f t="shared" ref="AR10:AR20" si="36">(AR22/$AJ22)*AJ10</f>
        <v>7.985609999407969</v>
      </c>
      <c r="AS10" s="262">
        <f t="shared" ref="AS10:AS20" si="37">(AS22/$AJ22)*AJ10</f>
        <v>7.4451491030726418</v>
      </c>
      <c r="AT10" s="263">
        <f t="shared" ref="AT10:AU20" si="38">(AT22/$AJ22)*$AJ10</f>
        <v>8.1357380261677807</v>
      </c>
      <c r="AU10" s="262">
        <f t="shared" si="38"/>
        <v>7.4970934003315364</v>
      </c>
      <c r="AV10" s="263">
        <f t="shared" ref="AV10:AV20" si="39">(AV22/$AJ22)*AJ10</f>
        <v>7.4535562725711921</v>
      </c>
      <c r="AW10" s="262">
        <f t="shared" ref="AW10:AW20" si="40">(AW22/$AP22)*$AP10</f>
        <v>17.189639595684937</v>
      </c>
      <c r="AX10" s="263">
        <f t="shared" ref="AX10:AX20" si="41">(AX22/$AJ22)*AJ10</f>
        <v>7.4445485909656028</v>
      </c>
      <c r="AY10" s="262">
        <f t="shared" ref="AY10:AY20" si="42">(AY22/$AJ22)*AJ10</f>
        <v>7.2752041767805338</v>
      </c>
      <c r="AZ10" s="283">
        <f t="shared" si="5"/>
        <v>7.5064285714285726</v>
      </c>
      <c r="BA10" s="260">
        <f>INDEX('ICE Prices'!$E$9:$AS$100,MATCH($C10,'ICE Prices'!$C$9:$C$100,0),MATCH(BA$1,'ICE Prices'!$E$1:$AS$1,0))</f>
        <v>7.4625000000000012</v>
      </c>
      <c r="BB10" s="260">
        <f>INDEX('ICE Prices'!$E$9:$AS$100,MATCH($C10,'ICE Prices'!$C$9:$C$100,0),MATCH(BB$1,'ICE Prices'!$E$1:$AS$1,0))</f>
        <v>7.5525000000000002</v>
      </c>
      <c r="BC10" s="15"/>
      <c r="BD10" s="274"/>
      <c r="BE10" s="151"/>
      <c r="BF10" s="151"/>
      <c r="BG10" s="151"/>
      <c r="BH10" s="151"/>
      <c r="BI10" s="139"/>
      <c r="BJ10" s="266">
        <f t="shared" si="6"/>
        <v>7.6388796518229212</v>
      </c>
      <c r="BK10" s="266">
        <f t="shared" si="7"/>
        <v>18.365688415779768</v>
      </c>
      <c r="BL10" s="266">
        <f t="shared" si="8"/>
        <v>7.9283978427943502</v>
      </c>
      <c r="BM10" s="266">
        <f t="shared" si="9"/>
        <v>19.061750813894054</v>
      </c>
      <c r="BN10" s="266">
        <f t="shared" si="10"/>
        <v>13.248679181072774</v>
      </c>
      <c r="BO10" s="266"/>
      <c r="BP10" s="266">
        <f t="shared" si="11"/>
        <v>7.3497862541098762</v>
      </c>
      <c r="BQ10" s="292">
        <f t="shared" si="12"/>
        <v>7.6388796518229212</v>
      </c>
      <c r="BR10" s="292">
        <f t="shared" si="13"/>
        <v>7.5241103142157684</v>
      </c>
      <c r="BS10" s="292">
        <f t="shared" si="14"/>
        <v>4.6376436365125295</v>
      </c>
      <c r="BT10" s="292">
        <f t="shared" si="15"/>
        <v>2.6293956266758434</v>
      </c>
      <c r="BU10" s="292">
        <f t="shared" si="16"/>
        <v>4.5817760505157157</v>
      </c>
      <c r="BV10" s="292">
        <f t="shared" si="17"/>
        <v>7.2904785714285705</v>
      </c>
      <c r="BW10" s="169"/>
      <c r="BX10" s="148">
        <v>87.971666666666692</v>
      </c>
      <c r="BY10" s="165">
        <v>59.736309523809524</v>
      </c>
      <c r="BZ10" s="165">
        <v>86.706547619047612</v>
      </c>
      <c r="CA10" s="165" t="s">
        <v>264</v>
      </c>
      <c r="CB10" s="165">
        <v>59.035833333333336</v>
      </c>
      <c r="CC10" s="165" t="s">
        <v>264</v>
      </c>
      <c r="CD10" s="165">
        <v>93.702469718358344</v>
      </c>
      <c r="CE10" s="165">
        <v>64.125357142857141</v>
      </c>
      <c r="CF10" s="165">
        <v>53.741071428571416</v>
      </c>
      <c r="CG10" s="170">
        <f t="shared" ref="CG10:CG13" si="43">+CG9+1</f>
        <v>2020</v>
      </c>
      <c r="CH10" s="272">
        <f t="shared" si="18"/>
        <v>1.8165931199041419</v>
      </c>
      <c r="CI10" s="272">
        <f t="shared" si="19"/>
        <v>1.7878595116006595</v>
      </c>
      <c r="CJ10" s="272">
        <f t="shared" si="20"/>
        <v>1.9948530585899438</v>
      </c>
      <c r="CK10" s="272">
        <f t="shared" si="21"/>
        <v>1.9698967712417617</v>
      </c>
      <c r="CL10" s="272">
        <f t="shared" si="22"/>
        <v>1.9948530585899438</v>
      </c>
      <c r="CM10" s="272">
        <f t="shared" si="23"/>
        <v>1.8327487027956766</v>
      </c>
      <c r="CN10" s="272">
        <f t="shared" si="24"/>
        <v>2.0526134359513244</v>
      </c>
      <c r="CO10" s="171">
        <f t="shared" si="25"/>
        <v>2019</v>
      </c>
      <c r="CP10" s="173">
        <f t="shared" si="26"/>
        <v>43497</v>
      </c>
      <c r="CQ10" s="272">
        <f t="shared" si="27"/>
        <v>2.6402986757583293</v>
      </c>
      <c r="CR10" s="272">
        <f t="shared" si="28"/>
        <v>2.6293956266758434</v>
      </c>
      <c r="CS10" s="272">
        <f t="shared" si="29"/>
        <v>4.6477825394832282</v>
      </c>
      <c r="CT10" s="272">
        <f t="shared" si="29"/>
        <v>4.5917963641966253</v>
      </c>
      <c r="CU10" s="272">
        <f t="shared" si="29"/>
        <v>4.6477825394832282</v>
      </c>
      <c r="CV10" s="272">
        <f t="shared" si="30"/>
        <v>2.6895407558628421</v>
      </c>
      <c r="CW10" s="272">
        <f t="shared" si="31"/>
        <v>7.2950982437008536</v>
      </c>
      <c r="CX10" s="139"/>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39"/>
      <c r="EV10" s="139"/>
      <c r="EW10" s="139"/>
      <c r="EX10" s="139"/>
      <c r="EY10" s="139"/>
      <c r="EZ10" s="139"/>
      <c r="FA10" s="139"/>
      <c r="FB10" s="162"/>
      <c r="FC10" s="162"/>
      <c r="FD10" s="162"/>
      <c r="FE10" s="162"/>
      <c r="FF10" s="162"/>
      <c r="FG10" s="162"/>
      <c r="FH10" s="162"/>
      <c r="FI10" s="139"/>
      <c r="FJ10" s="139"/>
      <c r="FK10" s="162"/>
      <c r="FL10" s="162"/>
      <c r="FM10" s="162"/>
      <c r="FN10" s="162"/>
      <c r="FO10" s="162"/>
      <c r="FP10" s="162"/>
      <c r="FQ10" s="162"/>
      <c r="FR10" s="162"/>
      <c r="FS10" s="162"/>
      <c r="FT10" s="162"/>
      <c r="FU10" s="162"/>
      <c r="FV10" s="162"/>
      <c r="FW10" s="162"/>
      <c r="FX10" s="162"/>
      <c r="FY10" s="162"/>
      <c r="FZ10" s="162"/>
      <c r="GA10" s="162"/>
      <c r="GB10" s="162"/>
      <c r="GC10" s="162"/>
      <c r="GD10" s="162"/>
      <c r="GE10" s="162"/>
      <c r="GF10" s="162"/>
      <c r="GG10" s="139"/>
      <c r="GH10" s="139"/>
      <c r="GI10" s="162"/>
      <c r="GJ10" s="162"/>
      <c r="GK10" s="162"/>
      <c r="GL10" s="162"/>
      <c r="GM10" s="162"/>
    </row>
    <row r="11" spans="1:195" s="138" customFormat="1" x14ac:dyDescent="0.2">
      <c r="A11" s="139"/>
      <c r="B11" s="189">
        <f t="shared" si="32"/>
        <v>43525</v>
      </c>
      <c r="C11" s="189">
        <f t="shared" si="3"/>
        <v>43555</v>
      </c>
      <c r="D11" s="190">
        <f t="shared" si="4"/>
        <v>43525</v>
      </c>
      <c r="E11" s="256">
        <f>INDEX('ICE Prices'!$E$9:$AS$100,MATCH($C11,'ICE Prices'!$C$9:$C$100,0),MATCH(E$1,'ICE Prices'!$E$1:$AS$1,0))</f>
        <v>65.83</v>
      </c>
      <c r="F11" s="256">
        <f>INDEX('ICE Prices'!$E$9:$AS$100,MATCH($C11,'ICE Prices'!$C$9:$C$100,0),MATCH(F$1,'ICE Prices'!$E$1:$AS$1,0))</f>
        <v>74.039512195121958</v>
      </c>
      <c r="G11" s="256">
        <f>INDEX('ICE Prices'!$E$9:$AS$100,MATCH($C11,'ICE Prices'!$C$9:$C$100,0),MATCH(G$1,'ICE Prices'!$E$1:$AS$1,0))</f>
        <v>26.906538461538453</v>
      </c>
      <c r="H11" s="256">
        <f>INDEX('ICE Prices'!$E$9:$AS$100,MATCH($C11,'ICE Prices'!$C$9:$C$100,0),MATCH(H$1,'ICE Prices'!$E$1:$AS$1,0))</f>
        <v>27.357317073170723</v>
      </c>
      <c r="I11" s="256">
        <f>INDEX('ICE Prices'!$E$9:$AS$100,MATCH($C11,'ICE Prices'!$C$9:$C$100,0),MATCH(I$1,'ICE Prices'!$E$1:$AS$1,0))</f>
        <v>78.235769230769236</v>
      </c>
      <c r="J11" s="256">
        <f>INDEX('ICE Prices'!$E$9:$AS$100,MATCH($C11,'ICE Prices'!$C$9:$C$100,0),MATCH(J$1,'ICE Prices'!$E$1:$AS$1,0))</f>
        <v>119.97780487804879</v>
      </c>
      <c r="K11" s="220"/>
      <c r="L11" s="157"/>
      <c r="M11" s="220"/>
      <c r="N11" s="157"/>
      <c r="O11" s="256">
        <f>INDEX('ICE Prices'!$E$9:$AS$100,MATCH($C11,'ICE Prices'!$C$9:$C$100,0),MATCH(O$1,'ICE Prices'!$E$1:$AS$1,0))</f>
        <v>40.846153846153847</v>
      </c>
      <c r="P11" s="256">
        <f>INDEX('ICE Prices'!$E$9:$AS$100,MATCH($C11,'ICE Prices'!$C$9:$C$100,0),MATCH(P$1,'ICE Prices'!$E$1:$AS$1,0))</f>
        <v>36.515365853658565</v>
      </c>
      <c r="Q11" s="256">
        <f>INDEX('ICE Prices'!$E$9:$AS$100,MATCH($C11,'ICE Prices'!$C$9:$C$100,0),MATCH(Q$1,'ICE Prices'!$E$1:$AS$1,0))</f>
        <v>32.068076923076923</v>
      </c>
      <c r="R11" s="256">
        <f>INDEX('ICE Prices'!$E$9:$AS$100,MATCH($C11,'ICE Prices'!$C$9:$C$100,0),MATCH(R$1,'ICE Prices'!$E$1:$AS$1,0))</f>
        <v>32.138780487804873</v>
      </c>
      <c r="S11" s="220"/>
      <c r="T11" s="157"/>
      <c r="U11" s="220"/>
      <c r="V11" s="157"/>
      <c r="W11" s="220"/>
      <c r="X11" s="157"/>
      <c r="Y11" s="220"/>
      <c r="Z11" s="157"/>
      <c r="AA11" s="256">
        <f>INDEX('ICE Prices'!$E$9:$AS$100,MATCH($C11,'ICE Prices'!$C$9:$C$100,0),MATCH(AA$1,'ICE Prices'!$E$1:$AS$1,0))</f>
        <v>28.927999999999997</v>
      </c>
      <c r="AB11" s="256">
        <f>INDEX('ICE Prices'!$E$9:$AS$100,MATCH($C11,'ICE Prices'!$C$9:$C$100,0),MATCH(AB$1,'ICE Prices'!$E$1:$AS$1,0))</f>
        <v>28.641250000000003</v>
      </c>
      <c r="AC11" s="220"/>
      <c r="AD11" s="222"/>
      <c r="AE11" s="148">
        <f t="shared" si="33"/>
        <v>88.088995759208089</v>
      </c>
      <c r="AF11" s="261">
        <f t="shared" si="34"/>
        <v>135.08813742122672</v>
      </c>
      <c r="AG11" s="259">
        <f>INDEX('ICE Prices'!$E$9:$AS$100,MATCH($C11,'ICE Prices'!$C$9:$C$100,0),MATCH(AG$1,'ICE Prices'!$E$1:$AS$1,0))</f>
        <v>2.9120689655172414</v>
      </c>
      <c r="AH11" s="259">
        <f>INDEX('ICE Prices'!$E$9:$AS$100,MATCH($C11,'ICE Prices'!$C$9:$C$100,0),MATCH(AH$1,'ICE Prices'!$E$1:$AS$1,0))</f>
        <v>3.3101724137931035</v>
      </c>
      <c r="AI11" s="259">
        <f>INDEX('ICE Prices'!$E$9:$AS$100,MATCH($C11,'ICE Prices'!$C$9:$C$100,0),MATCH(AI$1,'ICE Prices'!$E$1:$AS$1,0))</f>
        <v>2.5277586206896547</v>
      </c>
      <c r="AJ11" s="259">
        <f>INDEX('ICE Prices'!$E$9:$AS$100,MATCH($C11,'ICE Prices'!$C$9:$C$100,0),MATCH(AJ$1,'ICE Prices'!$E$1:$AS$1,0))</f>
        <v>3.390344827586206</v>
      </c>
      <c r="AK11" s="259">
        <f>INDEX('ICE Prices'!$E$9:$AS$100,MATCH($C11,'ICE Prices'!$C$9:$C$100,0),MATCH(AK$1,'ICE Prices'!$E$1:$AS$1,0))</f>
        <v>2.8406521739130439</v>
      </c>
      <c r="AL11" s="261">
        <f t="shared" si="35"/>
        <v>3.5367460815047016</v>
      </c>
      <c r="AM11" s="259">
        <f>INDEX('ICE Prices'!$E$9:$AS$100,MATCH($C11,'ICE Prices'!$C$9:$C$100,0),MATCH(AM$1,'ICE Prices'!$E$1:$AS$1,0))</f>
        <v>3.1201724137931031</v>
      </c>
      <c r="AN11" s="259">
        <f>INDEX('ICE Prices'!$E$9:$AS$100,MATCH($C11,'ICE Prices'!$C$9:$C$100,0),MATCH(AN$1,'ICE Prices'!$E$1:$AS$1,0))</f>
        <v>3.4899999999999993</v>
      </c>
      <c r="AO11" s="259">
        <f>INDEX('ICE Prices'!$E$9:$AS$100,MATCH($C11,'ICE Prices'!$C$9:$C$100,0),MATCH(AO$1,'ICE Prices'!$E$1:$AS$1,0))</f>
        <v>3.5468965517241378</v>
      </c>
      <c r="AP11" s="259">
        <f>INDEX('ICE Prices'!$E$9:$AS$100,MATCH($C11,'ICE Prices'!$C$9:$C$100,0),MATCH(AP$1,'ICE Prices'!$E$1:$AS$1,0))</f>
        <v>21.82482758620689</v>
      </c>
      <c r="AQ11" s="259">
        <f>INDEX('ICE Prices'!$E$9:$AS$100,MATCH($C11,'ICE Prices'!$C$9:$C$100,0),MATCH(AQ$1,'ICE Prices'!$E$1:$AS$1,0))</f>
        <v>1.8110041176470606</v>
      </c>
      <c r="AR11" s="149">
        <f t="shared" si="36"/>
        <v>3.7234010377256506</v>
      </c>
      <c r="AS11" s="262">
        <f t="shared" si="37"/>
        <v>3.4812145713976861</v>
      </c>
      <c r="AT11" s="263">
        <f t="shared" si="38"/>
        <v>3.7898262890498309</v>
      </c>
      <c r="AU11" s="262">
        <f t="shared" si="38"/>
        <v>3.5055262133823359</v>
      </c>
      <c r="AV11" s="263">
        <f t="shared" si="39"/>
        <v>3.4842701329585979</v>
      </c>
      <c r="AW11" s="262">
        <f t="shared" si="40"/>
        <v>18.705836032297327</v>
      </c>
      <c r="AX11" s="263">
        <f t="shared" si="41"/>
        <v>3.4809488703923894</v>
      </c>
      <c r="AY11" s="262">
        <f t="shared" si="42"/>
        <v>3.4036298778510417</v>
      </c>
      <c r="AZ11" s="283">
        <f t="shared" si="5"/>
        <v>3.5468965517241378</v>
      </c>
      <c r="BA11" s="260">
        <f>INDEX('ICE Prices'!$E$9:$AS$100,MATCH($C11,'ICE Prices'!$C$9:$C$100,0),MATCH(BA$1,'ICE Prices'!$E$1:$AS$1,0))</f>
        <v>3.4579310344827587</v>
      </c>
      <c r="BB11" s="260">
        <f>INDEX('ICE Prices'!$E$9:$AS$100,MATCH($C11,'ICE Prices'!$C$9:$C$100,0),MATCH(BB$1,'ICE Prices'!$E$1:$AS$1,0))</f>
        <v>4.0499999999999989</v>
      </c>
      <c r="BC11" s="15"/>
      <c r="BD11" s="274"/>
      <c r="BE11" s="151"/>
      <c r="BF11" s="151"/>
      <c r="BG11" s="151"/>
      <c r="BH11" s="151"/>
      <c r="BI11" s="139"/>
      <c r="BJ11" s="266">
        <f t="shared" si="6"/>
        <v>3.6145560216730743</v>
      </c>
      <c r="BK11" s="266">
        <f t="shared" si="7"/>
        <v>22.191577095443531</v>
      </c>
      <c r="BL11" s="266">
        <f t="shared" si="8"/>
        <v>3.7515530392454886</v>
      </c>
      <c r="BM11" s="266">
        <f t="shared" si="9"/>
        <v>23.032640016464224</v>
      </c>
      <c r="BN11" s="266">
        <f t="shared" si="10"/>
        <v>13.147581543206581</v>
      </c>
      <c r="BO11" s="266"/>
      <c r="BP11" s="266">
        <f t="shared" si="11"/>
        <v>3.4414077244106318</v>
      </c>
      <c r="BQ11" s="292">
        <f t="shared" si="12"/>
        <v>3.6145560216730743</v>
      </c>
      <c r="BR11" s="292">
        <f t="shared" si="13"/>
        <v>3.6068062384698045</v>
      </c>
      <c r="BS11" s="292">
        <f t="shared" si="14"/>
        <v>2.8840796764808312</v>
      </c>
      <c r="BT11" s="292">
        <f t="shared" si="15"/>
        <v>3.1561599255175179</v>
      </c>
      <c r="BU11" s="292">
        <f t="shared" si="16"/>
        <v>2.8487225840966541</v>
      </c>
      <c r="BV11" s="292">
        <f t="shared" si="17"/>
        <v>3.4356448275862062</v>
      </c>
      <c r="BW11" s="169"/>
      <c r="BX11" s="148">
        <v>69.443069297180188</v>
      </c>
      <c r="BY11" s="165">
        <v>27.104929586711741</v>
      </c>
      <c r="BZ11" s="165">
        <v>96.60675934740506</v>
      </c>
      <c r="CA11" s="165" t="s">
        <v>264</v>
      </c>
      <c r="CB11" s="165">
        <v>32.099194104323274</v>
      </c>
      <c r="CC11" s="165" t="s">
        <v>264</v>
      </c>
      <c r="CD11" s="165">
        <v>108.77367856335357</v>
      </c>
      <c r="CE11" s="165">
        <v>28.801799125168237</v>
      </c>
      <c r="CF11" s="165">
        <v>38.940140826576517</v>
      </c>
      <c r="CG11" s="170">
        <f>+CG10+1</f>
        <v>2021</v>
      </c>
      <c r="CH11" s="272">
        <f t="shared" si="18"/>
        <v>4.7446809699785497</v>
      </c>
      <c r="CI11" s="272">
        <f t="shared" si="19"/>
        <v>5.3322328564247581</v>
      </c>
      <c r="CJ11" s="272">
        <f t="shared" si="20"/>
        <v>3.249934052316096</v>
      </c>
      <c r="CK11" s="272">
        <f t="shared" si="21"/>
        <v>3.2102977582547876</v>
      </c>
      <c r="CL11" s="272">
        <f t="shared" si="22"/>
        <v>3.249934052316096</v>
      </c>
      <c r="CM11" s="272">
        <f t="shared" si="23"/>
        <v>5.4413768538014908</v>
      </c>
      <c r="CN11" s="272">
        <f t="shared" si="24"/>
        <v>3.9002440802278842</v>
      </c>
      <c r="CO11" s="171">
        <f t="shared" si="25"/>
        <v>2019</v>
      </c>
      <c r="CP11" s="173">
        <f t="shared" si="26"/>
        <v>43525</v>
      </c>
      <c r="CQ11" s="272">
        <f t="shared" si="27"/>
        <v>2.6089207832527448</v>
      </c>
      <c r="CR11" s="272">
        <f t="shared" si="28"/>
        <v>3.1561599255175179</v>
      </c>
      <c r="CS11" s="272">
        <f t="shared" si="29"/>
        <v>2.8942185794515303</v>
      </c>
      <c r="CT11" s="272">
        <f t="shared" si="29"/>
        <v>2.8587428977775637</v>
      </c>
      <c r="CU11" s="272">
        <f t="shared" si="29"/>
        <v>2.8942185794515303</v>
      </c>
      <c r="CV11" s="272">
        <f t="shared" si="30"/>
        <v>3.2258545955210747</v>
      </c>
      <c r="CW11" s="272">
        <f t="shared" si="31"/>
        <v>3.4232282719829308</v>
      </c>
      <c r="CX11" s="139"/>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39"/>
      <c r="EV11" s="139"/>
      <c r="EW11" s="139"/>
      <c r="EX11" s="139"/>
      <c r="EY11" s="139"/>
      <c r="EZ11" s="139"/>
      <c r="FA11" s="139"/>
      <c r="FB11" s="162"/>
      <c r="FC11" s="162"/>
      <c r="FD11" s="162"/>
      <c r="FE11" s="162"/>
      <c r="FF11" s="162"/>
      <c r="FG11" s="162"/>
      <c r="FH11" s="162"/>
      <c r="FI11" s="139"/>
      <c r="FJ11" s="139"/>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39"/>
      <c r="GH11" s="139"/>
      <c r="GI11" s="162"/>
      <c r="GJ11" s="162"/>
      <c r="GK11" s="162"/>
      <c r="GL11" s="162"/>
      <c r="GM11" s="162"/>
    </row>
    <row r="12" spans="1:195" s="138" customFormat="1" x14ac:dyDescent="0.2">
      <c r="A12" s="139"/>
      <c r="B12" s="189">
        <f t="shared" si="32"/>
        <v>43556</v>
      </c>
      <c r="C12" s="189">
        <f t="shared" ref="C12:C27" si="44">EOMONTH(B12,0)</f>
        <v>43585</v>
      </c>
      <c r="D12" s="190">
        <f t="shared" ref="D12:D27" si="45">+B12</f>
        <v>43556</v>
      </c>
      <c r="E12" s="256">
        <f>INDEX('ICE Prices'!$E$9:$AS$100,MATCH($C12,'ICE Prices'!$C$9:$C$100,0),MATCH(E$1,'ICE Prices'!$E$1:$AS$1,0))</f>
        <v>20.734615384615381</v>
      </c>
      <c r="F12" s="256">
        <f>INDEX('ICE Prices'!$E$9:$AS$100,MATCH($C12,'ICE Prices'!$C$9:$C$100,0),MATCH(F$1,'ICE Prices'!$E$1:$AS$1,0))</f>
        <v>19.052894736842102</v>
      </c>
      <c r="G12" s="256">
        <f>INDEX('ICE Prices'!$E$9:$AS$100,MATCH($C12,'ICE Prices'!$C$9:$C$100,0),MATCH(G$1,'ICE Prices'!$E$1:$AS$1,0))</f>
        <v>18.651538461538465</v>
      </c>
      <c r="H12" s="256">
        <f>INDEX('ICE Prices'!$E$9:$AS$100,MATCH($C12,'ICE Prices'!$C$9:$C$100,0),MATCH(H$1,'ICE Prices'!$E$1:$AS$1,0))</f>
        <v>17.53736842105263</v>
      </c>
      <c r="I12" s="256">
        <f>INDEX('ICE Prices'!$E$9:$AS$100,MATCH($C12,'ICE Prices'!$C$9:$C$100,0),MATCH(I$1,'ICE Prices'!$E$1:$AS$1,0))</f>
        <v>17.004615384615381</v>
      </c>
      <c r="J12" s="256">
        <f>INDEX('ICE Prices'!$E$9:$AS$100,MATCH($C12,'ICE Prices'!$C$9:$C$100,0),MATCH(J$1,'ICE Prices'!$E$1:$AS$1,0))</f>
        <v>15.610263157894741</v>
      </c>
      <c r="K12" s="220"/>
      <c r="L12" s="157"/>
      <c r="M12" s="220"/>
      <c r="N12" s="157"/>
      <c r="O12" s="256">
        <f>INDEX('ICE Prices'!$E$9:$AS$100,MATCH($C12,'ICE Prices'!$C$9:$C$100,0),MATCH(O$1,'ICE Prices'!$E$1:$AS$1,0))</f>
        <v>17.804230769230767</v>
      </c>
      <c r="P12" s="256">
        <f>INDEX('ICE Prices'!$E$9:$AS$100,MATCH($C12,'ICE Prices'!$C$9:$C$100,0),MATCH(P$1,'ICE Prices'!$E$1:$AS$1,0))</f>
        <v>17.236842105263158</v>
      </c>
      <c r="Q12" s="256">
        <f>INDEX('ICE Prices'!$E$9:$AS$100,MATCH($C12,'ICE Prices'!$C$9:$C$100,0),MATCH(Q$1,'ICE Prices'!$E$1:$AS$1,0))</f>
        <v>16.891153846153848</v>
      </c>
      <c r="R12" s="256">
        <f>INDEX('ICE Prices'!$E$9:$AS$100,MATCH($C12,'ICE Prices'!$C$9:$C$100,0),MATCH(R$1,'ICE Prices'!$E$1:$AS$1,0))</f>
        <v>14.554473684210524</v>
      </c>
      <c r="S12" s="220"/>
      <c r="T12" s="157"/>
      <c r="U12" s="220"/>
      <c r="V12" s="157"/>
      <c r="W12" s="220"/>
      <c r="X12" s="157"/>
      <c r="Y12" s="220"/>
      <c r="Z12" s="157"/>
      <c r="AA12" s="256">
        <f>INDEX('ICE Prices'!$E$9:$AS$100,MATCH($C12,'ICE Prices'!$C$9:$C$100,0),MATCH(AA$1,'ICE Prices'!$E$1:$AS$1,0))</f>
        <v>20.37423076923077</v>
      </c>
      <c r="AB12" s="256">
        <f>INDEX('ICE Prices'!$E$9:$AS$100,MATCH($C12,'ICE Prices'!$C$9:$C$100,0),MATCH(AB$1,'ICE Prices'!$E$1:$AS$1,0))</f>
        <v>18.696578947368423</v>
      </c>
      <c r="AC12" s="220"/>
      <c r="AD12" s="222"/>
      <c r="AE12" s="148">
        <f t="shared" si="33"/>
        <v>18.773375921262929</v>
      </c>
      <c r="AF12" s="261">
        <f t="shared" si="34"/>
        <v>17.233988059391056</v>
      </c>
      <c r="AG12" s="259">
        <f>INDEX('ICE Prices'!$E$9:$AS$100,MATCH($C12,'ICE Prices'!$C$9:$C$100,0),MATCH(AG$1,'ICE Prices'!$E$1:$AS$1,0))</f>
        <v>2.5998333333333332</v>
      </c>
      <c r="AH12" s="259">
        <f>INDEX('ICE Prices'!$E$9:$AS$100,MATCH($C12,'ICE Prices'!$C$9:$C$100,0),MATCH(AH$1,'ICE Prices'!$E$1:$AS$1,0))</f>
        <v>1.9851666666666665</v>
      </c>
      <c r="AI12" s="259">
        <f>INDEX('ICE Prices'!$E$9:$AS$100,MATCH($C12,'ICE Prices'!$C$9:$C$100,0),MATCH(AI$1,'ICE Prices'!$E$1:$AS$1,0))</f>
        <v>1.2734999999999994</v>
      </c>
      <c r="AJ12" s="259">
        <f>INDEX('ICE Prices'!$E$9:$AS$100,MATCH($C12,'ICE Prices'!$C$9:$C$100,0),MATCH(AJ$1,'ICE Prices'!$E$1:$AS$1,0))</f>
        <v>1.9803333333333328</v>
      </c>
      <c r="AK12" s="259">
        <f>INDEX('ICE Prices'!$E$9:$AS$100,MATCH($C12,'ICE Prices'!$C$9:$C$100,0),MATCH(AK$1,'ICE Prices'!$E$1:$AS$1,0))</f>
        <v>1.8149999999999997</v>
      </c>
      <c r="AL12" s="261">
        <f t="shared" si="35"/>
        <v>2.0612040885040881</v>
      </c>
      <c r="AM12" s="259">
        <f>INDEX('ICE Prices'!$E$9:$AS$100,MATCH($C12,'ICE Prices'!$C$9:$C$100,0),MATCH(AM$1,'ICE Prices'!$E$1:$AS$1,0))</f>
        <v>1.84</v>
      </c>
      <c r="AN12" s="259">
        <f>INDEX('ICE Prices'!$E$9:$AS$100,MATCH($C12,'ICE Prices'!$C$9:$C$100,0),MATCH(AN$1,'ICE Prices'!$E$1:$AS$1,0))</f>
        <v>2.0368333333333331</v>
      </c>
      <c r="AO12" s="259">
        <f>INDEX('ICE Prices'!$E$9:$AS$100,MATCH($C12,'ICE Prices'!$C$9:$C$100,0),MATCH(AO$1,'ICE Prices'!$E$1:$AS$1,0))</f>
        <v>1.9738333333333327</v>
      </c>
      <c r="AP12" s="259">
        <f>INDEX('ICE Prices'!$E$9:$AS$100,MATCH($C12,'ICE Prices'!$C$9:$C$100,0),MATCH(AP$1,'ICE Prices'!$E$1:$AS$1,0))</f>
        <v>2.0321666666666665</v>
      </c>
      <c r="AQ12" s="259">
        <f>INDEX('ICE Prices'!$E$9:$AS$100,MATCH($C12,'ICE Prices'!$C$9:$C$100,0),MATCH(AQ$1,'ICE Prices'!$E$1:$AS$1,0))</f>
        <v>0.75507765363128487</v>
      </c>
      <c r="AR12" s="149">
        <f t="shared" si="36"/>
        <v>2.1640785473785469</v>
      </c>
      <c r="AS12" s="262">
        <f t="shared" si="37"/>
        <v>2.0311990379990377</v>
      </c>
      <c r="AT12" s="263">
        <f t="shared" si="38"/>
        <v>2.1997988455988451</v>
      </c>
      <c r="AU12" s="262">
        <f t="shared" si="38"/>
        <v>2.0454157166907163</v>
      </c>
      <c r="AV12" s="263">
        <f t="shared" si="39"/>
        <v>2.0322706469456469</v>
      </c>
      <c r="AW12" s="262">
        <f t="shared" si="40"/>
        <v>1.5538454344706414</v>
      </c>
      <c r="AX12" s="263">
        <f t="shared" si="41"/>
        <v>2.0310561568061565</v>
      </c>
      <c r="AY12" s="262">
        <f t="shared" si="42"/>
        <v>1.9874773929773926</v>
      </c>
      <c r="AZ12" s="283">
        <f t="shared" si="5"/>
        <v>1.9738333333333327</v>
      </c>
      <c r="BA12" s="260">
        <f>INDEX('ICE Prices'!$E$9:$AS$100,MATCH($C12,'ICE Prices'!$C$9:$C$100,0),MATCH(BA$1,'ICE Prices'!$E$1:$AS$1,0))</f>
        <v>1.7854999999999996</v>
      </c>
      <c r="BB12" s="260">
        <f>INDEX('ICE Prices'!$E$9:$AS$100,MATCH($C12,'ICE Prices'!$C$9:$C$100,0),MATCH(BB$1,'ICE Prices'!$E$1:$AS$1,0))</f>
        <v>3.2291666666666683</v>
      </c>
      <c r="BC12" s="15"/>
      <c r="BD12" s="274"/>
      <c r="BE12" s="151"/>
      <c r="BF12" s="151"/>
      <c r="BG12" s="151"/>
      <c r="BH12" s="151"/>
      <c r="BI12" s="139"/>
      <c r="BJ12" s="266">
        <f t="shared" ref="BJ12:BJ23" si="46">AO12*(1/(1-BJ$2))+BJ$3</f>
        <v>2.01575205949114</v>
      </c>
      <c r="BK12" s="266">
        <f t="shared" ref="BK12:BK20" si="47">AP12*(1/(1-BK$2))+BK$3</f>
        <v>2.0750399274994069</v>
      </c>
      <c r="BL12" s="266">
        <f t="shared" ref="BL12:BL20" si="48">(AO12+BL$3)*BL$5+((1/(1-BL$2)-1)*AO12+BL$4*AO12)</f>
        <v>2.0921546818911398</v>
      </c>
      <c r="BM12" s="266">
        <f t="shared" ref="BM12:BM20" si="49">(AP12+BM$3)*BM$5+((1/(1-BM$2)-1)*AP12+BM$4*AP12)</f>
        <v>2.1536895498994073</v>
      </c>
      <c r="BN12" s="266">
        <f t="shared" ref="BN12:BN20" si="50">(BJ12+BK12+BL12+BM12)/4</f>
        <v>2.0841590546952737</v>
      </c>
      <c r="BO12" s="266"/>
      <c r="BP12" s="266">
        <f t="shared" ref="BP12:BP20" si="51">AJ12*(1/(1-BP$2))+BP$3</f>
        <v>2.0118107516306729</v>
      </c>
      <c r="BQ12" s="292">
        <f t="shared" si="12"/>
        <v>2.01575205949114</v>
      </c>
      <c r="BR12" s="292">
        <f t="shared" ref="BR12:BR20" si="52">AN12*(1/(1-BR$2))+BR$3</f>
        <v>2.1096253276112455</v>
      </c>
      <c r="BS12" s="292">
        <f t="shared" ref="BS12:BS20" si="53">AK12*(1/(1-BS$2))+BS$3</f>
        <v>1.8441808891817904</v>
      </c>
      <c r="BT12" s="292">
        <f t="shared" ref="BT12:BT20" si="54">AM12*(1/(1-BT$2))+BT$3</f>
        <v>1.8712332831476464</v>
      </c>
      <c r="BU12" s="292">
        <f t="shared" ref="BU12:BU20" si="55">AK12*(1/(1-BU$2))+BU$3</f>
        <v>1.8209869330850965</v>
      </c>
      <c r="BV12" s="292">
        <f t="shared" ref="BV12:BV20" si="56">AJ12*(1/(1-BV$2))+BV$3</f>
        <v>2.025633333333333</v>
      </c>
      <c r="BW12" s="169"/>
      <c r="BX12" s="148">
        <v>20.024555555555551</v>
      </c>
      <c r="BY12" s="165">
        <v>18.181111111111115</v>
      </c>
      <c r="BZ12" s="165">
        <v>16.415888888888887</v>
      </c>
      <c r="CA12" s="165" t="s">
        <v>264</v>
      </c>
      <c r="CB12" s="165">
        <v>15.904555555555557</v>
      </c>
      <c r="CC12" s="165" t="s">
        <v>264</v>
      </c>
      <c r="CD12" s="165">
        <v>18.123412157361468</v>
      </c>
      <c r="CE12" s="165">
        <v>19.66588888888889</v>
      </c>
      <c r="CF12" s="165">
        <v>17.564666666666668</v>
      </c>
      <c r="CG12" s="170">
        <f t="shared" si="43"/>
        <v>2022</v>
      </c>
      <c r="CH12" s="272">
        <f t="shared" si="18"/>
        <v>2.8278344263470103</v>
      </c>
      <c r="CI12" s="272">
        <f t="shared" si="19"/>
        <v>2.6871054695190826</v>
      </c>
      <c r="CJ12" s="272">
        <f t="shared" si="20"/>
        <v>2.9271870655186998</v>
      </c>
      <c r="CK12" s="272">
        <f t="shared" si="21"/>
        <v>2.8913257692117287</v>
      </c>
      <c r="CL12" s="272">
        <f t="shared" si="22"/>
        <v>2.9271870655186998</v>
      </c>
      <c r="CM12" s="272">
        <f t="shared" si="23"/>
        <v>2.7482968019149179</v>
      </c>
      <c r="CN12" s="272">
        <f t="shared" si="24"/>
        <v>2.9200506098091448</v>
      </c>
      <c r="CO12" s="171">
        <f t="shared" si="25"/>
        <v>2019</v>
      </c>
      <c r="CP12" s="173">
        <f t="shared" si="26"/>
        <v>43556</v>
      </c>
      <c r="CQ12" s="272">
        <f t="shared" si="27"/>
        <v>1.3242146266516432</v>
      </c>
      <c r="CR12" s="272">
        <f t="shared" si="28"/>
        <v>1.8712332831476464</v>
      </c>
      <c r="CS12" s="272">
        <f t="shared" si="29"/>
        <v>1.854319792152489</v>
      </c>
      <c r="CT12" s="272">
        <f t="shared" si="29"/>
        <v>1.8310072467660063</v>
      </c>
      <c r="CU12" s="272">
        <f t="shared" si="29"/>
        <v>1.854319792152489</v>
      </c>
      <c r="CV12" s="272">
        <f t="shared" si="30"/>
        <v>1.917633930673643</v>
      </c>
      <c r="CW12" s="272">
        <f t="shared" si="31"/>
        <v>2.0069853086915757</v>
      </c>
      <c r="CX12" s="139"/>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39"/>
      <c r="EV12" s="139"/>
      <c r="EW12" s="139"/>
      <c r="EX12" s="139"/>
      <c r="EY12" s="139"/>
      <c r="EZ12" s="139"/>
      <c r="FA12" s="139"/>
      <c r="FB12" s="162"/>
      <c r="FC12" s="162"/>
      <c r="FD12" s="162"/>
      <c r="FE12" s="162"/>
      <c r="FF12" s="162"/>
      <c r="FG12" s="162"/>
      <c r="FH12" s="162"/>
      <c r="FI12" s="139"/>
      <c r="FJ12" s="139"/>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39"/>
      <c r="GH12" s="139"/>
      <c r="GI12" s="162"/>
      <c r="GJ12" s="162"/>
      <c r="GK12" s="162"/>
      <c r="GL12" s="162"/>
      <c r="GM12" s="162"/>
    </row>
    <row r="13" spans="1:195" s="138" customFormat="1" x14ac:dyDescent="0.2">
      <c r="A13" s="139"/>
      <c r="B13" s="189">
        <f t="shared" si="32"/>
        <v>43586</v>
      </c>
      <c r="C13" s="189">
        <f t="shared" si="44"/>
        <v>43616</v>
      </c>
      <c r="D13" s="190">
        <f t="shared" si="45"/>
        <v>43586</v>
      </c>
      <c r="E13" s="256">
        <f>INDEX('ICE Prices'!$E$9:$AS$100,MATCH($C13,'ICE Prices'!$C$9:$C$100,0),MATCH(E$1,'ICE Prices'!$E$1:$AS$1,0))</f>
        <v>17.504230769230766</v>
      </c>
      <c r="F13" s="256">
        <f>INDEX('ICE Prices'!$E$9:$AS$100,MATCH($C13,'ICE Prices'!$C$9:$C$100,0),MATCH(F$1,'ICE Prices'!$E$1:$AS$1,0))</f>
        <v>10.450975609756094</v>
      </c>
      <c r="G13" s="256">
        <f>INDEX('ICE Prices'!$E$9:$AS$100,MATCH($C13,'ICE Prices'!$C$9:$C$100,0),MATCH(G$1,'ICE Prices'!$E$1:$AS$1,0))</f>
        <v>12.79884615384616</v>
      </c>
      <c r="H13" s="256">
        <f>INDEX('ICE Prices'!$E$9:$AS$100,MATCH($C13,'ICE Prices'!$C$9:$C$100,0),MATCH(H$1,'ICE Prices'!$E$1:$AS$1,0))</f>
        <v>10.419024390243905</v>
      </c>
      <c r="I13" s="256">
        <f>INDEX('ICE Prices'!$E$9:$AS$100,MATCH($C13,'ICE Prices'!$C$9:$C$100,0),MATCH(I$1,'ICE Prices'!$E$1:$AS$1,0))</f>
        <v>14.945769230769232</v>
      </c>
      <c r="J13" s="256">
        <f>INDEX('ICE Prices'!$E$9:$AS$100,MATCH($C13,'ICE Prices'!$C$9:$C$100,0),MATCH(J$1,'ICE Prices'!$E$1:$AS$1,0))</f>
        <v>8.2817073170731703</v>
      </c>
      <c r="K13" s="220"/>
      <c r="L13" s="157"/>
      <c r="M13" s="220"/>
      <c r="N13" s="157"/>
      <c r="O13" s="256">
        <f>INDEX('ICE Prices'!$E$9:$AS$100,MATCH($C13,'ICE Prices'!$C$9:$C$100,0),MATCH(O$1,'ICE Prices'!$E$1:$AS$1,0))</f>
        <v>15.179615384615385</v>
      </c>
      <c r="P13" s="256">
        <f>INDEX('ICE Prices'!$E$9:$AS$100,MATCH($C13,'ICE Prices'!$C$9:$C$100,0),MATCH(P$1,'ICE Prices'!$E$1:$AS$1,0))</f>
        <v>11.585365853658541</v>
      </c>
      <c r="Q13" s="256">
        <f>INDEX('ICE Prices'!$E$9:$AS$100,MATCH($C13,'ICE Prices'!$C$9:$C$100,0),MATCH(Q$1,'ICE Prices'!$E$1:$AS$1,0))</f>
        <v>13.020000000000001</v>
      </c>
      <c r="R13" s="256">
        <f>INDEX('ICE Prices'!$E$9:$AS$100,MATCH($C13,'ICE Prices'!$C$9:$C$100,0),MATCH(R$1,'ICE Prices'!$E$1:$AS$1,0))</f>
        <v>9.0343902439024379</v>
      </c>
      <c r="S13" s="220"/>
      <c r="T13" s="157"/>
      <c r="U13" s="220"/>
      <c r="V13" s="157"/>
      <c r="W13" s="220"/>
      <c r="X13" s="157"/>
      <c r="Y13" s="220"/>
      <c r="Z13" s="157"/>
      <c r="AA13" s="256">
        <f>INDEX('ICE Prices'!$E$9:$AS$100,MATCH($C13,'ICE Prices'!$C$9:$C$100,0),MATCH(AA$1,'ICE Prices'!$E$1:$AS$1,0))</f>
        <v>15.35576923076923</v>
      </c>
      <c r="AB13" s="256">
        <f>INDEX('ICE Prices'!$E$9:$AS$100,MATCH($C13,'ICE Prices'!$C$9:$C$100,0),MATCH(AB$1,'ICE Prices'!$E$1:$AS$1,0))</f>
        <v>12.070731707317075</v>
      </c>
      <c r="AC13" s="220"/>
      <c r="AD13" s="222"/>
      <c r="AE13" s="148">
        <f t="shared" si="33"/>
        <v>16.003630463270035</v>
      </c>
      <c r="AF13" s="261">
        <f t="shared" si="34"/>
        <v>8.8678863871750746</v>
      </c>
      <c r="AG13" s="259">
        <f>INDEX('ICE Prices'!$E$9:$AS$100,MATCH($C13,'ICE Prices'!$C$9:$C$100,0),MATCH(AG$1,'ICE Prices'!$E$1:$AS$1,0))</f>
        <v>2.5901612903225804</v>
      </c>
      <c r="AH13" s="259">
        <f>INDEX('ICE Prices'!$E$9:$AS$100,MATCH($C13,'ICE Prices'!$C$9:$C$100,0),MATCH(AH$1,'ICE Prices'!$E$1:$AS$1,0))</f>
        <v>1.7674193548387092</v>
      </c>
      <c r="AI13" s="259">
        <f>INDEX('ICE Prices'!$E$9:$AS$100,MATCH($C13,'ICE Prices'!$C$9:$C$100,0),MATCH(AI$1,'ICE Prices'!$E$1:$AS$1,0))</f>
        <v>1.2409677419354841</v>
      </c>
      <c r="AJ13" s="259">
        <f>INDEX('ICE Prices'!$E$9:$AS$100,MATCH($C13,'ICE Prices'!$C$9:$C$100,0),MATCH(AJ$1,'ICE Prices'!$E$1:$AS$1,0))</f>
        <v>1.883225806451613</v>
      </c>
      <c r="AK13" s="259">
        <f>INDEX('ICE Prices'!$E$9:$AS$100,MATCH($C13,'ICE Prices'!$C$9:$C$100,0),MATCH(AK$1,'ICE Prices'!$E$1:$AS$1,0))</f>
        <v>1.8137096774193551</v>
      </c>
      <c r="AL13" s="261">
        <f t="shared" si="35"/>
        <v>1.9582151656540567</v>
      </c>
      <c r="AM13" s="259">
        <f>INDEX('ICE Prices'!$E$9:$AS$100,MATCH($C13,'ICE Prices'!$C$9:$C$100,0),MATCH(AM$1,'ICE Prices'!$E$1:$AS$1,0))</f>
        <v>1.8745161290322583</v>
      </c>
      <c r="AN13" s="259">
        <f>INDEX('ICE Prices'!$E$9:$AS$100,MATCH($C13,'ICE Prices'!$C$9:$C$100,0),MATCH(AN$1,'ICE Prices'!$E$1:$AS$1,0))</f>
        <v>1.9259677419354833</v>
      </c>
      <c r="AO13" s="259">
        <f>INDEX('ICE Prices'!$E$9:$AS$100,MATCH($C13,'ICE Prices'!$C$9:$C$100,0),MATCH(AO$1,'ICE Prices'!$E$1:$AS$1,0))</f>
        <v>1.8038709677419351</v>
      </c>
      <c r="AP13" s="259">
        <f>INDEX('ICE Prices'!$E$9:$AS$100,MATCH($C13,'ICE Prices'!$C$9:$C$100,0),MATCH(AP$1,'ICE Prices'!$E$1:$AS$1,0))</f>
        <v>1.7849999999999999</v>
      </c>
      <c r="AQ13" s="259">
        <f>INDEX('ICE Prices'!$E$9:$AS$100,MATCH($C13,'ICE Prices'!$C$9:$C$100,0),MATCH(AQ$1,'ICE Prices'!$E$1:$AS$1,0))</f>
        <v>1.1477691891891904</v>
      </c>
      <c r="AR13" s="149">
        <f t="shared" si="36"/>
        <v>2.0533236212278876</v>
      </c>
      <c r="AS13" s="262">
        <f t="shared" si="37"/>
        <v>1.9307147124970629</v>
      </c>
      <c r="AT13" s="263">
        <f t="shared" si="38"/>
        <v>2.0859844919606596</v>
      </c>
      <c r="AU13" s="262">
        <f t="shared" si="38"/>
        <v>1.9441709912389651</v>
      </c>
      <c r="AV13" s="263">
        <f t="shared" si="39"/>
        <v>1.9313679299117184</v>
      </c>
      <c r="AW13" s="262">
        <f t="shared" si="40"/>
        <v>1.2511097814776275</v>
      </c>
      <c r="AX13" s="263">
        <f t="shared" si="41"/>
        <v>1.9305840690141316</v>
      </c>
      <c r="AY13" s="262">
        <f t="shared" si="42"/>
        <v>1.8897579805981672</v>
      </c>
      <c r="AZ13" s="283">
        <f t="shared" si="5"/>
        <v>1.8038709677419351</v>
      </c>
      <c r="BA13" s="260">
        <f>INDEX('ICE Prices'!$E$9:$AS$100,MATCH($C13,'ICE Prices'!$C$9:$C$100,0),MATCH(BA$1,'ICE Prices'!$E$1:$AS$1,0))</f>
        <v>1.6385483870967743</v>
      </c>
      <c r="BB13" s="260">
        <f>INDEX('ICE Prices'!$E$9:$AS$100,MATCH($C13,'ICE Prices'!$C$9:$C$100,0),MATCH(BB$1,'ICE Prices'!$E$1:$AS$1,0))</f>
        <v>3.2353225806451613</v>
      </c>
      <c r="BC13" s="15"/>
      <c r="BD13" s="274"/>
      <c r="BE13" s="151"/>
      <c r="BF13" s="151"/>
      <c r="BG13" s="151"/>
      <c r="BH13" s="151"/>
      <c r="BI13" s="139"/>
      <c r="BJ13" s="266">
        <f t="shared" si="46"/>
        <v>1.8430085229616171</v>
      </c>
      <c r="BK13" s="266">
        <f t="shared" si="47"/>
        <v>1.8238287610529524</v>
      </c>
      <c r="BL13" s="266">
        <f t="shared" si="48"/>
        <v>1.9128641950390366</v>
      </c>
      <c r="BM13" s="266">
        <f t="shared" si="49"/>
        <v>1.8929575234529525</v>
      </c>
      <c r="BN13" s="266">
        <f t="shared" si="50"/>
        <v>1.8681647506266397</v>
      </c>
      <c r="BO13" s="266"/>
      <c r="BP13" s="266">
        <f t="shared" si="51"/>
        <v>1.9133543723528472</v>
      </c>
      <c r="BQ13" s="292">
        <f t="shared" si="12"/>
        <v>1.8430085229616171</v>
      </c>
      <c r="BR13" s="292">
        <f t="shared" si="52"/>
        <v>1.9954017833204516</v>
      </c>
      <c r="BS13" s="292">
        <f t="shared" si="53"/>
        <v>1.8428726436371847</v>
      </c>
      <c r="BT13" s="292">
        <f t="shared" si="54"/>
        <v>1.9058775961379686</v>
      </c>
      <c r="BU13" s="292">
        <f t="shared" si="55"/>
        <v>1.8196939893843347</v>
      </c>
      <c r="BV13" s="292">
        <f t="shared" si="56"/>
        <v>1.9285258064516131</v>
      </c>
      <c r="BW13" s="169"/>
      <c r="BX13" s="148">
        <v>14.394731182795697</v>
      </c>
      <c r="BY13" s="165">
        <v>11.749677419354843</v>
      </c>
      <c r="BZ13" s="165">
        <v>12.007849462365591</v>
      </c>
      <c r="CA13" s="165" t="s">
        <v>264</v>
      </c>
      <c r="CB13" s="165">
        <v>11.262903225806452</v>
      </c>
      <c r="CC13" s="165" t="s">
        <v>264</v>
      </c>
      <c r="CD13" s="165">
        <v>12.857764795314193</v>
      </c>
      <c r="CE13" s="165">
        <v>13.907526881720431</v>
      </c>
      <c r="CF13" s="165">
        <v>13.595053763440863</v>
      </c>
      <c r="CG13" s="170">
        <f t="shared" si="43"/>
        <v>2023</v>
      </c>
      <c r="CH13" s="272">
        <f t="shared" si="18"/>
        <v>2.6204863151387836</v>
      </c>
      <c r="CI13" s="272">
        <f t="shared" si="19"/>
        <v>2.4774307595978362</v>
      </c>
      <c r="CJ13" s="272">
        <f t="shared" si="20"/>
        <v>2.7174266710950907</v>
      </c>
      <c r="CK13" s="272">
        <f t="shared" si="21"/>
        <v>2.6840188291975795</v>
      </c>
      <c r="CL13" s="272">
        <f t="shared" si="22"/>
        <v>2.7174266710950907</v>
      </c>
      <c r="CM13" s="272">
        <f t="shared" si="23"/>
        <v>2.5348209665092836</v>
      </c>
      <c r="CN13" s="272">
        <f t="shared" si="24"/>
        <v>2.7118060549673881</v>
      </c>
      <c r="CO13" s="171">
        <f t="shared" si="25"/>
        <v>2019</v>
      </c>
      <c r="CP13" s="173">
        <f t="shared" si="26"/>
        <v>43586</v>
      </c>
      <c r="CQ13" s="272">
        <f t="shared" si="27"/>
        <v>1.2908926374428804</v>
      </c>
      <c r="CR13" s="272">
        <f t="shared" si="28"/>
        <v>1.9058775961379686</v>
      </c>
      <c r="CS13" s="272">
        <f t="shared" si="29"/>
        <v>1.8530115466078831</v>
      </c>
      <c r="CT13" s="272">
        <f t="shared" si="29"/>
        <v>1.8297143030652443</v>
      </c>
      <c r="CU13" s="272">
        <f t="shared" si="29"/>
        <v>1.8530115466078831</v>
      </c>
      <c r="CV13" s="272">
        <f t="shared" si="30"/>
        <v>1.9529062992890149</v>
      </c>
      <c r="CW13" s="272">
        <f t="shared" si="31"/>
        <v>1.9094486203812906</v>
      </c>
      <c r="CX13" s="139"/>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39"/>
      <c r="EV13" s="139"/>
      <c r="EW13" s="139"/>
      <c r="EX13" s="139"/>
      <c r="EY13" s="139"/>
      <c r="EZ13" s="139"/>
      <c r="FA13" s="139"/>
      <c r="FB13" s="162"/>
      <c r="FC13" s="162"/>
      <c r="FD13" s="162"/>
      <c r="FE13" s="162"/>
      <c r="FF13" s="162"/>
      <c r="FG13" s="162"/>
      <c r="FH13" s="162"/>
      <c r="FI13" s="139"/>
      <c r="FJ13" s="139"/>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39"/>
      <c r="GH13" s="139"/>
      <c r="GI13" s="162"/>
      <c r="GJ13" s="162"/>
      <c r="GK13" s="162"/>
      <c r="GL13" s="162"/>
      <c r="GM13" s="162"/>
    </row>
    <row r="14" spans="1:195" s="138" customFormat="1" x14ac:dyDescent="0.2">
      <c r="A14" s="139"/>
      <c r="B14" s="189">
        <f t="shared" si="32"/>
        <v>43617</v>
      </c>
      <c r="C14" s="189">
        <f t="shared" si="44"/>
        <v>43646</v>
      </c>
      <c r="D14" s="190">
        <f t="shared" si="45"/>
        <v>43617</v>
      </c>
      <c r="E14" s="256">
        <f>INDEX('ICE Prices'!$E$9:$AS$100,MATCH($C14,'ICE Prices'!$C$9:$C$100,0),MATCH(E$1,'ICE Prices'!$E$1:$AS$1,0))</f>
        <v>21.192399999999999</v>
      </c>
      <c r="F14" s="256">
        <f>INDEX('ICE Prices'!$E$9:$AS$100,MATCH($C14,'ICE Prices'!$C$9:$C$100,0),MATCH(F$1,'ICE Prices'!$E$1:$AS$1,0))</f>
        <v>15.849249999999993</v>
      </c>
      <c r="G14" s="256">
        <f>INDEX('ICE Prices'!$E$9:$AS$100,MATCH($C14,'ICE Prices'!$C$9:$C$100,0),MATCH(G$1,'ICE Prices'!$E$1:$AS$1,0))</f>
        <v>23.118799999999997</v>
      </c>
      <c r="H14" s="256">
        <f>INDEX('ICE Prices'!$E$9:$AS$100,MATCH($C14,'ICE Prices'!$C$9:$C$100,0),MATCH(H$1,'ICE Prices'!$E$1:$AS$1,0))</f>
        <v>15.239249999999998</v>
      </c>
      <c r="I14" s="256">
        <f>INDEX('ICE Prices'!$E$9:$AS$100,MATCH($C14,'ICE Prices'!$C$9:$C$100,0),MATCH(I$1,'ICE Prices'!$E$1:$AS$1,0))</f>
        <v>19.724</v>
      </c>
      <c r="J14" s="256">
        <f>INDEX('ICE Prices'!$E$9:$AS$100,MATCH($C14,'ICE Prices'!$C$9:$C$100,0),MATCH(J$1,'ICE Prices'!$E$1:$AS$1,0))</f>
        <v>13.163000000000002</v>
      </c>
      <c r="K14" s="220"/>
      <c r="L14" s="157"/>
      <c r="M14" s="220"/>
      <c r="N14" s="157"/>
      <c r="O14" s="256">
        <f>INDEX('ICE Prices'!$E$9:$AS$100,MATCH($C14,'ICE Prices'!$C$9:$C$100,0),MATCH(O$1,'ICE Prices'!$E$1:$AS$1,0))</f>
        <v>22.335999999999999</v>
      </c>
      <c r="P14" s="256">
        <f>INDEX('ICE Prices'!$E$9:$AS$100,MATCH($C14,'ICE Prices'!$C$9:$C$100,0),MATCH(P$1,'ICE Prices'!$E$1:$AS$1,0))</f>
        <v>14.300000000000002</v>
      </c>
      <c r="Q14" s="256">
        <f>INDEX('ICE Prices'!$E$9:$AS$100,MATCH($C14,'ICE Prices'!$C$9:$C$100,0),MATCH(Q$1,'ICE Prices'!$E$1:$AS$1,0))</f>
        <v>22.25</v>
      </c>
      <c r="R14" s="256">
        <f>INDEX('ICE Prices'!$E$9:$AS$100,MATCH($C14,'ICE Prices'!$C$9:$C$100,0),MATCH(R$1,'ICE Prices'!$E$1:$AS$1,0))</f>
        <v>14.001250000000001</v>
      </c>
      <c r="S14" s="220"/>
      <c r="T14" s="157"/>
      <c r="U14" s="220"/>
      <c r="V14" s="157"/>
      <c r="W14" s="220"/>
      <c r="X14" s="157"/>
      <c r="Y14" s="220"/>
      <c r="Z14" s="157"/>
      <c r="AA14" s="256">
        <f>INDEX('ICE Prices'!$E$9:$AS$100,MATCH($C14,'ICE Prices'!$C$9:$C$100,0),MATCH(AA$1,'ICE Prices'!$E$1:$AS$1,0))</f>
        <v>24.372800000000002</v>
      </c>
      <c r="AB14" s="256">
        <f>INDEX('ICE Prices'!$E$9:$AS$100,MATCH($C14,'ICE Prices'!$C$9:$C$100,0),MATCH(AB$1,'ICE Prices'!$E$1:$AS$1,0))</f>
        <v>16.146499999999996</v>
      </c>
      <c r="AC14" s="220"/>
      <c r="AD14" s="222"/>
      <c r="AE14" s="148">
        <f t="shared" si="33"/>
        <v>21.513347869597077</v>
      </c>
      <c r="AF14" s="261">
        <f t="shared" si="34"/>
        <v>14.357138410439383</v>
      </c>
      <c r="AG14" s="259">
        <f>INDEX('ICE Prices'!$E$9:$AS$100,MATCH($C14,'ICE Prices'!$C$9:$C$100,0),MATCH(AG$1,'ICE Prices'!$E$1:$AS$1,0))</f>
        <v>2.3398214285714292</v>
      </c>
      <c r="AH14" s="259">
        <f>INDEX('ICE Prices'!$E$9:$AS$100,MATCH($C14,'ICE Prices'!$C$9:$C$100,0),MATCH(AH$1,'ICE Prices'!$E$1:$AS$1,0))</f>
        <v>1.7691071428571432</v>
      </c>
      <c r="AI14" s="259">
        <f>INDEX('ICE Prices'!$E$9:$AS$100,MATCH($C14,'ICE Prices'!$C$9:$C$100,0),MATCH(AI$1,'ICE Prices'!$E$1:$AS$1,0))</f>
        <v>1.436607142857143</v>
      </c>
      <c r="AJ14" s="259">
        <f>INDEX('ICE Prices'!$E$9:$AS$100,MATCH($C14,'ICE Prices'!$C$9:$C$100,0),MATCH(AJ$1,'ICE Prices'!$E$1:$AS$1,0))</f>
        <v>1.614107142857143</v>
      </c>
      <c r="AK14" s="259">
        <f>INDEX('ICE Prices'!$E$9:$AS$100,MATCH($C14,'ICE Prices'!$C$9:$C$100,0),MATCH(AK$1,'ICE Prices'!$E$1:$AS$1,0))</f>
        <v>1.4996428571428573</v>
      </c>
      <c r="AL14" s="261">
        <f t="shared" si="35"/>
        <v>1.6794756100660904</v>
      </c>
      <c r="AM14" s="259">
        <f>INDEX('ICE Prices'!$E$9:$AS$100,MATCH($C14,'ICE Prices'!$C$9:$C$100,0),MATCH(AM$1,'ICE Prices'!$E$1:$AS$1,0))</f>
        <v>1.4810714285714284</v>
      </c>
      <c r="AN14" s="259">
        <f>INDEX('ICE Prices'!$E$9:$AS$100,MATCH($C14,'ICE Prices'!$C$9:$C$100,0),MATCH(AN$1,'ICE Prices'!$E$1:$AS$1,0))</f>
        <v>1.6657142857142859</v>
      </c>
      <c r="AO14" s="259">
        <f>INDEX('ICE Prices'!$E$9:$AS$100,MATCH($C14,'ICE Prices'!$C$9:$C$100,0),MATCH(AO$1,'ICE Prices'!$E$1:$AS$1,0))</f>
        <v>1.5619642857142855</v>
      </c>
      <c r="AP14" s="259">
        <f>INDEX('ICE Prices'!$E$9:$AS$100,MATCH($C14,'ICE Prices'!$C$9:$C$100,0),MATCH(AP$1,'ICE Prices'!$E$1:$AS$1,0))</f>
        <v>1.5839285714285716</v>
      </c>
      <c r="AQ14" s="259">
        <f>INDEX('ICE Prices'!$E$9:$AS$100,MATCH($C14,'ICE Prices'!$C$9:$C$100,0),MATCH(AQ$1,'ICE Prices'!$E$1:$AS$1,0))</f>
        <v>0.51039828571428614</v>
      </c>
      <c r="AR14" s="149">
        <f t="shared" si="36"/>
        <v>1.7624786286222671</v>
      </c>
      <c r="AS14" s="262">
        <f t="shared" si="37"/>
        <v>1.6552927236908999</v>
      </c>
      <c r="AT14" s="263">
        <f t="shared" si="38"/>
        <v>1.7911993962887649</v>
      </c>
      <c r="AU14" s="262">
        <f t="shared" si="38"/>
        <v>1.6668384722928318</v>
      </c>
      <c r="AV14" s="263">
        <f t="shared" si="39"/>
        <v>1.6560394636502287</v>
      </c>
      <c r="AW14" s="262">
        <f t="shared" si="40"/>
        <v>1.2574567200229405</v>
      </c>
      <c r="AX14" s="263">
        <f t="shared" si="41"/>
        <v>1.655177840620234</v>
      </c>
      <c r="AY14" s="262">
        <f t="shared" si="42"/>
        <v>1.6198512963904421</v>
      </c>
      <c r="AZ14" s="283">
        <f t="shared" si="5"/>
        <v>1.5619642857142855</v>
      </c>
      <c r="BA14" s="260">
        <f>INDEX('ICE Prices'!$E$9:$AS$100,MATCH($C14,'ICE Prices'!$C$9:$C$100,0),MATCH(BA$1,'ICE Prices'!$E$1:$AS$1,0))</f>
        <v>1.368392857142857</v>
      </c>
      <c r="BB14" s="260">
        <f>INDEX('ICE Prices'!$E$9:$AS$100,MATCH($C14,'ICE Prices'!$C$9:$C$100,0),MATCH(BB$1,'ICE Prices'!$E$1:$AS$1,0))</f>
        <v>2.5294642857142859</v>
      </c>
      <c r="BC14" s="15"/>
      <c r="BD14" s="274"/>
      <c r="BE14" s="151"/>
      <c r="BF14" s="151"/>
      <c r="BG14" s="151"/>
      <c r="BH14" s="151"/>
      <c r="BI14" s="139"/>
      <c r="BJ14" s="266">
        <f t="shared" si="46"/>
        <v>1.5971434126580806</v>
      </c>
      <c r="BK14" s="266">
        <f t="shared" si="47"/>
        <v>1.6194671098979281</v>
      </c>
      <c r="BL14" s="266">
        <f t="shared" si="48"/>
        <v>1.657680839343795</v>
      </c>
      <c r="BM14" s="266">
        <f t="shared" si="49"/>
        <v>1.6808506008693569</v>
      </c>
      <c r="BN14" s="266">
        <f t="shared" si="50"/>
        <v>1.6387854906922903</v>
      </c>
      <c r="BO14" s="266"/>
      <c r="BP14" s="266">
        <f t="shared" si="51"/>
        <v>1.640497570574007</v>
      </c>
      <c r="BQ14" s="292">
        <f t="shared" si="12"/>
        <v>1.5971434126580806</v>
      </c>
      <c r="BR14" s="292">
        <f t="shared" si="52"/>
        <v>1.727265639286039</v>
      </c>
      <c r="BS14" s="292">
        <f t="shared" si="53"/>
        <v>1.5244433419272609</v>
      </c>
      <c r="BT14" s="292">
        <f t="shared" si="54"/>
        <v>1.5109717440243182</v>
      </c>
      <c r="BU14" s="292">
        <f t="shared" si="55"/>
        <v>1.504989183790697</v>
      </c>
      <c r="BV14" s="292">
        <f t="shared" si="56"/>
        <v>1.6594071428571429</v>
      </c>
      <c r="BW14" s="169"/>
      <c r="BX14" s="148">
        <v>18.817666666666661</v>
      </c>
      <c r="BY14" s="165">
        <v>19.616777777777774</v>
      </c>
      <c r="BZ14" s="165">
        <v>16.808</v>
      </c>
      <c r="CA14" s="165" t="s">
        <v>264</v>
      </c>
      <c r="CB14" s="165">
        <v>18.58388888888889</v>
      </c>
      <c r="CC14" s="165" t="s">
        <v>264</v>
      </c>
      <c r="CD14" s="165">
        <v>18.332810332193656</v>
      </c>
      <c r="CE14" s="165">
        <v>20.716666666666665</v>
      </c>
      <c r="CF14" s="165">
        <v>18.764444444444447</v>
      </c>
      <c r="CG14" s="170">
        <f>+CG13+1</f>
        <v>2024</v>
      </c>
      <c r="CH14" s="272">
        <f t="shared" si="18"/>
        <v>3.0858217194691964</v>
      </c>
      <c r="CI14" s="272">
        <f t="shared" si="19"/>
        <v>2.9065540101072069</v>
      </c>
      <c r="CJ14" s="272">
        <f t="shared" si="20"/>
        <v>3.1474103664182995</v>
      </c>
      <c r="CK14" s="272">
        <f t="shared" si="21"/>
        <v>3.1089732367175045</v>
      </c>
      <c r="CL14" s="272">
        <f t="shared" si="22"/>
        <v>3.1474103664182995</v>
      </c>
      <c r="CM14" s="272">
        <f t="shared" si="23"/>
        <v>2.9717236546249697</v>
      </c>
      <c r="CN14" s="272">
        <f t="shared" si="24"/>
        <v>3.1385430726254602</v>
      </c>
      <c r="CO14" s="171">
        <f t="shared" si="25"/>
        <v>2019</v>
      </c>
      <c r="CP14" s="173">
        <f t="shared" si="26"/>
        <v>43617</v>
      </c>
      <c r="CQ14" s="272">
        <f t="shared" si="27"/>
        <v>1.4912812484452964</v>
      </c>
      <c r="CR14" s="272">
        <f t="shared" si="28"/>
        <v>1.5109717440243182</v>
      </c>
      <c r="CS14" s="272">
        <f t="shared" si="29"/>
        <v>1.5345822448979596</v>
      </c>
      <c r="CT14" s="272">
        <f t="shared" si="29"/>
        <v>1.5150094974716066</v>
      </c>
      <c r="CU14" s="272">
        <f t="shared" si="29"/>
        <v>1.5345822448979596</v>
      </c>
      <c r="CV14" s="272">
        <f t="shared" si="30"/>
        <v>1.5508413257965055</v>
      </c>
      <c r="CW14" s="272">
        <f t="shared" si="31"/>
        <v>1.6391406015037595</v>
      </c>
      <c r="CX14" s="139"/>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39"/>
      <c r="EV14" s="139"/>
      <c r="EW14" s="139"/>
      <c r="EX14" s="139"/>
      <c r="EY14" s="139"/>
      <c r="EZ14" s="139"/>
      <c r="FA14" s="139"/>
      <c r="FB14" s="162"/>
      <c r="FC14" s="162"/>
      <c r="FD14" s="162"/>
      <c r="FE14" s="162"/>
      <c r="FF14" s="162"/>
      <c r="FG14" s="162"/>
      <c r="FH14" s="162"/>
      <c r="FI14" s="139"/>
      <c r="FJ14" s="139"/>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39"/>
      <c r="GH14" s="139"/>
      <c r="GI14" s="162"/>
      <c r="GJ14" s="162"/>
      <c r="GK14" s="162"/>
      <c r="GL14" s="162"/>
      <c r="GM14" s="162"/>
    </row>
    <row r="15" spans="1:195" s="138" customFormat="1" x14ac:dyDescent="0.2">
      <c r="A15" s="139"/>
      <c r="B15" s="189">
        <f t="shared" si="32"/>
        <v>43647</v>
      </c>
      <c r="C15" s="189">
        <f t="shared" si="44"/>
        <v>43677</v>
      </c>
      <c r="D15" s="190">
        <f t="shared" si="45"/>
        <v>43647</v>
      </c>
      <c r="E15" s="260">
        <f>INDEX('ICE Prices'!$E$9:$AS$100,MATCH($C15,'ICE Prices'!$C$9:$C$100,0),MATCH(E$1,'ICE Prices'!$E$1:$AS$1,0))</f>
        <v>33.271923076923073</v>
      </c>
      <c r="F15" s="257">
        <f>INDEX('ICE Prices'!$E$9:$AS$100,MATCH($C15,'ICE Prices'!$C$9:$C$100,0),MATCH(F$1,'ICE Prices'!$E$1:$AS$1,0))</f>
        <v>22.659268292682931</v>
      </c>
      <c r="G15" s="260">
        <f>INDEX('ICE Prices'!$E$9:$AS$100,MATCH($C15,'ICE Prices'!$C$9:$C$100,0),MATCH(G$1,'ICE Prices'!$E$1:$AS$1,0))</f>
        <v>42.36192307692307</v>
      </c>
      <c r="H15" s="257">
        <f>INDEX('ICE Prices'!$E$9:$AS$100,MATCH($C15,'ICE Prices'!$C$9:$C$100,0),MATCH(H$1,'ICE Prices'!$E$1:$AS$1,0))</f>
        <v>22.626341463414633</v>
      </c>
      <c r="I15" s="260">
        <f>INDEX('ICE Prices'!$E$9:$AS$100,MATCH($C15,'ICE Prices'!$C$9:$C$100,0),MATCH(I$1,'ICE Prices'!$E$1:$AS$1,0))</f>
        <v>30.447692307692304</v>
      </c>
      <c r="J15" s="257">
        <f>INDEX('ICE Prices'!$E$9:$AS$100,MATCH($C15,'ICE Prices'!$C$9:$C$100,0),MATCH(J$1,'ICE Prices'!$E$1:$AS$1,0))</f>
        <v>23.157317073170734</v>
      </c>
      <c r="K15" s="220"/>
      <c r="L15" s="157"/>
      <c r="M15" s="220"/>
      <c r="N15" s="157"/>
      <c r="O15" s="256">
        <f>INDEX('ICE Prices'!$E$9:$AS$100,MATCH($C15,'ICE Prices'!$C$9:$C$100,0),MATCH(O$1,'ICE Prices'!$E$1:$AS$1,0))</f>
        <v>40.581538461538464</v>
      </c>
      <c r="P15" s="256">
        <f>INDEX('ICE Prices'!$E$9:$AS$100,MATCH($C15,'ICE Prices'!$C$9:$C$100,0),MATCH(P$1,'ICE Prices'!$E$1:$AS$1,0))</f>
        <v>21.621951219512198</v>
      </c>
      <c r="Q15" s="256">
        <f>INDEX('ICE Prices'!$E$9:$AS$100,MATCH($C15,'ICE Prices'!$C$9:$C$100,0),MATCH(Q$1,'ICE Prices'!$E$1:$AS$1,0))</f>
        <v>42.018461538461537</v>
      </c>
      <c r="R15" s="256">
        <f>INDEX('ICE Prices'!$E$9:$AS$100,MATCH($C15,'ICE Prices'!$C$9:$C$100,0),MATCH(R$1,'ICE Prices'!$E$1:$AS$1,0))</f>
        <v>22.856341463414633</v>
      </c>
      <c r="S15" s="220"/>
      <c r="T15" s="157"/>
      <c r="U15" s="220"/>
      <c r="V15" s="157"/>
      <c r="W15" s="220"/>
      <c r="X15" s="157"/>
      <c r="Y15" s="220"/>
      <c r="Z15" s="157"/>
      <c r="AA15" s="256">
        <f>INDEX('ICE Prices'!$E$9:$AS$100,MATCH($C15,'ICE Prices'!$C$9:$C$100,0),MATCH(AA$1,'ICE Prices'!$E$1:$AS$1,0))</f>
        <v>42.818076923076923</v>
      </c>
      <c r="AB15" s="256">
        <f>INDEX('ICE Prices'!$E$9:$AS$100,MATCH($C15,'ICE Prices'!$C$9:$C$100,0),MATCH(AB$1,'ICE Prices'!$E$1:$AS$1,0))</f>
        <v>24.146097560975601</v>
      </c>
      <c r="AC15" s="220"/>
      <c r="AD15" s="222"/>
      <c r="AE15" s="148">
        <f t="shared" si="33"/>
        <v>33.019005415458395</v>
      </c>
      <c r="AF15" s="261">
        <f t="shared" si="34"/>
        <v>25.112956677289308</v>
      </c>
      <c r="AG15" s="259">
        <f>INDEX('ICE Prices'!$E$9:$AS$100,MATCH($C15,'ICE Prices'!$C$9:$C$100,0),MATCH(AG$1,'ICE Prices'!$E$1:$AS$1,0))</f>
        <v>2.3017741935483866</v>
      </c>
      <c r="AH15" s="259">
        <f>INDEX('ICE Prices'!$E$9:$AS$100,MATCH($C15,'ICE Prices'!$C$9:$C$100,0),MATCH(AH$1,'ICE Prices'!$E$1:$AS$1,0))</f>
        <v>2.3524193548387085</v>
      </c>
      <c r="AI15" s="259">
        <f>INDEX('ICE Prices'!$E$9:$AS$100,MATCH($C15,'ICE Prices'!$C$9:$C$100,0),MATCH(AI$1,'ICE Prices'!$E$1:$AS$1,0))</f>
        <v>1.7808064516129034</v>
      </c>
      <c r="AJ15" s="259">
        <f>INDEX('ICE Prices'!$E$9:$AS$100,MATCH($C15,'ICE Prices'!$C$9:$C$100,0),MATCH(AJ$1,'ICE Prices'!$E$1:$AS$1,0))</f>
        <v>1.9720967741935487</v>
      </c>
      <c r="AK15" s="259">
        <f>INDEX('ICE Prices'!$E$9:$AS$100,MATCH($C15,'ICE Prices'!$C$9:$C$100,0),MATCH(AK$1,'ICE Prices'!$E$1:$AS$1,0))</f>
        <v>1.8734615384615387</v>
      </c>
      <c r="AL15" s="261">
        <f t="shared" si="35"/>
        <v>2.0538914891084397</v>
      </c>
      <c r="AM15" s="260">
        <f>INDEX('ICE Prices'!$E$9:$AS$100,MATCH($C15,'ICE Prices'!$C$9:$C$100,0),MATCH(AM$1,'ICE Prices'!$E$1:$AS$1,0))</f>
        <v>1.8112903225806447</v>
      </c>
      <c r="AN15" s="259">
        <f>INDEX('ICE Prices'!$E$9:$AS$100,MATCH($C15,'ICE Prices'!$C$9:$C$100,0),MATCH(AN$1,'ICE Prices'!$E$1:$AS$1,0))</f>
        <v>2.0229032258064525</v>
      </c>
      <c r="AO15" s="259">
        <f>INDEX('ICE Prices'!$E$9:$AS$100,MATCH($C15,'ICE Prices'!$C$9:$C$100,0),MATCH(AO$1,'ICE Prices'!$E$1:$AS$1,0))</f>
        <v>1.9983870967741935</v>
      </c>
      <c r="AP15" s="259">
        <f>INDEX('ICE Prices'!$E$9:$AS$100,MATCH($C15,'ICE Prices'!$C$9:$C$100,0),MATCH(AP$1,'ICE Prices'!$E$1:$AS$1,0))</f>
        <v>2.0108064516129036</v>
      </c>
      <c r="AQ15" s="259">
        <f>INDEX('ICE Prices'!$E$9:$AS$100,MATCH($C15,'ICE Prices'!$C$9:$C$100,0),MATCH(AQ$1,'ICE Prices'!$E$1:$AS$1,0))</f>
        <v>0.97790054644808666</v>
      </c>
      <c r="AR15" s="149">
        <f t="shared" si="36"/>
        <v>2.1579541602190218</v>
      </c>
      <c r="AS15" s="262">
        <f t="shared" si="37"/>
        <v>2.0233276276633738</v>
      </c>
      <c r="AT15" s="263">
        <f t="shared" si="38"/>
        <v>2.1943397095583865</v>
      </c>
      <c r="AU15" s="262">
        <f t="shared" si="38"/>
        <v>2.0374452208070468</v>
      </c>
      <c r="AV15" s="263">
        <f t="shared" si="39"/>
        <v>2.0245647363409121</v>
      </c>
      <c r="AW15" s="262">
        <f t="shared" si="40"/>
        <v>1.6970161500977212</v>
      </c>
      <c r="AX15" s="263">
        <f t="shared" si="41"/>
        <v>2.0231820854660163</v>
      </c>
      <c r="AY15" s="262">
        <f t="shared" si="42"/>
        <v>1.9793738840614219</v>
      </c>
      <c r="AZ15" s="283">
        <f t="shared" si="5"/>
        <v>1.9983870967741935</v>
      </c>
      <c r="BA15" s="260">
        <f>INDEX('ICE Prices'!$E$9:$AS$100,MATCH($C15,'ICE Prices'!$C$9:$C$100,0),MATCH(BA$1,'ICE Prices'!$E$1:$AS$1,0))</f>
        <v>1.7558064516129026</v>
      </c>
      <c r="BB15" s="260">
        <f>INDEX('ICE Prices'!$E$9:$AS$100,MATCH($C15,'ICE Prices'!$C$9:$C$100,0),MATCH(BB$1,'ICE Prices'!$E$1:$AS$1,0))</f>
        <v>2.5424193548387097</v>
      </c>
      <c r="BC15" s="15"/>
      <c r="BD15" s="274"/>
      <c r="BE15" s="151"/>
      <c r="BF15" s="151"/>
      <c r="BG15" s="151"/>
      <c r="BH15" s="151"/>
      <c r="BI15" s="139"/>
      <c r="BJ15" s="266">
        <f t="shared" si="46"/>
        <v>2.0407076072509334</v>
      </c>
      <c r="BK15" s="266">
        <f t="shared" si="47"/>
        <v>2.053330185601081</v>
      </c>
      <c r="BL15" s="266">
        <f t="shared" si="48"/>
        <v>2.1180560406186761</v>
      </c>
      <c r="BM15" s="266">
        <f t="shared" si="49"/>
        <v>2.1311570125172103</v>
      </c>
      <c r="BN15" s="266">
        <f t="shared" si="50"/>
        <v>2.0858127114969753</v>
      </c>
      <c r="BO15" s="266"/>
      <c r="BP15" s="266">
        <f t="shared" si="51"/>
        <v>2.0034597842376041</v>
      </c>
      <c r="BQ15" s="292">
        <f t="shared" si="12"/>
        <v>2.0407076072509334</v>
      </c>
      <c r="BR15" s="292">
        <f t="shared" si="52"/>
        <v>2.0952732979687734</v>
      </c>
      <c r="BS15" s="292">
        <f t="shared" si="53"/>
        <v>1.9034544757797212</v>
      </c>
      <c r="BT15" s="292">
        <f t="shared" si="54"/>
        <v>1.8424169854267236</v>
      </c>
      <c r="BU15" s="292">
        <f t="shared" si="55"/>
        <v>1.879567228450415</v>
      </c>
      <c r="BV15" s="292">
        <f t="shared" si="56"/>
        <v>2.0173967741935486</v>
      </c>
      <c r="BW15" s="169"/>
      <c r="BX15" s="148">
        <v>28.593225806451613</v>
      </c>
      <c r="BY15" s="165">
        <v>33.661290322580641</v>
      </c>
      <c r="BZ15" s="165">
        <v>27.233655913978495</v>
      </c>
      <c r="CA15" s="165"/>
      <c r="CB15" s="165">
        <v>33.570645161290322</v>
      </c>
      <c r="CC15" s="165"/>
      <c r="CD15" s="165">
        <v>29.533543068523635</v>
      </c>
      <c r="CE15" s="165">
        <v>34.586344086021505</v>
      </c>
      <c r="CF15" s="165">
        <v>32.223010752688175</v>
      </c>
      <c r="CG15" s="170">
        <f t="shared" ref="CG15:CG39" si="57">+CG14+1</f>
        <v>2025</v>
      </c>
      <c r="CH15" s="272">
        <f t="shared" si="18"/>
        <v>3.3310866913577262</v>
      </c>
      <c r="CI15" s="272">
        <f t="shared" si="19"/>
        <v>3.0853991991915581</v>
      </c>
      <c r="CJ15" s="272">
        <f t="shared" si="20"/>
        <v>3.3155372955944422</v>
      </c>
      <c r="CK15" s="272">
        <f t="shared" si="21"/>
        <v>3.2751336757138887</v>
      </c>
      <c r="CL15" s="272">
        <f t="shared" si="22"/>
        <v>3.3155372955944422</v>
      </c>
      <c r="CM15" s="272">
        <f t="shared" si="23"/>
        <v>3.1538110707105838</v>
      </c>
      <c r="CN15" s="272">
        <f t="shared" si="24"/>
        <v>3.3039279076024819</v>
      </c>
      <c r="CO15" s="171">
        <f t="shared" si="25"/>
        <v>2019</v>
      </c>
      <c r="CP15" s="173">
        <f t="shared" si="26"/>
        <v>43647</v>
      </c>
      <c r="CQ15" s="272">
        <f t="shared" si="27"/>
        <v>1.8438361073572707</v>
      </c>
      <c r="CR15" s="272">
        <f t="shared" si="28"/>
        <v>1.8424169854267236</v>
      </c>
      <c r="CS15" s="272">
        <f t="shared" si="29"/>
        <v>1.9135933787504196</v>
      </c>
      <c r="CT15" s="272">
        <f t="shared" si="29"/>
        <v>1.8895875421313246</v>
      </c>
      <c r="CU15" s="272">
        <f t="shared" si="29"/>
        <v>1.9135933787504196</v>
      </c>
      <c r="CV15" s="272">
        <f t="shared" si="30"/>
        <v>1.8882952315449688</v>
      </c>
      <c r="CW15" s="272">
        <f t="shared" si="31"/>
        <v>1.9987123485270677</v>
      </c>
      <c r="CX15" s="139"/>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39"/>
      <c r="EV15" s="139"/>
      <c r="EW15" s="139"/>
      <c r="EX15" s="139"/>
      <c r="EY15" s="139"/>
      <c r="EZ15" s="139"/>
      <c r="FA15" s="139"/>
      <c r="FB15" s="162"/>
      <c r="FC15" s="162"/>
      <c r="FD15" s="162"/>
      <c r="FE15" s="162"/>
      <c r="FF15" s="162"/>
      <c r="FG15" s="162"/>
      <c r="FH15" s="162"/>
      <c r="FI15" s="139"/>
      <c r="FJ15" s="139"/>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39"/>
      <c r="GH15" s="139"/>
      <c r="GI15" s="162"/>
      <c r="GJ15" s="162"/>
      <c r="GK15" s="162"/>
      <c r="GL15" s="162"/>
      <c r="GM15" s="162"/>
    </row>
    <row r="16" spans="1:195" s="138" customFormat="1" x14ac:dyDescent="0.2">
      <c r="A16" s="139"/>
      <c r="B16" s="189">
        <f t="shared" si="32"/>
        <v>43678</v>
      </c>
      <c r="C16" s="189">
        <f t="shared" si="44"/>
        <v>43708</v>
      </c>
      <c r="D16" s="190">
        <f t="shared" si="45"/>
        <v>43678</v>
      </c>
      <c r="E16" s="260">
        <f>INDEX('ICE Prices'!$E$9:$AS$100,MATCH($C16,'ICE Prices'!$C$9:$C$100,0),MATCH(E$1,'ICE Prices'!$E$1:$AS$1,0))</f>
        <v>36.49814814814814</v>
      </c>
      <c r="F16" s="257">
        <f>INDEX('ICE Prices'!$E$9:$AS$100,MATCH($C16,'ICE Prices'!$C$9:$C$100,0),MATCH(F$1,'ICE Prices'!$E$1:$AS$1,0))</f>
        <v>22.715897435897432</v>
      </c>
      <c r="G16" s="260">
        <f>INDEX('ICE Prices'!$E$9:$AS$100,MATCH($C16,'ICE Prices'!$C$9:$C$100,0),MATCH(G$1,'ICE Prices'!$E$1:$AS$1,0))</f>
        <v>40.701481481481473</v>
      </c>
      <c r="H16" s="257">
        <f>INDEX('ICE Prices'!$E$9:$AS$100,MATCH($C16,'ICE Prices'!$C$9:$C$100,0),MATCH(H$1,'ICE Prices'!$E$1:$AS$1,0))</f>
        <v>23.473589743589738</v>
      </c>
      <c r="I16" s="260">
        <f>INDEX('ICE Prices'!$E$9:$AS$100,MATCH($C16,'ICE Prices'!$C$9:$C$100,0),MATCH(I$1,'ICE Prices'!$E$1:$AS$1,0))</f>
        <v>31.996296296296308</v>
      </c>
      <c r="J16" s="257">
        <f>INDEX('ICE Prices'!$E$9:$AS$100,MATCH($C16,'ICE Prices'!$C$9:$C$100,0),MATCH(J$1,'ICE Prices'!$E$1:$AS$1,0))</f>
        <v>22.957692307692305</v>
      </c>
      <c r="K16" s="220"/>
      <c r="L16" s="157"/>
      <c r="M16" s="220"/>
      <c r="N16" s="157"/>
      <c r="O16" s="256">
        <f>INDEX('ICE Prices'!$E$9:$AS$100,MATCH($C16,'ICE Prices'!$C$9:$C$100,0),MATCH(O$1,'ICE Prices'!$E$1:$AS$1,0))</f>
        <v>41.13</v>
      </c>
      <c r="P16" s="256">
        <f>INDEX('ICE Prices'!$E$9:$AS$100,MATCH($C16,'ICE Prices'!$C$9:$C$100,0),MATCH(P$1,'ICE Prices'!$E$1:$AS$1,0))</f>
        <v>21.106666666666648</v>
      </c>
      <c r="Q16" s="256">
        <f>INDEX('ICE Prices'!$E$9:$AS$100,MATCH($C16,'ICE Prices'!$C$9:$C$100,0),MATCH(Q$1,'ICE Prices'!$E$1:$AS$1,0))</f>
        <v>42.358518518518515</v>
      </c>
      <c r="R16" s="256">
        <f>INDEX('ICE Prices'!$E$9:$AS$100,MATCH($C16,'ICE Prices'!$C$9:$C$100,0),MATCH(R$1,'ICE Prices'!$E$1:$AS$1,0))</f>
        <v>24.260512820512812</v>
      </c>
      <c r="S16" s="220"/>
      <c r="T16" s="157"/>
      <c r="U16" s="220"/>
      <c r="V16" s="157"/>
      <c r="W16" s="220"/>
      <c r="X16" s="157"/>
      <c r="Y16" s="220"/>
      <c r="Z16" s="157"/>
      <c r="AA16" s="256">
        <f>INDEX('ICE Prices'!$E$9:$AS$100,MATCH($C16,'ICE Prices'!$C$9:$C$100,0),MATCH(AA$1,'ICE Prices'!$E$1:$AS$1,0))</f>
        <v>40.337777777777788</v>
      </c>
      <c r="AB16" s="256">
        <f>INDEX('ICE Prices'!$E$9:$AS$100,MATCH($C16,'ICE Prices'!$C$9:$C$100,0),MATCH(AB$1,'ICE Prices'!$E$1:$AS$1,0))</f>
        <v>24.931538461538462</v>
      </c>
      <c r="AC16" s="220"/>
      <c r="AD16" s="222"/>
      <c r="AE16" s="148">
        <f t="shared" si="33"/>
        <v>34.309784271232104</v>
      </c>
      <c r="AF16" s="261">
        <f t="shared" si="34"/>
        <v>24.617645215812804</v>
      </c>
      <c r="AG16" s="259">
        <f>INDEX('ICE Prices'!$E$9:$AS$100,MATCH($C16,'ICE Prices'!$C$9:$C$100,0),MATCH(AG$1,'ICE Prices'!$E$1:$AS$1,0))</f>
        <v>2.1656451612903229</v>
      </c>
      <c r="AH16" s="259">
        <f>INDEX('ICE Prices'!$E$9:$AS$100,MATCH($C16,'ICE Prices'!$C$9:$C$100,0),MATCH(AH$1,'ICE Prices'!$E$1:$AS$1,0))</f>
        <v>2.3929032258064518</v>
      </c>
      <c r="AI16" s="259">
        <f>INDEX('ICE Prices'!$E$9:$AS$100,MATCH($C16,'ICE Prices'!$C$9:$C$100,0),MATCH(AI$1,'ICE Prices'!$E$1:$AS$1,0))</f>
        <v>1.7554838709677425</v>
      </c>
      <c r="AJ16" s="259">
        <f>INDEX('ICE Prices'!$E$9:$AS$100,MATCH($C16,'ICE Prices'!$C$9:$C$100,0),MATCH(AJ$1,'ICE Prices'!$E$1:$AS$1,0))</f>
        <v>1.8490322580645158</v>
      </c>
      <c r="AK16" s="259">
        <f>INDEX('ICE Prices'!$E$9:$AS$100,MATCH($C16,'ICE Prices'!$C$9:$C$100,0),MATCH(AK$1,'ICE Prices'!$E$1:$AS$1,0))</f>
        <v>1.7310000000000001</v>
      </c>
      <c r="AL16" s="261">
        <f t="shared" si="35"/>
        <v>1.9184294814209877</v>
      </c>
      <c r="AM16" s="260">
        <f>INDEX('ICE Prices'!$E$9:$AS$100,MATCH($C16,'ICE Prices'!$C$9:$C$100,0),MATCH(AM$1,'ICE Prices'!$E$1:$AS$1,0))</f>
        <v>1.6490322580645163</v>
      </c>
      <c r="AN16" s="259">
        <f>INDEX('ICE Prices'!$E$9:$AS$100,MATCH($C16,'ICE Prices'!$C$9:$C$100,0),MATCH(AN$1,'ICE Prices'!$E$1:$AS$1,0))</f>
        <v>1.9066129032258068</v>
      </c>
      <c r="AO16" s="259">
        <f>INDEX('ICE Prices'!$E$9:$AS$100,MATCH($C16,'ICE Prices'!$C$9:$C$100,0),MATCH(AO$1,'ICE Prices'!$E$1:$AS$1,0))</f>
        <v>1.8662903225806453</v>
      </c>
      <c r="AP16" s="259">
        <f>INDEX('ICE Prices'!$E$9:$AS$100,MATCH($C16,'ICE Prices'!$C$9:$C$100,0),MATCH(AP$1,'ICE Prices'!$E$1:$AS$1,0))</f>
        <v>1.8648387096774197</v>
      </c>
      <c r="AQ16" s="259">
        <f>INDEX('ICE Prices'!$E$9:$AS$100,MATCH($C16,'ICE Prices'!$C$9:$C$100,0),MATCH(AQ$1,'ICE Prices'!$E$1:$AS$1,0))</f>
        <v>0.98018196721311401</v>
      </c>
      <c r="AR16" s="149">
        <f t="shared" si="36"/>
        <v>2.0061999999999998</v>
      </c>
      <c r="AS16" s="262">
        <f t="shared" si="37"/>
        <v>1.8936781951817063</v>
      </c>
      <c r="AT16" s="263">
        <f t="shared" si="38"/>
        <v>2.0354568395263368</v>
      </c>
      <c r="AU16" s="262">
        <f t="shared" si="38"/>
        <v>1.9068437729685583</v>
      </c>
      <c r="AV16" s="263">
        <f t="shared" si="39"/>
        <v>1.8935611678236011</v>
      </c>
      <c r="AW16" s="262">
        <f t="shared" si="40"/>
        <v>2.161806162391227</v>
      </c>
      <c r="AX16" s="263">
        <f t="shared" si="41"/>
        <v>1.8935026541445488</v>
      </c>
      <c r="AY16" s="262">
        <f t="shared" si="42"/>
        <v>1.8548836259697832</v>
      </c>
      <c r="AZ16" s="283">
        <f t="shared" si="5"/>
        <v>1.8662903225806453</v>
      </c>
      <c r="BA16" s="260">
        <f>INDEX('ICE Prices'!$E$9:$AS$100,MATCH($C16,'ICE Prices'!$C$9:$C$100,0),MATCH(BA$1,'ICE Prices'!$E$1:$AS$1,0))</f>
        <v>1.7672580645161291</v>
      </c>
      <c r="BB16" s="260">
        <f>INDEX('ICE Prices'!$E$9:$AS$100,MATCH($C16,'ICE Prices'!$C$9:$C$100,0),MATCH(BB$1,'ICE Prices'!$E$1:$AS$1,0))</f>
        <v>2.6048387096774199</v>
      </c>
      <c r="BC16" s="15"/>
      <c r="BD16" s="274"/>
      <c r="BE16" s="151"/>
      <c r="BF16" s="151"/>
      <c r="BG16" s="151"/>
      <c r="BH16" s="151"/>
      <c r="BI16" s="139"/>
      <c r="BJ16" s="266">
        <f t="shared" si="46"/>
        <v>1.9064492738902787</v>
      </c>
      <c r="BK16" s="266">
        <f t="shared" si="47"/>
        <v>1.9049739075896124</v>
      </c>
      <c r="BL16" s="266">
        <f t="shared" si="48"/>
        <v>1.9787093395160853</v>
      </c>
      <c r="BM16" s="266">
        <f t="shared" si="49"/>
        <v>1.9771780570863868</v>
      </c>
      <c r="BN16" s="266">
        <f t="shared" si="50"/>
        <v>1.9418276445205909</v>
      </c>
      <c r="BO16" s="266"/>
      <c r="BP16" s="266">
        <f t="shared" si="51"/>
        <v>1.8786858654207805</v>
      </c>
      <c r="BQ16" s="292">
        <f t="shared" si="12"/>
        <v>1.9064492738902787</v>
      </c>
      <c r="BR16" s="292">
        <f t="shared" si="52"/>
        <v>1.9754607155038162</v>
      </c>
      <c r="BS16" s="292">
        <f t="shared" si="53"/>
        <v>1.7590141042279228</v>
      </c>
      <c r="BT16" s="292">
        <f t="shared" si="54"/>
        <v>1.6795563365096018</v>
      </c>
      <c r="BU16" s="292">
        <f t="shared" si="55"/>
        <v>1.7368162981654562</v>
      </c>
      <c r="BV16" s="292">
        <f t="shared" si="56"/>
        <v>1.8943322580645159</v>
      </c>
      <c r="BW16" s="169"/>
      <c r="BX16" s="148">
        <v>30.718494623655911</v>
      </c>
      <c r="BY16" s="165">
        <v>33.4768817204301</v>
      </c>
      <c r="BZ16" s="165">
        <v>28.205913978494628</v>
      </c>
      <c r="CA16" s="165"/>
      <c r="CB16" s="165">
        <v>34.769032258064506</v>
      </c>
      <c r="CC16" s="165"/>
      <c r="CD16" s="165">
        <v>30.245338860894979</v>
      </c>
      <c r="CE16" s="165">
        <v>33.877096774193561</v>
      </c>
      <c r="CF16" s="165">
        <v>32.733118279569887</v>
      </c>
      <c r="CG16" s="170">
        <f t="shared" si="57"/>
        <v>2026</v>
      </c>
      <c r="CH16" s="272">
        <f t="shared" si="18"/>
        <v>3.4171683423020465</v>
      </c>
      <c r="CI16" s="272">
        <f t="shared" si="19"/>
        <v>3.1524386552718648</v>
      </c>
      <c r="CJ16" s="272">
        <f t="shared" si="20"/>
        <v>3.3792421781429169</v>
      </c>
      <c r="CK16" s="272">
        <f t="shared" si="21"/>
        <v>3.3380934365465982</v>
      </c>
      <c r="CL16" s="272">
        <f t="shared" si="22"/>
        <v>3.3792421781429169</v>
      </c>
      <c r="CM16" s="272">
        <f t="shared" si="23"/>
        <v>3.2220658635621313</v>
      </c>
      <c r="CN16" s="272">
        <f t="shared" si="24"/>
        <v>3.3666654721208285</v>
      </c>
      <c r="CO16" s="171">
        <f t="shared" si="25"/>
        <v>2019</v>
      </c>
      <c r="CP16" s="173">
        <f t="shared" si="26"/>
        <v>43678</v>
      </c>
      <c r="CQ16" s="272">
        <f t="shared" si="27"/>
        <v>1.8178988128318574</v>
      </c>
      <c r="CR16" s="272">
        <f t="shared" si="28"/>
        <v>1.6795563365096018</v>
      </c>
      <c r="CS16" s="272">
        <f t="shared" si="29"/>
        <v>1.7691530071986215</v>
      </c>
      <c r="CT16" s="272">
        <f t="shared" si="29"/>
        <v>1.7468366118463658</v>
      </c>
      <c r="CU16" s="272">
        <f t="shared" si="29"/>
        <v>1.7691530071986215</v>
      </c>
      <c r="CV16" s="272">
        <f t="shared" si="30"/>
        <v>1.7224821342222412</v>
      </c>
      <c r="CW16" s="272">
        <f t="shared" si="31"/>
        <v>1.8751039554685776</v>
      </c>
      <c r="CX16" s="139"/>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39"/>
      <c r="EV16" s="139"/>
      <c r="EW16" s="139"/>
      <c r="EX16" s="139"/>
      <c r="EY16" s="139"/>
      <c r="EZ16" s="139"/>
      <c r="FA16" s="139"/>
      <c r="FB16" s="162"/>
      <c r="FC16" s="162"/>
      <c r="FD16" s="162"/>
      <c r="FE16" s="162"/>
      <c r="FF16" s="162"/>
      <c r="FG16" s="162"/>
      <c r="FH16" s="162"/>
      <c r="FI16" s="139"/>
      <c r="FJ16" s="139"/>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39"/>
      <c r="GH16" s="139"/>
      <c r="GI16" s="162"/>
      <c r="GJ16" s="162"/>
      <c r="GK16" s="162"/>
      <c r="GL16" s="162"/>
      <c r="GM16" s="162"/>
    </row>
    <row r="17" spans="1:195" s="138" customFormat="1" x14ac:dyDescent="0.2">
      <c r="A17" s="139"/>
      <c r="B17" s="189">
        <f t="shared" si="32"/>
        <v>43709</v>
      </c>
      <c r="C17" s="189">
        <f t="shared" si="44"/>
        <v>43738</v>
      </c>
      <c r="D17" s="190">
        <f t="shared" si="45"/>
        <v>43709</v>
      </c>
      <c r="E17" s="260">
        <f>INDEX('ICE Prices'!$E$9:$AS$100,MATCH($C17,'ICE Prices'!$C$9:$C$100,0),MATCH(E$1,'ICE Prices'!$E$1:$AS$1,0))</f>
        <v>37.916666666666664</v>
      </c>
      <c r="F17" s="257">
        <f>INDEX('ICE Prices'!$E$9:$AS$100,MATCH($C17,'ICE Prices'!$C$9:$C$100,0),MATCH(F$1,'ICE Prices'!$E$1:$AS$1,0))</f>
        <v>24.697857142857139</v>
      </c>
      <c r="G17" s="260">
        <f>INDEX('ICE Prices'!$E$9:$AS$100,MATCH($C17,'ICE Prices'!$C$9:$C$100,0),MATCH(G$1,'ICE Prices'!$E$1:$AS$1,0))</f>
        <v>34.963749999999997</v>
      </c>
      <c r="H17" s="257">
        <f>INDEX('ICE Prices'!$E$9:$AS$100,MATCH($C17,'ICE Prices'!$C$9:$C$100,0),MATCH(H$1,'ICE Prices'!$E$1:$AS$1,0))</f>
        <v>23.376666666666662</v>
      </c>
      <c r="I17" s="260">
        <f>INDEX('ICE Prices'!$E$9:$AS$100,MATCH($C17,'ICE Prices'!$C$9:$C$100,0),MATCH(I$1,'ICE Prices'!$E$1:$AS$1,0))</f>
        <v>31.036666666666662</v>
      </c>
      <c r="J17" s="257">
        <f>INDEX('ICE Prices'!$E$9:$AS$100,MATCH($C17,'ICE Prices'!$C$9:$C$100,0),MATCH(J$1,'ICE Prices'!$E$1:$AS$1,0))</f>
        <v>25.16357142857143</v>
      </c>
      <c r="K17" s="220"/>
      <c r="L17" s="157"/>
      <c r="M17" s="220"/>
      <c r="N17" s="157"/>
      <c r="O17" s="260">
        <f>INDEX('ICE Prices'!$E$9:$AS$100,MATCH($C17,'ICE Prices'!$C$9:$C$100,0),MATCH(O$1,'ICE Prices'!$E$1:$AS$1,0))</f>
        <v>32.865416666666668</v>
      </c>
      <c r="P17" s="257">
        <f>INDEX('ICE Prices'!$E$9:$AS$100,MATCH($C17,'ICE Prices'!$C$9:$C$100,0),MATCH(P$1,'ICE Prices'!$E$1:$AS$1,0))</f>
        <v>22.174523809523812</v>
      </c>
      <c r="Q17" s="256">
        <f>INDEX('ICE Prices'!$E$9:$AS$100,MATCH($C17,'ICE Prices'!$C$9:$C$100,0),MATCH(Q$1,'ICE Prices'!$E$1:$AS$1,0))</f>
        <v>32.865416666666668</v>
      </c>
      <c r="R17" s="256">
        <f>INDEX('ICE Prices'!$E$9:$AS$100,MATCH($C17,'ICE Prices'!$C$9:$C$100,0),MATCH(R$1,'ICE Prices'!$E$1:$AS$1,0))</f>
        <v>21.6402380952381</v>
      </c>
      <c r="S17" s="220"/>
      <c r="T17" s="157"/>
      <c r="U17" s="220"/>
      <c r="V17" s="157"/>
      <c r="W17" s="220"/>
      <c r="X17" s="157"/>
      <c r="Y17" s="220"/>
      <c r="Z17" s="157"/>
      <c r="AA17" s="256">
        <f>INDEX('ICE Prices'!$E$9:$AS$100,MATCH($C17,'ICE Prices'!$C$9:$C$100,0),MATCH(AA$1,'ICE Prices'!$E$1:$AS$1,0))</f>
        <v>35.337499999999999</v>
      </c>
      <c r="AB17" s="256">
        <f>INDEX('ICE Prices'!$E$9:$AS$100,MATCH($C17,'ICE Prices'!$C$9:$C$100,0),MATCH(AB$1,'ICE Prices'!$E$1:$AS$1,0))</f>
        <v>24.895952380952384</v>
      </c>
      <c r="AC17" s="220"/>
      <c r="AD17" s="222"/>
      <c r="AE17" s="148">
        <f t="shared" si="33"/>
        <v>32.322500027992412</v>
      </c>
      <c r="AF17" s="261">
        <f t="shared" si="34"/>
        <v>26.206085432425816</v>
      </c>
      <c r="AG17" s="259">
        <f>INDEX('ICE Prices'!$E$9:$AS$100,MATCH($C17,'ICE Prices'!$C$9:$C$100,0),MATCH(AG$1,'ICE Prices'!$E$1:$AS$1,0))</f>
        <v>2.5173333333333341</v>
      </c>
      <c r="AH17" s="259">
        <f>INDEX('ICE Prices'!$E$9:$AS$100,MATCH($C17,'ICE Prices'!$C$9:$C$100,0),MATCH(AH$1,'ICE Prices'!$E$1:$AS$1,0))</f>
        <v>2.6525000000000007</v>
      </c>
      <c r="AI17" s="259">
        <f>INDEX('ICE Prices'!$E$9:$AS$100,MATCH($C17,'ICE Prices'!$C$9:$C$100,0),MATCH(AI$1,'ICE Prices'!$E$1:$AS$1,0))</f>
        <v>1.9080000000000006</v>
      </c>
      <c r="AJ17" s="259">
        <f>INDEX('ICE Prices'!$E$9:$AS$100,MATCH($C17,'ICE Prices'!$C$9:$C$100,0),MATCH(AJ$1,'ICE Prices'!$E$1:$AS$1,0))</f>
        <v>2.2086666666666668</v>
      </c>
      <c r="AK17" s="259">
        <f>INDEX('ICE Prices'!$E$9:$AS$100,MATCH($C17,'ICE Prices'!$C$9:$C$100,0),MATCH(AK$1,'ICE Prices'!$E$1:$AS$1,0))</f>
        <v>1.9657407407407401</v>
      </c>
      <c r="AL17" s="261">
        <f t="shared" si="35"/>
        <v>2.2849200680741459</v>
      </c>
      <c r="AM17" s="260">
        <f>INDEX('ICE Prices'!$E$9:$AS$100,MATCH($C17,'ICE Prices'!$C$9:$C$100,0),MATCH(AM$1,'ICE Prices'!$E$1:$AS$1,0))</f>
        <v>1.7690000000000003</v>
      </c>
      <c r="AN17" s="259">
        <f>INDEX('ICE Prices'!$E$9:$AS$100,MATCH($C17,'ICE Prices'!$C$9:$C$100,0),MATCH(AN$1,'ICE Prices'!$E$1:$AS$1,0))</f>
        <v>2.2694999999999999</v>
      </c>
      <c r="AO17" s="259">
        <f>INDEX('ICE Prices'!$E$9:$AS$100,MATCH($C17,'ICE Prices'!$C$9:$C$100,0),MATCH(AO$1,'ICE Prices'!$E$1:$AS$1,0))</f>
        <v>2.2449999999999997</v>
      </c>
      <c r="AP17" s="259">
        <f>INDEX('ICE Prices'!$E$9:$AS$100,MATCH($C17,'ICE Prices'!$C$9:$C$100,0),MATCH(AP$1,'ICE Prices'!$E$1:$AS$1,0))</f>
        <v>2.2543333333333342</v>
      </c>
      <c r="AQ17" s="259">
        <f>INDEX('ICE Prices'!$E$9:$AS$100,MATCH($C17,'ICE Prices'!$C$9:$C$100,0),MATCH(AQ$1,'ICE Prices'!$E$1:$AS$1,0))</f>
        <v>0.97897103825136522</v>
      </c>
      <c r="AR17" s="149">
        <f t="shared" si="36"/>
        <v>2.3806787360287016</v>
      </c>
      <c r="AS17" s="262">
        <f t="shared" si="37"/>
        <v>2.2588317740674304</v>
      </c>
      <c r="AT17" s="263">
        <f t="shared" si="38"/>
        <v>2.4111557150085092</v>
      </c>
      <c r="AU17" s="262">
        <f t="shared" si="38"/>
        <v>2.2744969412630516</v>
      </c>
      <c r="AV17" s="263">
        <f t="shared" si="39"/>
        <v>2.257612694908238</v>
      </c>
      <c r="AW17" s="262">
        <f t="shared" si="40"/>
        <v>2.7027435537145124</v>
      </c>
      <c r="AX17" s="263">
        <f t="shared" si="41"/>
        <v>2.2586489121935514</v>
      </c>
      <c r="AY17" s="262">
        <f t="shared" si="42"/>
        <v>2.2147620624626283</v>
      </c>
      <c r="AZ17" s="283">
        <f t="shared" si="5"/>
        <v>2.2449999999999997</v>
      </c>
      <c r="BA17" s="260">
        <f>INDEX('ICE Prices'!$E$9:$AS$100,MATCH($C17,'ICE Prices'!$C$9:$C$100,0),MATCH(BA$1,'ICE Prices'!$E$1:$AS$1,0))</f>
        <v>2.1760000000000002</v>
      </c>
      <c r="BB17" s="260">
        <f>INDEX('ICE Prices'!$E$9:$AS$100,MATCH($C17,'ICE Prices'!$C$9:$C$100,0),MATCH(BB$1,'ICE Prices'!$E$1:$AS$1,0))</f>
        <v>3.0249999999999995</v>
      </c>
      <c r="BC17" s="15"/>
      <c r="BD17" s="274"/>
      <c r="BE17" s="151"/>
      <c r="BF17" s="151"/>
      <c r="BG17" s="151"/>
      <c r="BH17" s="151"/>
      <c r="BI17" s="139"/>
      <c r="BJ17" s="266">
        <f t="shared" si="46"/>
        <v>2.2913559487752817</v>
      </c>
      <c r="BK17" s="266">
        <f t="shared" si="47"/>
        <v>2.3008420076566054</v>
      </c>
      <c r="BL17" s="266">
        <f t="shared" si="48"/>
        <v>2.378203911175282</v>
      </c>
      <c r="BM17" s="266">
        <f t="shared" si="49"/>
        <v>2.3880494900566056</v>
      </c>
      <c r="BN17" s="266">
        <f t="shared" si="50"/>
        <v>2.3396128394159437</v>
      </c>
      <c r="BO17" s="266"/>
      <c r="BP17" s="266">
        <f t="shared" si="51"/>
        <v>2.2433157027949577</v>
      </c>
      <c r="BQ17" s="292">
        <f t="shared" si="12"/>
        <v>2.2913559487752817</v>
      </c>
      <c r="BR17" s="292">
        <f t="shared" si="52"/>
        <v>2.3493391195092328</v>
      </c>
      <c r="BS17" s="292">
        <f t="shared" si="53"/>
        <v>1.9970154635919499</v>
      </c>
      <c r="BT17" s="292">
        <f t="shared" si="54"/>
        <v>1.7999696075479277</v>
      </c>
      <c r="BU17" s="292">
        <f t="shared" si="55"/>
        <v>1.9720338837565858</v>
      </c>
      <c r="BV17" s="292">
        <f t="shared" si="56"/>
        <v>2.2539666666666669</v>
      </c>
      <c r="BW17" s="169"/>
      <c r="BX17" s="148">
        <v>31.747888888888884</v>
      </c>
      <c r="BY17" s="165">
        <v>29.556444444444441</v>
      </c>
      <c r="BZ17" s="165">
        <v>28.295888888888889</v>
      </c>
      <c r="CA17" s="165"/>
      <c r="CB17" s="165">
        <v>27.627000000000006</v>
      </c>
      <c r="CC17" s="165"/>
      <c r="CD17" s="165">
        <v>29.468173216728001</v>
      </c>
      <c r="CE17" s="165">
        <v>30.464777777777776</v>
      </c>
      <c r="CF17" s="165">
        <v>27.876333333333335</v>
      </c>
      <c r="CG17" s="170">
        <f t="shared" si="57"/>
        <v>2027</v>
      </c>
      <c r="CH17" s="272">
        <f t="shared" si="18"/>
        <v>3.5190124046190316</v>
      </c>
      <c r="CI17" s="272">
        <f t="shared" si="19"/>
        <v>3.2526767329592148</v>
      </c>
      <c r="CJ17" s="272">
        <f t="shared" si="20"/>
        <v>3.480489043415854</v>
      </c>
      <c r="CK17" s="272">
        <f t="shared" si="21"/>
        <v>3.438156071742497</v>
      </c>
      <c r="CL17" s="272">
        <f t="shared" si="22"/>
        <v>3.480489043415854</v>
      </c>
      <c r="CM17" s="272">
        <f t="shared" si="23"/>
        <v>3.3241211251709299</v>
      </c>
      <c r="CN17" s="272">
        <f t="shared" si="24"/>
        <v>3.4669666601746889</v>
      </c>
      <c r="CO17" s="171">
        <f t="shared" si="25"/>
        <v>2019</v>
      </c>
      <c r="CP17" s="173">
        <f t="shared" si="26"/>
        <v>43709</v>
      </c>
      <c r="CQ17" s="272">
        <f t="shared" si="27"/>
        <v>1.9741173204957498</v>
      </c>
      <c r="CR17" s="272">
        <f t="shared" si="28"/>
        <v>1.7999696075479277</v>
      </c>
      <c r="CS17" s="272">
        <f t="shared" si="29"/>
        <v>2.0071543665626486</v>
      </c>
      <c r="CT17" s="272">
        <f t="shared" si="29"/>
        <v>1.9820541974374954</v>
      </c>
      <c r="CU17" s="272">
        <f t="shared" si="29"/>
        <v>2.0071543665626486</v>
      </c>
      <c r="CV17" s="272">
        <f t="shared" si="30"/>
        <v>1.845078338783519</v>
      </c>
      <c r="CW17" s="272">
        <f t="shared" si="31"/>
        <v>2.2363277487612163</v>
      </c>
      <c r="CX17" s="139"/>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39"/>
      <c r="EV17" s="139"/>
      <c r="EW17" s="139"/>
      <c r="EX17" s="139"/>
      <c r="EY17" s="139"/>
      <c r="EZ17" s="139"/>
      <c r="FA17" s="139"/>
      <c r="FB17" s="162"/>
      <c r="FC17" s="162"/>
      <c r="FD17" s="162"/>
      <c r="FE17" s="162"/>
      <c r="FF17" s="162"/>
      <c r="FG17" s="162"/>
      <c r="FH17" s="162"/>
      <c r="FI17" s="139"/>
      <c r="FJ17" s="139"/>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39"/>
      <c r="GH17" s="139"/>
      <c r="GI17" s="162"/>
      <c r="GJ17" s="162"/>
      <c r="GK17" s="162"/>
      <c r="GL17" s="162"/>
      <c r="GM17" s="162"/>
    </row>
    <row r="18" spans="1:195" s="138" customFormat="1" x14ac:dyDescent="0.2">
      <c r="A18" s="139"/>
      <c r="B18" s="189">
        <f t="shared" si="32"/>
        <v>43739</v>
      </c>
      <c r="C18" s="189">
        <f t="shared" si="44"/>
        <v>43769</v>
      </c>
      <c r="D18" s="190">
        <f t="shared" si="45"/>
        <v>43739</v>
      </c>
      <c r="E18" s="260">
        <f>INDEX('ICE Prices'!$E$9:$AS$100,MATCH($C18,'ICE Prices'!$C$9:$C$100,0),MATCH(E$1,'ICE Prices'!$E$1:$AS$1,0))</f>
        <v>33.126296296296296</v>
      </c>
      <c r="F18" s="257">
        <f>INDEX('ICE Prices'!$E$9:$AS$100,MATCH($C18,'ICE Prices'!$C$9:$C$100,0),MATCH(F$1,'ICE Prices'!$E$1:$AS$1,0))</f>
        <v>28.24871794871795</v>
      </c>
      <c r="G18" s="260">
        <f>INDEX('ICE Prices'!$E$9:$AS$100,MATCH($C18,'ICE Prices'!$C$9:$C$100,0),MATCH(G$1,'ICE Prices'!$E$1:$AS$1,0))</f>
        <v>29.835185185185193</v>
      </c>
      <c r="H18" s="257">
        <f>INDEX('ICE Prices'!$E$9:$AS$100,MATCH($C18,'ICE Prices'!$C$9:$C$100,0),MATCH(H$1,'ICE Prices'!$E$1:$AS$1,0))</f>
        <v>23.171282051282052</v>
      </c>
      <c r="I18" s="260">
        <f>INDEX('ICE Prices'!$E$9:$AS$100,MATCH($C18,'ICE Prices'!$C$9:$C$100,0),MATCH(I$1,'ICE Prices'!$E$1:$AS$1,0))</f>
        <v>33.94</v>
      </c>
      <c r="J18" s="257">
        <f>INDEX('ICE Prices'!$E$9:$AS$100,MATCH($C18,'ICE Prices'!$C$9:$C$100,0),MATCH(J$1,'ICE Prices'!$E$1:$AS$1,0))</f>
        <v>29.985128205128209</v>
      </c>
      <c r="K18" s="220"/>
      <c r="L18" s="157"/>
      <c r="M18" s="220"/>
      <c r="N18" s="157"/>
      <c r="O18" s="260">
        <f>INDEX('ICE Prices'!$E$9:$AS$100,MATCH($C18,'ICE Prices'!$C$9:$C$100,0),MATCH(O$1,'ICE Prices'!$E$1:$AS$1,0))</f>
        <v>28.305555555555557</v>
      </c>
      <c r="P18" s="257">
        <f>INDEX('ICE Prices'!$E$9:$AS$100,MATCH($C18,'ICE Prices'!$C$9:$C$100,0),MATCH(P$1,'ICE Prices'!$E$1:$AS$1,0))</f>
        <v>24.051282051282062</v>
      </c>
      <c r="Q18" s="256">
        <f>INDEX('ICE Prices'!$E$9:$AS$100,MATCH($C18,'ICE Prices'!$C$9:$C$100,0),MATCH(Q$1,'ICE Prices'!$E$1:$AS$1,0))</f>
        <v>27.480000000000004</v>
      </c>
      <c r="R18" s="256">
        <f>INDEX('ICE Prices'!$E$9:$AS$100,MATCH($C18,'ICE Prices'!$C$9:$C$100,0),MATCH(R$1,'ICE Prices'!$E$1:$AS$1,0))</f>
        <v>21.102051282051278</v>
      </c>
      <c r="S18" s="220"/>
      <c r="T18" s="157"/>
      <c r="U18" s="220"/>
      <c r="V18" s="157"/>
      <c r="W18" s="220"/>
      <c r="X18" s="157"/>
      <c r="Y18" s="220"/>
      <c r="Z18" s="157"/>
      <c r="AA18" s="256">
        <f>INDEX('ICE Prices'!$E$9:$AS$100,MATCH($C18,'ICE Prices'!$C$9:$C$100,0),MATCH(AA$1,'ICE Prices'!$E$1:$AS$1,0))</f>
        <v>28.428888888888892</v>
      </c>
      <c r="AB18" s="256">
        <f>INDEX('ICE Prices'!$E$9:$AS$100,MATCH($C18,'ICE Prices'!$C$9:$C$100,0),MATCH(AB$1,'ICE Prices'!$E$1:$AS$1,0))</f>
        <v>23.24794871794872</v>
      </c>
      <c r="AC18" s="220"/>
      <c r="AD18" s="222"/>
      <c r="AE18" s="148">
        <f t="shared" si="33"/>
        <v>35.940868863939251</v>
      </c>
      <c r="AF18" s="261">
        <f t="shared" si="34"/>
        <v>31.752845040922782</v>
      </c>
      <c r="AG18" s="259">
        <f>INDEX('ICE Prices'!$E$9:$AS$100,MATCH($C18,'ICE Prices'!$C$9:$C$100,0),MATCH(AG$1,'ICE Prices'!$E$1:$AS$1,0))</f>
        <v>2.2354838709677423</v>
      </c>
      <c r="AH18" s="259">
        <f>INDEX('ICE Prices'!$E$9:$AS$100,MATCH($C18,'ICE Prices'!$C$9:$C$100,0),MATCH(AH$1,'ICE Prices'!$E$1:$AS$1,0))</f>
        <v>2.4432258064516126</v>
      </c>
      <c r="AI18" s="259">
        <f>INDEX('ICE Prices'!$E$9:$AS$100,MATCH($C18,'ICE Prices'!$C$9:$C$100,0),MATCH(AI$1,'ICE Prices'!$E$1:$AS$1,0))</f>
        <v>1.4895161290322581</v>
      </c>
      <c r="AJ18" s="259">
        <f>INDEX('ICE Prices'!$E$9:$AS$100,MATCH($C18,'ICE Prices'!$C$9:$C$100,0),MATCH(AJ$1,'ICE Prices'!$E$1:$AS$1,0))</f>
        <v>2.1866129032258068</v>
      </c>
      <c r="AK18" s="259">
        <f>INDEX('ICE Prices'!$E$9:$AS$100,MATCH($C18,'ICE Prices'!$C$9:$C$100,0),MATCH(AK$1,'ICE Prices'!$E$1:$AS$1,0))</f>
        <v>1.9980000000000004</v>
      </c>
      <c r="AL18" s="261">
        <f t="shared" si="35"/>
        <v>2.2619904932488293</v>
      </c>
      <c r="AM18" s="260">
        <f>INDEX('ICE Prices'!$E$9:$AS$100,MATCH($C18,'ICE Prices'!$C$9:$C$100,0),MATCH(AM$1,'ICE Prices'!$E$1:$AS$1,0))</f>
        <v>1.5956451612903222</v>
      </c>
      <c r="AN18" s="259">
        <f>INDEX('ICE Prices'!$E$9:$AS$100,MATCH($C18,'ICE Prices'!$C$9:$C$100,0),MATCH(AN$1,'ICE Prices'!$E$1:$AS$1,0))</f>
        <v>2.2429032258064519</v>
      </c>
      <c r="AO18" s="259">
        <f>INDEX('ICE Prices'!$E$9:$AS$100,MATCH($C18,'ICE Prices'!$C$9:$C$100,0),MATCH(AO$1,'ICE Prices'!$E$1:$AS$1,0))</f>
        <v>2.2445161290322586</v>
      </c>
      <c r="AP18" s="259">
        <f>INDEX('ICE Prices'!$E$9:$AS$100,MATCH($C18,'ICE Prices'!$C$9:$C$100,0),MATCH(AP$1,'ICE Prices'!$E$1:$AS$1,0))</f>
        <v>3.3530645161290331</v>
      </c>
      <c r="AQ18" s="259">
        <f>INDEX('ICE Prices'!$E$9:$AS$100,MATCH($C18,'ICE Prices'!$C$9:$C$100,0),MATCH(AQ$1,'ICE Prices'!$E$1:$AS$1,0))</f>
        <v>0.97634153005464386</v>
      </c>
      <c r="AR18" s="149">
        <f t="shared" si="36"/>
        <v>2.3567095751962248</v>
      </c>
      <c r="AS18" s="262">
        <f t="shared" si="37"/>
        <v>2.2362018373496655</v>
      </c>
      <c r="AT18" s="263">
        <f t="shared" si="38"/>
        <v>2.3868365096578641</v>
      </c>
      <c r="AU18" s="262">
        <f t="shared" si="38"/>
        <v>2.2517473355318716</v>
      </c>
      <c r="AV18" s="263">
        <f t="shared" si="39"/>
        <v>2.2350570138401236</v>
      </c>
      <c r="AW18" s="262">
        <f t="shared" si="40"/>
        <v>3.7634349214864833</v>
      </c>
      <c r="AX18" s="263">
        <f t="shared" si="41"/>
        <v>2.2360813296118192</v>
      </c>
      <c r="AY18" s="262">
        <f t="shared" si="42"/>
        <v>2.1926382901181345</v>
      </c>
      <c r="AZ18" s="283">
        <f t="shared" si="5"/>
        <v>2.2445161290322586</v>
      </c>
      <c r="BA18" s="260">
        <f>INDEX('ICE Prices'!$E$9:$AS$100,MATCH($C18,'ICE Prices'!$C$9:$C$100,0),MATCH(BA$1,'ICE Prices'!$E$1:$AS$1,0))</f>
        <v>2.1959677419354837</v>
      </c>
      <c r="BB18" s="260">
        <f>INDEX('ICE Prices'!$E$9:$AS$100,MATCH($C18,'ICE Prices'!$C$9:$C$100,0),MATCH(BB$1,'ICE Prices'!$E$1:$AS$1,0))</f>
        <v>3.1522580645161287</v>
      </c>
      <c r="BC18" s="15"/>
      <c r="BD18" s="274"/>
      <c r="BE18" s="151"/>
      <c r="BF18" s="151"/>
      <c r="BG18" s="151"/>
      <c r="BH18" s="151"/>
      <c r="BI18" s="139"/>
      <c r="BJ18" s="266">
        <f t="shared" si="46"/>
        <v>2.2908641600083937</v>
      </c>
      <c r="BK18" s="266">
        <f t="shared" si="47"/>
        <v>3.41755222495074</v>
      </c>
      <c r="BL18" s="266">
        <f t="shared" si="48"/>
        <v>2.3776934836987165</v>
      </c>
      <c r="BM18" s="266">
        <f t="shared" si="49"/>
        <v>3.5470828325120305</v>
      </c>
      <c r="BN18" s="266">
        <f t="shared" si="50"/>
        <v>2.9082981752924701</v>
      </c>
      <c r="BO18" s="266"/>
      <c r="BP18" s="266">
        <f t="shared" si="51"/>
        <v>2.2209556060283959</v>
      </c>
      <c r="BQ18" s="292">
        <f t="shared" si="12"/>
        <v>2.2908641600083937</v>
      </c>
      <c r="BR18" s="292">
        <f t="shared" si="52"/>
        <v>2.321936768817872</v>
      </c>
      <c r="BS18" s="292">
        <f t="shared" si="53"/>
        <v>2.0297228135455749</v>
      </c>
      <c r="BT18" s="292">
        <f t="shared" si="54"/>
        <v>1.6259709738937289</v>
      </c>
      <c r="BU18" s="292">
        <f t="shared" si="55"/>
        <v>2.0043586734457435</v>
      </c>
      <c r="BV18" s="292">
        <f t="shared" si="56"/>
        <v>2.2319129032258069</v>
      </c>
      <c r="BW18" s="169"/>
      <c r="BX18" s="148">
        <v>31.080860215053765</v>
      </c>
      <c r="BY18" s="165">
        <v>27.040645161290325</v>
      </c>
      <c r="BZ18" s="165">
        <v>32.281505376344079</v>
      </c>
      <c r="CA18" s="165"/>
      <c r="CB18" s="165">
        <v>24.805376344086021</v>
      </c>
      <c r="CC18" s="165"/>
      <c r="CD18" s="165">
        <v>34.184600809125889</v>
      </c>
      <c r="CE18" s="165">
        <v>26.25623655913979</v>
      </c>
      <c r="CF18" s="165">
        <v>26.521505376344091</v>
      </c>
      <c r="CG18" s="170">
        <f>+CG17+1</f>
        <v>2028</v>
      </c>
      <c r="CH18" s="272">
        <f t="shared" si="18"/>
        <v>3.787694198326276</v>
      </c>
      <c r="CI18" s="272">
        <f t="shared" si="19"/>
        <v>3.4960439006928126</v>
      </c>
      <c r="CJ18" s="272">
        <f t="shared" si="20"/>
        <v>3.7263070551712545</v>
      </c>
      <c r="CK18" s="272">
        <f t="shared" si="21"/>
        <v>3.6810988825500583</v>
      </c>
      <c r="CL18" s="272">
        <f t="shared" si="22"/>
        <v>3.7263070551712545</v>
      </c>
      <c r="CM18" s="272">
        <f t="shared" si="23"/>
        <v>3.5719002181371096</v>
      </c>
      <c r="CN18" s="272">
        <f t="shared" si="24"/>
        <v>3.710488453904357</v>
      </c>
      <c r="CO18" s="171">
        <f t="shared" si="25"/>
        <v>2019</v>
      </c>
      <c r="CP18" s="173">
        <f t="shared" si="26"/>
        <v>43739</v>
      </c>
      <c r="CQ18" s="272">
        <f t="shared" si="27"/>
        <v>1.5454746174662071</v>
      </c>
      <c r="CR18" s="272">
        <f t="shared" si="28"/>
        <v>1.6259709738937289</v>
      </c>
      <c r="CS18" s="272">
        <f t="shared" si="29"/>
        <v>2.0398617165162736</v>
      </c>
      <c r="CT18" s="272">
        <f t="shared" si="29"/>
        <v>2.0143789871266531</v>
      </c>
      <c r="CU18" s="272">
        <f t="shared" si="29"/>
        <v>2.0398617165162736</v>
      </c>
      <c r="CV18" s="272">
        <f t="shared" si="30"/>
        <v>1.6679253397751004</v>
      </c>
      <c r="CW18" s="272">
        <f t="shared" si="31"/>
        <v>2.2141765199134258</v>
      </c>
      <c r="CX18" s="139"/>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39"/>
      <c r="EV18" s="139"/>
      <c r="EW18" s="139"/>
      <c r="EX18" s="139"/>
      <c r="EY18" s="139"/>
      <c r="EZ18" s="139"/>
      <c r="FA18" s="139"/>
      <c r="FB18" s="162"/>
      <c r="FC18" s="162"/>
      <c r="FD18" s="162"/>
      <c r="FE18" s="162"/>
      <c r="FF18" s="162"/>
      <c r="FG18" s="162"/>
      <c r="FH18" s="162"/>
      <c r="FI18" s="139"/>
      <c r="FJ18" s="139"/>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39"/>
      <c r="GH18" s="139"/>
      <c r="GI18" s="162"/>
      <c r="GJ18" s="162"/>
      <c r="GK18" s="162"/>
      <c r="GL18" s="162"/>
      <c r="GM18" s="162"/>
    </row>
    <row r="19" spans="1:195" s="138" customFormat="1" x14ac:dyDescent="0.2">
      <c r="A19" s="139"/>
      <c r="B19" s="189">
        <f t="shared" si="32"/>
        <v>43770</v>
      </c>
      <c r="C19" s="189">
        <f t="shared" si="44"/>
        <v>43799</v>
      </c>
      <c r="D19" s="190">
        <f t="shared" si="45"/>
        <v>43770</v>
      </c>
      <c r="E19" s="260">
        <f>INDEX('ICE Prices'!$E$9:$AS$100,MATCH($C19,'ICE Prices'!$C$9:$C$100,0),MATCH(E$1,'ICE Prices'!$E$1:$AS$1,0))</f>
        <v>36.901600000000009</v>
      </c>
      <c r="F19" s="257">
        <f>INDEX('ICE Prices'!$E$9:$AS$100,MATCH($C19,'ICE Prices'!$C$9:$C$100,0),MATCH(F$1,'ICE Prices'!$E$1:$AS$1,0))</f>
        <v>28.302</v>
      </c>
      <c r="G19" s="260">
        <f>INDEX('ICE Prices'!$E$9:$AS$100,MATCH($C19,'ICE Prices'!$C$9:$C$100,0),MATCH(G$1,'ICE Prices'!$E$1:$AS$1,0))</f>
        <v>37.440799999999996</v>
      </c>
      <c r="H19" s="257">
        <f>INDEX('ICE Prices'!$E$9:$AS$100,MATCH($C19,'ICE Prices'!$C$9:$C$100,0),MATCH(H$1,'ICE Prices'!$E$1:$AS$1,0))</f>
        <v>30.480999999999995</v>
      </c>
      <c r="I19" s="260">
        <f>INDEX('ICE Prices'!$E$9:$AS$100,MATCH($C19,'ICE Prices'!$C$9:$C$100,0),MATCH(I$1,'ICE Prices'!$E$1:$AS$1,0))</f>
        <v>36.912800000000004</v>
      </c>
      <c r="J19" s="257">
        <f>INDEX('ICE Prices'!$E$9:$AS$100,MATCH($C19,'ICE Prices'!$C$9:$C$100,0),MATCH(J$1,'ICE Prices'!$E$1:$AS$1,0))</f>
        <v>28.175750000000004</v>
      </c>
      <c r="K19" s="220"/>
      <c r="L19" s="157"/>
      <c r="M19" s="220"/>
      <c r="N19" s="157"/>
      <c r="O19" s="260">
        <f>INDEX('ICE Prices'!$E$9:$AS$100,MATCH($C19,'ICE Prices'!$C$9:$C$100,0),MATCH(O$1,'ICE Prices'!$E$1:$AS$1,0))</f>
        <v>35.283999999999999</v>
      </c>
      <c r="P19" s="257">
        <f>INDEX('ICE Prices'!$E$9:$AS$100,MATCH($C19,'ICE Prices'!$C$9:$C$100,0),MATCH(P$1,'ICE Prices'!$E$1:$AS$1,0))</f>
        <v>31.693749999999994</v>
      </c>
      <c r="Q19" s="256">
        <f>INDEX('ICE Prices'!$E$9:$AS$100,MATCH($C19,'ICE Prices'!$C$9:$C$100,0),MATCH(Q$1,'ICE Prices'!$E$1:$AS$1,0))</f>
        <v>33.808399999999999</v>
      </c>
      <c r="R19" s="256">
        <f>INDEX('ICE Prices'!$E$9:$AS$100,MATCH($C19,'ICE Prices'!$C$9:$C$100,0),MATCH(R$1,'ICE Prices'!$E$1:$AS$1,0))</f>
        <v>27.806250000000002</v>
      </c>
      <c r="S19" s="220"/>
      <c r="T19" s="157"/>
      <c r="U19" s="220"/>
      <c r="V19" s="157"/>
      <c r="W19" s="220"/>
      <c r="X19" s="157"/>
      <c r="Y19" s="220"/>
      <c r="Z19" s="157"/>
      <c r="AA19" s="256">
        <f>INDEX('ICE Prices'!$E$9:$AS$100,MATCH($C19,'ICE Prices'!$C$9:$C$100,0),MATCH(AA$1,'ICE Prices'!$E$1:$AS$1,0))</f>
        <v>36.824799999999996</v>
      </c>
      <c r="AB19" s="256">
        <f>INDEX('ICE Prices'!$E$9:$AS$100,MATCH($C19,'ICE Prices'!$C$9:$C$100,0),MATCH(AB$1,'ICE Prices'!$E$1:$AS$1,0))</f>
        <v>32.449999999999996</v>
      </c>
      <c r="AC19" s="220"/>
      <c r="AD19" s="222"/>
      <c r="AE19" s="148">
        <f t="shared" si="33"/>
        <v>39.034607515104831</v>
      </c>
      <c r="AF19" s="261">
        <f t="shared" si="34"/>
        <v>29.79533773362397</v>
      </c>
      <c r="AG19" s="259">
        <f>INDEX('ICE Prices'!$E$9:$AS$100,MATCH($C19,'ICE Prices'!$C$9:$C$100,0),MATCH(AG$1,'ICE Prices'!$E$1:$AS$1,0))</f>
        <v>2.5986666666666669</v>
      </c>
      <c r="AH19" s="259">
        <f>INDEX('ICE Prices'!$E$9:$AS$100,MATCH($C19,'ICE Prices'!$C$9:$C$100,0),MATCH(AH$1,'ICE Prices'!$E$1:$AS$1,0))</f>
        <v>2.7078333333333333</v>
      </c>
      <c r="AI19" s="259">
        <f>INDEX('ICE Prices'!$E$9:$AS$100,MATCH($C19,'ICE Prices'!$C$9:$C$100,0),MATCH(AI$1,'ICE Prices'!$E$1:$AS$1,0))</f>
        <v>2.1516666666666677</v>
      </c>
      <c r="AJ19" s="259">
        <f>INDEX('ICE Prices'!$E$9:$AS$100,MATCH($C19,'ICE Prices'!$C$9:$C$100,0),MATCH(AJ$1,'ICE Prices'!$E$1:$AS$1,0))</f>
        <v>2.8013333333333326</v>
      </c>
      <c r="AK19" s="259">
        <f>INDEX('ICE Prices'!$E$9:$AS$100,MATCH($C19,'ICE Prices'!$C$9:$C$100,0),MATCH(AK$1,'ICE Prices'!$E$1:$AS$1,0))</f>
        <v>2.6579999999999999</v>
      </c>
      <c r="AL19" s="261">
        <f t="shared" si="35"/>
        <v>2.9006364388039603</v>
      </c>
      <c r="AM19" s="260">
        <f>INDEX('ICE Prices'!$E$9:$AS$100,MATCH($C19,'ICE Prices'!$C$9:$C$100,0),MATCH(AM$1,'ICE Prices'!$E$1:$AS$1,0))</f>
        <v>2.1878333333333329</v>
      </c>
      <c r="AN19" s="259">
        <f>INDEX('ICE Prices'!$E$9:$AS$100,MATCH($C19,'ICE Prices'!$C$9:$C$100,0),MATCH(AN$1,'ICE Prices'!$E$1:$AS$1,0))</f>
        <v>2.8489999999999989</v>
      </c>
      <c r="AO19" s="259">
        <f>INDEX('ICE Prices'!$E$9:$AS$100,MATCH($C19,'ICE Prices'!$C$9:$C$100,0),MATCH(AO$1,'ICE Prices'!$E$1:$AS$1,0))</f>
        <v>2.8441666666666654</v>
      </c>
      <c r="AP19" s="259">
        <f>INDEX('ICE Prices'!$E$9:$AS$100,MATCH($C19,'ICE Prices'!$C$9:$C$100,0),MATCH(AP$1,'ICE Prices'!$E$1:$AS$1,0))</f>
        <v>4.1131666666666664</v>
      </c>
      <c r="AQ19" s="259">
        <f>INDEX('ICE Prices'!$E$9:$AS$100,MATCH($C19,'ICE Prices'!$C$9:$C$100,0),MATCH(AQ$1,'ICE Prices'!$E$1:$AS$1,0))</f>
        <v>0.97859453551912468</v>
      </c>
      <c r="AR19" s="149">
        <f t="shared" si="36"/>
        <v>3.0256339198154016</v>
      </c>
      <c r="AS19" s="262">
        <f t="shared" si="37"/>
        <v>2.8661348716469566</v>
      </c>
      <c r="AT19" s="263">
        <f t="shared" si="38"/>
        <v>3.0660338813575607</v>
      </c>
      <c r="AU19" s="262">
        <f t="shared" si="38"/>
        <v>2.8860924526487826</v>
      </c>
      <c r="AV19" s="263">
        <f t="shared" si="39"/>
        <v>2.8650844726468603</v>
      </c>
      <c r="AW19" s="262">
        <f t="shared" si="40"/>
        <v>4.7767731241429212</v>
      </c>
      <c r="AX19" s="263">
        <f t="shared" si="41"/>
        <v>2.865973271800788</v>
      </c>
      <c r="AY19" s="262">
        <f t="shared" si="42"/>
        <v>2.8094133256417644</v>
      </c>
      <c r="AZ19" s="283">
        <f t="shared" si="5"/>
        <v>2.8441666666666654</v>
      </c>
      <c r="BA19" s="260">
        <f>INDEX('ICE Prices'!$E$9:$AS$100,MATCH($C19,'ICE Prices'!$C$9:$C$100,0),MATCH(BA$1,'ICE Prices'!$E$1:$AS$1,0))</f>
        <v>2.8073333333333332</v>
      </c>
      <c r="BB19" s="260">
        <f>INDEX('ICE Prices'!$E$9:$AS$100,MATCH($C19,'ICE Prices'!$C$9:$C$100,0),MATCH(BB$1,'ICE Prices'!$E$1:$AS$1,0))</f>
        <v>3.3616666666666664</v>
      </c>
      <c r="BC19" s="15"/>
      <c r="BD19" s="274"/>
      <c r="BE19" s="151"/>
      <c r="BF19" s="151"/>
      <c r="BG19" s="151"/>
      <c r="BH19" s="151"/>
      <c r="BI19" s="139"/>
      <c r="BJ19" s="266">
        <f t="shared" si="46"/>
        <v>2.9003270501744742</v>
      </c>
      <c r="BK19" s="266">
        <f t="shared" si="47"/>
        <v>4.1900922702171624</v>
      </c>
      <c r="BL19" s="266">
        <f t="shared" si="48"/>
        <v>3.0102549125744744</v>
      </c>
      <c r="BM19" s="266">
        <f t="shared" si="49"/>
        <v>4.3489020126171631</v>
      </c>
      <c r="BN19" s="266">
        <f t="shared" si="50"/>
        <v>3.6123940613958183</v>
      </c>
      <c r="BO19" s="266"/>
      <c r="BP19" s="266">
        <f t="shared" si="51"/>
        <v>2.8442146855250252</v>
      </c>
      <c r="BQ19" s="292">
        <f t="shared" si="12"/>
        <v>2.9003270501744742</v>
      </c>
      <c r="BR19" s="292">
        <f t="shared" si="52"/>
        <v>2.946391307495837</v>
      </c>
      <c r="BS19" s="292">
        <f t="shared" si="53"/>
        <v>2.6988904096116801</v>
      </c>
      <c r="BT19" s="292">
        <f t="shared" si="54"/>
        <v>2.2203583793368793</v>
      </c>
      <c r="BU19" s="292">
        <f t="shared" si="55"/>
        <v>2.6656993763857781</v>
      </c>
      <c r="BV19" s="292">
        <f t="shared" si="56"/>
        <v>2.8466333333333327</v>
      </c>
      <c r="BW19" s="169"/>
      <c r="BX19" s="148">
        <v>33.072929264909853</v>
      </c>
      <c r="BY19" s="165">
        <v>34.34219278779473</v>
      </c>
      <c r="BZ19" s="165">
        <v>33.022934466019422</v>
      </c>
      <c r="CA19" s="165"/>
      <c r="CB19" s="165">
        <v>31.136152912621355</v>
      </c>
      <c r="CC19" s="165"/>
      <c r="CD19" s="165">
        <v>34.921146211560647</v>
      </c>
      <c r="CE19" s="165">
        <v>34.877073509015254</v>
      </c>
      <c r="CF19" s="165">
        <v>33.685566920943131</v>
      </c>
      <c r="CG19" s="170">
        <f t="shared" si="57"/>
        <v>2029</v>
      </c>
      <c r="CH19" s="272">
        <f t="shared" si="18"/>
        <v>4.1263613945052491</v>
      </c>
      <c r="CI19" s="272">
        <f t="shared" si="19"/>
        <v>3.8452342069782333</v>
      </c>
      <c r="CJ19" s="272">
        <f t="shared" si="20"/>
        <v>4.0790371809486912</v>
      </c>
      <c r="CK19" s="272">
        <f t="shared" si="21"/>
        <v>4.0297033139378753</v>
      </c>
      <c r="CL19" s="272">
        <f t="shared" si="22"/>
        <v>4.0790371809486912</v>
      </c>
      <c r="CM19" s="272">
        <f t="shared" si="23"/>
        <v>3.9274208833514699</v>
      </c>
      <c r="CN19" s="272">
        <f t="shared" si="24"/>
        <v>4.0599236913840695</v>
      </c>
      <c r="CO19" s="171">
        <f t="shared" si="25"/>
        <v>2019</v>
      </c>
      <c r="CP19" s="173">
        <f t="shared" si="26"/>
        <v>43770</v>
      </c>
      <c r="CQ19" s="272">
        <f t="shared" si="27"/>
        <v>2.2236990747379575</v>
      </c>
      <c r="CR19" s="272">
        <f t="shared" si="28"/>
        <v>2.2203583793368793</v>
      </c>
      <c r="CS19" s="272">
        <f t="shared" si="29"/>
        <v>2.7090293125823788</v>
      </c>
      <c r="CT19" s="272">
        <f t="shared" si="29"/>
        <v>2.6757196900666882</v>
      </c>
      <c r="CU19" s="272">
        <f t="shared" si="29"/>
        <v>2.7090293125823788</v>
      </c>
      <c r="CV19" s="272">
        <f t="shared" si="30"/>
        <v>2.2730882036189226</v>
      </c>
      <c r="CW19" s="272">
        <f t="shared" si="31"/>
        <v>2.8316136734967179</v>
      </c>
      <c r="CX19" s="139"/>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39"/>
      <c r="EV19" s="139"/>
      <c r="EW19" s="139"/>
      <c r="EX19" s="139"/>
      <c r="EY19" s="139"/>
      <c r="EZ19" s="139"/>
      <c r="FA19" s="139"/>
      <c r="FB19" s="162"/>
      <c r="FC19" s="162"/>
      <c r="FD19" s="162"/>
      <c r="FE19" s="162"/>
      <c r="FF19" s="162"/>
      <c r="FG19" s="162"/>
      <c r="FH19" s="162"/>
      <c r="FI19" s="139"/>
      <c r="FJ19" s="139"/>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39"/>
      <c r="GH19" s="139"/>
      <c r="GI19" s="162"/>
      <c r="GJ19" s="162"/>
      <c r="GK19" s="162"/>
      <c r="GL19" s="162"/>
      <c r="GM19" s="162"/>
    </row>
    <row r="20" spans="1:195" s="138" customFormat="1" x14ac:dyDescent="0.2">
      <c r="A20" s="139"/>
      <c r="B20" s="189">
        <f t="shared" si="32"/>
        <v>43800</v>
      </c>
      <c r="C20" s="189">
        <f t="shared" si="44"/>
        <v>43830</v>
      </c>
      <c r="D20" s="190">
        <f t="shared" si="45"/>
        <v>43800</v>
      </c>
      <c r="E20" s="260">
        <f>INDEX('ICE Prices'!$E$9:$AS$100,MATCH($C20,'ICE Prices'!$C$9:$C$100,0),MATCH(E$1,'ICE Prices'!$E$1:$AS$1,0))</f>
        <v>36.06</v>
      </c>
      <c r="F20" s="257">
        <f>INDEX('ICE Prices'!$E$9:$AS$100,MATCH($C20,'ICE Prices'!$C$9:$C$100,0),MATCH(F$1,'ICE Prices'!$E$1:$AS$1,0))</f>
        <v>32.683720930232568</v>
      </c>
      <c r="G20" s="260">
        <f>INDEX('ICE Prices'!$E$9:$AS$100,MATCH($C20,'ICE Prices'!$C$9:$C$100,0),MATCH(G$1,'ICE Prices'!$E$1:$AS$1,0))</f>
        <v>28.647200000000009</v>
      </c>
      <c r="H20" s="257">
        <f>INDEX('ICE Prices'!$E$9:$AS$100,MATCH($C20,'ICE Prices'!$C$9:$C$100,0),MATCH(H$1,'ICE Prices'!$E$1:$AS$1,0))</f>
        <v>27.853720930232559</v>
      </c>
      <c r="I20" s="260">
        <f>INDEX('ICE Prices'!$E$9:$AS$100,MATCH($C20,'ICE Prices'!$C$9:$C$100,0),MATCH(I$1,'ICE Prices'!$E$1:$AS$1,0))</f>
        <v>35.494399999999999</v>
      </c>
      <c r="J20" s="257">
        <f>INDEX('ICE Prices'!$E$9:$AS$100,MATCH($C20,'ICE Prices'!$C$9:$C$100,0),MATCH(J$1,'ICE Prices'!$E$1:$AS$1,0))</f>
        <v>32.404883720930243</v>
      </c>
      <c r="K20" s="220"/>
      <c r="L20" s="157"/>
      <c r="M20" s="220"/>
      <c r="N20" s="157"/>
      <c r="O20" s="260">
        <f>INDEX('ICE Prices'!$E$9:$AS$100,MATCH($C20,'ICE Prices'!$C$9:$C$100,0),MATCH(O$1,'ICE Prices'!$E$1:$AS$1,0))</f>
        <v>31.803199999999997</v>
      </c>
      <c r="P20" s="257">
        <f>INDEX('ICE Prices'!$E$9:$AS$100,MATCH($C20,'ICE Prices'!$C$9:$C$100,0),MATCH(P$1,'ICE Prices'!$E$1:$AS$1,0))</f>
        <v>30.116279069767451</v>
      </c>
      <c r="Q20" s="256">
        <f>INDEX('ICE Prices'!$E$9:$AS$100,MATCH($C20,'ICE Prices'!$C$9:$C$100,0),MATCH(Q$1,'ICE Prices'!$E$1:$AS$1,0))</f>
        <v>30.149600000000007</v>
      </c>
      <c r="R20" s="256">
        <f>INDEX('ICE Prices'!$E$9:$AS$100,MATCH($C20,'ICE Prices'!$C$9:$C$100,0),MATCH(R$1,'ICE Prices'!$E$1:$AS$1,0))</f>
        <v>27.753255813953487</v>
      </c>
      <c r="S20" s="220"/>
      <c r="T20" s="157"/>
      <c r="U20" s="220"/>
      <c r="V20" s="157"/>
      <c r="W20" s="220"/>
      <c r="X20" s="157"/>
      <c r="Y20" s="220"/>
      <c r="Z20" s="157"/>
      <c r="AA20" s="256">
        <f>INDEX('ICE Prices'!$E$9:$AS$100,MATCH($C20,'ICE Prices'!$C$9:$C$100,0),MATCH(AA$1,'ICE Prices'!$E$1:$AS$1,0))</f>
        <v>31.156800000000004</v>
      </c>
      <c r="AB20" s="256">
        <f>INDEX('ICE Prices'!$E$9:$AS$100,MATCH($C20,'ICE Prices'!$C$9:$C$100,0),MATCH(AB$1,'ICE Prices'!$E$1:$AS$1,0))</f>
        <v>27.780465116279071</v>
      </c>
      <c r="AC20" s="220"/>
      <c r="AD20" s="222"/>
      <c r="AE20" s="148">
        <f t="shared" si="33"/>
        <v>38.024377047948363</v>
      </c>
      <c r="AF20" s="261">
        <f t="shared" si="34"/>
        <v>34.714645600420788</v>
      </c>
      <c r="AG20" s="259">
        <f>INDEX('ICE Prices'!$E$9:$AS$100,MATCH($C20,'ICE Prices'!$C$9:$C$100,0),MATCH(AG$1,'ICE Prices'!$E$1:$AS$1,0))</f>
        <v>2.1930645161290316</v>
      </c>
      <c r="AH20" s="259">
        <f>INDEX('ICE Prices'!$E$9:$AS$100,MATCH($C20,'ICE Prices'!$C$9:$C$100,0),MATCH(AH$1,'ICE Prices'!$E$1:$AS$1,0))</f>
        <v>2.9856451612903219</v>
      </c>
      <c r="AI20" s="259">
        <f>INDEX('ICE Prices'!$E$9:$AS$100,MATCH($C20,'ICE Prices'!$C$9:$C$100,0),MATCH(AI$1,'ICE Prices'!$E$1:$AS$1,0))</f>
        <v>2.2558064516129028</v>
      </c>
      <c r="AJ20" s="259">
        <f>INDEX('ICE Prices'!$E$9:$AS$100,MATCH($C20,'ICE Prices'!$C$9:$C$100,0),MATCH(AJ$1,'ICE Prices'!$E$1:$AS$1,0))</f>
        <v>2.9245161290322588</v>
      </c>
      <c r="AK20" s="259">
        <f>INDEX('ICE Prices'!$E$9:$AS$100,MATCH($C20,'ICE Prices'!$C$9:$C$100,0),MATCH(AK$1,'ICE Prices'!$E$1:$AS$1,0))</f>
        <v>2.6559999999999997</v>
      </c>
      <c r="AL20" s="261">
        <f t="shared" si="35"/>
        <v>3.0392925895707514</v>
      </c>
      <c r="AM20" s="260">
        <f>INDEX('ICE Prices'!$E$9:$AS$100,MATCH($C20,'ICE Prices'!$C$9:$C$100,0),MATCH(AM$1,'ICE Prices'!$E$1:$AS$1,0))</f>
        <v>1.902903225806452</v>
      </c>
      <c r="AN20" s="259">
        <f>INDEX('ICE Prices'!$E$9:$AS$100,MATCH($C20,'ICE Prices'!$C$9:$C$100,0),MATCH(AN$1,'ICE Prices'!$E$1:$AS$1,0))</f>
        <v>2.9408064516129024</v>
      </c>
      <c r="AO20" s="259">
        <f>INDEX('ICE Prices'!$E$9:$AS$100,MATCH($C20,'ICE Prices'!$C$9:$C$100,0),MATCH(AO$1,'ICE Prices'!$E$1:$AS$1,0))</f>
        <v>2.9279032258064519</v>
      </c>
      <c r="AP20" s="259">
        <f>INDEX('ICE Prices'!$E$9:$AS$100,MATCH($C20,'ICE Prices'!$C$9:$C$100,0),MATCH(AP$1,'ICE Prices'!$E$1:$AS$1,0))</f>
        <v>3.2008064516129022</v>
      </c>
      <c r="AQ20" s="259">
        <f>INDEX('ICE Prices'!$E$9:$AS$100,MATCH($C20,'ICE Prices'!$C$9:$C$100,0),MATCH(AQ$1,'ICE Prices'!$E$1:$AS$1,0))</f>
        <v>0.97636448087431604</v>
      </c>
      <c r="AR20" s="149">
        <f t="shared" si="36"/>
        <v>3.1849474923475403</v>
      </c>
      <c r="AS20" s="262">
        <f t="shared" si="37"/>
        <v>2.9974925118140856</v>
      </c>
      <c r="AT20" s="263">
        <f t="shared" si="38"/>
        <v>3.2345912901583067</v>
      </c>
      <c r="AU20" s="262">
        <f t="shared" si="38"/>
        <v>3.0183429068946075</v>
      </c>
      <c r="AV20" s="263">
        <f t="shared" si="39"/>
        <v>2.9981875249834364</v>
      </c>
      <c r="AW20" s="262">
        <f t="shared" si="40"/>
        <v>3.449315847438136</v>
      </c>
      <c r="AX20" s="263">
        <f t="shared" si="41"/>
        <v>2.9972939366228428</v>
      </c>
      <c r="AY20" s="262">
        <f t="shared" si="42"/>
        <v>2.9344448885944119</v>
      </c>
      <c r="AZ20" s="283">
        <f t="shared" si="5"/>
        <v>2.9279032258064519</v>
      </c>
      <c r="BA20" s="260">
        <f>INDEX('ICE Prices'!$E$9:$AS$100,MATCH($C20,'ICE Prices'!$C$9:$C$100,0),MATCH(BA$1,'ICE Prices'!$E$1:$AS$1,0))</f>
        <v>2.8809677419354833</v>
      </c>
      <c r="BB20" s="260">
        <f>INDEX('ICE Prices'!$E$9:$AS$100,MATCH($C20,'ICE Prices'!$C$9:$C$100,0),MATCH(BB$1,'ICE Prices'!$E$1:$AS$1,0))</f>
        <v>3.3787096774193555</v>
      </c>
      <c r="BC20" s="15"/>
      <c r="BD20" s="274"/>
      <c r="BE20" s="151"/>
      <c r="BF20" s="151"/>
      <c r="BG20" s="151"/>
      <c r="BH20" s="151"/>
      <c r="BI20" s="139"/>
      <c r="BJ20" s="266">
        <f t="shared" si="46"/>
        <v>2.9854338284444069</v>
      </c>
      <c r="BK20" s="266">
        <f t="shared" si="47"/>
        <v>3.2628026929697147</v>
      </c>
      <c r="BL20" s="266">
        <f t="shared" si="48"/>
        <v>3.0985872231024718</v>
      </c>
      <c r="BM20" s="266">
        <f t="shared" si="49"/>
        <v>3.3864683198858438</v>
      </c>
      <c r="BN20" s="266">
        <f t="shared" si="50"/>
        <v>3.1833230161006094</v>
      </c>
      <c r="BO20" s="266"/>
      <c r="BP20" s="266">
        <f t="shared" si="51"/>
        <v>2.9691085268501052</v>
      </c>
      <c r="BQ20" s="292">
        <f t="shared" si="12"/>
        <v>2.9854338284444069</v>
      </c>
      <c r="BR20" s="292">
        <f t="shared" si="52"/>
        <v>3.0409784391727488</v>
      </c>
      <c r="BS20" s="292">
        <f t="shared" si="53"/>
        <v>2.6968626290175401</v>
      </c>
      <c r="BT20" s="292">
        <f t="shared" si="54"/>
        <v>1.9343701152328134</v>
      </c>
      <c r="BU20" s="292">
        <f t="shared" si="55"/>
        <v>2.6636953136495962</v>
      </c>
      <c r="BV20" s="292">
        <f t="shared" si="56"/>
        <v>2.9698161290322589</v>
      </c>
      <c r="BW20" s="169"/>
      <c r="BX20" s="148">
        <v>34.498924731182797</v>
      </c>
      <c r="BY20" s="165">
        <v>28.280322580645166</v>
      </c>
      <c r="BZ20" s="165">
        <v>34.065913978494628</v>
      </c>
      <c r="CA20" s="165"/>
      <c r="CB20" s="165">
        <v>29.041612903225808</v>
      </c>
      <c r="CC20" s="165"/>
      <c r="CD20" s="165">
        <v>36.494071109844214</v>
      </c>
      <c r="CE20" s="165">
        <v>29.595698924731185</v>
      </c>
      <c r="CF20" s="165">
        <v>31.023225806451613</v>
      </c>
      <c r="CG20" s="170">
        <f t="shared" si="57"/>
        <v>2030</v>
      </c>
      <c r="CH20" s="272">
        <f t="shared" si="18"/>
        <v>4.2716017472456258</v>
      </c>
      <c r="CI20" s="272">
        <f t="shared" si="19"/>
        <v>3.9985617482808511</v>
      </c>
      <c r="CJ20" s="272">
        <f t="shared" si="20"/>
        <v>4.2339279534741117</v>
      </c>
      <c r="CK20" s="272">
        <f t="shared" si="21"/>
        <v>4.1827824124822213</v>
      </c>
      <c r="CL20" s="272">
        <f t="shared" si="22"/>
        <v>4.2339279534741117</v>
      </c>
      <c r="CM20" s="272">
        <f t="shared" si="23"/>
        <v>4.0835280504130678</v>
      </c>
      <c r="CN20" s="272">
        <f t="shared" si="24"/>
        <v>4.2133675812961071</v>
      </c>
      <c r="CO20" s="171">
        <f t="shared" si="25"/>
        <v>2019</v>
      </c>
      <c r="CP20" s="173">
        <f t="shared" si="26"/>
        <v>43800</v>
      </c>
      <c r="CQ20" s="272">
        <f t="shared" si="27"/>
        <v>2.3303668868307925</v>
      </c>
      <c r="CR20" s="272">
        <f t="shared" si="28"/>
        <v>1.9343701152328134</v>
      </c>
      <c r="CS20" s="272">
        <f t="shared" si="29"/>
        <v>2.7070015319882388</v>
      </c>
      <c r="CT20" s="272">
        <f t="shared" si="29"/>
        <v>2.6737156273305058</v>
      </c>
      <c r="CU20" s="272">
        <f t="shared" si="29"/>
        <v>2.7070015319882388</v>
      </c>
      <c r="CV20" s="272">
        <f t="shared" si="30"/>
        <v>1.9819153501128721</v>
      </c>
      <c r="CW20" s="272">
        <f t="shared" si="31"/>
        <v>2.9553408688552216</v>
      </c>
      <c r="CX20" s="139"/>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39"/>
      <c r="EV20" s="139"/>
      <c r="EW20" s="139"/>
      <c r="EX20" s="139"/>
      <c r="EY20" s="139"/>
      <c r="EZ20" s="139"/>
      <c r="FA20" s="139"/>
      <c r="FB20" s="162"/>
      <c r="FC20" s="162"/>
      <c r="FD20" s="162"/>
      <c r="FE20" s="162"/>
      <c r="FF20" s="162"/>
      <c r="FG20" s="162"/>
      <c r="FH20" s="162"/>
      <c r="FI20" s="139"/>
      <c r="FJ20" s="139"/>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39"/>
      <c r="GH20" s="139"/>
      <c r="GI20" s="162"/>
      <c r="GJ20" s="162"/>
      <c r="GK20" s="162"/>
      <c r="GL20" s="162"/>
      <c r="GM20" s="162"/>
    </row>
    <row r="21" spans="1:195" s="138" customFormat="1" x14ac:dyDescent="0.2">
      <c r="A21" s="139"/>
      <c r="B21" s="189">
        <f t="shared" si="32"/>
        <v>43831</v>
      </c>
      <c r="C21" s="189">
        <f t="shared" si="44"/>
        <v>43861</v>
      </c>
      <c r="D21" s="190">
        <f t="shared" si="45"/>
        <v>43831</v>
      </c>
      <c r="E21" s="260">
        <f>INDEX('ICE Prices'!$E$9:$AS$100,MATCH($C21,'ICE Prices'!$C$9:$C$100,0),MATCH(E$1,'ICE Prices'!$E$1:$AS$1,0))</f>
        <v>26.374615384615399</v>
      </c>
      <c r="F21" s="257">
        <f>INDEX('ICE Prices'!$E$9:$AS$100,MATCH($C21,'ICE Prices'!$C$9:$C$100,0),MATCH(F$1,'ICE Prices'!$E$1:$AS$1,0))</f>
        <v>21.684146341463421</v>
      </c>
      <c r="G21" s="260">
        <f>INDEX('ICE Prices'!$E$9:$AS$100,MATCH($C21,'ICE Prices'!$C$9:$C$100,0),MATCH(G$1,'ICE Prices'!$E$1:$AS$1,0))</f>
        <v>17.691923076923068</v>
      </c>
      <c r="H21" s="257">
        <f>INDEX('ICE Prices'!$E$9:$AS$100,MATCH($C21,'ICE Prices'!$C$9:$C$100,0),MATCH(H$1,'ICE Prices'!$E$1:$AS$1,0))</f>
        <v>21.969512195121954</v>
      </c>
      <c r="I21" s="260">
        <f>INDEX('ICE Prices'!$E$9:$AS$100,MATCH($C21,'ICE Prices'!$C$9:$C$100,0),MATCH(I$1,'ICE Prices'!$E$1:$AS$1,0))</f>
        <v>24.807692307692303</v>
      </c>
      <c r="J21" s="257">
        <f>INDEX('ICE Prices'!$E$9:$AS$100,MATCH($C21,'ICE Prices'!$C$9:$C$100,0),MATCH(J$1,'ICE Prices'!$E$1:$AS$1,0))</f>
        <v>21.249756097560969</v>
      </c>
      <c r="K21" s="220"/>
      <c r="L21" s="157"/>
      <c r="M21" s="220"/>
      <c r="N21" s="157"/>
      <c r="O21" s="260">
        <f>INDEX('ICE Prices'!$E$9:$AS$100,MATCH($C21,'ICE Prices'!$C$9:$C$100,0),MATCH(O$1,'ICE Prices'!$E$1:$AS$1,0))</f>
        <v>23.846153846153847</v>
      </c>
      <c r="P21" s="257">
        <f>INDEX('ICE Prices'!$E$9:$AS$100,MATCH($C21,'ICE Prices'!$C$9:$C$100,0),MATCH(P$1,'ICE Prices'!$E$1:$AS$1,0))</f>
        <v>24.609756097560979</v>
      </c>
      <c r="Q21" s="260">
        <f>INDEX('ICE Prices'!$E$9:$AS$100,MATCH($C21,'ICE Prices'!$C$9:$C$100,0),MATCH(Q$1,'ICE Prices'!$E$1:$AS$1,0))</f>
        <v>18.655769230769224</v>
      </c>
      <c r="R21" s="257">
        <f>INDEX('ICE Prices'!$E$9:$AS$100,MATCH($C21,'ICE Prices'!$C$9:$C$100,0),MATCH(R$1,'ICE Prices'!$E$1:$AS$1,0))</f>
        <v>22.573902439024398</v>
      </c>
      <c r="S21" s="220"/>
      <c r="T21" s="157"/>
      <c r="U21" s="220"/>
      <c r="V21" s="157"/>
      <c r="W21" s="220"/>
      <c r="X21" s="157"/>
      <c r="Y21" s="220"/>
      <c r="Z21" s="157"/>
      <c r="AA21" s="256">
        <f>INDEX('ICE Prices'!$E$9:$AS$100,MATCH($C21,'ICE Prices'!$C$9:$C$100,0),MATCH(AA$1,'ICE Prices'!$E$1:$AS$1,0))</f>
        <v>23.200000000000006</v>
      </c>
      <c r="AB21" s="256">
        <f>INDEX('ICE Prices'!$E$9:$AS$100,MATCH($C21,'ICE Prices'!$C$9:$C$100,0),MATCH(AB$1,'ICE Prices'!$E$1:$AS$1,0))</f>
        <v>24.673414634146347</v>
      </c>
      <c r="AC21" s="220"/>
      <c r="AD21" s="222"/>
      <c r="AE21" s="148">
        <f t="shared" ref="AE21:AE35" si="58">($AE36/$I36)*$I21</f>
        <v>25.415472529767008</v>
      </c>
      <c r="AF21" s="261">
        <f t="shared" ref="AF21:AF35" si="59">($AE36/$I36)*$J21</f>
        <v>21.770368064196987</v>
      </c>
      <c r="AG21" s="259">
        <f>INDEX('ICE Prices'!$E$9:$AS$100,MATCH($C21,'ICE Prices'!$C$9:$C$100,0),MATCH(AG$1,'ICE Prices'!$E$1:$AS$1,0))</f>
        <v>2.0054838709677423</v>
      </c>
      <c r="AH21" s="259">
        <f>INDEX('ICE Prices'!$E$9:$AS$100,MATCH($C21,'ICE Prices'!$C$9:$C$100,0),MATCH(AH$1,'ICE Prices'!$E$1:$AS$1,0))</f>
        <v>2.2611290322580651</v>
      </c>
      <c r="AI21" s="259">
        <f>INDEX('ICE Prices'!$E$9:$AS$100,MATCH($C21,'ICE Prices'!$C$9:$C$100,0),MATCH(AI$1,'ICE Prices'!$E$1:$AS$1,0))</f>
        <v>1.7601612903225803</v>
      </c>
      <c r="AJ21" s="259">
        <f>INDEX('ICE Prices'!$E$9:$AS$100,MATCH($C21,'ICE Prices'!$C$9:$C$100,0),MATCH(AJ$1,'ICE Prices'!$E$1:$AS$1,0))</f>
        <v>2.1695161290322584</v>
      </c>
      <c r="AK21" s="259">
        <f>INDEX('ICE Prices'!$E$9:$AS$100,MATCH($C21,'ICE Prices'!$C$9:$C$100,0),MATCH(AK$1,'ICE Prices'!$E$1:$AS$1,0))</f>
        <v>2.0456451612903224</v>
      </c>
      <c r="AL21" s="261">
        <f t="shared" ref="AL21:AL35" si="60">($AL36/$AJ36)*$AJ21</f>
        <v>2.2849272739291386</v>
      </c>
      <c r="AM21" s="260">
        <f>INDEX('ICE Prices'!$E$9:$AS$100,MATCH($C21,'ICE Prices'!$C$9:$C$100,0),MATCH(AM$1,'ICE Prices'!$E$1:$AS$1,0))</f>
        <v>1.7435483870967738</v>
      </c>
      <c r="AN21" s="259">
        <f>INDEX('ICE Prices'!$E$9:$AS$100,MATCH($C21,'ICE Prices'!$C$9:$C$100,0),MATCH(AN$1,'ICE Prices'!$E$1:$AS$1,0))</f>
        <v>2.1851612903225806</v>
      </c>
      <c r="AO21" s="259">
        <f>INDEX('ICE Prices'!$E$9:$AS$100,MATCH($C21,'ICE Prices'!$C$9:$C$100,0),MATCH(AO$1,'ICE Prices'!$E$1:$AS$1,0))</f>
        <v>2.1737096774193554</v>
      </c>
      <c r="AP21" s="259">
        <f>INDEX('ICE Prices'!$E$9:$AS$100,MATCH($C21,'ICE Prices'!$C$9:$C$100,0),MATCH(AP$1,'ICE Prices'!$E$1:$AS$1,0))</f>
        <v>2.2664516129032255</v>
      </c>
      <c r="AQ21" s="259">
        <f>INDEX('ICE Prices'!$E$9:$AS$100,MATCH($C21,'ICE Prices'!$C$9:$C$100,0),MATCH(AQ$1,'ICE Prices'!$E$1:$AS$1,0))</f>
        <v>1.4379999999999999</v>
      </c>
      <c r="AR21" s="149">
        <f t="shared" ref="AR21:AR32" si="61">(AR36/$AJ36)*AJ21</f>
        <v>2.4086074762030676</v>
      </c>
      <c r="AS21" s="262">
        <f t="shared" ref="AS21:AS32" si="62">(AS36/$AJ36)*AJ21</f>
        <v>2.2428706702802752</v>
      </c>
      <c r="AT21" s="263">
        <f t="shared" ref="AT21:AU32" si="63">(AT36/$AJ36)*$AJ21</f>
        <v>2.4086074762030676</v>
      </c>
      <c r="AU21" s="262">
        <f t="shared" si="63"/>
        <v>2.1913891195134854</v>
      </c>
      <c r="AV21" s="263">
        <f t="shared" ref="AV21:AV32" si="64">(AV36/$AJ36)*AJ21</f>
        <v>2.2137955975674251</v>
      </c>
      <c r="AW21" s="262">
        <f t="shared" ref="AW21:AW35" si="65">(AW36/$AP36)*$AP21</f>
        <v>2.6615843424811199</v>
      </c>
      <c r="AX21" s="263">
        <f t="shared" ref="AX21:AX32" si="66">(AX36/$AJ36)*AJ21</f>
        <v>2.1761847236911689</v>
      </c>
      <c r="AY21" s="262">
        <f t="shared" ref="AY21:AY32" si="67">(AY36/$AJ36)*AJ21</f>
        <v>2.1428417503966162</v>
      </c>
      <c r="AZ21" s="283">
        <f t="shared" si="5"/>
        <v>2.1737096774193554</v>
      </c>
      <c r="BA21" s="260">
        <f>INDEX('ICE Prices'!$E$9:$AS$100,MATCH($C21,'ICE Prices'!$C$9:$C$100,0),MATCH(BA$1,'ICE Prices'!$E$1:$AS$1,0))</f>
        <v>2.1283870967741931</v>
      </c>
      <c r="BB21" s="260">
        <f>INDEX('ICE Prices'!$E$9:$AS$100,MATCH($C21,'ICE Prices'!$C$9:$C$100,0),MATCH(BB$1,'ICE Prices'!$E$1:$AS$1,0))</f>
        <v>2.9588709677419347</v>
      </c>
      <c r="BC21" s="15"/>
      <c r="BD21" s="274"/>
      <c r="BE21" s="151"/>
      <c r="BF21" s="151"/>
      <c r="BG21" s="151"/>
      <c r="BH21" s="151"/>
      <c r="BI21" s="139"/>
      <c r="BJ21" s="266">
        <f t="shared" si="46"/>
        <v>2.2188990704536593</v>
      </c>
      <c r="BK21" s="266">
        <f t="shared" ref="BK21:BK23" si="68">AP21*(1/(1-BK$2))+BK$3</f>
        <v>2.3131585841073536</v>
      </c>
      <c r="BL21" s="266">
        <f t="shared" ref="BL21:BL23" si="69">(AO21+BL$3)*BL$5+((1/(1-BL$2)-1)*AO21+BL$4*AO21)</f>
        <v>2.3030009296278533</v>
      </c>
      <c r="BM21" s="266">
        <f t="shared" ref="BM21:BM23" si="70">(AP21+BM$3)*BM$5+((1/(1-BM$2)-1)*AP21+BM$4*AP21)</f>
        <v>2.4008328626363862</v>
      </c>
      <c r="BN21" s="266">
        <f t="shared" ref="BN21:BN23" si="71">(BJ21+BK21+BL21+BM21)/4</f>
        <v>2.3089728617063132</v>
      </c>
      <c r="BO21" s="266"/>
      <c r="BP21" s="266">
        <f t="shared" ref="BP21:BP23" si="72">AJ21*(1/(1-BP$2))+BP$3</f>
        <v>2.2036213525623629</v>
      </c>
      <c r="BQ21" s="292">
        <f t="shared" ref="BQ21:BQ23" si="73">AO21*(1/(1-BQ$2))+BQ$3</f>
        <v>2.2188990704536593</v>
      </c>
      <c r="BR21" s="292">
        <f t="shared" ref="BR21:BR23" si="74">AN21*(1/(1-BR$2))+BR$3</f>
        <v>2.26244591649824</v>
      </c>
      <c r="BS21" s="292">
        <f t="shared" ref="BS21:BS23" si="75">AK21*(1/(1-BS$2))+BS$3</f>
        <v>2.0780297802801604</v>
      </c>
      <c r="BT21" s="292">
        <f t="shared" ref="BT21:BT23" si="76">AM21*(1/(1-BT$2))+BT$3</f>
        <v>1.7744234739503901</v>
      </c>
      <c r="BU21" s="292">
        <f t="shared" ref="BU21:BU23" si="77">AK21*(1/(1-BU$2))+BU$3</f>
        <v>2.0521006195963993</v>
      </c>
      <c r="BV21" s="292">
        <f t="shared" ref="BV21:BV23" si="78">AJ21*(1/(1-BV$2))+BV$3</f>
        <v>2.2148161290322586</v>
      </c>
      <c r="BW21" s="169"/>
      <c r="BX21" s="148">
        <v>24.306774193548399</v>
      </c>
      <c r="BY21" s="165">
        <v>19.577741935483868</v>
      </c>
      <c r="BZ21" s="165">
        <v>23.239139784946232</v>
      </c>
      <c r="CA21" s="165"/>
      <c r="CB21" s="165">
        <v>20.383118279569892</v>
      </c>
      <c r="CC21" s="165"/>
      <c r="CD21" s="165">
        <v>23.808490991182374</v>
      </c>
      <c r="CE21" s="165">
        <v>23.849569892473127</v>
      </c>
      <c r="CF21" s="165">
        <v>24.182795698924732</v>
      </c>
      <c r="CG21" s="170">
        <f t="shared" si="57"/>
        <v>2031</v>
      </c>
      <c r="CH21" s="272">
        <f t="shared" si="18"/>
        <v>4.3904236436855024</v>
      </c>
      <c r="CI21" s="272">
        <f t="shared" si="19"/>
        <v>4.1180220385338293</v>
      </c>
      <c r="CJ21" s="272">
        <f t="shared" si="20"/>
        <v>4.3545998641025205</v>
      </c>
      <c r="CK21" s="272">
        <f t="shared" si="21"/>
        <v>4.3020428887355067</v>
      </c>
      <c r="CL21" s="272">
        <f t="shared" si="22"/>
        <v>4.3545998641025205</v>
      </c>
      <c r="CM21" s="272">
        <f t="shared" si="23"/>
        <v>4.2051539979063657</v>
      </c>
      <c r="CN21" s="272">
        <f t="shared" si="24"/>
        <v>4.3329123190965717</v>
      </c>
      <c r="CO21" s="171">
        <f t="shared" si="25"/>
        <v>2020</v>
      </c>
      <c r="CP21" s="173">
        <f t="shared" ref="CP21:CP26" si="79">+B21</f>
        <v>43831</v>
      </c>
      <c r="CQ21" s="272">
        <f t="shared" si="27"/>
        <v>1.8226897780626654</v>
      </c>
      <c r="CR21" s="272">
        <f t="shared" si="28"/>
        <v>1.7744234739503901</v>
      </c>
      <c r="CS21" s="272">
        <f t="shared" si="29"/>
        <v>2.0881686832508595</v>
      </c>
      <c r="CT21" s="272">
        <f t="shared" si="29"/>
        <v>2.0621209332773094</v>
      </c>
      <c r="CU21" s="272">
        <f t="shared" si="29"/>
        <v>2.0881686832508595</v>
      </c>
      <c r="CV21" s="272">
        <f t="shared" si="30"/>
        <v>1.8190690875334921</v>
      </c>
      <c r="CW21" s="272">
        <f t="shared" si="31"/>
        <v>2.1970041874570696</v>
      </c>
      <c r="CX21" s="139"/>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39"/>
      <c r="EV21" s="139"/>
      <c r="EW21" s="139"/>
      <c r="EX21" s="139"/>
      <c r="EY21" s="139"/>
      <c r="EZ21" s="139"/>
      <c r="FA21" s="139"/>
      <c r="FB21" s="162"/>
      <c r="FC21" s="162"/>
      <c r="FD21" s="162"/>
      <c r="FE21" s="162"/>
      <c r="FF21" s="162"/>
      <c r="FG21" s="162"/>
      <c r="FH21" s="162"/>
      <c r="FI21" s="139"/>
      <c r="FJ21" s="139"/>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39"/>
      <c r="GH21" s="139"/>
      <c r="GI21" s="162"/>
      <c r="GJ21" s="162"/>
      <c r="GK21" s="162"/>
      <c r="GL21" s="162"/>
      <c r="GM21" s="162"/>
    </row>
    <row r="22" spans="1:195" s="138" customFormat="1" x14ac:dyDescent="0.2">
      <c r="A22" s="139"/>
      <c r="B22" s="189">
        <f t="shared" si="32"/>
        <v>43862</v>
      </c>
      <c r="C22" s="189">
        <f t="shared" si="44"/>
        <v>43890</v>
      </c>
      <c r="D22" s="190">
        <f t="shared" si="45"/>
        <v>43862</v>
      </c>
      <c r="E22" s="260">
        <f>INDEX('ICE Prices'!$E$9:$AS$100,MATCH($C22,'ICE Prices'!$C$9:$C$100,0),MATCH(E$1,'ICE Prices'!$E$1:$AS$1,0))</f>
        <v>21.462800000000005</v>
      </c>
      <c r="F22" s="257">
        <f>INDEX('ICE Prices'!$E$9:$AS$100,MATCH($C22,'ICE Prices'!$C$9:$C$100,0),MATCH(F$1,'ICE Prices'!$E$1:$AS$1,0))</f>
        <v>17.501891891891884</v>
      </c>
      <c r="G22" s="260">
        <f>INDEX('ICE Prices'!$E$9:$AS$100,MATCH($C22,'ICE Prices'!$C$9:$C$100,0),MATCH(G$1,'ICE Prices'!$E$1:$AS$1,0))</f>
        <v>16.281999999999996</v>
      </c>
      <c r="H22" s="257">
        <f>INDEX('ICE Prices'!$E$9:$AS$100,MATCH($C22,'ICE Prices'!$C$9:$C$100,0),MATCH(H$1,'ICE Prices'!$E$1:$AS$1,0))</f>
        <v>17.554324324324327</v>
      </c>
      <c r="I22" s="260">
        <f>INDEX('ICE Prices'!$E$9:$AS$100,MATCH($C22,'ICE Prices'!$C$9:$C$100,0),MATCH(I$1,'ICE Prices'!$E$1:$AS$1,0))</f>
        <v>17.841999999999999</v>
      </c>
      <c r="J22" s="257">
        <f>INDEX('ICE Prices'!$E$9:$AS$100,MATCH($C22,'ICE Prices'!$C$9:$C$100,0),MATCH(J$1,'ICE Prices'!$E$1:$AS$1,0))</f>
        <v>14.373783783783788</v>
      </c>
      <c r="K22" s="220"/>
      <c r="L22" s="157"/>
      <c r="M22" s="220"/>
      <c r="N22" s="157"/>
      <c r="O22" s="260">
        <f>INDEX('ICE Prices'!$E$9:$AS$100,MATCH($C22,'ICE Prices'!$C$9:$C$100,0),MATCH(O$1,'ICE Prices'!$E$1:$AS$1,0))</f>
        <v>20.9</v>
      </c>
      <c r="P22" s="257">
        <f>INDEX('ICE Prices'!$E$9:$AS$100,MATCH($C22,'ICE Prices'!$C$9:$C$100,0),MATCH(P$1,'ICE Prices'!$E$1:$AS$1,0))</f>
        <v>17.540540540540537</v>
      </c>
      <c r="Q22" s="260">
        <f>INDEX('ICE Prices'!$E$9:$AS$100,MATCH($C22,'ICE Prices'!$C$9:$C$100,0),MATCH(Q$1,'ICE Prices'!$E$1:$AS$1,0))</f>
        <v>15.356799999999998</v>
      </c>
      <c r="R22" s="257">
        <f>INDEX('ICE Prices'!$E$9:$AS$100,MATCH($C22,'ICE Prices'!$C$9:$C$100,0),MATCH(R$1,'ICE Prices'!$E$1:$AS$1,0))</f>
        <v>16.554324324324327</v>
      </c>
      <c r="S22" s="220"/>
      <c r="T22" s="157"/>
      <c r="U22" s="220"/>
      <c r="V22" s="157"/>
      <c r="W22" s="220"/>
      <c r="X22" s="157"/>
      <c r="Y22" s="220"/>
      <c r="Z22" s="157"/>
      <c r="AA22" s="256">
        <f>INDEX('ICE Prices'!$E$9:$AS$100,MATCH($C22,'ICE Prices'!$C$9:$C$100,0),MATCH(AA$1,'ICE Prices'!$E$1:$AS$1,0))</f>
        <v>23.07</v>
      </c>
      <c r="AB22" s="256">
        <f>INDEX('ICE Prices'!$E$9:$AS$100,MATCH($C22,'ICE Prices'!$C$9:$C$100,0),MATCH(AB$1,'ICE Prices'!$E$1:$AS$1,0))</f>
        <v>21.480000000000008</v>
      </c>
      <c r="AC22" s="220"/>
      <c r="AD22" s="222"/>
      <c r="AE22" s="148">
        <f t="shared" si="58"/>
        <v>19.281582655791052</v>
      </c>
      <c r="AF22" s="261">
        <f t="shared" si="59"/>
        <v>15.533533241984989</v>
      </c>
      <c r="AG22" s="259">
        <f>INDEX('ICE Prices'!$E$9:$AS$100,MATCH($C22,'ICE Prices'!$C$9:$C$100,0),MATCH(AG$1,'ICE Prices'!$E$1:$AS$1,0))</f>
        <v>1.8751724137931034</v>
      </c>
      <c r="AH22" s="259">
        <f>INDEX('ICE Prices'!$E$9:$AS$100,MATCH($C22,'ICE Prices'!$C$9:$C$100,0),MATCH(AH$1,'ICE Prices'!$E$1:$AS$1,0))</f>
        <v>1.8608620689655173</v>
      </c>
      <c r="AI22" s="259">
        <f>INDEX('ICE Prices'!$E$9:$AS$100,MATCH($C22,'ICE Prices'!$C$9:$C$100,0),MATCH(AI$1,'ICE Prices'!$E$1:$AS$1,0))</f>
        <v>1.565517241379311</v>
      </c>
      <c r="AJ22" s="259">
        <f>INDEX('ICE Prices'!$E$9:$AS$100,MATCH($C22,'ICE Prices'!$C$9:$C$100,0),MATCH(AJ$1,'ICE Prices'!$E$1:$AS$1,0))</f>
        <v>1.7241379310344831</v>
      </c>
      <c r="AK22" s="259">
        <f>INDEX('ICE Prices'!$E$9:$AS$100,MATCH($C22,'ICE Prices'!$C$9:$C$100,0),MATCH(AK$1,'ICE Prices'!$E$1:$AS$1,0))</f>
        <v>1.660714285714286</v>
      </c>
      <c r="AL22" s="261">
        <f t="shared" si="60"/>
        <v>1.8015204995927241</v>
      </c>
      <c r="AM22" s="260">
        <f>INDEX('ICE Prices'!$E$9:$AS$100,MATCH($C22,'ICE Prices'!$C$9:$C$100,0),MATCH(AM$1,'ICE Prices'!$E$1:$AS$1,0))</f>
        <v>1.6206896551724141</v>
      </c>
      <c r="AN22" s="259">
        <f>INDEX('ICE Prices'!$E$9:$AS$100,MATCH($C22,'ICE Prices'!$C$9:$C$100,0),MATCH(AN$1,'ICE Prices'!$E$1:$AS$1,0))</f>
        <v>1.7737931034482757</v>
      </c>
      <c r="AO22" s="259">
        <f>INDEX('ICE Prices'!$E$9:$AS$100,MATCH($C22,'ICE Prices'!$C$9:$C$100,0),MATCH(AO$1,'ICE Prices'!$E$1:$AS$1,0))</f>
        <v>1.7189655172413796</v>
      </c>
      <c r="AP22" s="259">
        <f>INDEX('ICE Prices'!$E$9:$AS$100,MATCH($C22,'ICE Prices'!$C$9:$C$100,0),MATCH(AP$1,'ICE Prices'!$E$1:$AS$1,0))</f>
        <v>1.6762068965517241</v>
      </c>
      <c r="AQ22" s="259">
        <f>INDEX('ICE Prices'!$E$9:$AS$100,MATCH($C22,'ICE Prices'!$C$9:$C$100,0),MATCH(AQ$1,'ICE Prices'!$E$1:$AS$1,0))</f>
        <v>0.97843060109289515</v>
      </c>
      <c r="AR22" s="149">
        <f t="shared" si="61"/>
        <v>1.9003386827100339</v>
      </c>
      <c r="AS22" s="262">
        <f t="shared" si="62"/>
        <v>1.7717249953556173</v>
      </c>
      <c r="AT22" s="263">
        <f t="shared" si="63"/>
        <v>1.9360647069751495</v>
      </c>
      <c r="AU22" s="262">
        <f t="shared" si="63"/>
        <v>1.7840861997513473</v>
      </c>
      <c r="AV22" s="263">
        <f t="shared" si="64"/>
        <v>1.773725652714464</v>
      </c>
      <c r="AW22" s="262">
        <f t="shared" si="65"/>
        <v>1.5953786141977262</v>
      </c>
      <c r="AX22" s="263">
        <f t="shared" si="66"/>
        <v>1.7715820912585569</v>
      </c>
      <c r="AY22" s="262">
        <f t="shared" si="67"/>
        <v>1.7312831358875065</v>
      </c>
      <c r="AZ22" s="283">
        <f t="shared" si="5"/>
        <v>1.7189655172413796</v>
      </c>
      <c r="BA22" s="260">
        <f>INDEX('ICE Prices'!$E$9:$AS$100,MATCH($C22,'ICE Prices'!$C$9:$C$100,0),MATCH(BA$1,'ICE Prices'!$E$1:$AS$1,0))</f>
        <v>1.6874137931034481</v>
      </c>
      <c r="BB22" s="260">
        <f>INDEX('ICE Prices'!$E$9:$AS$100,MATCH($C22,'ICE Prices'!$C$9:$C$100,0),MATCH(BB$1,'ICE Prices'!$E$1:$AS$1,0))</f>
        <v>2.6374137931034483</v>
      </c>
      <c r="BC22" s="15"/>
      <c r="BD22" s="274"/>
      <c r="BE22" s="151"/>
      <c r="BF22" s="151"/>
      <c r="BG22" s="151"/>
      <c r="BH22" s="151"/>
      <c r="BI22" s="139"/>
      <c r="BJ22" s="266">
        <f t="shared" si="46"/>
        <v>1.7567137262337427</v>
      </c>
      <c r="BK22" s="266">
        <f t="shared" si="68"/>
        <v>1.71325542692522</v>
      </c>
      <c r="BL22" s="266">
        <f t="shared" si="69"/>
        <v>1.8232988403578809</v>
      </c>
      <c r="BM22" s="266">
        <f t="shared" si="70"/>
        <v>1.7781934789803926</v>
      </c>
      <c r="BN22" s="266">
        <f t="shared" si="71"/>
        <v>1.7678653681243093</v>
      </c>
      <c r="BO22" s="266"/>
      <c r="BP22" s="266">
        <f t="shared" si="72"/>
        <v>1.7520567190859608</v>
      </c>
      <c r="BQ22" s="292">
        <f t="shared" si="73"/>
        <v>1.7567137262337427</v>
      </c>
      <c r="BR22" s="292">
        <f t="shared" si="74"/>
        <v>1.8386180027080996</v>
      </c>
      <c r="BS22" s="292">
        <f t="shared" si="75"/>
        <v>1.687752100491013</v>
      </c>
      <c r="BT22" s="292">
        <f t="shared" si="76"/>
        <v>1.6511084765355959</v>
      </c>
      <c r="BU22" s="292">
        <f t="shared" si="77"/>
        <v>1.6663878077224916</v>
      </c>
      <c r="BV22" s="292">
        <f t="shared" si="78"/>
        <v>1.7694379310344832</v>
      </c>
      <c r="BW22" s="169"/>
      <c r="BX22" s="148">
        <v>19.778275862068963</v>
      </c>
      <c r="BY22" s="165">
        <v>16.823103448275862</v>
      </c>
      <c r="BZ22" s="165">
        <v>16.367011494252875</v>
      </c>
      <c r="CA22" s="165"/>
      <c r="CB22" s="165">
        <v>15.866091954022988</v>
      </c>
      <c r="CC22" s="165"/>
      <c r="CD22" s="165">
        <v>17.687584629229853</v>
      </c>
      <c r="CE22" s="165">
        <v>22.393793103448278</v>
      </c>
      <c r="CF22" s="165">
        <v>19.471264367816087</v>
      </c>
      <c r="CG22" s="170">
        <f t="shared" si="57"/>
        <v>2032</v>
      </c>
      <c r="CH22" s="272">
        <f t="shared" si="18"/>
        <v>4.459309521685781</v>
      </c>
      <c r="CI22" s="272">
        <f t="shared" si="19"/>
        <v>4.1936354681304797</v>
      </c>
      <c r="CJ22" s="272">
        <f t="shared" si="20"/>
        <v>4.4309795367788389</v>
      </c>
      <c r="CK22" s="272">
        <f t="shared" si="21"/>
        <v>4.3775291894993815</v>
      </c>
      <c r="CL22" s="272">
        <f t="shared" si="22"/>
        <v>4.4309795367788389</v>
      </c>
      <c r="CM22" s="272">
        <f t="shared" si="23"/>
        <v>4.282138199086817</v>
      </c>
      <c r="CN22" s="272">
        <f t="shared" si="24"/>
        <v>4.4085784923862326</v>
      </c>
      <c r="CO22" s="171">
        <f t="shared" si="25"/>
        <v>2020</v>
      </c>
      <c r="CP22" s="173">
        <f t="shared" si="79"/>
        <v>43862</v>
      </c>
      <c r="CQ22" s="272">
        <f t="shared" si="27"/>
        <v>1.6233206815316101</v>
      </c>
      <c r="CR22" s="272">
        <f t="shared" si="28"/>
        <v>1.6511084765355959</v>
      </c>
      <c r="CS22" s="272">
        <f t="shared" si="29"/>
        <v>1.6978910034617116</v>
      </c>
      <c r="CT22" s="272">
        <f t="shared" si="29"/>
        <v>1.6764081214034012</v>
      </c>
      <c r="CU22" s="272">
        <f t="shared" si="29"/>
        <v>1.6978910034617116</v>
      </c>
      <c r="CV22" s="272">
        <f t="shared" si="30"/>
        <v>1.6935185521300833</v>
      </c>
      <c r="CW22" s="272">
        <f t="shared" si="31"/>
        <v>1.7496576647594246</v>
      </c>
      <c r="CX22" s="139"/>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39"/>
      <c r="EV22" s="139"/>
      <c r="EW22" s="139"/>
      <c r="EX22" s="139"/>
      <c r="EY22" s="139"/>
      <c r="EZ22" s="139"/>
      <c r="FA22" s="139"/>
      <c r="FB22" s="162"/>
      <c r="FC22" s="162"/>
      <c r="FD22" s="162"/>
      <c r="FE22" s="162"/>
      <c r="FF22" s="162"/>
      <c r="FG22" s="162"/>
      <c r="FH22" s="162"/>
      <c r="FI22" s="139"/>
      <c r="FJ22" s="139"/>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39"/>
      <c r="GH22" s="139"/>
      <c r="GI22" s="162"/>
      <c r="GJ22" s="162"/>
      <c r="GK22" s="162"/>
      <c r="GL22" s="162"/>
      <c r="GM22" s="162"/>
    </row>
    <row r="23" spans="1:195" s="138" customFormat="1" x14ac:dyDescent="0.2">
      <c r="A23" s="139"/>
      <c r="B23" s="189">
        <f t="shared" si="32"/>
        <v>43891</v>
      </c>
      <c r="C23" s="189">
        <f t="shared" si="44"/>
        <v>43921</v>
      </c>
      <c r="D23" s="190">
        <f t="shared" si="45"/>
        <v>43891</v>
      </c>
      <c r="E23" s="260">
        <f>INDEX('ICE Prices'!$E$9:$AS$100,MATCH($C23,'ICE Prices'!$C$9:$C$100,0),MATCH(E$1,'ICE Prices'!$E$1:$AS$1,0))</f>
        <v>26.123461538461548</v>
      </c>
      <c r="F23" s="257">
        <f>INDEX('ICE Prices'!$E$9:$AS$100,MATCH($C23,'ICE Prices'!$C$9:$C$100,0),MATCH(F$1,'ICE Prices'!$E$1:$AS$1,0))</f>
        <v>21.064390243902434</v>
      </c>
      <c r="G23" s="260">
        <f>INDEX('ICE Prices'!$E$9:$AS$100,MATCH($C23,'ICE Prices'!$C$9:$C$100,0),MATCH(G$1,'ICE Prices'!$E$1:$AS$1,0))</f>
        <v>22.825000000000006</v>
      </c>
      <c r="H23" s="257">
        <f>INDEX('ICE Prices'!$E$9:$AS$100,MATCH($C23,'ICE Prices'!$C$9:$C$100,0),MATCH(H$1,'ICE Prices'!$E$1:$AS$1,0))</f>
        <v>21.861463414634144</v>
      </c>
      <c r="I23" s="260">
        <f>INDEX('ICE Prices'!$E$9:$AS$100,MATCH($C23,'ICE Prices'!$C$9:$C$100,0),MATCH(I$1,'ICE Prices'!$E$1:$AS$1,0))</f>
        <v>24.104230769230767</v>
      </c>
      <c r="J23" s="257">
        <f>INDEX('ICE Prices'!$E$9:$AS$100,MATCH($C23,'ICE Prices'!$C$9:$C$100,0),MATCH(J$1,'ICE Prices'!$E$1:$AS$1,0))</f>
        <v>21.071707317073169</v>
      </c>
      <c r="K23" s="220"/>
      <c r="L23" s="157"/>
      <c r="M23" s="220"/>
      <c r="N23" s="157"/>
      <c r="O23" s="260">
        <f>INDEX('ICE Prices'!$E$9:$AS$100,MATCH($C23,'ICE Prices'!$C$9:$C$100,0),MATCH(O$1,'ICE Prices'!$E$1:$AS$1,0))</f>
        <v>24.807692307692307</v>
      </c>
      <c r="P23" s="257">
        <f>INDEX('ICE Prices'!$E$9:$AS$100,MATCH($C23,'ICE Prices'!$C$9:$C$100,0),MATCH(P$1,'ICE Prices'!$E$1:$AS$1,0))</f>
        <v>24.621951219512194</v>
      </c>
      <c r="Q23" s="260">
        <f>INDEX('ICE Prices'!$E$9:$AS$100,MATCH($C23,'ICE Prices'!$C$9:$C$100,0),MATCH(Q$1,'ICE Prices'!$E$1:$AS$1,0))</f>
        <v>21.783076923076923</v>
      </c>
      <c r="R23" s="257">
        <f>INDEX('ICE Prices'!$E$9:$AS$100,MATCH($C23,'ICE Prices'!$C$9:$C$100,0),MATCH(R$1,'ICE Prices'!$E$1:$AS$1,0))</f>
        <v>21.249756097560983</v>
      </c>
      <c r="S23" s="220"/>
      <c r="T23" s="157"/>
      <c r="U23" s="220"/>
      <c r="V23" s="157"/>
      <c r="W23" s="220"/>
      <c r="X23" s="157"/>
      <c r="Y23" s="220"/>
      <c r="Z23" s="157"/>
      <c r="AA23" s="260">
        <f>INDEX('ICE Prices'!$E$9:$AS$100,MATCH($C23,'ICE Prices'!$C$9:$C$100,0),MATCH(AA$1,'ICE Prices'!$E$1:$AS$1,0))</f>
        <v>23.721153846153847</v>
      </c>
      <c r="AB23" s="257">
        <f>INDEX('ICE Prices'!$E$9:$AS$100,MATCH($C23,'ICE Prices'!$C$9:$C$100,0),MATCH(AB$1,'ICE Prices'!$E$1:$AS$1,0))</f>
        <v>23.97</v>
      </c>
      <c r="AC23" s="220"/>
      <c r="AD23" s="222"/>
      <c r="AE23" s="148">
        <f t="shared" si="58"/>
        <v>27.139983448576682</v>
      </c>
      <c r="AF23" s="261">
        <f t="shared" si="59"/>
        <v>23.725535707558631</v>
      </c>
      <c r="AG23" s="259">
        <f>INDEX('ICE Prices'!$E$9:$AS$100,MATCH($C23,'ICE Prices'!$C$9:$C$100,0),MATCH(AG$1,'ICE Prices'!$E$1:$AS$1,0))</f>
        <v>1.7459677419354833</v>
      </c>
      <c r="AH23" s="259">
        <f>INDEX('ICE Prices'!$E$9:$AS$100,MATCH($C23,'ICE Prices'!$C$9:$C$100,0),MATCH(AH$1,'ICE Prices'!$E$1:$AS$1,0))</f>
        <v>1.5377419354838711</v>
      </c>
      <c r="AI23" s="259">
        <f>INDEX('ICE Prices'!$E$9:$AS$100,MATCH($C23,'ICE Prices'!$C$9:$C$100,0),MATCH(AI$1,'ICE Prices'!$E$1:$AS$1,0))</f>
        <v>1.2856451612903219</v>
      </c>
      <c r="AJ23" s="259">
        <f>INDEX('ICE Prices'!$E$9:$AS$100,MATCH($C23,'ICE Prices'!$C$9:$C$100,0),MATCH(AJ$1,'ICE Prices'!$E$1:$AS$1,0))</f>
        <v>1.5348387096774199</v>
      </c>
      <c r="AK23" s="259">
        <f>INDEX('ICE Prices'!$E$9:$AS$100,MATCH($C23,'ICE Prices'!$C$9:$C$100,0),MATCH(AK$1,'ICE Prices'!$E$1:$AS$1,0))</f>
        <v>1.4508064516129029</v>
      </c>
      <c r="AL23" s="261">
        <f t="shared" si="60"/>
        <v>1.6011158357771267</v>
      </c>
      <c r="AM23" s="260">
        <f>INDEX('ICE Prices'!$E$9:$AS$100,MATCH($C23,'ICE Prices'!$C$9:$C$100,0),MATCH(AM$1,'ICE Prices'!$E$1:$AS$1,0))</f>
        <v>1.3632258064516125</v>
      </c>
      <c r="AN23" s="259">
        <f>INDEX('ICE Prices'!$E$9:$AS$100,MATCH($C23,'ICE Prices'!$C$9:$C$100,0),MATCH(AN$1,'ICE Prices'!$E$1:$AS$1,0))</f>
        <v>1.5932258064516123</v>
      </c>
      <c r="AO23" s="259">
        <f>INDEX('ICE Prices'!$E$9:$AS$100,MATCH($C23,'ICE Prices'!$C$9:$C$100,0),MATCH(AO$1,'ICE Prices'!$E$1:$AS$1,0))</f>
        <v>1.5809677419354844</v>
      </c>
      <c r="AP23" s="259">
        <f>INDEX('ICE Prices'!$E$9:$AS$100,MATCH($C23,'ICE Prices'!$C$9:$C$100,0),MATCH(AP$1,'ICE Prices'!$E$1:$AS$1,0))</f>
        <v>1.6498387096774194</v>
      </c>
      <c r="AQ23" s="259">
        <f>INDEX('ICE Prices'!$E$9:$AS$100,MATCH($C23,'ICE Prices'!$C$9:$C$100,0),MATCH(AQ$1,'ICE Prices'!$E$1:$AS$1,0))</f>
        <v>0.97967759562841428</v>
      </c>
      <c r="AR23" s="149">
        <f t="shared" si="61"/>
        <v>1.6856161644251195</v>
      </c>
      <c r="AS23" s="262">
        <f t="shared" si="62"/>
        <v>1.5759762362220655</v>
      </c>
      <c r="AT23" s="263">
        <f t="shared" si="63"/>
        <v>1.7156874557589243</v>
      </c>
      <c r="AU23" s="262">
        <f t="shared" si="63"/>
        <v>1.586982328850238</v>
      </c>
      <c r="AV23" s="263">
        <f t="shared" si="64"/>
        <v>1.5773595156234204</v>
      </c>
      <c r="AW23" s="262">
        <f t="shared" si="65"/>
        <v>1.4140598481734208</v>
      </c>
      <c r="AX23" s="263">
        <f t="shared" si="66"/>
        <v>1.5758559510567303</v>
      </c>
      <c r="AY23" s="262">
        <f t="shared" si="67"/>
        <v>1.5408529679441807</v>
      </c>
      <c r="AZ23" s="283">
        <f t="shared" si="5"/>
        <v>1.5809677419354844</v>
      </c>
      <c r="BA23" s="260">
        <f>INDEX('ICE Prices'!$E$9:$AS$100,MATCH($C23,'ICE Prices'!$C$9:$C$100,0),MATCH(BA$1,'ICE Prices'!$E$1:$AS$1,0))</f>
        <v>1.521935483870968</v>
      </c>
      <c r="BB23" s="260">
        <f>INDEX('ICE Prices'!$E$9:$AS$100,MATCH($C23,'ICE Prices'!$C$9:$C$100,0),MATCH(BB$1,'ICE Prices'!$E$1:$AS$1,0))</f>
        <v>2.5454838709677428</v>
      </c>
      <c r="BC23" s="15"/>
      <c r="BD23" s="274"/>
      <c r="BE23" s="151"/>
      <c r="BF23" s="151"/>
      <c r="BG23" s="151"/>
      <c r="BH23" s="151"/>
      <c r="BI23" s="139"/>
      <c r="BJ23" s="266">
        <f t="shared" si="46"/>
        <v>1.616457831014823</v>
      </c>
      <c r="BK23" s="266">
        <f t="shared" si="68"/>
        <v>1.6864557655020016</v>
      </c>
      <c r="BL23" s="266">
        <f t="shared" si="69"/>
        <v>1.6777272708341779</v>
      </c>
      <c r="BM23" s="266">
        <f t="shared" si="70"/>
        <v>1.750378114998776</v>
      </c>
      <c r="BN23" s="266">
        <f t="shared" si="71"/>
        <v>1.6827547455874448</v>
      </c>
      <c r="BO23" s="266"/>
      <c r="BP23" s="266">
        <f t="shared" si="72"/>
        <v>1.5601280753091555</v>
      </c>
      <c r="BQ23" s="292">
        <f t="shared" si="73"/>
        <v>1.616457831014823</v>
      </c>
      <c r="BR23" s="292">
        <f t="shared" si="74"/>
        <v>1.6525815924394456</v>
      </c>
      <c r="BS23" s="292">
        <f t="shared" si="75"/>
        <v>1.4749285842166715</v>
      </c>
      <c r="BT23" s="292">
        <f t="shared" si="76"/>
        <v>1.3926884738046899</v>
      </c>
      <c r="BU23" s="292">
        <f t="shared" si="77"/>
        <v>1.4560535735448719</v>
      </c>
      <c r="BV23" s="292">
        <f t="shared" si="78"/>
        <v>1.5801387096774198</v>
      </c>
      <c r="BW23" s="169"/>
      <c r="BX23" s="148">
        <v>23.896925450546568</v>
      </c>
      <c r="BY23" s="165">
        <v>22.400940156911666</v>
      </c>
      <c r="BZ23" s="165">
        <v>22.769593933624396</v>
      </c>
      <c r="CA23" s="165"/>
      <c r="CB23" s="165">
        <v>21.548358336342453</v>
      </c>
      <c r="CC23" s="165"/>
      <c r="CD23" s="165">
        <v>25.637258803471834</v>
      </c>
      <c r="CE23" s="165">
        <v>23.830672947510095</v>
      </c>
      <c r="CF23" s="165">
        <v>24.725946229852603</v>
      </c>
      <c r="CG23" s="170">
        <f t="shared" si="57"/>
        <v>2033</v>
      </c>
      <c r="CH23" s="272">
        <f t="shared" si="18"/>
        <v>4.7193650552123509</v>
      </c>
      <c r="CI23" s="272">
        <f t="shared" si="19"/>
        <v>4.4417221920546845</v>
      </c>
      <c r="CJ23" s="272">
        <f t="shared" si="20"/>
        <v>4.681573604475231</v>
      </c>
      <c r="CK23" s="272">
        <f t="shared" si="21"/>
        <v>4.625192193292774</v>
      </c>
      <c r="CL23" s="272">
        <f t="shared" si="22"/>
        <v>4.681573604475231</v>
      </c>
      <c r="CM23" s="272">
        <f t="shared" si="23"/>
        <v>4.5347224075622181</v>
      </c>
      <c r="CN23" s="272">
        <f t="shared" si="24"/>
        <v>4.6568317730459059</v>
      </c>
      <c r="CO23" s="171">
        <f t="shared" si="25"/>
        <v>2020</v>
      </c>
      <c r="CP23" s="173">
        <f t="shared" si="79"/>
        <v>43891</v>
      </c>
      <c r="CQ23" s="272">
        <f t="shared" si="27"/>
        <v>1.336654615681985</v>
      </c>
      <c r="CR23" s="272">
        <f t="shared" si="28"/>
        <v>1.3926884738046899</v>
      </c>
      <c r="CS23" s="272">
        <f t="shared" si="29"/>
        <v>1.4850674871873699</v>
      </c>
      <c r="CT23" s="272">
        <f t="shared" si="29"/>
        <v>1.4660738872257815</v>
      </c>
      <c r="CU23" s="272">
        <f t="shared" si="29"/>
        <v>1.4850674871873699</v>
      </c>
      <c r="CV23" s="272">
        <f t="shared" si="30"/>
        <v>1.4304137361547709</v>
      </c>
      <c r="CW23" s="272">
        <f t="shared" si="31"/>
        <v>1.5595218457989353</v>
      </c>
      <c r="CX23" s="139"/>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39"/>
      <c r="EV23" s="139"/>
      <c r="EW23" s="139"/>
      <c r="EX23" s="139"/>
      <c r="EY23" s="139"/>
      <c r="EZ23" s="139"/>
      <c r="FA23" s="139"/>
      <c r="FB23" s="162"/>
      <c r="FC23" s="162"/>
      <c r="FD23" s="162"/>
      <c r="FE23" s="162"/>
      <c r="FF23" s="162"/>
      <c r="FG23" s="162"/>
      <c r="FH23" s="162"/>
      <c r="FI23" s="139"/>
      <c r="FJ23" s="139"/>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39"/>
      <c r="GH23" s="139"/>
      <c r="GI23" s="162"/>
      <c r="GJ23" s="162"/>
      <c r="GK23" s="162"/>
      <c r="GL23" s="162"/>
      <c r="GM23" s="162"/>
    </row>
    <row r="24" spans="1:195" s="138" customFormat="1" x14ac:dyDescent="0.2">
      <c r="A24" s="139"/>
      <c r="B24" s="189">
        <f t="shared" si="32"/>
        <v>43922</v>
      </c>
      <c r="C24" s="189">
        <f t="shared" si="44"/>
        <v>43951</v>
      </c>
      <c r="D24" s="190">
        <f t="shared" si="45"/>
        <v>43922</v>
      </c>
      <c r="E24" s="260">
        <f>INDEX('ICE Prices'!$E$9:$AS$100,MATCH($C24,'ICE Prices'!$C$9:$C$100,0),MATCH(E$1,'ICE Prices'!$E$1:$AS$1,0))</f>
        <v>19.506538461538462</v>
      </c>
      <c r="F24" s="257">
        <f>INDEX('ICE Prices'!$E$9:$AS$100,MATCH($C24,'ICE Prices'!$C$9:$C$100,0),MATCH(F$1,'ICE Prices'!$E$1:$AS$1,0))</f>
        <v>19.102368421052635</v>
      </c>
      <c r="G24" s="260">
        <f>INDEX('ICE Prices'!$E$9:$AS$100,MATCH($C24,'ICE Prices'!$C$9:$C$100,0),MATCH(G$1,'ICE Prices'!$E$1:$AS$1,0))</f>
        <v>16.893076923076926</v>
      </c>
      <c r="H24" s="257">
        <f>INDEX('ICE Prices'!$E$9:$AS$100,MATCH($C24,'ICE Prices'!$C$9:$C$100,0),MATCH(H$1,'ICE Prices'!$E$1:$AS$1,0))</f>
        <v>17.442368421052638</v>
      </c>
      <c r="I24" s="260">
        <f>INDEX('ICE Prices'!$E$9:$AS$100,MATCH($C24,'ICE Prices'!$C$9:$C$100,0),MATCH(I$1,'ICE Prices'!$E$1:$AS$1,0))</f>
        <v>18.406923076923078</v>
      </c>
      <c r="J24" s="257">
        <f>INDEX('ICE Prices'!$E$9:$AS$100,MATCH($C24,'ICE Prices'!$C$9:$C$100,0),MATCH(J$1,'ICE Prices'!$E$1:$AS$1,0))</f>
        <v>18.103421052631582</v>
      </c>
      <c r="K24" s="220"/>
      <c r="L24" s="157"/>
      <c r="M24" s="220"/>
      <c r="N24" s="157"/>
      <c r="O24" s="260">
        <f>INDEX('ICE Prices'!$E$9:$AS$100,MATCH($C24,'ICE Prices'!$C$9:$C$100,0),MATCH(O$1,'ICE Prices'!$E$1:$AS$1,0))</f>
        <v>19.057692307692307</v>
      </c>
      <c r="P24" s="257">
        <f>INDEX('ICE Prices'!$E$9:$AS$100,MATCH($C24,'ICE Prices'!$C$9:$C$100,0),MATCH(P$1,'ICE Prices'!$E$1:$AS$1,0))</f>
        <v>18.407894736842099</v>
      </c>
      <c r="Q24" s="260">
        <f>INDEX('ICE Prices'!$E$9:$AS$100,MATCH($C24,'ICE Prices'!$C$9:$C$100,0),MATCH(Q$1,'ICE Prices'!$E$1:$AS$1,0))</f>
        <v>16.010384615384616</v>
      </c>
      <c r="R24" s="257">
        <f>INDEX('ICE Prices'!$E$9:$AS$100,MATCH($C24,'ICE Prices'!$C$9:$C$100,0),MATCH(R$1,'ICE Prices'!$E$1:$AS$1,0))</f>
        <v>15.893421052631579</v>
      </c>
      <c r="S24" s="220"/>
      <c r="T24" s="157"/>
      <c r="U24" s="220"/>
      <c r="V24" s="157"/>
      <c r="W24" s="220"/>
      <c r="X24" s="157"/>
      <c r="Y24" s="220"/>
      <c r="Z24" s="157"/>
      <c r="AA24" s="260">
        <f>INDEX('ICE Prices'!$E$9:$AS$100,MATCH($C24,'ICE Prices'!$C$9:$C$100,0),MATCH(AA$1,'ICE Prices'!$E$1:$AS$1,0))</f>
        <v>18.878461538461536</v>
      </c>
      <c r="AB24" s="257">
        <f>INDEX('ICE Prices'!$E$9:$AS$100,MATCH($C24,'ICE Prices'!$C$9:$C$100,0),MATCH(AB$1,'ICE Prices'!$E$1:$AS$1,0))</f>
        <v>20.378157894736848</v>
      </c>
      <c r="AC24" s="220"/>
      <c r="AD24" s="222"/>
      <c r="AE24" s="148">
        <f t="shared" si="58"/>
        <v>20.321546748389611</v>
      </c>
      <c r="AF24" s="261">
        <f t="shared" si="59"/>
        <v>19.986475506493516</v>
      </c>
      <c r="AG24" s="259">
        <f>INDEX('ICE Prices'!$E$9:$AS$100,MATCH($C24,'ICE Prices'!$C$9:$C$100,0),MATCH(AG$1,'ICE Prices'!$E$1:$AS$1,0))</f>
        <v>1.6870000000000003</v>
      </c>
      <c r="AH24" s="259">
        <f>INDEX('ICE Prices'!$E$9:$AS$100,MATCH($C24,'ICE Prices'!$C$9:$C$100,0),MATCH(AH$1,'ICE Prices'!$E$1:$AS$1,0))</f>
        <v>1.3889999999999998</v>
      </c>
      <c r="AI24" s="259">
        <f>INDEX('ICE Prices'!$E$9:$AS$100,MATCH($C24,'ICE Prices'!$C$9:$C$100,0),MATCH(AI$1,'ICE Prices'!$E$1:$AS$1,0))</f>
        <v>1.2064999999999997</v>
      </c>
      <c r="AJ24" s="259">
        <f>INDEX('ICE Prices'!$E$9:$AS$100,MATCH($C24,'ICE Prices'!$C$9:$C$100,0),MATCH(AJ$1,'ICE Prices'!$E$1:$AS$1,0))</f>
        <v>1.4274999999999998</v>
      </c>
      <c r="AK24" s="259">
        <f>INDEX('ICE Prices'!$E$9:$AS$100,MATCH($C24,'ICE Prices'!$C$9:$C$100,0),MATCH(AK$1,'ICE Prices'!$E$1:$AS$1,0))</f>
        <v>1.3828333333333334</v>
      </c>
      <c r="AL24" s="261">
        <f t="shared" si="60"/>
        <v>1.485794733044733</v>
      </c>
      <c r="AM24" s="260">
        <f>INDEX('ICE Prices'!$E$9:$AS$100,MATCH($C24,'ICE Prices'!$C$9:$C$100,0),MATCH(AM$1,'ICE Prices'!$E$1:$AS$1,0))</f>
        <v>1.3861666666666668</v>
      </c>
      <c r="AN24" s="259">
        <f>INDEX('ICE Prices'!$E$9:$AS$100,MATCH($C24,'ICE Prices'!$C$9:$C$100,0),MATCH(AN$1,'ICE Prices'!$E$1:$AS$1,0))</f>
        <v>1.4854999999999994</v>
      </c>
      <c r="AO24" s="259">
        <f>INDEX('ICE Prices'!$E$9:$AS$100,MATCH($C24,'ICE Prices'!$C$9:$C$100,0),MATCH(AO$1,'ICE Prices'!$E$1:$AS$1,0))</f>
        <v>1.4766666666666663</v>
      </c>
      <c r="AP24" s="259">
        <f>INDEX('ICE Prices'!$E$9:$AS$100,MATCH($C24,'ICE Prices'!$C$9:$C$100,0),MATCH(AP$1,'ICE Prices'!$E$1:$AS$1,0))</f>
        <v>1.5683333333333327</v>
      </c>
      <c r="AQ24" s="259">
        <f>INDEX('ICE Prices'!$E$9:$AS$100,MATCH($C24,'ICE Prices'!$C$9:$C$100,0),MATCH(AQ$1,'ICE Prices'!$E$1:$AS$1,0))</f>
        <v>0.97991038251366025</v>
      </c>
      <c r="AR24" s="149">
        <f t="shared" si="61"/>
        <v>1.5599505772005771</v>
      </c>
      <c r="AS24" s="262">
        <f t="shared" si="62"/>
        <v>1.464165945165945</v>
      </c>
      <c r="AT24" s="263">
        <f t="shared" si="63"/>
        <v>1.585699134199134</v>
      </c>
      <c r="AU24" s="262">
        <f t="shared" si="63"/>
        <v>1.4744138708513708</v>
      </c>
      <c r="AV24" s="263">
        <f t="shared" si="64"/>
        <v>1.4649384018759017</v>
      </c>
      <c r="AW24" s="262">
        <f t="shared" si="65"/>
        <v>1.1991868726620791</v>
      </c>
      <c r="AX24" s="263">
        <f t="shared" si="66"/>
        <v>1.4640629509379508</v>
      </c>
      <c r="AY24" s="262">
        <f t="shared" si="67"/>
        <v>1.4326497113997112</v>
      </c>
      <c r="AZ24" s="283">
        <f t="shared" si="5"/>
        <v>1.4766666666666663</v>
      </c>
      <c r="BA24" s="260">
        <f>INDEX('ICE Prices'!$E$9:$AS$100,MATCH($C24,'ICE Prices'!$C$9:$C$100,0),MATCH(BA$1,'ICE Prices'!$E$1:$AS$1,0))</f>
        <v>1.4453333333333334</v>
      </c>
      <c r="BB24" s="260">
        <f>INDEX('ICE Prices'!$E$9:$AS$100,MATCH($C24,'ICE Prices'!$C$9:$C$100,0),MATCH(BB$1,'ICE Prices'!$E$1:$AS$1,0))</f>
        <v>2.3233333333333333</v>
      </c>
      <c r="BC24" s="15"/>
      <c r="BD24" s="274"/>
      <c r="BE24" s="151"/>
      <c r="BF24" s="151"/>
      <c r="BG24" s="151"/>
      <c r="BH24" s="151"/>
      <c r="BI24" s="139"/>
      <c r="BJ24" s="266">
        <f t="shared" ref="BJ24:BJ26" si="80">AO24*(1/(1-BJ$2))+BJ$3</f>
        <v>1.5104500301521153</v>
      </c>
      <c r="BK24" s="266">
        <f t="shared" ref="BK24:BK26" si="81">AP24*(1/(1-BK$2))+BK$3</f>
        <v>1.6036166798793907</v>
      </c>
      <c r="BL24" s="266">
        <f t="shared" ref="BL24:BL26" si="82">(AO24+BL$3)*BL$5+((1/(1-BL$2)-1)*AO24+BL$4*AO24)</f>
        <v>1.5677017925521155</v>
      </c>
      <c r="BM24" s="266">
        <f t="shared" ref="BM24:BM26" si="83">(AP24+BM$3)*BM$5+((1/(1-BM$2)-1)*AP24+BM$4*AP24)</f>
        <v>1.6643994422793909</v>
      </c>
      <c r="BN24" s="266">
        <f t="shared" ref="BN24:BN26" si="84">(BJ24+BK24+BL24+BM24)/4</f>
        <v>1.586541986215753</v>
      </c>
      <c r="BO24" s="266"/>
      <c r="BP24" s="266">
        <f t="shared" ref="BP24:BP26" si="85">AJ24*(1/(1-BP$2))+BP$3</f>
        <v>1.4512983990672208</v>
      </c>
      <c r="BQ24" s="292">
        <f t="shared" ref="BQ24:BQ26" si="86">AO24*(1/(1-BQ$2))+BQ$3</f>
        <v>1.5104500301521153</v>
      </c>
      <c r="BR24" s="292">
        <f t="shared" ref="BR24:BR26" si="87">AN24*(1/(1-BR$2))+BR$3</f>
        <v>1.5415929324833506</v>
      </c>
      <c r="BS24" s="292">
        <f t="shared" ref="BS24:BS26" si="88">AK24*(1/(1-BS$2))+BS$3</f>
        <v>1.4060112991314342</v>
      </c>
      <c r="BT24" s="292">
        <f t="shared" ref="BT24:BT26" si="89">AM24*(1/(1-BT$2))+BT$3</f>
        <v>1.4157145304292549</v>
      </c>
      <c r="BU24" s="292">
        <f t="shared" ref="BU24:BU26" si="90">AK24*(1/(1-BU$2))+BU$3</f>
        <v>1.387942376841786</v>
      </c>
      <c r="BV24" s="292">
        <f t="shared" ref="BV24:BV26" si="91">AJ24*(1/(1-BV$2))+BV$3</f>
        <v>1.4727999999999999</v>
      </c>
      <c r="BW24" s="169"/>
      <c r="BX24" s="148">
        <v>19.335888888888888</v>
      </c>
      <c r="BY24" s="165">
        <v>17.125000000000004</v>
      </c>
      <c r="BZ24" s="165">
        <v>18.27877777777778</v>
      </c>
      <c r="CA24" s="165"/>
      <c r="CB24" s="165">
        <v>15.961000000000002</v>
      </c>
      <c r="CC24" s="165"/>
      <c r="CD24" s="165">
        <v>20.180072224033481</v>
      </c>
      <c r="CE24" s="165">
        <v>19.51166666666667</v>
      </c>
      <c r="CF24" s="165">
        <v>18.783333333333331</v>
      </c>
      <c r="CG24" s="170">
        <f t="shared" si="57"/>
        <v>2034</v>
      </c>
      <c r="CH24" s="272">
        <f t="shared" si="18"/>
        <v>4.7804516330539881</v>
      </c>
      <c r="CI24" s="272">
        <f t="shared" si="19"/>
        <v>4.5009981285688996</v>
      </c>
      <c r="CJ24" s="272">
        <f t="shared" si="20"/>
        <v>4.7414667440660265</v>
      </c>
      <c r="CK24" s="272">
        <f t="shared" si="21"/>
        <v>4.6843847950731332</v>
      </c>
      <c r="CL24" s="272">
        <f t="shared" si="22"/>
        <v>4.7414667440660265</v>
      </c>
      <c r="CM24" s="272">
        <f t="shared" si="23"/>
        <v>4.595072938494515</v>
      </c>
      <c r="CN24" s="272">
        <f t="shared" si="24"/>
        <v>4.7161654116187242</v>
      </c>
      <c r="CO24" s="171">
        <f t="shared" si="25"/>
        <v>2020</v>
      </c>
      <c r="CP24" s="173">
        <f t="shared" si="79"/>
        <v>43922</v>
      </c>
      <c r="CQ24" s="272">
        <f t="shared" si="27"/>
        <v>1.2555881798627468</v>
      </c>
      <c r="CR24" s="272">
        <f t="shared" si="28"/>
        <v>1.4157145304292549</v>
      </c>
      <c r="CS24" s="272">
        <f t="shared" si="29"/>
        <v>1.4161502021021328</v>
      </c>
      <c r="CT24" s="272">
        <f t="shared" si="29"/>
        <v>1.3979626905226956</v>
      </c>
      <c r="CU24" s="272">
        <f t="shared" si="29"/>
        <v>1.4161502021021328</v>
      </c>
      <c r="CV24" s="272">
        <f t="shared" si="30"/>
        <v>1.4538572247656423</v>
      </c>
      <c r="CW24" s="272">
        <f t="shared" si="31"/>
        <v>1.451708758537565</v>
      </c>
      <c r="CX24" s="139"/>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39"/>
      <c r="EV24" s="139"/>
      <c r="EW24" s="139"/>
      <c r="EX24" s="139"/>
      <c r="EY24" s="139"/>
      <c r="EZ24" s="139"/>
      <c r="FA24" s="139"/>
      <c r="FB24" s="162"/>
      <c r="FC24" s="162"/>
      <c r="FD24" s="162"/>
      <c r="FE24" s="162"/>
      <c r="FF24" s="162"/>
      <c r="FG24" s="162"/>
      <c r="FH24" s="162"/>
      <c r="FI24" s="139"/>
      <c r="FJ24" s="139"/>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39"/>
      <c r="GH24" s="139"/>
      <c r="GI24" s="162"/>
      <c r="GJ24" s="162"/>
      <c r="GK24" s="162"/>
      <c r="GL24" s="162"/>
      <c r="GM24" s="162"/>
    </row>
    <row r="25" spans="1:195" s="138" customFormat="1" x14ac:dyDescent="0.2">
      <c r="A25" s="139"/>
      <c r="B25" s="189">
        <f t="shared" si="32"/>
        <v>43952</v>
      </c>
      <c r="C25" s="189">
        <f t="shared" si="44"/>
        <v>43982</v>
      </c>
      <c r="D25" s="190">
        <f t="shared" si="45"/>
        <v>43952</v>
      </c>
      <c r="E25" s="260">
        <f>INDEX('ICE Prices'!$E$9:$AS$100,MATCH($C25,'ICE Prices'!$C$9:$C$100,0),MATCH(E$1,'ICE Prices'!$E$1:$AS$1,0))</f>
        <v>15.229199999999997</v>
      </c>
      <c r="F25" s="257">
        <f>INDEX('ICE Prices'!$E$9:$AS$100,MATCH($C25,'ICE Prices'!$C$9:$C$100,0),MATCH(F$1,'ICE Prices'!$E$1:$AS$1,0))</f>
        <v>11.075116279069769</v>
      </c>
      <c r="G25" s="260">
        <f>INDEX('ICE Prices'!$E$9:$AS$100,MATCH($C25,'ICE Prices'!$C$9:$C$100,0),MATCH(G$1,'ICE Prices'!$E$1:$AS$1,0))</f>
        <v>14.884399999999998</v>
      </c>
      <c r="H25" s="257">
        <f>INDEX('ICE Prices'!$E$9:$AS$100,MATCH($C25,'ICE Prices'!$C$9:$C$100,0),MATCH(H$1,'ICE Prices'!$E$1:$AS$1,0))</f>
        <v>14.119069767441863</v>
      </c>
      <c r="I25" s="260">
        <f>INDEX('ICE Prices'!$E$9:$AS$100,MATCH($C25,'ICE Prices'!$C$9:$C$100,0),MATCH(I$1,'ICE Prices'!$E$1:$AS$1,0))</f>
        <v>11.575999999999999</v>
      </c>
      <c r="J25" s="257">
        <f>INDEX('ICE Prices'!$E$9:$AS$100,MATCH($C25,'ICE Prices'!$C$9:$C$100,0),MATCH(J$1,'ICE Prices'!$E$1:$AS$1,0))</f>
        <v>5.5995348837209296</v>
      </c>
      <c r="K25" s="220"/>
      <c r="L25" s="157"/>
      <c r="M25" s="220"/>
      <c r="N25" s="157"/>
      <c r="O25" s="260">
        <f>INDEX('ICE Prices'!$E$9:$AS$100,MATCH($C25,'ICE Prices'!$C$9:$C$100,0),MATCH(O$1,'ICE Prices'!$E$1:$AS$1,0))</f>
        <v>14.14</v>
      </c>
      <c r="P25" s="257">
        <f>INDEX('ICE Prices'!$E$9:$AS$100,MATCH($C25,'ICE Prices'!$C$9:$C$100,0),MATCH(P$1,'ICE Prices'!$E$1:$AS$1,0))</f>
        <v>12.744186046511627</v>
      </c>
      <c r="Q25" s="260">
        <f>INDEX('ICE Prices'!$E$9:$AS$100,MATCH($C25,'ICE Prices'!$C$9:$C$100,0),MATCH(Q$1,'ICE Prices'!$E$1:$AS$1,0))</f>
        <v>14.066800000000001</v>
      </c>
      <c r="R25" s="257">
        <f>INDEX('ICE Prices'!$E$9:$AS$100,MATCH($C25,'ICE Prices'!$C$9:$C$100,0),MATCH(R$1,'ICE Prices'!$E$1:$AS$1,0))</f>
        <v>12.119069767441864</v>
      </c>
      <c r="S25" s="220"/>
      <c r="T25" s="157"/>
      <c r="U25" s="220"/>
      <c r="V25" s="157"/>
      <c r="W25" s="220"/>
      <c r="X25" s="157"/>
      <c r="Y25" s="220"/>
      <c r="Z25" s="157"/>
      <c r="AA25" s="260">
        <f>INDEX('ICE Prices'!$E$9:$AS$100,MATCH($C25,'ICE Prices'!$C$9:$C$100,0),MATCH(AA$1,'ICE Prices'!$E$1:$AS$1,0))</f>
        <v>17.067599999999999</v>
      </c>
      <c r="AB25" s="257">
        <f>INDEX('ICE Prices'!$E$9:$AS$100,MATCH($C25,'ICE Prices'!$C$9:$C$100,0),MATCH(AB$1,'ICE Prices'!$E$1:$AS$1,0))</f>
        <v>15.06906976744186</v>
      </c>
      <c r="AC25" s="220"/>
      <c r="AD25" s="222"/>
      <c r="AE25" s="148">
        <f t="shared" si="58"/>
        <v>12.39534903706519</v>
      </c>
      <c r="AF25" s="261">
        <f t="shared" si="59"/>
        <v>5.9958698452784356</v>
      </c>
      <c r="AG25" s="259">
        <f>INDEX('ICE Prices'!$E$9:$AS$100,MATCH($C25,'ICE Prices'!$C$9:$C$100,0),MATCH(AG$1,'ICE Prices'!$E$1:$AS$1,0))</f>
        <v>1.6975806451612903</v>
      </c>
      <c r="AH25" s="259">
        <f>INDEX('ICE Prices'!$E$9:$AS$100,MATCH($C25,'ICE Prices'!$C$9:$C$100,0),MATCH(AH$1,'ICE Prices'!$E$1:$AS$1,0))</f>
        <v>1.6348387096774193</v>
      </c>
      <c r="AI25" s="259">
        <f>INDEX('ICE Prices'!$E$9:$AS$100,MATCH($C25,'ICE Prices'!$C$9:$C$100,0),MATCH(AI$1,'ICE Prices'!$E$1:$AS$1,0))</f>
        <v>1.5403225806451619</v>
      </c>
      <c r="AJ25" s="259">
        <f>INDEX('ICE Prices'!$E$9:$AS$100,MATCH($C25,'ICE Prices'!$C$9:$C$100,0),MATCH(AJ$1,'ICE Prices'!$E$1:$AS$1,0))</f>
        <v>1.5653225806451612</v>
      </c>
      <c r="AK25" s="259">
        <f>INDEX('ICE Prices'!$E$9:$AS$100,MATCH($C25,'ICE Prices'!$C$9:$C$100,0),MATCH(AK$1,'ICE Prices'!$E$1:$AS$1,0))</f>
        <v>1.5433870967741934</v>
      </c>
      <c r="AL25" s="261">
        <f t="shared" si="60"/>
        <v>1.6276531502802858</v>
      </c>
      <c r="AM25" s="260">
        <f>INDEX('ICE Prices'!$E$9:$AS$100,MATCH($C25,'ICE Prices'!$C$9:$C$100,0),MATCH(AM$1,'ICE Prices'!$E$1:$AS$1,0))</f>
        <v>1.5522580645161299</v>
      </c>
      <c r="AN25" s="259">
        <f>INDEX('ICE Prices'!$E$9:$AS$100,MATCH($C25,'ICE Prices'!$C$9:$C$100,0),MATCH(AN$1,'ICE Prices'!$E$1:$AS$1,0))</f>
        <v>1.5730645161290322</v>
      </c>
      <c r="AO25" s="259">
        <f>INDEX('ICE Prices'!$E$9:$AS$100,MATCH($C25,'ICE Prices'!$C$9:$C$100,0),MATCH(AO$1,'ICE Prices'!$E$1:$AS$1,0))</f>
        <v>1.5551612903225804</v>
      </c>
      <c r="AP25" s="259">
        <f>INDEX('ICE Prices'!$E$9:$AS$100,MATCH($C25,'ICE Prices'!$C$9:$C$100,0),MATCH(AP$1,'ICE Prices'!$E$1:$AS$1,0))</f>
        <v>1.5645161290322582</v>
      </c>
      <c r="AQ25" s="259">
        <f>INDEX('ICE Prices'!$E$9:$AS$100,MATCH($C25,'ICE Prices'!$C$9:$C$100,0),MATCH(AQ$1,'ICE Prices'!$E$1:$AS$1,0))</f>
        <v>0.9804322404371576</v>
      </c>
      <c r="AR25" s="149">
        <f t="shared" si="61"/>
        <v>1.7067065556711758</v>
      </c>
      <c r="AS25" s="262">
        <f t="shared" si="62"/>
        <v>1.6047949884193211</v>
      </c>
      <c r="AT25" s="263">
        <f t="shared" si="63"/>
        <v>1.7338540163136518</v>
      </c>
      <c r="AU25" s="262">
        <f t="shared" si="63"/>
        <v>1.6159797422040214</v>
      </c>
      <c r="AV25" s="263">
        <f t="shared" si="64"/>
        <v>1.6053379376321706</v>
      </c>
      <c r="AW25" s="262">
        <f t="shared" si="65"/>
        <v>1.0965722309869874</v>
      </c>
      <c r="AX25" s="263">
        <f t="shared" si="66"/>
        <v>1.604686398576751</v>
      </c>
      <c r="AY25" s="262">
        <f t="shared" si="67"/>
        <v>1.5707520727736564</v>
      </c>
      <c r="AZ25" s="283">
        <f t="shared" si="5"/>
        <v>1.5551612903225804</v>
      </c>
      <c r="BA25" s="260">
        <f>INDEX('ICE Prices'!$E$9:$AS$100,MATCH($C25,'ICE Prices'!$C$9:$C$100,0),MATCH(BA$1,'ICE Prices'!$E$1:$AS$1,0))</f>
        <v>1.5198387096774197</v>
      </c>
      <c r="BB25" s="260">
        <f>INDEX('ICE Prices'!$E$9:$AS$100,MATCH($C25,'ICE Prices'!$C$9:$C$100,0),MATCH(BB$1,'ICE Prices'!$E$1:$AS$1,0))</f>
        <v>2.5279032258064515</v>
      </c>
      <c r="BC25" s="15"/>
      <c r="BD25" s="274"/>
      <c r="BE25" s="151"/>
      <c r="BF25" s="151"/>
      <c r="BG25" s="151"/>
      <c r="BH25" s="151"/>
      <c r="BI25" s="139"/>
      <c r="BJ25" s="266">
        <f t="shared" si="80"/>
        <v>1.5902290967807504</v>
      </c>
      <c r="BK25" s="266">
        <f t="shared" si="81"/>
        <v>1.5997370129406019</v>
      </c>
      <c r="BL25" s="266">
        <f t="shared" si="82"/>
        <v>1.6505044720839763</v>
      </c>
      <c r="BM25" s="266">
        <f t="shared" si="83"/>
        <v>1.6603727366309247</v>
      </c>
      <c r="BN25" s="266">
        <f t="shared" si="84"/>
        <v>1.6252108296090633</v>
      </c>
      <c r="BO25" s="266"/>
      <c r="BP25" s="266">
        <f t="shared" si="85"/>
        <v>1.5910353763004779</v>
      </c>
      <c r="BQ25" s="292">
        <f t="shared" si="86"/>
        <v>1.5902290967807504</v>
      </c>
      <c r="BR25" s="292">
        <f t="shared" si="87"/>
        <v>1.6318096467971166</v>
      </c>
      <c r="BS25" s="292">
        <f t="shared" si="88"/>
        <v>1.5687952020421714</v>
      </c>
      <c r="BT25" s="292">
        <f t="shared" si="89"/>
        <v>1.582422748686269</v>
      </c>
      <c r="BU25" s="292">
        <f t="shared" si="90"/>
        <v>1.5488222840745838</v>
      </c>
      <c r="BV25" s="292">
        <f t="shared" si="91"/>
        <v>1.6106225806451611</v>
      </c>
      <c r="BW25" s="169"/>
      <c r="BX25" s="148">
        <v>13.308494623655914</v>
      </c>
      <c r="BY25" s="165">
        <v>14.530537634408603</v>
      </c>
      <c r="BZ25" s="165">
        <v>8.8126881720430106</v>
      </c>
      <c r="CA25" s="165"/>
      <c r="CB25" s="165">
        <v>13.166236559139787</v>
      </c>
      <c r="CC25" s="165"/>
      <c r="CD25" s="165">
        <v>9.4364500559164757</v>
      </c>
      <c r="CE25" s="165">
        <v>16.143548387096775</v>
      </c>
      <c r="CF25" s="165">
        <v>13.494623655913978</v>
      </c>
      <c r="CG25" s="170">
        <f t="shared" si="57"/>
        <v>2035</v>
      </c>
      <c r="CH25" s="272">
        <f t="shared" si="18"/>
        <v>4.8417634171602195</v>
      </c>
      <c r="CI25" s="272">
        <f t="shared" si="19"/>
        <v>4.5764382524471747</v>
      </c>
      <c r="CJ25" s="272">
        <f t="shared" si="20"/>
        <v>4.8176627960626579</v>
      </c>
      <c r="CK25" s="272">
        <f t="shared" si="21"/>
        <v>4.759689622869562</v>
      </c>
      <c r="CL25" s="272">
        <f t="shared" si="22"/>
        <v>4.8176627960626579</v>
      </c>
      <c r="CM25" s="272">
        <f t="shared" si="23"/>
        <v>4.6718806921528779</v>
      </c>
      <c r="CN25" s="272">
        <f t="shared" si="24"/>
        <v>4.7916496625485046</v>
      </c>
      <c r="CO25" s="171">
        <f t="shared" si="25"/>
        <v>2020</v>
      </c>
      <c r="CP25" s="173">
        <f t="shared" si="79"/>
        <v>43952</v>
      </c>
      <c r="CQ25" s="272">
        <f t="shared" si="27"/>
        <v>1.5975144122146492</v>
      </c>
      <c r="CR25" s="272">
        <f>(($AM25+CR$4)*(1/(1-CR$2))+CR$3)</f>
        <v>1.582422748686269</v>
      </c>
      <c r="CS25" s="272">
        <f t="shared" si="29"/>
        <v>1.5789341050128698</v>
      </c>
      <c r="CT25" s="272">
        <f t="shared" si="29"/>
        <v>1.5588425977554934</v>
      </c>
      <c r="CU25" s="272">
        <f t="shared" si="29"/>
        <v>1.5789341050128698</v>
      </c>
      <c r="CV25" s="272">
        <f t="shared" si="30"/>
        <v>1.6235876427772746</v>
      </c>
      <c r="CW25" s="272">
        <f t="shared" si="31"/>
        <v>1.5901404385748907</v>
      </c>
      <c r="CX25" s="139"/>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39"/>
      <c r="EV25" s="139"/>
      <c r="EW25" s="139"/>
      <c r="EX25" s="139"/>
      <c r="EY25" s="139"/>
      <c r="EZ25" s="139"/>
      <c r="FA25" s="139"/>
      <c r="FB25" s="162"/>
      <c r="FC25" s="162"/>
      <c r="FD25" s="162"/>
      <c r="FE25" s="162"/>
      <c r="FF25" s="162"/>
      <c r="FG25" s="162"/>
      <c r="FH25" s="162"/>
      <c r="FI25" s="139"/>
      <c r="FJ25" s="139"/>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39"/>
      <c r="GH25" s="139"/>
      <c r="GI25" s="162"/>
      <c r="GJ25" s="162"/>
      <c r="GK25" s="162"/>
      <c r="GL25" s="162"/>
      <c r="GM25" s="162"/>
    </row>
    <row r="26" spans="1:195" s="138" customFormat="1" x14ac:dyDescent="0.2">
      <c r="A26" s="139"/>
      <c r="B26" s="189">
        <f t="shared" si="32"/>
        <v>43983</v>
      </c>
      <c r="C26" s="189">
        <f t="shared" si="44"/>
        <v>44012</v>
      </c>
      <c r="D26" s="190">
        <f t="shared" si="45"/>
        <v>43983</v>
      </c>
      <c r="E26" s="260">
        <f>INDEX('ICE Prices'!$E$9:$AS$100,MATCH($C26,'ICE Prices'!$C$9:$C$100,0),MATCH(E$1,'ICE Prices'!$E$1:$AS$1,0))</f>
        <v>14.138461538461538</v>
      </c>
      <c r="F26" s="257">
        <f>INDEX('ICE Prices'!$E$9:$AS$100,MATCH($C26,'ICE Prices'!$C$9:$C$100,0),MATCH(F$1,'ICE Prices'!$E$1:$AS$1,0))</f>
        <v>3.2921052631578949</v>
      </c>
      <c r="G26" s="260">
        <f>INDEX('ICE Prices'!$E$9:$AS$100,MATCH($C26,'ICE Prices'!$C$9:$C$100,0),MATCH(G$1,'ICE Prices'!$E$1:$AS$1,0))</f>
        <v>25.113076923076918</v>
      </c>
      <c r="H26" s="257">
        <f>INDEX('ICE Prices'!$E$9:$AS$100,MATCH($C26,'ICE Prices'!$C$9:$C$100,0),MATCH(H$1,'ICE Prices'!$E$1:$AS$1,0))</f>
        <v>17.505263157894738</v>
      </c>
      <c r="I26" s="260">
        <f>INDEX('ICE Prices'!$E$9:$AS$100,MATCH($C26,'ICE Prices'!$C$9:$C$100,0),MATCH(I$1,'ICE Prices'!$E$1:$AS$1,0))</f>
        <v>10.364999999999997</v>
      </c>
      <c r="J26" s="257">
        <f>INDEX('ICE Prices'!$E$9:$AS$100,MATCH($C26,'ICE Prices'!$C$9:$C$100,0),MATCH(J$1,'ICE Prices'!$E$1:$AS$1,0))</f>
        <v>-2.3668421052631574</v>
      </c>
      <c r="K26" s="220"/>
      <c r="L26" s="157"/>
      <c r="M26" s="220"/>
      <c r="N26" s="157"/>
      <c r="O26" s="260">
        <f>INDEX('ICE Prices'!$E$9:$AS$100,MATCH($C26,'ICE Prices'!$C$9:$C$100,0),MATCH(O$1,'ICE Prices'!$E$1:$AS$1,0))</f>
        <v>22.936923076923076</v>
      </c>
      <c r="P26" s="257">
        <f>INDEX('ICE Prices'!$E$9:$AS$100,MATCH($C26,'ICE Prices'!$C$9:$C$100,0),MATCH(P$1,'ICE Prices'!$E$1:$AS$1,0))</f>
        <v>16.105263157894736</v>
      </c>
      <c r="Q26" s="260">
        <f>INDEX('ICE Prices'!$E$9:$AS$100,MATCH($C26,'ICE Prices'!$C$9:$C$100,0),MATCH(Q$1,'ICE Prices'!$E$1:$AS$1,0))</f>
        <v>26.221923076923073</v>
      </c>
      <c r="R26" s="257">
        <f>INDEX('ICE Prices'!$E$9:$AS$100,MATCH($C26,'ICE Prices'!$C$9:$C$100,0),MATCH(R$1,'ICE Prices'!$E$1:$AS$1,0))</f>
        <v>17.785526315789475</v>
      </c>
      <c r="S26" s="220"/>
      <c r="T26" s="157"/>
      <c r="U26" s="220"/>
      <c r="V26" s="157"/>
      <c r="W26" s="220"/>
      <c r="X26" s="157"/>
      <c r="Y26" s="220"/>
      <c r="Z26" s="157"/>
      <c r="AA26" s="260">
        <f>INDEX('ICE Prices'!$E$9:$AS$100,MATCH($C26,'ICE Prices'!$C$9:$C$100,0),MATCH(AA$1,'ICE Prices'!$E$1:$AS$1,0))</f>
        <v>28.281923076923078</v>
      </c>
      <c r="AB26" s="257">
        <f>INDEX('ICE Prices'!$E$9:$AS$100,MATCH($C26,'ICE Prices'!$C$9:$C$100,0),MATCH(AB$1,'ICE Prices'!$E$1:$AS$1,0))</f>
        <v>18.240000000000002</v>
      </c>
      <c r="AC26" s="220"/>
      <c r="AD26" s="222"/>
      <c r="AE26" s="148">
        <f t="shared" si="58"/>
        <v>11.305305752807424</v>
      </c>
      <c r="AF26" s="261">
        <f t="shared" si="59"/>
        <v>-2.5815604118300453</v>
      </c>
      <c r="AG26" s="259">
        <f>INDEX('ICE Prices'!$E$9:$AS$100,MATCH($C26,'ICE Prices'!$C$9:$C$100,0),MATCH(AG$1,'ICE Prices'!$E$1:$AS$1,0))</f>
        <v>1.5670000000000002</v>
      </c>
      <c r="AH26" s="259">
        <f>INDEX('ICE Prices'!$E$9:$AS$100,MATCH($C26,'ICE Prices'!$C$9:$C$100,0),MATCH(AH$1,'ICE Prices'!$E$1:$AS$1,0))</f>
        <v>1.5986666666666671</v>
      </c>
      <c r="AI26" s="259">
        <f>INDEX('ICE Prices'!$E$9:$AS$100,MATCH($C26,'ICE Prices'!$C$9:$C$100,0),MATCH(AI$1,'ICE Prices'!$E$1:$AS$1,0))</f>
        <v>1.450166666666667</v>
      </c>
      <c r="AJ26" s="259">
        <f>INDEX('ICE Prices'!$E$9:$AS$100,MATCH($C26,'ICE Prices'!$C$9:$C$100,0),MATCH(AJ$1,'ICE Prices'!$E$1:$AS$1,0))</f>
        <v>1.47</v>
      </c>
      <c r="AK26" s="259">
        <f>INDEX('ICE Prices'!$E$9:$AS$100,MATCH($C26,'ICE Prices'!$C$9:$C$100,0),MATCH(AK$1,'ICE Prices'!$E$1:$AS$1,0))</f>
        <v>1.4436666666666669</v>
      </c>
      <c r="AL26" s="261">
        <f t="shared" si="60"/>
        <v>1.5295323843416369</v>
      </c>
      <c r="AM26" s="260">
        <f>INDEX('ICE Prices'!$E$9:$AS$100,MATCH($C26,'ICE Prices'!$C$9:$C$100,0),MATCH(AM$1,'ICE Prices'!$E$1:$AS$1,0))</f>
        <v>1.452333333333333</v>
      </c>
      <c r="AN26" s="259">
        <f>INDEX('ICE Prices'!$E$9:$AS$100,MATCH($C26,'ICE Prices'!$C$9:$C$100,0),MATCH(AN$1,'ICE Prices'!$E$1:$AS$1,0))</f>
        <v>1.4876666666666662</v>
      </c>
      <c r="AO26" s="259">
        <f>INDEX('ICE Prices'!$E$9:$AS$100,MATCH($C26,'ICE Prices'!$C$9:$C$100,0),MATCH(AO$1,'ICE Prices'!$E$1:$AS$1,0))</f>
        <v>1.4443333333333332</v>
      </c>
      <c r="AP26" s="259">
        <f>INDEX('ICE Prices'!$E$9:$AS$100,MATCH($C26,'ICE Prices'!$C$9:$C$100,0),MATCH(AP$1,'ICE Prices'!$E$1:$AS$1,0))</f>
        <v>1.4525000000000001</v>
      </c>
      <c r="AQ26" s="259">
        <f>INDEX('ICE Prices'!$E$9:$AS$100,MATCH($C26,'ICE Prices'!$C$9:$C$100,0),MATCH(AQ$1,'ICE Prices'!$E$1:$AS$1,0))</f>
        <v>0.98176010928961666</v>
      </c>
      <c r="AR26" s="149">
        <f t="shared" si="61"/>
        <v>1.6051249110320283</v>
      </c>
      <c r="AS26" s="262">
        <f t="shared" si="62"/>
        <v>1.5075085409252669</v>
      </c>
      <c r="AT26" s="263">
        <f t="shared" si="63"/>
        <v>1.6312814946619218</v>
      </c>
      <c r="AU26" s="262">
        <f t="shared" si="63"/>
        <v>1.518023487544484</v>
      </c>
      <c r="AV26" s="263">
        <f t="shared" si="64"/>
        <v>1.5081886120996439</v>
      </c>
      <c r="AW26" s="262">
        <f t="shared" si="65"/>
        <v>1.1531175829387372</v>
      </c>
      <c r="AX26" s="263">
        <f t="shared" si="66"/>
        <v>1.5074039145907472</v>
      </c>
      <c r="AY26" s="262">
        <f t="shared" si="67"/>
        <v>1.4752313167259785</v>
      </c>
      <c r="AZ26" s="283">
        <f t="shared" si="5"/>
        <v>1.4443333333333332</v>
      </c>
      <c r="BA26" s="260">
        <f>INDEX('ICE Prices'!$E$9:$AS$100,MATCH($C26,'ICE Prices'!$C$9:$C$100,0),MATCH(BA$1,'ICE Prices'!$E$1:$AS$1,0))</f>
        <v>1.4281666666666661</v>
      </c>
      <c r="BB26" s="260">
        <f>INDEX('ICE Prices'!$E$9:$AS$100,MATCH($C26,'ICE Prices'!$C$9:$C$100,0),MATCH(BB$1,'ICE Prices'!$E$1:$AS$1,0))</f>
        <v>2.3733333333333335</v>
      </c>
      <c r="BC26" s="15"/>
      <c r="BD26" s="274"/>
      <c r="BE26" s="151"/>
      <c r="BF26" s="151"/>
      <c r="BG26" s="151"/>
      <c r="BH26" s="151"/>
      <c r="BI26" s="139"/>
      <c r="BJ26" s="266">
        <f t="shared" si="80"/>
        <v>1.4775876118846765</v>
      </c>
      <c r="BK26" s="266">
        <f t="shared" si="81"/>
        <v>1.485887913405834</v>
      </c>
      <c r="BL26" s="266">
        <f t="shared" si="82"/>
        <v>1.5335938942846765</v>
      </c>
      <c r="BM26" s="266">
        <f t="shared" si="83"/>
        <v>1.5422087758058343</v>
      </c>
      <c r="BN26" s="266">
        <f t="shared" si="84"/>
        <v>1.5098195488452553</v>
      </c>
      <c r="BO26" s="266"/>
      <c r="BP26" s="266">
        <f t="shared" si="85"/>
        <v>1.49438873669269</v>
      </c>
      <c r="BQ26" s="292">
        <f t="shared" si="86"/>
        <v>1.4775876118846765</v>
      </c>
      <c r="BR26" s="292">
        <f t="shared" si="87"/>
        <v>1.5438252242417132</v>
      </c>
      <c r="BS26" s="292">
        <f t="shared" si="88"/>
        <v>1.4676896255365173</v>
      </c>
      <c r="BT26" s="292">
        <f t="shared" si="89"/>
        <v>1.4821269229482414</v>
      </c>
      <c r="BU26" s="292">
        <f t="shared" si="90"/>
        <v>1.4488992850673197</v>
      </c>
      <c r="BV26" s="292">
        <f t="shared" si="91"/>
        <v>1.5152999999999999</v>
      </c>
      <c r="BW26" s="169"/>
      <c r="BX26" s="148">
        <v>9.5588888888888874</v>
      </c>
      <c r="BY26" s="165">
        <v>21.900888888888886</v>
      </c>
      <c r="BZ26" s="165">
        <v>4.989333333333331</v>
      </c>
      <c r="CA26" s="165"/>
      <c r="CB26" s="165">
        <v>22.65988888888889</v>
      </c>
      <c r="CC26" s="165"/>
      <c r="CD26" s="165">
        <v>5.4419622610716036</v>
      </c>
      <c r="CE26" s="165">
        <v>24.042000000000002</v>
      </c>
      <c r="CF26" s="165">
        <v>20.052444444444443</v>
      </c>
      <c r="CG26" s="170">
        <f t="shared" si="57"/>
        <v>2036</v>
      </c>
      <c r="CH26" s="272">
        <f t="shared" si="18"/>
        <v>4.9485023016199774</v>
      </c>
      <c r="CI26" s="272">
        <f t="shared" si="19"/>
        <v>4.690247225673903</v>
      </c>
      <c r="CJ26" s="272">
        <f t="shared" si="20"/>
        <v>4.9326182915341583</v>
      </c>
      <c r="CK26" s="272">
        <f t="shared" si="21"/>
        <v>4.8733005457966074</v>
      </c>
      <c r="CL26" s="272">
        <f t="shared" si="22"/>
        <v>4.9326182915341583</v>
      </c>
      <c r="CM26" s="272">
        <f t="shared" si="23"/>
        <v>4.787752871708336</v>
      </c>
      <c r="CN26" s="272">
        <f t="shared" si="24"/>
        <v>4.905531414467645</v>
      </c>
      <c r="CO26" s="171">
        <f t="shared" si="25"/>
        <v>2020</v>
      </c>
      <c r="CP26" s="173">
        <f t="shared" si="79"/>
        <v>43983</v>
      </c>
      <c r="CQ26" s="272">
        <f t="shared" si="27"/>
        <v>1.5051699341049545</v>
      </c>
      <c r="CR26" s="272">
        <f t="shared" si="28"/>
        <v>1.4821269229482414</v>
      </c>
      <c r="CS26" s="272">
        <f t="shared" si="29"/>
        <v>1.4778285285072159</v>
      </c>
      <c r="CT26" s="272">
        <f t="shared" si="29"/>
        <v>1.4589195987482293</v>
      </c>
      <c r="CU26" s="272">
        <f t="shared" si="29"/>
        <v>1.4778285285072159</v>
      </c>
      <c r="CV26" s="272">
        <f t="shared" si="30"/>
        <v>1.5214735862219313</v>
      </c>
      <c r="CW26" s="272">
        <f t="shared" si="31"/>
        <v>1.4943965849738852</v>
      </c>
      <c r="CX26" s="139"/>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39"/>
      <c r="EV26" s="139"/>
      <c r="EW26" s="139"/>
      <c r="EX26" s="139"/>
      <c r="EY26" s="139"/>
      <c r="EZ26" s="139"/>
      <c r="FA26" s="139"/>
      <c r="FB26" s="162"/>
      <c r="FC26" s="162"/>
      <c r="FD26" s="162"/>
      <c r="FE26" s="162"/>
      <c r="FF26" s="162"/>
      <c r="FG26" s="162"/>
      <c r="FH26" s="162"/>
      <c r="FI26" s="139"/>
      <c r="FJ26" s="139"/>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39"/>
      <c r="GH26" s="139"/>
      <c r="GI26" s="162"/>
      <c r="GJ26" s="162"/>
      <c r="GK26" s="162"/>
      <c r="GL26" s="162"/>
      <c r="GM26" s="162"/>
    </row>
    <row r="27" spans="1:195" s="138" customFormat="1" x14ac:dyDescent="0.2">
      <c r="A27" s="315"/>
      <c r="B27" s="189">
        <f t="shared" si="32"/>
        <v>44013</v>
      </c>
      <c r="C27" s="189">
        <f t="shared" si="44"/>
        <v>44043</v>
      </c>
      <c r="D27" s="190">
        <f t="shared" si="45"/>
        <v>44013</v>
      </c>
      <c r="E27" s="260">
        <f>INDEX('ICE Prices'!$E$9:$AS$100,MATCH($C27,'ICE Prices'!$C$9:$C$100,0),MATCH(E$1,'ICE Prices'!$E$1:$AS$1,0))</f>
        <v>27.101538461538464</v>
      </c>
      <c r="F27" s="257">
        <f>INDEX('ICE Prices'!$E$9:$AS$100,MATCH($C27,'ICE Prices'!$C$9:$C$100,0),MATCH(F$1,'ICE Prices'!$E$1:$AS$1,0))</f>
        <v>10.578292682926829</v>
      </c>
      <c r="G27" s="260">
        <f>INDEX('ICE Prices'!$E$9:$AS$100,MATCH($C27,'ICE Prices'!$C$9:$C$100,0),MATCH(G$1,'ICE Prices'!$E$1:$AS$1,0))</f>
        <v>39.892307692307696</v>
      </c>
      <c r="H27" s="257">
        <f>INDEX('ICE Prices'!$E$9:$AS$100,MATCH($C27,'ICE Prices'!$C$9:$C$100,0),MATCH(H$1,'ICE Prices'!$E$1:$AS$1,0))</f>
        <v>25.112195121951224</v>
      </c>
      <c r="I27" s="260">
        <f>INDEX('ICE Prices'!$E$9:$AS$100,MATCH($C27,'ICE Prices'!$C$9:$C$100,0),MATCH(I$1,'ICE Prices'!$E$1:$AS$1,0))</f>
        <v>19.302692307692311</v>
      </c>
      <c r="J27" s="257">
        <f>INDEX('ICE Prices'!$E$9:$AS$100,MATCH($C27,'ICE Prices'!$C$9:$C$100,0),MATCH(J$1,'ICE Prices'!$E$1:$AS$1,0))</f>
        <v>7.4880487804878069</v>
      </c>
      <c r="K27" s="220"/>
      <c r="L27" s="157"/>
      <c r="M27" s="220"/>
      <c r="N27" s="157"/>
      <c r="O27" s="260">
        <f>INDEX('ICE Prices'!$E$9:$AS$100,MATCH($C27,'ICE Prices'!$C$9:$C$100,0),MATCH(O$1,'ICE Prices'!$E$1:$AS$1,0))</f>
        <v>44.349615384615376</v>
      </c>
      <c r="P27" s="257">
        <f>INDEX('ICE Prices'!$E$9:$AS$100,MATCH($C27,'ICE Prices'!$C$9:$C$100,0),MATCH(P$1,'ICE Prices'!$E$1:$AS$1,0))</f>
        <v>18.621951219512201</v>
      </c>
      <c r="Q27" s="260">
        <f>INDEX('ICE Prices'!$E$9:$AS$100,MATCH($C27,'ICE Prices'!$C$9:$C$100,0),MATCH(Q$1,'ICE Prices'!$E$1:$AS$1,0))</f>
        <v>45.634615384615394</v>
      </c>
      <c r="R27" s="257">
        <f>INDEX('ICE Prices'!$E$9:$AS$100,MATCH($C27,'ICE Prices'!$C$9:$C$100,0),MATCH(R$1,'ICE Prices'!$E$1:$AS$1,0))</f>
        <v>25.579512195121954</v>
      </c>
      <c r="S27" s="220"/>
      <c r="T27" s="157"/>
      <c r="U27" s="220"/>
      <c r="V27" s="157"/>
      <c r="W27" s="220"/>
      <c r="X27" s="157"/>
      <c r="Y27" s="220"/>
      <c r="Z27" s="157"/>
      <c r="AA27" s="260">
        <f>INDEX('ICE Prices'!$E$9:$AS$100,MATCH($C27,'ICE Prices'!$C$9:$C$100,0),MATCH(AA$1,'ICE Prices'!$E$1:$AS$1,0))</f>
        <v>44.910384615384615</v>
      </c>
      <c r="AB27" s="257">
        <f>INDEX('ICE Prices'!$E$9:$AS$100,MATCH($C27,'ICE Prices'!$C$9:$C$100,0),MATCH(AB$1,'ICE Prices'!$E$1:$AS$1,0))</f>
        <v>25.713170731707326</v>
      </c>
      <c r="AC27" s="220"/>
      <c r="AD27" s="222"/>
      <c r="AE27" s="148">
        <f t="shared" si="58"/>
        <v>20.932808155040309</v>
      </c>
      <c r="AF27" s="261">
        <f t="shared" si="59"/>
        <v>8.1204158507500033</v>
      </c>
      <c r="AG27" s="259">
        <f>INDEX('ICE Prices'!$E$9:$AS$100,MATCH($C27,'ICE Prices'!$C$9:$C$100,0),MATCH(AG$1,'ICE Prices'!$E$1:$AS$1,0))</f>
        <v>1.6945161290322586</v>
      </c>
      <c r="AH27" s="259">
        <f>INDEX('ICE Prices'!$E$9:$AS$100,MATCH($C27,'ICE Prices'!$C$9:$C$100,0),MATCH(AH$1,'ICE Prices'!$E$1:$AS$1,0))</f>
        <v>1.7130645161290321</v>
      </c>
      <c r="AI27" s="259">
        <f>INDEX('ICE Prices'!$E$9:$AS$100,MATCH($C27,'ICE Prices'!$C$9:$C$100,0),MATCH(AI$1,'ICE Prices'!$E$1:$AS$1,0))</f>
        <v>1.5270967741935482</v>
      </c>
      <c r="AJ27" s="259">
        <f>INDEX('ICE Prices'!$E$9:$AS$100,MATCH($C27,'ICE Prices'!$C$9:$C$100,0),MATCH(AJ$1,'ICE Prices'!$E$1:$AS$1,0))</f>
        <v>1.5454838709677421</v>
      </c>
      <c r="AK27" s="259">
        <f>INDEX('ICE Prices'!$E$9:$AS$100,MATCH($C27,'ICE Prices'!$C$9:$C$100,0),MATCH(AK$1,'ICE Prices'!$E$1:$AS$1,0))</f>
        <v>1.5293548387096776</v>
      </c>
      <c r="AL27" s="261">
        <f t="shared" si="60"/>
        <v>1.6095843828115703</v>
      </c>
      <c r="AM27" s="260">
        <f>INDEX('ICE Prices'!$E$9:$AS$100,MATCH($C27,'ICE Prices'!$C$9:$C$100,0),MATCH(AM$1,'ICE Prices'!$E$1:$AS$1,0))</f>
        <v>1.5279032258064524</v>
      </c>
      <c r="AN27" s="259">
        <f>INDEX('ICE Prices'!$E$9:$AS$100,MATCH($C27,'ICE Prices'!$C$9:$C$100,0),MATCH(AN$1,'ICE Prices'!$E$1:$AS$1,0))</f>
        <v>1.5583870967741935</v>
      </c>
      <c r="AO27" s="259">
        <f>INDEX('ICE Prices'!$E$9:$AS$100,MATCH($C27,'ICE Prices'!$C$9:$C$100,0),MATCH(AO$1,'ICE Prices'!$E$1:$AS$1,0))</f>
        <v>1.535645161290323</v>
      </c>
      <c r="AP27" s="259">
        <f>INDEX('ICE Prices'!$E$9:$AS$100,MATCH($C27,'ICE Prices'!$C$9:$C$100,0),MATCH(AP$1,'ICE Prices'!$E$1:$AS$1,0))</f>
        <v>1.5316129032258066</v>
      </c>
      <c r="AQ27" s="259">
        <f>INDEX('ICE Prices'!$E$9:$AS$100,MATCH($C27,'ICE Prices'!$C$9:$C$100,0),MATCH(AQ$1,'ICE Prices'!$E$1:$AS$1,0))</f>
        <v>1.4656146067415723</v>
      </c>
      <c r="AR27" s="149">
        <f t="shared" si="61"/>
        <v>1.6911357457445542</v>
      </c>
      <c r="AS27" s="262">
        <f t="shared" si="62"/>
        <v>1.5856322342578266</v>
      </c>
      <c r="AT27" s="263">
        <f t="shared" si="63"/>
        <v>1.719650208308535</v>
      </c>
      <c r="AU27" s="262">
        <f t="shared" si="63"/>
        <v>1.596695845732651</v>
      </c>
      <c r="AV27" s="263">
        <f t="shared" si="64"/>
        <v>1.5866017259850018</v>
      </c>
      <c r="AW27" s="262">
        <f t="shared" si="65"/>
        <v>1.2926016973873393</v>
      </c>
      <c r="AX27" s="263">
        <f t="shared" si="66"/>
        <v>1.5855181764075705</v>
      </c>
      <c r="AY27" s="262">
        <f t="shared" si="67"/>
        <v>1.5511867634805385</v>
      </c>
      <c r="AZ27" s="283">
        <f t="shared" si="5"/>
        <v>1.535645161290323</v>
      </c>
      <c r="BA27" s="260">
        <f>INDEX('ICE Prices'!$E$9:$AS$100,MATCH($C27,'ICE Prices'!$C$9:$C$100,0),MATCH(BA$1,'ICE Prices'!$E$1:$AS$1,0))</f>
        <v>1.4856451612903225</v>
      </c>
      <c r="BB27" s="260">
        <f>INDEX('ICE Prices'!$E$9:$AS$100,MATCH($C27,'ICE Prices'!$C$9:$C$100,0),MATCH(BB$1,'ICE Prices'!$E$1:$AS$1,0))</f>
        <v>2.4354838709677415</v>
      </c>
      <c r="BC27" s="15"/>
      <c r="BD27" s="274"/>
      <c r="BE27" s="151"/>
      <c r="BF27" s="151"/>
      <c r="BG27" s="151"/>
      <c r="BH27" s="151"/>
      <c r="BI27" s="139"/>
      <c r="BJ27" s="266">
        <f t="shared" si="6"/>
        <v>1.5703936165162344</v>
      </c>
      <c r="BK27" s="266">
        <f t="shared" si="7"/>
        <v>1.5662953767921604</v>
      </c>
      <c r="BL27" s="266">
        <f t="shared" si="8"/>
        <v>1.6299172305291378</v>
      </c>
      <c r="BM27" s="266">
        <f t="shared" si="9"/>
        <v>1.6256636682244185</v>
      </c>
      <c r="BN27" s="266">
        <f t="shared" si="10"/>
        <v>1.5980674730154878</v>
      </c>
      <c r="BO27" s="266"/>
      <c r="BP27" s="266">
        <f t="shared" si="11"/>
        <v>1.5709211010521569</v>
      </c>
      <c r="BQ27" s="292">
        <f t="shared" si="12"/>
        <v>1.5703936165162344</v>
      </c>
      <c r="BR27" s="292">
        <f t="shared" si="13"/>
        <v>1.6166876703695008</v>
      </c>
      <c r="BS27" s="292">
        <f t="shared" si="14"/>
        <v>1.5545680317445785</v>
      </c>
      <c r="BT27" s="292">
        <f t="shared" si="15"/>
        <v>1.5579774624173968</v>
      </c>
      <c r="BU27" s="292">
        <f t="shared" si="16"/>
        <v>1.5347615213287915</v>
      </c>
      <c r="BV27" s="292">
        <f t="shared" si="17"/>
        <v>1.590783870967742</v>
      </c>
      <c r="BW27" s="169"/>
      <c r="BX27" s="148">
        <v>19.817096774193551</v>
      </c>
      <c r="BY27" s="165">
        <v>33.376344086021511</v>
      </c>
      <c r="BZ27" s="165">
        <v>14.09408602150538</v>
      </c>
      <c r="CA27" s="165" t="s">
        <v>264</v>
      </c>
      <c r="CB27" s="165">
        <v>36.793118279569903</v>
      </c>
      <c r="CC27" s="165" t="s">
        <v>264</v>
      </c>
      <c r="CD27" s="165">
        <v>15.284334128417703</v>
      </c>
      <c r="CE27" s="165">
        <v>36.447096774193547</v>
      </c>
      <c r="CF27" s="165">
        <v>33.007311827956983</v>
      </c>
      <c r="CG27" s="170">
        <f t="shared" si="57"/>
        <v>2037</v>
      </c>
      <c r="CH27" s="272">
        <f t="shared" si="18"/>
        <v>5.0320277654770145</v>
      </c>
      <c r="CI27" s="272">
        <f t="shared" si="19"/>
        <v>4.7872535396710036</v>
      </c>
      <c r="CJ27" s="272">
        <f t="shared" si="20"/>
        <v>5.030624560026844</v>
      </c>
      <c r="CK27" s="272">
        <f t="shared" si="21"/>
        <v>4.9701604877282239</v>
      </c>
      <c r="CL27" s="272">
        <f t="shared" si="22"/>
        <v>5.030624560026844</v>
      </c>
      <c r="CM27" s="272">
        <f t="shared" si="23"/>
        <v>4.8865177820207455</v>
      </c>
      <c r="CN27" s="272">
        <f t="shared" si="24"/>
        <v>5.0026221901887533</v>
      </c>
      <c r="CO27" s="171">
        <f t="shared" si="25"/>
        <v>2020</v>
      </c>
      <c r="CP27" s="173">
        <f>+B27</f>
        <v>44013</v>
      </c>
      <c r="CQ27" s="272">
        <f t="shared" si="27"/>
        <v>1.5839675450102921</v>
      </c>
      <c r="CR27" s="272">
        <f t="shared" si="28"/>
        <v>1.5579774624173968</v>
      </c>
      <c r="CS27" s="272">
        <f t="shared" si="29"/>
        <v>1.5647069347152771</v>
      </c>
      <c r="CT27" s="272">
        <f t="shared" si="29"/>
        <v>1.5447818350097011</v>
      </c>
      <c r="CU27" s="272">
        <f t="shared" si="29"/>
        <v>1.5647069347152771</v>
      </c>
      <c r="CV27" s="272">
        <f t="shared" si="30"/>
        <v>1.5986991957636245</v>
      </c>
      <c r="CW27" s="272">
        <f t="shared" si="31"/>
        <v>1.5702140528000623</v>
      </c>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39"/>
      <c r="EV27" s="139"/>
      <c r="EW27" s="139"/>
      <c r="EX27" s="139"/>
      <c r="EY27" s="139"/>
      <c r="EZ27" s="139"/>
      <c r="FA27" s="139"/>
      <c r="FB27" s="162"/>
      <c r="FC27" s="162"/>
      <c r="FD27" s="162"/>
      <c r="FE27" s="162"/>
      <c r="FF27" s="162"/>
      <c r="FG27" s="162"/>
      <c r="FH27" s="162"/>
      <c r="FI27" s="139"/>
      <c r="FJ27" s="139"/>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39"/>
      <c r="GH27" s="139"/>
      <c r="GI27" s="162"/>
      <c r="GJ27" s="162"/>
      <c r="GK27" s="162"/>
      <c r="GL27" s="162"/>
      <c r="GM27" s="162"/>
    </row>
    <row r="28" spans="1:195" s="138" customFormat="1" x14ac:dyDescent="0.2">
      <c r="A28" s="139"/>
      <c r="B28" s="193">
        <f t="shared" ref="B28:B29" si="92">C27+1</f>
        <v>44044</v>
      </c>
      <c r="C28" s="193">
        <f t="shared" ref="C28" si="93">EOMONTH(B28,0)</f>
        <v>44074</v>
      </c>
      <c r="D28" s="191">
        <f t="shared" ref="D28" si="94">B28</f>
        <v>44044</v>
      </c>
      <c r="E28" s="260">
        <f>INDEX('ICE Prices'!$E$9:$AS$100,MATCH($C28,'ICE Prices'!$C$9:$C$100,0),MATCH(E$1,'ICE Prices'!$E$1:$AS$1,0))</f>
        <v>84.881153846153836</v>
      </c>
      <c r="F28" s="257">
        <f>INDEX('ICE Prices'!$E$9:$AS$100,MATCH($C28,'ICE Prices'!$C$9:$C$100,0),MATCH(F$1,'ICE Prices'!$E$1:$AS$1,0))</f>
        <v>23.748780487804879</v>
      </c>
      <c r="G28" s="260">
        <f>INDEX('ICE Prices'!$E$9:$AS$100,MATCH($C28,'ICE Prices'!$C$9:$C$100,0),MATCH(G$1,'ICE Prices'!$E$1:$AS$1,0))</f>
        <v>204.96076923076922</v>
      </c>
      <c r="H28" s="257">
        <f>INDEX('ICE Prices'!$E$9:$AS$100,MATCH($C28,'ICE Prices'!$C$9:$C$100,0),MATCH(H$1,'ICE Prices'!$E$1:$AS$1,0))</f>
        <v>62.443902439024392</v>
      </c>
      <c r="I28" s="260">
        <f>INDEX('ICE Prices'!$E$9:$AS$100,MATCH($C28,'ICE Prices'!$C$9:$C$100,0),MATCH(I$1,'ICE Prices'!$E$1:$AS$1,0))</f>
        <v>37.887692307692305</v>
      </c>
      <c r="J28" s="257">
        <f>INDEX('ICE Prices'!$E$9:$AS$100,MATCH($C28,'ICE Prices'!$C$9:$C$100,0),MATCH(J$1,'ICE Prices'!$E$1:$AS$1,0))</f>
        <v>18.646097560975608</v>
      </c>
      <c r="K28" s="220"/>
      <c r="L28" s="157"/>
      <c r="M28" s="220"/>
      <c r="N28" s="157"/>
      <c r="O28" s="260">
        <f>INDEX('ICE Prices'!$E$9:$AS$100,MATCH($C28,'ICE Prices'!$C$9:$C$100,0),MATCH(O$1,'ICE Prices'!$E$1:$AS$1,0))</f>
        <v>152.51807692307693</v>
      </c>
      <c r="P28" s="257">
        <f>INDEX('ICE Prices'!$E$9:$AS$100,MATCH($C28,'ICE Prices'!$C$9:$C$100,0),MATCH(P$1,'ICE Prices'!$E$1:$AS$1,0))</f>
        <v>18.693658536585364</v>
      </c>
      <c r="Q28" s="260">
        <f>INDEX('ICE Prices'!$E$9:$AS$100,MATCH($C28,'ICE Prices'!$C$9:$C$100,0),MATCH(Q$1,'ICE Prices'!$E$1:$AS$1,0))</f>
        <v>192.29653846153843</v>
      </c>
      <c r="R28" s="257">
        <f>INDEX('ICE Prices'!$E$9:$AS$100,MATCH($C28,'ICE Prices'!$C$9:$C$100,0),MATCH(R$1,'ICE Prices'!$E$1:$AS$1,0))</f>
        <v>63.284878048780477</v>
      </c>
      <c r="S28" s="220"/>
      <c r="T28" s="157"/>
      <c r="U28" s="220"/>
      <c r="V28" s="157"/>
      <c r="W28" s="220"/>
      <c r="X28" s="157"/>
      <c r="Y28" s="220"/>
      <c r="Z28" s="157"/>
      <c r="AA28" s="260">
        <f>INDEX('ICE Prices'!$E$9:$AS$100,MATCH($C28,'ICE Prices'!$C$9:$C$100,0),MATCH(AA$1,'ICE Prices'!$E$1:$AS$1,0))</f>
        <v>197.25769230769225</v>
      </c>
      <c r="AB28" s="257">
        <f>INDEX('ICE Prices'!$E$9:$AS$100,MATCH($C28,'ICE Prices'!$C$9:$C$100,0),MATCH(AB$1,'ICE Prices'!$E$1:$AS$1,0))</f>
        <v>62.053658536585381</v>
      </c>
      <c r="AC28" s="220"/>
      <c r="AD28" s="222"/>
      <c r="AE28" s="148">
        <f t="shared" si="58"/>
        <v>40.627156892599899</v>
      </c>
      <c r="AF28" s="261">
        <f t="shared" si="59"/>
        <v>19.994301180773633</v>
      </c>
      <c r="AG28" s="259">
        <f>INDEX('ICE Prices'!$E$9:$AS$100,MATCH($C28,'ICE Prices'!$C$9:$C$100,0),MATCH(AG$1,'ICE Prices'!$E$1:$AS$1,0))</f>
        <v>2.2219354838709675</v>
      </c>
      <c r="AH28" s="259">
        <f>INDEX('ICE Prices'!$E$9:$AS$100,MATCH($C28,'ICE Prices'!$C$9:$C$100,0),MATCH(AH$1,'ICE Prices'!$E$1:$AS$1,0))</f>
        <v>3.209838709677419</v>
      </c>
      <c r="AI28" s="259">
        <f>INDEX('ICE Prices'!$E$9:$AS$100,MATCH($C28,'ICE Prices'!$C$9:$C$100,0),MATCH(AI$1,'ICE Prices'!$E$1:$AS$1,0))</f>
        <v>2.0356451612903226</v>
      </c>
      <c r="AJ28" s="259">
        <f>INDEX('ICE Prices'!$E$9:$AS$100,MATCH($C28,'ICE Prices'!$C$9:$C$100,0),MATCH(AJ$1,'ICE Prices'!$E$1:$AS$1,0))</f>
        <v>2.1246774193548386</v>
      </c>
      <c r="AK28" s="259">
        <f>INDEX('ICE Prices'!$E$9:$AS$100,MATCH($C28,'ICE Prices'!$C$9:$C$100,0),MATCH(AK$1,'ICE Prices'!$E$1:$AS$1,0))</f>
        <v>2.056290322580645</v>
      </c>
      <c r="AL28" s="261">
        <f t="shared" si="60"/>
        <v>2.2044200592078398</v>
      </c>
      <c r="AM28" s="260">
        <f>INDEX('ICE Prices'!$E$9:$AS$100,MATCH($C28,'ICE Prices'!$C$9:$C$100,0),MATCH(AM$1,'ICE Prices'!$E$1:$AS$1,0))</f>
        <v>1.9683870967741943</v>
      </c>
      <c r="AN28" s="259">
        <f>INDEX('ICE Prices'!$E$9:$AS$100,MATCH($C28,'ICE Prices'!$C$9:$C$100,0),MATCH(AN$1,'ICE Prices'!$E$1:$AS$1,0))</f>
        <v>2.1553225806451617</v>
      </c>
      <c r="AO28" s="259">
        <f>INDEX('ICE Prices'!$E$9:$AS$100,MATCH($C28,'ICE Prices'!$C$9:$C$100,0),MATCH(AO$1,'ICE Prices'!$E$1:$AS$1,0))</f>
        <v>2.0864516129032258</v>
      </c>
      <c r="AP28" s="259">
        <f>INDEX('ICE Prices'!$E$9:$AS$100,MATCH($C28,'ICE Prices'!$C$9:$C$100,0),MATCH(AP$1,'ICE Prices'!$E$1:$AS$1,0))</f>
        <v>2.0541935483870968</v>
      </c>
      <c r="AQ28" s="259">
        <f>INDEX('ICE Prices'!$E$9:$AS$100,MATCH($C28,'ICE Prices'!$C$9:$C$100,0),MATCH(AQ$1,'ICE Prices'!$E$1:$AS$1,0))</f>
        <v>1.8604935483870966</v>
      </c>
      <c r="AR28" s="149">
        <f t="shared" si="61"/>
        <v>2.305275</v>
      </c>
      <c r="AS28" s="262">
        <f t="shared" si="62"/>
        <v>2.1759789659044504</v>
      </c>
      <c r="AT28" s="263">
        <f t="shared" si="63"/>
        <v>2.3388933135973868</v>
      </c>
      <c r="AU28" s="262">
        <f t="shared" si="63"/>
        <v>2.1911072070232747</v>
      </c>
      <c r="AV28" s="263">
        <f t="shared" si="64"/>
        <v>2.1758444926500609</v>
      </c>
      <c r="AW28" s="262">
        <f t="shared" si="65"/>
        <v>2.381314935496857</v>
      </c>
      <c r="AX28" s="263">
        <f t="shared" si="66"/>
        <v>2.1757772560228665</v>
      </c>
      <c r="AY28" s="262">
        <f t="shared" si="67"/>
        <v>2.1314010820743161</v>
      </c>
      <c r="AZ28" s="283">
        <f t="shared" si="5"/>
        <v>2.0864516129032258</v>
      </c>
      <c r="BA28" s="260">
        <f>INDEX('ICE Prices'!$E$9:$AS$100,MATCH($C28,'ICE Prices'!$C$9:$C$100,0),MATCH(BA$1,'ICE Prices'!$E$1:$AS$1,0))</f>
        <v>1.9379032258064524</v>
      </c>
      <c r="BB28" s="260">
        <f>INDEX('ICE Prices'!$E$9:$AS$100,MATCH($C28,'ICE Prices'!$C$9:$C$100,0),MATCH(BB$1,'ICE Prices'!$E$1:$AS$1,0))</f>
        <v>3.0714516129032265</v>
      </c>
      <c r="BC28" s="15"/>
      <c r="BD28" s="274"/>
      <c r="BE28" s="151"/>
      <c r="BF28" s="151"/>
      <c r="BG28" s="151"/>
      <c r="BH28" s="151"/>
      <c r="BI28" s="139"/>
      <c r="BJ28" s="266">
        <f t="shared" si="6"/>
        <v>2.1302131628247034</v>
      </c>
      <c r="BK28" s="266">
        <f t="shared" si="7"/>
        <v>2.0974272450321139</v>
      </c>
      <c r="BL28" s="266">
        <f t="shared" si="8"/>
        <v>2.210953841353736</v>
      </c>
      <c r="BM28" s="266">
        <f t="shared" si="9"/>
        <v>2.1769253429159852</v>
      </c>
      <c r="BN28" s="266">
        <f t="shared" si="10"/>
        <v>2.1538798980316347</v>
      </c>
      <c r="BO28" s="266"/>
      <c r="BP28" s="266">
        <f t="shared" si="11"/>
        <v>2.1581598198872944</v>
      </c>
      <c r="BQ28" s="292">
        <f t="shared" si="12"/>
        <v>2.1302131628247034</v>
      </c>
      <c r="BR28" s="292">
        <f t="shared" si="13"/>
        <v>2.2317034369475928</v>
      </c>
      <c r="BS28" s="292">
        <f t="shared" si="14"/>
        <v>2.0888228060231624</v>
      </c>
      <c r="BT28" s="292">
        <f t="shared" si="15"/>
        <v>2.0000971763266029</v>
      </c>
      <c r="BU28" s="292">
        <f t="shared" si="16"/>
        <v>2.0627674051276901</v>
      </c>
      <c r="BV28" s="292">
        <f t="shared" si="17"/>
        <v>2.1699774193548387</v>
      </c>
      <c r="BW28" s="169"/>
      <c r="BX28" s="148">
        <v>57.930322580645161</v>
      </c>
      <c r="BY28" s="165">
        <v>142.13075268817204</v>
      </c>
      <c r="BZ28" s="165">
        <v>29.404838709677414</v>
      </c>
      <c r="CA28" s="165" t="s">
        <v>264</v>
      </c>
      <c r="CB28" s="165">
        <v>135.42043010752687</v>
      </c>
      <c r="CC28" s="165" t="s">
        <v>264</v>
      </c>
      <c r="CD28" s="165">
        <v>31.5309516863109</v>
      </c>
      <c r="CE28" s="165">
        <v>137.65161290322578</v>
      </c>
      <c r="CF28" s="165">
        <v>93.520215053763451</v>
      </c>
      <c r="CG28" s="170">
        <f t="shared" si="57"/>
        <v>2038</v>
      </c>
      <c r="CH28" s="272">
        <f t="shared" si="18"/>
        <v>5.2127109046452693</v>
      </c>
      <c r="CI28" s="272">
        <f t="shared" si="19"/>
        <v>4.9673350480946441</v>
      </c>
      <c r="CJ28" s="272">
        <f t="shared" si="20"/>
        <v>5.2125316818155811</v>
      </c>
      <c r="CK28" s="272">
        <f t="shared" si="21"/>
        <v>5.1499399398427537</v>
      </c>
      <c r="CL28" s="272">
        <f t="shared" si="22"/>
        <v>5.2125316818155811</v>
      </c>
      <c r="CM28" s="272">
        <f t="shared" si="23"/>
        <v>5.0698639302819384</v>
      </c>
      <c r="CN28" s="272">
        <f t="shared" si="24"/>
        <v>5.1828300674233239</v>
      </c>
      <c r="CO28" s="171">
        <f t="shared" si="25"/>
        <v>2020</v>
      </c>
      <c r="CP28" s="173">
        <f t="shared" si="26"/>
        <v>44044</v>
      </c>
      <c r="CQ28" s="272">
        <f t="shared" si="27"/>
        <v>2.1048611095875476</v>
      </c>
      <c r="CR28" s="272">
        <f t="shared" si="28"/>
        <v>2.0000971763266029</v>
      </c>
      <c r="CS28" s="272">
        <f t="shared" ref="CS28:CU97" si="95">(($AK28+CS$4)*(1/(1-CS$2))+CS$3)</f>
        <v>2.098961708993861</v>
      </c>
      <c r="CT28" s="272">
        <f t="shared" si="95"/>
        <v>2.0727877188086001</v>
      </c>
      <c r="CU28" s="272">
        <f t="shared" si="95"/>
        <v>2.098961708993861</v>
      </c>
      <c r="CV28" s="272">
        <f t="shared" si="30"/>
        <v>2.0488339559906334</v>
      </c>
      <c r="CW28" s="272">
        <f t="shared" si="31"/>
        <v>2.1519673155432288</v>
      </c>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39"/>
      <c r="EV28" s="139"/>
      <c r="EW28" s="139"/>
      <c r="EX28" s="139"/>
      <c r="EY28" s="139"/>
      <c r="EZ28" s="139"/>
      <c r="FA28" s="139"/>
      <c r="FB28" s="162"/>
      <c r="FC28" s="162"/>
      <c r="FD28" s="162"/>
      <c r="FE28" s="162"/>
      <c r="FF28" s="162"/>
      <c r="FG28" s="162"/>
      <c r="FH28" s="162"/>
      <c r="FI28" s="139"/>
      <c r="FJ28" s="139"/>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39"/>
      <c r="GH28" s="139"/>
      <c r="GI28" s="162"/>
      <c r="GJ28" s="162"/>
      <c r="GK28" s="162"/>
      <c r="GL28" s="162"/>
      <c r="GM28" s="162"/>
    </row>
    <row r="29" spans="1:195" s="138" customFormat="1" x14ac:dyDescent="0.2">
      <c r="A29" s="139"/>
      <c r="B29" s="193">
        <f t="shared" si="92"/>
        <v>44075</v>
      </c>
      <c r="C29" s="193">
        <f>EOMONTH(B29,0)</f>
        <v>44104</v>
      </c>
      <c r="D29" s="191">
        <f>B29</f>
        <v>44075</v>
      </c>
      <c r="E29" s="260">
        <f>INDEX('ICE Prices'!$E$9:$AS$100,MATCH($C29,'ICE Prices'!$C$9:$C$100,0),MATCH(E$1,'ICE Prices'!$E$1:$AS$1,0))</f>
        <v>49.550399999999996</v>
      </c>
      <c r="F29" s="257">
        <f>INDEX('ICE Prices'!$E$9:$AS$100,MATCH($C29,'ICE Prices'!$C$9:$C$100,0),MATCH(F$1,'ICE Prices'!$E$1:$AS$1,0))</f>
        <v>27.6265</v>
      </c>
      <c r="G29" s="260">
        <f>INDEX('ICE Prices'!$E$9:$AS$100,MATCH($C29,'ICE Prices'!$C$9:$C$100,0),MATCH(G$1,'ICE Prices'!$E$1:$AS$1,0))</f>
        <v>68.365599999999986</v>
      </c>
      <c r="H29" s="257">
        <f>INDEX('ICE Prices'!$E$9:$AS$100,MATCH($C29,'ICE Prices'!$C$9:$C$100,0),MATCH(H$1,'ICE Prices'!$E$1:$AS$1,0))</f>
        <v>58.434750000000008</v>
      </c>
      <c r="I29" s="260">
        <f>INDEX('ICE Prices'!$E$9:$AS$100,MATCH($C29,'ICE Prices'!$C$9:$C$100,0),MATCH(I$1,'ICE Prices'!$E$1:$AS$1,0))</f>
        <v>39.032399999999981</v>
      </c>
      <c r="J29" s="257">
        <f>INDEX('ICE Prices'!$E$9:$AS$100,MATCH($C29,'ICE Prices'!$C$9:$C$100,0),MATCH(J$1,'ICE Prices'!$E$1:$AS$1,0))</f>
        <v>24.159749999999999</v>
      </c>
      <c r="K29" s="220"/>
      <c r="L29" s="157"/>
      <c r="M29" s="220"/>
      <c r="N29" s="157"/>
      <c r="O29" s="260">
        <f>INDEX('ICE Prices'!$E$9:$AS$100,MATCH($C29,'ICE Prices'!$C$9:$C$100,0),MATCH(O$1,'ICE Prices'!$E$1:$AS$1,0))</f>
        <v>77.734400000000008</v>
      </c>
      <c r="P29" s="257">
        <f>INDEX('ICE Prices'!$E$9:$AS$100,MATCH($C29,'ICE Prices'!$C$9:$C$100,0),MATCH(P$1,'ICE Prices'!$E$1:$AS$1,0))</f>
        <v>27.796999999999997</v>
      </c>
      <c r="Q29" s="260">
        <f>INDEX('ICE Prices'!$E$9:$AS$100,MATCH($C29,'ICE Prices'!$C$9:$C$100,0),MATCH(Q$1,'ICE Prices'!$E$1:$AS$1,0))</f>
        <v>62.779600000000009</v>
      </c>
      <c r="R29" s="257">
        <f>INDEX('ICE Prices'!$E$9:$AS$100,MATCH($C29,'ICE Prices'!$C$9:$C$100,0),MATCH(R$1,'ICE Prices'!$E$1:$AS$1,0))</f>
        <v>56.940249999999999</v>
      </c>
      <c r="S29" s="220"/>
      <c r="T29" s="157"/>
      <c r="U29" s="220"/>
      <c r="V29" s="157"/>
      <c r="W29" s="220"/>
      <c r="X29" s="157"/>
      <c r="Y29" s="220"/>
      <c r="Z29" s="157"/>
      <c r="AA29" s="260">
        <f>INDEX('ICE Prices'!$E$9:$AS$100,MATCH($C29,'ICE Prices'!$C$9:$C$100,0),MATCH(AA$1,'ICE Prices'!$E$1:$AS$1,0))</f>
        <v>67.989999999999995</v>
      </c>
      <c r="AB29" s="257">
        <f>INDEX('ICE Prices'!$E$9:$AS$100,MATCH($C29,'ICE Prices'!$C$9:$C$100,0),MATCH(AB$1,'ICE Prices'!$E$1:$AS$1,0))</f>
        <v>58.479499999999994</v>
      </c>
      <c r="AC29" s="220"/>
      <c r="AD29" s="222"/>
      <c r="AE29" s="148">
        <f t="shared" si="58"/>
        <v>40.649492538694361</v>
      </c>
      <c r="AF29" s="261">
        <f t="shared" si="59"/>
        <v>25.160676191105889</v>
      </c>
      <c r="AG29" s="259">
        <f>INDEX('ICE Prices'!$E$9:$AS$100,MATCH($C29,'ICE Prices'!$C$9:$C$100,0),MATCH(AG$1,'ICE Prices'!$E$1:$AS$1,0))</f>
        <v>1.9195000000000002</v>
      </c>
      <c r="AH29" s="259">
        <f>INDEX('ICE Prices'!$E$9:$AS$100,MATCH($C29,'ICE Prices'!$C$9:$C$100,0),MATCH(AH$1,'ICE Prices'!$E$1:$AS$1,0))</f>
        <v>2.6188333333333333</v>
      </c>
      <c r="AI29" s="259">
        <f>INDEX('ICE Prices'!$E$9:$AS$100,MATCH($C29,'ICE Prices'!$C$9:$C$100,0),MATCH(AI$1,'ICE Prices'!$E$1:$AS$1,0))</f>
        <v>1.7399999999999991</v>
      </c>
      <c r="AJ29" s="259">
        <f>INDEX('ICE Prices'!$E$9:$AS$100,MATCH($C29,'ICE Prices'!$C$9:$C$100,0),MATCH(AJ$1,'ICE Prices'!$E$1:$AS$1,0))</f>
        <v>2.1853333333333333</v>
      </c>
      <c r="AK29" s="259">
        <f>INDEX('ICE Prices'!$E$9:$AS$100,MATCH($C29,'ICE Prices'!$C$9:$C$100,0),MATCH(AK$1,'ICE Prices'!$E$1:$AS$1,0))</f>
        <v>2.0472222222222221</v>
      </c>
      <c r="AL29" s="261">
        <f t="shared" si="60"/>
        <v>2.2607811600202381</v>
      </c>
      <c r="AM29" s="260">
        <f>INDEX('ICE Prices'!$E$9:$AS$100,MATCH($C29,'ICE Prices'!$C$9:$C$100,0),MATCH(AM$1,'ICE Prices'!$E$1:$AS$1,0))</f>
        <v>1.6915000000000004</v>
      </c>
      <c r="AN29" s="259">
        <f>INDEX('ICE Prices'!$E$9:$AS$100,MATCH($C29,'ICE Prices'!$C$9:$C$100,0),MATCH(AN$1,'ICE Prices'!$E$1:$AS$1,0))</f>
        <v>2.2151666666666667</v>
      </c>
      <c r="AO29" s="259">
        <f>INDEX('ICE Prices'!$E$9:$AS$100,MATCH($C29,'ICE Prices'!$C$9:$C$100,0),MATCH(AO$1,'ICE Prices'!$E$1:$AS$1,0))</f>
        <v>2.1893333333333334</v>
      </c>
      <c r="AP29" s="259">
        <f>INDEX('ICE Prices'!$E$9:$AS$100,MATCH($C29,'ICE Prices'!$C$9:$C$100,0),MATCH(AP$1,'ICE Prices'!$E$1:$AS$1,0))</f>
        <v>2.2301666666666669</v>
      </c>
      <c r="AQ29" s="259">
        <f>INDEX('ICE Prices'!$E$9:$AS$100,MATCH($C29,'ICE Prices'!$C$9:$C$100,0),MATCH(AQ$1,'ICE Prices'!$E$1:$AS$1,0))</f>
        <v>1.7424933333333328</v>
      </c>
      <c r="AR29" s="149">
        <f t="shared" si="61"/>
        <v>2.3555281909755759</v>
      </c>
      <c r="AS29" s="262">
        <f t="shared" si="62"/>
        <v>2.2349684743112093</v>
      </c>
      <c r="AT29" s="263">
        <f t="shared" si="63"/>
        <v>2.3856831976450024</v>
      </c>
      <c r="AU29" s="262">
        <f t="shared" si="63"/>
        <v>2.2504681477392943</v>
      </c>
      <c r="AV29" s="263">
        <f t="shared" si="64"/>
        <v>2.2337622740444321</v>
      </c>
      <c r="AW29" s="262">
        <f t="shared" si="65"/>
        <v>2.6737698870511517</v>
      </c>
      <c r="AX29" s="263">
        <f t="shared" si="66"/>
        <v>2.2347875442711929</v>
      </c>
      <c r="AY29" s="262">
        <f t="shared" si="67"/>
        <v>2.1913643346672185</v>
      </c>
      <c r="AZ29" s="283">
        <f t="shared" si="5"/>
        <v>2.1893333333333334</v>
      </c>
      <c r="BA29" s="260">
        <f>INDEX('ICE Prices'!$E$9:$AS$100,MATCH($C29,'ICE Prices'!$C$9:$C$100,0),MATCH(BA$1,'ICE Prices'!$E$1:$AS$1,0))</f>
        <v>1.7949999999999995</v>
      </c>
      <c r="BB29" s="260">
        <f>INDEX('ICE Prices'!$E$9:$AS$100,MATCH($C29,'ICE Prices'!$C$9:$C$100,0),MATCH(BB$1,'ICE Prices'!$E$1:$AS$1,0))</f>
        <v>3.5863333333333327</v>
      </c>
      <c r="BC29" s="15"/>
      <c r="BD29" s="274"/>
      <c r="BE29" s="151"/>
      <c r="BF29" s="151"/>
      <c r="BG29" s="151"/>
      <c r="BH29" s="151"/>
      <c r="BI29" s="139"/>
      <c r="BJ29" s="266">
        <f t="shared" si="6"/>
        <v>2.2347783833045365</v>
      </c>
      <c r="BK29" s="266">
        <f t="shared" si="7"/>
        <v>2.276279890910323</v>
      </c>
      <c r="BL29" s="266">
        <f t="shared" si="8"/>
        <v>2.3194820657045367</v>
      </c>
      <c r="BM29" s="266">
        <f t="shared" si="9"/>
        <v>2.3625564733103235</v>
      </c>
      <c r="BN29" s="266">
        <f t="shared" si="10"/>
        <v>2.2982742033074297</v>
      </c>
      <c r="BO29" s="266"/>
      <c r="BP29" s="266">
        <f t="shared" si="11"/>
        <v>2.2196582625299941</v>
      </c>
      <c r="BQ29" s="292">
        <f t="shared" si="12"/>
        <v>2.2347783833045365</v>
      </c>
      <c r="BR29" s="292">
        <f t="shared" si="13"/>
        <v>2.2933601107995312</v>
      </c>
      <c r="BS29" s="292">
        <f t="shared" si="14"/>
        <v>2.0796287470569017</v>
      </c>
      <c r="BT29" s="292">
        <f t="shared" si="15"/>
        <v>1.7221817926327416</v>
      </c>
      <c r="BU29" s="292">
        <f t="shared" si="16"/>
        <v>2.0536808841195535</v>
      </c>
      <c r="BV29" s="292">
        <f t="shared" si="17"/>
        <v>2.2306333333333335</v>
      </c>
      <c r="BW29" s="169"/>
      <c r="BX29" s="148">
        <v>39.806444444444438</v>
      </c>
      <c r="BY29" s="165">
        <v>63.951888888888888</v>
      </c>
      <c r="BZ29" s="165">
        <v>32.422333333333327</v>
      </c>
      <c r="CA29" s="165" t="s">
        <v>264</v>
      </c>
      <c r="CB29" s="165">
        <v>60.184333333333335</v>
      </c>
      <c r="CC29" s="165" t="s">
        <v>264</v>
      </c>
      <c r="CD29" s="165">
        <v>33.765574161988376</v>
      </c>
      <c r="CE29" s="165">
        <v>63.763111111111108</v>
      </c>
      <c r="CF29" s="165">
        <v>55.540000000000006</v>
      </c>
      <c r="CG29" s="170">
        <f t="shared" si="57"/>
        <v>2039</v>
      </c>
      <c r="CH29" s="272">
        <f t="shared" si="18"/>
        <v>5.507590633773785</v>
      </c>
      <c r="CI29" s="272">
        <f t="shared" si="19"/>
        <v>5.2608800338046322</v>
      </c>
      <c r="CJ29" s="272">
        <f t="shared" si="20"/>
        <v>5.5090526583831272</v>
      </c>
      <c r="CK29" s="272">
        <f t="shared" si="21"/>
        <v>5.4429926701788993</v>
      </c>
      <c r="CL29" s="272">
        <f t="shared" si="22"/>
        <v>5.5090526583831272</v>
      </c>
      <c r="CM29" s="272">
        <f t="shared" si="23"/>
        <v>5.368730498773254</v>
      </c>
      <c r="CN29" s="272">
        <f t="shared" si="24"/>
        <v>5.4765811894036638</v>
      </c>
      <c r="CO29" s="171">
        <f t="shared" si="25"/>
        <v>2020</v>
      </c>
      <c r="CP29" s="173">
        <f>+B29</f>
        <v>44075</v>
      </c>
      <c r="CQ29" s="272">
        <f t="shared" si="27"/>
        <v>1.8020390658609025</v>
      </c>
      <c r="CR29" s="272">
        <f t="shared" si="28"/>
        <v>1.7221817926327416</v>
      </c>
      <c r="CS29" s="272">
        <f t="shared" si="95"/>
        <v>2.0897676500276003</v>
      </c>
      <c r="CT29" s="272">
        <f t="shared" si="95"/>
        <v>2.0637011978004636</v>
      </c>
      <c r="CU29" s="272">
        <f t="shared" si="95"/>
        <v>2.0897676500276003</v>
      </c>
      <c r="CV29" s="272">
        <f t="shared" si="30"/>
        <v>1.7658803335513413</v>
      </c>
      <c r="CW29" s="272">
        <f t="shared" si="31"/>
        <v>2.2128912950314716</v>
      </c>
      <c r="CY29" s="162"/>
      <c r="CZ29" s="162"/>
      <c r="DA29" s="162"/>
      <c r="DB29" s="162"/>
      <c r="DC29" s="162"/>
      <c r="DD29" s="162"/>
      <c r="DE29" s="162"/>
      <c r="DF29" s="162"/>
      <c r="DG29" s="162"/>
      <c r="DH29" s="162"/>
      <c r="DI29" s="162"/>
      <c r="DJ29" s="162"/>
      <c r="DK29" s="162"/>
      <c r="DL29" s="162"/>
      <c r="DM29" s="162"/>
      <c r="DN29" s="162"/>
      <c r="DO29" s="162"/>
      <c r="DP29" s="162"/>
      <c r="DQ29" s="162"/>
      <c r="DR29" s="162"/>
      <c r="DS29" s="162"/>
      <c r="DT29" s="162"/>
      <c r="DU29" s="162"/>
      <c r="DV29" s="162"/>
      <c r="DW29" s="162"/>
      <c r="DX29" s="162"/>
      <c r="DY29" s="162"/>
      <c r="DZ29" s="162"/>
      <c r="EA29" s="162"/>
      <c r="EB29" s="162"/>
      <c r="EC29" s="162"/>
      <c r="ED29" s="162"/>
      <c r="EE29" s="162"/>
      <c r="EF29" s="162"/>
      <c r="EG29" s="162"/>
      <c r="EH29" s="162"/>
      <c r="EI29" s="162"/>
      <c r="EJ29" s="162"/>
      <c r="EK29" s="162"/>
      <c r="EL29" s="162"/>
      <c r="EM29" s="162"/>
      <c r="EN29" s="162"/>
      <c r="EO29" s="162"/>
      <c r="EP29" s="162"/>
      <c r="EQ29" s="162"/>
      <c r="ER29" s="162"/>
      <c r="ES29" s="162"/>
      <c r="ET29" s="162"/>
      <c r="EU29" s="139"/>
      <c r="EV29" s="139"/>
      <c r="EW29" s="139"/>
      <c r="EX29" s="139"/>
      <c r="EY29" s="139"/>
      <c r="EZ29" s="139"/>
      <c r="FA29" s="139"/>
      <c r="FB29" s="162"/>
      <c r="FC29" s="162"/>
      <c r="FD29" s="162"/>
      <c r="FE29" s="162"/>
      <c r="FF29" s="162"/>
      <c r="FG29" s="162"/>
      <c r="FH29" s="162"/>
      <c r="FI29" s="139"/>
      <c r="FJ29" s="139"/>
      <c r="FK29" s="162"/>
      <c r="FL29" s="162"/>
      <c r="FM29" s="162"/>
      <c r="FN29" s="162"/>
      <c r="FO29" s="162"/>
      <c r="FP29" s="162"/>
      <c r="FQ29" s="162"/>
      <c r="FR29" s="162"/>
      <c r="FS29" s="162"/>
      <c r="FT29" s="162"/>
      <c r="FU29" s="162"/>
      <c r="FV29" s="162"/>
      <c r="FW29" s="162"/>
      <c r="FX29" s="162"/>
      <c r="FY29" s="162"/>
      <c r="FZ29" s="162"/>
      <c r="GA29" s="162"/>
      <c r="GB29" s="162"/>
      <c r="GC29" s="162"/>
      <c r="GD29" s="162"/>
      <c r="GE29" s="162"/>
      <c r="GF29" s="162"/>
      <c r="GG29" s="139"/>
      <c r="GH29" s="139"/>
      <c r="GI29" s="162"/>
      <c r="GJ29" s="162"/>
      <c r="GK29" s="162"/>
      <c r="GL29" s="162"/>
      <c r="GM29" s="162"/>
    </row>
    <row r="30" spans="1:195" s="138" customFormat="1" x14ac:dyDescent="0.2">
      <c r="A30" s="139"/>
      <c r="B30" s="193">
        <f t="shared" ref="B30:B35" si="96">C29+1</f>
        <v>44105</v>
      </c>
      <c r="C30" s="193">
        <f t="shared" ref="C30:C32" si="97">EOMONTH(B30,0)</f>
        <v>44135</v>
      </c>
      <c r="D30" s="191">
        <f t="shared" ref="D30:D32" si="98">B30</f>
        <v>44105</v>
      </c>
      <c r="E30" s="260">
        <f>INDEX('ICE Prices'!$E$9:$AS$100,MATCH($C30,'ICE Prices'!$C$9:$C$100,0),MATCH(E$1,'ICE Prices'!$E$1:$AS$1,0))</f>
        <v>37.104814814814823</v>
      </c>
      <c r="F30" s="257">
        <f>INDEX('ICE Prices'!$E$9:$AS$100,MATCH($C30,'ICE Prices'!$C$9:$C$100,0),MATCH(F$1,'ICE Prices'!$E$1:$AS$1,0))</f>
        <v>27.562564102564103</v>
      </c>
      <c r="G30" s="260">
        <f>INDEX('ICE Prices'!$E$9:$AS$100,MATCH($C30,'ICE Prices'!$C$9:$C$100,0),MATCH(G$1,'ICE Prices'!$E$1:$AS$1,0))</f>
        <v>50.006296296296298</v>
      </c>
      <c r="H30" s="257">
        <f>INDEX('ICE Prices'!$E$9:$AS$100,MATCH($C30,'ICE Prices'!$C$9:$C$100,0),MATCH(H$1,'ICE Prices'!$E$1:$AS$1,0))</f>
        <v>27.226153846153849</v>
      </c>
      <c r="I30" s="260">
        <f>INDEX('ICE Prices'!$E$9:$AS$100,MATCH($C30,'ICE Prices'!$C$9:$C$100,0),MATCH(I$1,'ICE Prices'!$E$1:$AS$1,0))</f>
        <v>33.528888888888886</v>
      </c>
      <c r="J30" s="257">
        <f>INDEX('ICE Prices'!$E$9:$AS$100,MATCH($C30,'ICE Prices'!$C$9:$C$100,0),MATCH(J$1,'ICE Prices'!$E$1:$AS$1,0))</f>
        <v>27.23205128205128</v>
      </c>
      <c r="K30" s="220"/>
      <c r="L30" s="157"/>
      <c r="M30" s="220"/>
      <c r="N30" s="157"/>
      <c r="O30" s="260">
        <f>INDEX('ICE Prices'!$E$9:$AS$100,MATCH($C30,'ICE Prices'!$C$9:$C$100,0),MATCH(O$1,'ICE Prices'!$E$1:$AS$1,0))</f>
        <v>44.234814814814811</v>
      </c>
      <c r="P30" s="257">
        <f>INDEX('ICE Prices'!$E$9:$AS$100,MATCH($C30,'ICE Prices'!$C$9:$C$100,0),MATCH(P$1,'ICE Prices'!$E$1:$AS$1,0))</f>
        <v>23.448717948717949</v>
      </c>
      <c r="Q30" s="260">
        <f>INDEX('ICE Prices'!$E$9:$AS$100,MATCH($C30,'ICE Prices'!$C$9:$C$100,0),MATCH(Q$1,'ICE Prices'!$E$1:$AS$1,0))</f>
        <v>45.435555555555545</v>
      </c>
      <c r="R30" s="257">
        <f>INDEX('ICE Prices'!$E$9:$AS$100,MATCH($C30,'ICE Prices'!$C$9:$C$100,0),MATCH(R$1,'ICE Prices'!$E$1:$AS$1,0))</f>
        <v>25.41205128205128</v>
      </c>
      <c r="S30" s="220"/>
      <c r="T30" s="157"/>
      <c r="U30" s="220"/>
      <c r="V30" s="157"/>
      <c r="W30" s="220"/>
      <c r="X30" s="157"/>
      <c r="Y30" s="220"/>
      <c r="Z30" s="157"/>
      <c r="AA30" s="260">
        <f>INDEX('ICE Prices'!$E$9:$AS$100,MATCH($C30,'ICE Prices'!$C$9:$C$100,0),MATCH(AA$1,'ICE Prices'!$E$1:$AS$1,0))</f>
        <v>45.52629629629628</v>
      </c>
      <c r="AB30" s="257">
        <f>INDEX('ICE Prices'!$E$9:$AS$100,MATCH($C30,'ICE Prices'!$C$9:$C$100,0),MATCH(AB$1,'ICE Prices'!$E$1:$AS$1,0))</f>
        <v>27.400769230769225</v>
      </c>
      <c r="AC30" s="220"/>
      <c r="AD30" s="222"/>
      <c r="AE30" s="148">
        <f t="shared" si="58"/>
        <v>35.505521470511063</v>
      </c>
      <c r="AF30" s="261">
        <f t="shared" si="59"/>
        <v>28.837465645971537</v>
      </c>
      <c r="AG30" s="259">
        <f>INDEX('ICE Prices'!$E$9:$AS$100,MATCH($C30,'ICE Prices'!$C$9:$C$100,0),MATCH(AG$1,'ICE Prices'!$E$1:$AS$1,0))</f>
        <v>2.2653703703703707</v>
      </c>
      <c r="AH30" s="259">
        <f>INDEX('ICE Prices'!$E$9:$AS$100,MATCH($C30,'ICE Prices'!$C$9:$C$100,0),MATCH(AH$1,'ICE Prices'!$E$1:$AS$1,0))</f>
        <v>2.9053703703703695</v>
      </c>
      <c r="AI30" s="259">
        <f>INDEX('ICE Prices'!$E$9:$AS$100,MATCH($C30,'ICE Prices'!$C$9:$C$100,0),MATCH(AI$1,'ICE Prices'!$E$1:$AS$1,0))</f>
        <v>2.0831481481481489</v>
      </c>
      <c r="AJ30" s="259">
        <f>INDEX('ICE Prices'!$E$9:$AS$100,MATCH($C30,'ICE Prices'!$C$9:$C$100,0),MATCH(AJ$1,'ICE Prices'!$E$1:$AS$1,0))</f>
        <v>2.304615384615385</v>
      </c>
      <c r="AK30" s="259">
        <f>INDEX('ICE Prices'!$E$9:$AS$100,MATCH($C30,'ICE Prices'!$C$9:$C$100,0),MATCH(AK$1,'ICE Prices'!$E$1:$AS$1,0))</f>
        <v>2.2674074074074078</v>
      </c>
      <c r="AL30" s="261">
        <f t="shared" si="60"/>
        <v>2.3840607923352484</v>
      </c>
      <c r="AM30" s="260">
        <f>INDEX('ICE Prices'!$E$9:$AS$100,MATCH($C30,'ICE Prices'!$C$9:$C$100,0),MATCH(AM$1,'ICE Prices'!$E$1:$AS$1,0))</f>
        <v>2.0916666666666668</v>
      </c>
      <c r="AN30" s="259">
        <f>INDEX('ICE Prices'!$E$9:$AS$100,MATCH($C30,'ICE Prices'!$C$9:$C$100,0),MATCH(AN$1,'ICE Prices'!$E$1:$AS$1,0))</f>
        <v>2.3429629629629627</v>
      </c>
      <c r="AO30" s="259">
        <f>INDEX('ICE Prices'!$E$9:$AS$100,MATCH($C30,'ICE Prices'!$C$9:$C$100,0),MATCH(AO$1,'ICE Prices'!$E$1:$AS$1,0))</f>
        <v>2.2813461538461541</v>
      </c>
      <c r="AP30" s="259">
        <f>INDEX('ICE Prices'!$E$9:$AS$100,MATCH($C30,'ICE Prices'!$C$9:$C$100,0),MATCH(AP$1,'ICE Prices'!$E$1:$AS$1,0))</f>
        <v>3.3182692307692312</v>
      </c>
      <c r="AQ30" s="259">
        <f>INDEX('ICE Prices'!$E$9:$AS$100,MATCH($C30,'ICE Prices'!$C$9:$C$100,0),MATCH(AQ$1,'ICE Prices'!$E$1:$AS$1,0))</f>
        <v>1.864873015873016</v>
      </c>
      <c r="AR30" s="149">
        <f t="shared" si="61"/>
        <v>2.4838914725395855</v>
      </c>
      <c r="AS30" s="262">
        <f t="shared" si="62"/>
        <v>2.3568804290226173</v>
      </c>
      <c r="AT30" s="263">
        <f t="shared" si="63"/>
        <v>2.5156442334188274</v>
      </c>
      <c r="AU30" s="262">
        <f t="shared" si="63"/>
        <v>2.3732648536363063</v>
      </c>
      <c r="AV30" s="263">
        <f t="shared" si="64"/>
        <v>2.3556738241092061</v>
      </c>
      <c r="AW30" s="262">
        <f t="shared" si="65"/>
        <v>3.7243811569686023</v>
      </c>
      <c r="AX30" s="263">
        <f t="shared" si="66"/>
        <v>2.3567534179791005</v>
      </c>
      <c r="AY30" s="262">
        <f t="shared" si="67"/>
        <v>2.3109659367912334</v>
      </c>
      <c r="AZ30" s="283">
        <f t="shared" si="5"/>
        <v>2.2813461538461541</v>
      </c>
      <c r="BA30" s="260">
        <f>INDEX('ICE Prices'!$E$9:$AS$100,MATCH($C30,'ICE Prices'!$C$9:$C$100,0),MATCH(BA$1,'ICE Prices'!$E$1:$AS$1,0))</f>
        <v>1.9707692307692306</v>
      </c>
      <c r="BB30" s="260">
        <f>INDEX('ICE Prices'!$E$9:$AS$100,MATCH($C30,'ICE Prices'!$C$9:$C$100,0),MATCH(BB$1,'ICE Prices'!$E$1:$AS$1,0))</f>
        <v>4.0038888888888895</v>
      </c>
      <c r="BC30" s="15"/>
      <c r="BE30" s="151"/>
      <c r="BF30" s="151"/>
      <c r="BG30" s="151"/>
      <c r="BH30" s="151"/>
      <c r="BI30" s="139"/>
      <c r="BJ30" s="266">
        <f t="shared" ref="BJ30:BJ32" si="99">AO30*(1/(1-BJ$2))+BJ$3</f>
        <v>2.3282968511496636</v>
      </c>
      <c r="BK30" s="266">
        <f t="shared" ref="BK30:BK32" si="100">AP30*(1/(1-BK$2))+BK$3</f>
        <v>3.382187568624079</v>
      </c>
      <c r="BL30" s="266">
        <f t="shared" ref="BL30:BL32" si="101">(AO30+BL$3)*BL$5+((1/(1-BL$2)-1)*AO30+BL$4*AO30)</f>
        <v>2.4165448673958179</v>
      </c>
      <c r="BM30" s="266">
        <f t="shared" ref="BM30:BM32" si="102">(AP30+BM$3)*BM$5+((1/(1-BM$2)-1)*AP30+BM$4*AP30)</f>
        <v>3.5103778617933101</v>
      </c>
      <c r="BN30" s="266">
        <f t="shared" ref="BN30:BN32" si="103">(BJ30+BK30+BL30+BM30)/4</f>
        <v>2.9093517872407175</v>
      </c>
      <c r="BO30" s="266"/>
      <c r="BP30" s="266">
        <f t="shared" ref="BP30:BP32" si="104">AJ30*(1/(1-BP$2))+BP$3</f>
        <v>2.3405971769394553</v>
      </c>
      <c r="BQ30" s="292">
        <f t="shared" ref="BQ30:BQ32" si="105">AO30*(1/(1-BQ$2))+BQ$3</f>
        <v>2.3282968511496636</v>
      </c>
      <c r="BR30" s="292">
        <f t="shared" ref="BR30:BR32" si="106">AN30*(1/(1-BR$2))+BR$3</f>
        <v>2.4250271657094324</v>
      </c>
      <c r="BS30" s="292">
        <f t="shared" ref="BS30:BS32" si="107">AK30*(1/(1-BS$2))+BS$3</f>
        <v>2.3028723698746911</v>
      </c>
      <c r="BT30" s="292">
        <f t="shared" ref="BT30:BT32" si="108">AM30*(1/(1-BT$2))+BT$3</f>
        <v>2.1238345745926597</v>
      </c>
      <c r="BU30" s="292">
        <f t="shared" ref="BU30:BU32" si="109">AK30*(1/(1-BU$2))+BU$3</f>
        <v>2.2743133464640271</v>
      </c>
      <c r="BV30" s="292">
        <f t="shared" ref="BV30:BV32" si="110">AJ30*(1/(1-BV$2))+BV$3</f>
        <v>2.3499153846153851</v>
      </c>
      <c r="BW30" s="169"/>
      <c r="BX30" s="148">
        <v>33.103225806451618</v>
      </c>
      <c r="BY30" s="165">
        <v>40.453333333333333</v>
      </c>
      <c r="BZ30" s="165">
        <v>30.888279569892468</v>
      </c>
      <c r="CA30" s="165" t="s">
        <v>264</v>
      </c>
      <c r="CB30" s="165">
        <v>37.038602150537621</v>
      </c>
      <c r="CC30" s="165" t="s">
        <v>264</v>
      </c>
      <c r="CD30" s="165">
        <v>32.709239995704159</v>
      </c>
      <c r="CE30" s="165">
        <v>37.925268817204291</v>
      </c>
      <c r="CF30" s="165">
        <v>35.51806451612903</v>
      </c>
      <c r="CG30" s="170">
        <f t="shared" si="57"/>
        <v>2040</v>
      </c>
      <c r="CH30" s="272">
        <f t="shared" si="18"/>
        <v>5.8421867744909308</v>
      </c>
      <c r="CI30" s="272">
        <f t="shared" si="19"/>
        <v>5.5994861513736787</v>
      </c>
      <c r="CJ30" s="272">
        <f t="shared" si="20"/>
        <v>5.8510838093579869</v>
      </c>
      <c r="CK30" s="272">
        <f t="shared" si="21"/>
        <v>5.7810232669126309</v>
      </c>
      <c r="CL30" s="272">
        <f t="shared" si="22"/>
        <v>5.8510838093579869</v>
      </c>
      <c r="CM30" s="272">
        <f t="shared" si="23"/>
        <v>5.7134750979128475</v>
      </c>
      <c r="CN30" s="272">
        <f t="shared" si="24"/>
        <v>5.8154174519834179</v>
      </c>
      <c r="CO30" s="171">
        <f t="shared" si="25"/>
        <v>2020</v>
      </c>
      <c r="CP30" s="173">
        <f t="shared" ref="CP30:CP32" si="111">+B30</f>
        <v>44105</v>
      </c>
      <c r="CQ30" s="272">
        <f t="shared" si="27"/>
        <v>2.1535172468996708</v>
      </c>
      <c r="CR30" s="272">
        <f t="shared" si="28"/>
        <v>2.1238345745926597</v>
      </c>
      <c r="CS30" s="272">
        <f t="shared" si="95"/>
        <v>2.3130112728453898</v>
      </c>
      <c r="CT30" s="272">
        <f t="shared" si="95"/>
        <v>2.2843336601449371</v>
      </c>
      <c r="CU30" s="272">
        <f t="shared" si="95"/>
        <v>2.3130112728453898</v>
      </c>
      <c r="CV30" s="272">
        <f t="shared" si="30"/>
        <v>2.1748145498146938</v>
      </c>
      <c r="CW30" s="272">
        <f t="shared" si="31"/>
        <v>2.3327005068455051</v>
      </c>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39"/>
      <c r="EV30" s="139"/>
      <c r="EW30" s="139"/>
      <c r="EX30" s="139"/>
      <c r="EY30" s="139"/>
      <c r="EZ30" s="139"/>
      <c r="FA30" s="139"/>
      <c r="FB30" s="162"/>
      <c r="FC30" s="162"/>
      <c r="FD30" s="162"/>
      <c r="FE30" s="162"/>
      <c r="FF30" s="162"/>
      <c r="FG30" s="162"/>
      <c r="FH30" s="162"/>
      <c r="FI30" s="139"/>
      <c r="FJ30" s="139"/>
      <c r="FK30" s="162"/>
      <c r="FL30" s="162"/>
      <c r="FM30" s="162"/>
      <c r="FN30" s="162"/>
      <c r="FO30" s="162"/>
      <c r="FP30" s="162"/>
      <c r="FQ30" s="162"/>
      <c r="FR30" s="162"/>
      <c r="FS30" s="162"/>
      <c r="FT30" s="162"/>
      <c r="FU30" s="162"/>
      <c r="FV30" s="162"/>
      <c r="FW30" s="162"/>
      <c r="FX30" s="162"/>
      <c r="FY30" s="162"/>
      <c r="FZ30" s="162"/>
      <c r="GA30" s="162"/>
      <c r="GB30" s="162"/>
      <c r="GC30" s="162"/>
      <c r="GD30" s="162"/>
      <c r="GE30" s="162"/>
      <c r="GF30" s="162"/>
      <c r="GG30" s="139"/>
      <c r="GH30" s="139"/>
      <c r="GI30" s="162"/>
      <c r="GJ30" s="162"/>
      <c r="GK30" s="162"/>
      <c r="GL30" s="162"/>
      <c r="GM30" s="162"/>
    </row>
    <row r="31" spans="1:195" s="138" customFormat="1" x14ac:dyDescent="0.2">
      <c r="A31" s="139"/>
      <c r="B31" s="193">
        <f t="shared" si="96"/>
        <v>44136</v>
      </c>
      <c r="C31" s="193">
        <f t="shared" si="97"/>
        <v>44165</v>
      </c>
      <c r="D31" s="191">
        <f t="shared" si="98"/>
        <v>44136</v>
      </c>
      <c r="E31" s="260">
        <f>INDEX('ICE Prices'!$E$9:$AS$100,MATCH($C31,'ICE Prices'!$C$9:$C$100,0),MATCH(E$1,'ICE Prices'!$E$1:$AS$1,0))</f>
        <v>30.142083333333332</v>
      </c>
      <c r="F31" s="257">
        <f>INDEX('ICE Prices'!$E$9:$AS$100,MATCH($C31,'ICE Prices'!$C$9:$C$100,0),MATCH(F$1,'ICE Prices'!$E$1:$AS$1,0))</f>
        <v>26.167619047619041</v>
      </c>
      <c r="G31" s="260">
        <f>INDEX('ICE Prices'!$E$9:$AS$100,MATCH($C31,'ICE Prices'!$C$9:$C$100,0),MATCH(G$1,'ICE Prices'!$E$1:$AS$1,0))</f>
        <v>28.307916666666667</v>
      </c>
      <c r="H31" s="257">
        <f>INDEX('ICE Prices'!$E$9:$AS$100,MATCH($C31,'ICE Prices'!$C$9:$C$100,0),MATCH(H$1,'ICE Prices'!$E$1:$AS$1,0))</f>
        <v>27.252619047619042</v>
      </c>
      <c r="I31" s="260">
        <f>INDEX('ICE Prices'!$E$9:$AS$100,MATCH($C31,'ICE Prices'!$C$9:$C$100,0),MATCH(I$1,'ICE Prices'!$E$1:$AS$1,0))</f>
        <v>26.631666666666675</v>
      </c>
      <c r="J31" s="257">
        <f>INDEX('ICE Prices'!$E$9:$AS$100,MATCH($C31,'ICE Prices'!$C$9:$C$100,0),MATCH(J$1,'ICE Prices'!$E$1:$AS$1,0))</f>
        <v>23.214523809523808</v>
      </c>
      <c r="K31" s="220"/>
      <c r="L31" s="157"/>
      <c r="M31" s="220"/>
      <c r="N31" s="157"/>
      <c r="O31" s="260">
        <f>INDEX('ICE Prices'!$E$9:$AS$100,MATCH($C31,'ICE Prices'!$C$9:$C$100,0),MATCH(O$1,'ICE Prices'!$E$1:$AS$1,0))</f>
        <v>29.815833333333348</v>
      </c>
      <c r="P31" s="257">
        <f>INDEX('ICE Prices'!$E$9:$AS$100,MATCH($C31,'ICE Prices'!$C$9:$C$100,0),MATCH(P$1,'ICE Prices'!$E$1:$AS$1,0))</f>
        <v>27.126190476190473</v>
      </c>
      <c r="Q31" s="260">
        <f>INDEX('ICE Prices'!$E$9:$AS$100,MATCH($C31,'ICE Prices'!$C$9:$C$100,0),MATCH(Q$1,'ICE Prices'!$E$1:$AS$1,0))</f>
        <v>26.502499999999998</v>
      </c>
      <c r="R31" s="257">
        <f>INDEX('ICE Prices'!$E$9:$AS$100,MATCH($C31,'ICE Prices'!$C$9:$C$100,0),MATCH(R$1,'ICE Prices'!$E$1:$AS$1,0))</f>
        <v>25.960952380952389</v>
      </c>
      <c r="S31" s="220"/>
      <c r="T31" s="157"/>
      <c r="U31" s="220"/>
      <c r="V31" s="157"/>
      <c r="W31" s="220"/>
      <c r="X31" s="157"/>
      <c r="Y31" s="220"/>
      <c r="Z31" s="157"/>
      <c r="AA31" s="260">
        <f>INDEX('ICE Prices'!$E$9:$AS$100,MATCH($C31,'ICE Prices'!$C$9:$C$100,0),MATCH(AA$1,'ICE Prices'!$E$1:$AS$1,0))</f>
        <v>31.248333333333331</v>
      </c>
      <c r="AB31" s="257">
        <f>INDEX('ICE Prices'!$E$9:$AS$100,MATCH($C31,'ICE Prices'!$C$9:$C$100,0),MATCH(AB$1,'ICE Prices'!$E$1:$AS$1,0))</f>
        <v>28.974285714285724</v>
      </c>
      <c r="AC31" s="220"/>
      <c r="AD31" s="222"/>
      <c r="AE31" s="148">
        <f t="shared" si="58"/>
        <v>28.162497990031472</v>
      </c>
      <c r="AF31" s="261">
        <f t="shared" si="59"/>
        <v>24.548932228246514</v>
      </c>
      <c r="AG31" s="259">
        <f>INDEX('ICE Prices'!$E$9:$AS$100,MATCH($C31,'ICE Prices'!$C$9:$C$100,0),MATCH(AG$1,'ICE Prices'!$E$1:$AS$1,0))</f>
        <v>2.5553333333333343</v>
      </c>
      <c r="AH31" s="259">
        <f>INDEX('ICE Prices'!$E$9:$AS$100,MATCH($C31,'ICE Prices'!$C$9:$C$100,0),MATCH(AH$1,'ICE Prices'!$E$1:$AS$1,0))</f>
        <v>2.9733333333333336</v>
      </c>
      <c r="AI31" s="259">
        <f>INDEX('ICE Prices'!$E$9:$AS$100,MATCH($C31,'ICE Prices'!$C$9:$C$100,0),MATCH(AI$1,'ICE Prices'!$E$1:$AS$1,0))</f>
        <v>2.3054999999999999</v>
      </c>
      <c r="AJ31" s="259">
        <f>INDEX('ICE Prices'!$E$9:$AS$100,MATCH($C31,'ICE Prices'!$C$9:$C$100,0),MATCH(AJ$1,'ICE Prices'!$E$1:$AS$1,0))</f>
        <v>3.0318965517241385</v>
      </c>
      <c r="AK31" s="259">
        <f>INDEX('ICE Prices'!$E$9:$AS$100,MATCH($C31,'ICE Prices'!$C$9:$C$100,0),MATCH(AK$1,'ICE Prices'!$E$1:$AS$1,0))</f>
        <v>2.9350000000000005</v>
      </c>
      <c r="AL31" s="261">
        <f t="shared" si="60"/>
        <v>3.1393727808002554</v>
      </c>
      <c r="AM31" s="260">
        <f>INDEX('ICE Prices'!$E$9:$AS$100,MATCH($C31,'ICE Prices'!$C$9:$C$100,0),MATCH(AM$1,'ICE Prices'!$E$1:$AS$1,0))</f>
        <v>2.2966666666666669</v>
      </c>
      <c r="AN31" s="259">
        <f>INDEX('ICE Prices'!$E$9:$AS$100,MATCH($C31,'ICE Prices'!$C$9:$C$100,0),MATCH(AN$1,'ICE Prices'!$E$1:$AS$1,0))</f>
        <v>3.0938333333333339</v>
      </c>
      <c r="AO31" s="259">
        <f>INDEX('ICE Prices'!$E$9:$AS$100,MATCH($C31,'ICE Prices'!$C$9:$C$100,0),MATCH(AO$1,'ICE Prices'!$E$1:$AS$1,0))</f>
        <v>3.0929310344827594</v>
      </c>
      <c r="AP31" s="259">
        <f>INDEX('ICE Prices'!$E$9:$AS$100,MATCH($C31,'ICE Prices'!$C$9:$C$100,0),MATCH(AP$1,'ICE Prices'!$E$1:$AS$1,0))</f>
        <v>3.2587931034482756</v>
      </c>
      <c r="AQ31" s="259">
        <f>INDEX('ICE Prices'!$E$9:$AS$100,MATCH($C31,'ICE Prices'!$C$9:$C$100,0),MATCH(AQ$1,'ICE Prices'!$E$1:$AS$1,0))</f>
        <v>2.1695612903225805</v>
      </c>
      <c r="AR31" s="149">
        <f t="shared" si="61"/>
        <v>3.2746581562117707</v>
      </c>
      <c r="AS31" s="262">
        <f t="shared" si="62"/>
        <v>3.1020315685825972</v>
      </c>
      <c r="AT31" s="263">
        <f t="shared" si="63"/>
        <v>3.3183832290661712</v>
      </c>
      <c r="AU31" s="262">
        <f t="shared" si="63"/>
        <v>3.1236317545726706</v>
      </c>
      <c r="AV31" s="263">
        <f t="shared" si="64"/>
        <v>3.1008947166883831</v>
      </c>
      <c r="AW31" s="262">
        <f t="shared" si="65"/>
        <v>3.7845573922024451</v>
      </c>
      <c r="AX31" s="263">
        <f t="shared" si="66"/>
        <v>3.1018566682911799</v>
      </c>
      <c r="AY31" s="262">
        <f t="shared" si="67"/>
        <v>3.0406415662950188</v>
      </c>
      <c r="AZ31" s="283">
        <f t="shared" si="5"/>
        <v>3.0929310344827594</v>
      </c>
      <c r="BA31" s="260">
        <f>INDEX('ICE Prices'!$E$9:$AS$100,MATCH($C31,'ICE Prices'!$C$9:$C$100,0),MATCH(BA$1,'ICE Prices'!$E$1:$AS$1,0))</f>
        <v>2.65</v>
      </c>
      <c r="BB31" s="260">
        <f>INDEX('ICE Prices'!$E$9:$AS$100,MATCH($C31,'ICE Prices'!$C$9:$C$100,0),MATCH(BB$1,'ICE Prices'!$E$1:$AS$1,0))</f>
        <v>3.8173333333333344</v>
      </c>
      <c r="BC31" s="15"/>
      <c r="BE31" s="151"/>
      <c r="BF31" s="151"/>
      <c r="BG31" s="151"/>
      <c r="BH31" s="151"/>
      <c r="BI31" s="139"/>
      <c r="BJ31" s="266">
        <f t="shared" si="99"/>
        <v>3.1531620616757388</v>
      </c>
      <c r="BK31" s="266">
        <f t="shared" si="100"/>
        <v>3.3217382065741186</v>
      </c>
      <c r="BL31" s="266">
        <f t="shared" si="101"/>
        <v>3.272672327524015</v>
      </c>
      <c r="BM31" s="266">
        <f t="shared" si="102"/>
        <v>3.4476374793189466</v>
      </c>
      <c r="BN31" s="266">
        <f t="shared" si="103"/>
        <v>3.2988025187732051</v>
      </c>
      <c r="BO31" s="266"/>
      <c r="BP31" s="266">
        <f t="shared" si="104"/>
        <v>3.0779804955126622</v>
      </c>
      <c r="BQ31" s="292">
        <f t="shared" si="105"/>
        <v>3.1531620616757388</v>
      </c>
      <c r="BR31" s="292">
        <f t="shared" si="106"/>
        <v>3.1986402761907833</v>
      </c>
      <c r="BS31" s="292">
        <f t="shared" si="107"/>
        <v>2.9797380219000309</v>
      </c>
      <c r="BT31" s="292">
        <f t="shared" si="108"/>
        <v>2.3295958914650874</v>
      </c>
      <c r="BU31" s="292">
        <f t="shared" si="109"/>
        <v>2.9432620653469752</v>
      </c>
      <c r="BV31" s="292">
        <f t="shared" si="110"/>
        <v>3.0771965517241386</v>
      </c>
      <c r="BW31" s="169"/>
      <c r="BX31" s="148">
        <v>28.284393368998082</v>
      </c>
      <c r="BY31" s="165">
        <v>27.814663826695721</v>
      </c>
      <c r="BZ31" s="165">
        <v>25.034472293771881</v>
      </c>
      <c r="CA31" s="165" t="s">
        <v>264</v>
      </c>
      <c r="CB31" s="165">
        <v>26.24937718776831</v>
      </c>
      <c r="CC31" s="165" t="s">
        <v>264</v>
      </c>
      <c r="CD31" s="165">
        <v>26.473494298323384</v>
      </c>
      <c r="CE31" s="165">
        <v>30.18542896770359</v>
      </c>
      <c r="CF31" s="165">
        <v>28.558677101908728</v>
      </c>
      <c r="CG31" s="170">
        <f t="shared" si="57"/>
        <v>2041</v>
      </c>
      <c r="CH31" s="272">
        <f t="shared" si="18"/>
        <v>6.1659315563484007</v>
      </c>
      <c r="CI31" s="272">
        <f t="shared" si="19"/>
        <v>5.9233367610827869</v>
      </c>
      <c r="CJ31" s="272">
        <f t="shared" si="20"/>
        <v>6.1782098610002896</v>
      </c>
      <c r="CK31" s="272">
        <f t="shared" si="21"/>
        <v>6.1043231012365666</v>
      </c>
      <c r="CL31" s="272">
        <f t="shared" si="22"/>
        <v>6.1782098610002896</v>
      </c>
      <c r="CM31" s="272">
        <f t="shared" si="23"/>
        <v>6.0431966913288733</v>
      </c>
      <c r="CN31" s="272">
        <f t="shared" si="24"/>
        <v>6.139487789492331</v>
      </c>
      <c r="CO31" s="171">
        <f t="shared" si="25"/>
        <v>2020</v>
      </c>
      <c r="CP31" s="173">
        <f t="shared" si="111"/>
        <v>44136</v>
      </c>
      <c r="CQ31" s="272">
        <f t="shared" si="27"/>
        <v>2.3812667622656969</v>
      </c>
      <c r="CR31" s="272">
        <f t="shared" si="28"/>
        <v>2.3295958914650874</v>
      </c>
      <c r="CS31" s="272">
        <f t="shared" si="95"/>
        <v>2.9898769248707295</v>
      </c>
      <c r="CT31" s="272">
        <f t="shared" si="95"/>
        <v>2.9532823790278853</v>
      </c>
      <c r="CU31" s="272">
        <f t="shared" si="95"/>
        <v>2.9898769248707295</v>
      </c>
      <c r="CV31" s="272">
        <f t="shared" si="30"/>
        <v>2.3843060475256159</v>
      </c>
      <c r="CW31" s="272">
        <f t="shared" si="31"/>
        <v>3.0631958534794479</v>
      </c>
      <c r="CY31" s="162"/>
      <c r="CZ31" s="162"/>
      <c r="DA31" s="162"/>
      <c r="DB31" s="162"/>
      <c r="DC31" s="162"/>
      <c r="DD31" s="162"/>
      <c r="DE31" s="162"/>
      <c r="DF31" s="162"/>
      <c r="DG31" s="162"/>
      <c r="DH31" s="162"/>
      <c r="DI31" s="162"/>
      <c r="DJ31" s="162"/>
      <c r="DK31" s="162"/>
      <c r="DL31" s="162"/>
      <c r="DM31" s="162"/>
      <c r="DN31" s="162"/>
      <c r="DO31" s="162"/>
      <c r="DP31" s="162"/>
      <c r="DQ31" s="162"/>
      <c r="DR31" s="162"/>
      <c r="DS31" s="162"/>
      <c r="DT31" s="162"/>
      <c r="DU31" s="162"/>
      <c r="DV31" s="162"/>
      <c r="DW31" s="162"/>
      <c r="DX31" s="162"/>
      <c r="DY31" s="162"/>
      <c r="DZ31" s="162"/>
      <c r="EA31" s="162"/>
      <c r="EB31" s="162"/>
      <c r="EC31" s="162"/>
      <c r="ED31" s="162"/>
      <c r="EE31" s="162"/>
      <c r="EF31" s="162"/>
      <c r="EG31" s="162"/>
      <c r="EH31" s="162"/>
      <c r="EI31" s="162"/>
      <c r="EJ31" s="162"/>
      <c r="EK31" s="162"/>
      <c r="EL31" s="162"/>
      <c r="EM31" s="162"/>
      <c r="EN31" s="162"/>
      <c r="EO31" s="162"/>
      <c r="EP31" s="162"/>
      <c r="EQ31" s="162"/>
      <c r="ER31" s="162"/>
      <c r="ES31" s="162"/>
      <c r="ET31" s="162"/>
      <c r="EU31" s="139"/>
      <c r="EV31" s="139"/>
      <c r="EW31" s="139"/>
      <c r="EX31" s="139"/>
      <c r="EY31" s="139"/>
      <c r="EZ31" s="139"/>
      <c r="FA31" s="139"/>
      <c r="FB31" s="162"/>
      <c r="FC31" s="162"/>
      <c r="FD31" s="162"/>
      <c r="FE31" s="162"/>
      <c r="FF31" s="162"/>
      <c r="FG31" s="162"/>
      <c r="FH31" s="162"/>
      <c r="FI31" s="139"/>
      <c r="FJ31" s="139"/>
      <c r="FK31" s="162"/>
      <c r="FL31" s="162"/>
      <c r="FM31" s="162"/>
      <c r="FN31" s="162"/>
      <c r="FO31" s="162"/>
      <c r="FP31" s="162"/>
      <c r="FQ31" s="162"/>
      <c r="FR31" s="162"/>
      <c r="FS31" s="162"/>
      <c r="FT31" s="162"/>
      <c r="FU31" s="162"/>
      <c r="FV31" s="162"/>
      <c r="FW31" s="162"/>
      <c r="FX31" s="162"/>
      <c r="FY31" s="162"/>
      <c r="FZ31" s="162"/>
      <c r="GA31" s="162"/>
      <c r="GB31" s="162"/>
      <c r="GC31" s="162"/>
      <c r="GD31" s="162"/>
      <c r="GE31" s="162"/>
      <c r="GF31" s="162"/>
      <c r="GG31" s="139"/>
      <c r="GH31" s="139"/>
      <c r="GI31" s="162"/>
      <c r="GJ31" s="162"/>
      <c r="GK31" s="162"/>
      <c r="GL31" s="162"/>
      <c r="GM31" s="162"/>
    </row>
    <row r="32" spans="1:195" s="138" customFormat="1" x14ac:dyDescent="0.2">
      <c r="A32" s="139"/>
      <c r="B32" s="193">
        <f t="shared" si="96"/>
        <v>44166</v>
      </c>
      <c r="C32" s="193">
        <f t="shared" si="97"/>
        <v>44196</v>
      </c>
      <c r="D32" s="191">
        <f t="shared" si="98"/>
        <v>44166</v>
      </c>
      <c r="E32" s="260">
        <f>INDEX('ICE Prices'!$E$9:$AS$100,MATCH($C32,'ICE Prices'!$C$9:$C$100,0),MATCH(E$1,'ICE Prices'!$E$1:$AS$1,0))</f>
        <v>31.667307692307688</v>
      </c>
      <c r="F32" s="257">
        <f>INDEX('ICE Prices'!$E$9:$AS$100,MATCH($C32,'ICE Prices'!$C$9:$C$100,0),MATCH(F$1,'ICE Prices'!$E$1:$AS$1,0))</f>
        <v>27.141219512195129</v>
      </c>
      <c r="G32" s="260">
        <f>INDEX('ICE Prices'!$E$9:$AS$100,MATCH($C32,'ICE Prices'!$C$9:$C$100,0),MATCH(G$1,'ICE Prices'!$E$1:$AS$1,0))</f>
        <v>27.646923076923088</v>
      </c>
      <c r="H32" s="257">
        <f>INDEX('ICE Prices'!$E$9:$AS$100,MATCH($C32,'ICE Prices'!$C$9:$C$100,0),MATCH(H$1,'ICE Prices'!$E$1:$AS$1,0))</f>
        <v>27.843414634146349</v>
      </c>
      <c r="I32" s="260">
        <f>INDEX('ICE Prices'!$E$9:$AS$100,MATCH($C32,'ICE Prices'!$C$9:$C$100,0),MATCH(I$1,'ICE Prices'!$E$1:$AS$1,0))</f>
        <v>30.525769230769239</v>
      </c>
      <c r="J32" s="257">
        <f>INDEX('ICE Prices'!$E$9:$AS$100,MATCH($C32,'ICE Prices'!$C$9:$C$100,0),MATCH(J$1,'ICE Prices'!$E$1:$AS$1,0))</f>
        <v>25.692926829268295</v>
      </c>
      <c r="K32" s="220"/>
      <c r="L32" s="157"/>
      <c r="M32" s="220"/>
      <c r="N32" s="157"/>
      <c r="O32" s="260">
        <f>INDEX('ICE Prices'!$E$9:$AS$100,MATCH($C32,'ICE Prices'!$C$9:$C$100,0),MATCH(O$1,'ICE Prices'!$E$1:$AS$1,0))</f>
        <v>27.633846153846154</v>
      </c>
      <c r="P32" s="257">
        <f>INDEX('ICE Prices'!$E$9:$AS$100,MATCH($C32,'ICE Prices'!$C$9:$C$100,0),MATCH(P$1,'ICE Prices'!$E$1:$AS$1,0))</f>
        <v>27.87439024390245</v>
      </c>
      <c r="Q32" s="260">
        <f>INDEX('ICE Prices'!$E$9:$AS$100,MATCH($C32,'ICE Prices'!$C$9:$C$100,0),MATCH(Q$1,'ICE Prices'!$E$1:$AS$1,0))</f>
        <v>26.146923076923084</v>
      </c>
      <c r="R32" s="257">
        <f>INDEX('ICE Prices'!$E$9:$AS$100,MATCH($C32,'ICE Prices'!$C$9:$C$100,0),MATCH(R$1,'ICE Prices'!$E$1:$AS$1,0))</f>
        <v>25.843414634146338</v>
      </c>
      <c r="S32" s="220"/>
      <c r="T32" s="157"/>
      <c r="U32" s="220"/>
      <c r="V32" s="157"/>
      <c r="W32" s="220"/>
      <c r="X32" s="157"/>
      <c r="Y32" s="220"/>
      <c r="Z32" s="157"/>
      <c r="AA32" s="260">
        <f>INDEX('ICE Prices'!$E$9:$AS$100,MATCH($C32,'ICE Prices'!$C$9:$C$100,0),MATCH(AA$1,'ICE Prices'!$E$1:$AS$1,0))</f>
        <v>29.718846153846162</v>
      </c>
      <c r="AB32" s="257">
        <f>INDEX('ICE Prices'!$E$9:$AS$100,MATCH($C32,'ICE Prices'!$C$9:$C$100,0),MATCH(AB$1,'ICE Prices'!$E$1:$AS$1,0))</f>
        <v>28.213658536585367</v>
      </c>
      <c r="AC32" s="220"/>
      <c r="AD32" s="222"/>
      <c r="AE32" s="148">
        <f t="shared" si="58"/>
        <v>32.701591206202394</v>
      </c>
      <c r="AF32" s="261">
        <f t="shared" si="59"/>
        <v>27.524272483023971</v>
      </c>
      <c r="AG32" s="259">
        <f>INDEX('ICE Prices'!$E$9:$AS$100,MATCH($C32,'ICE Prices'!$C$9:$C$100,0),MATCH(AG$1,'ICE Prices'!$E$1:$AS$1,0))</f>
        <v>2.5748387096774197</v>
      </c>
      <c r="AH32" s="259">
        <f>INDEX('ICE Prices'!$E$9:$AS$100,MATCH($C32,'ICE Prices'!$C$9:$C$100,0),MATCH(AH$1,'ICE Prices'!$E$1:$AS$1,0))</f>
        <v>3.4298387096774174</v>
      </c>
      <c r="AI32" s="259">
        <f>INDEX('ICE Prices'!$E$9:$AS$100,MATCH($C32,'ICE Prices'!$C$9:$C$100,0),MATCH(AI$1,'ICE Prices'!$E$1:$AS$1,0))</f>
        <v>2.5508064516129036</v>
      </c>
      <c r="AJ32" s="259">
        <f>INDEX('ICE Prices'!$E$9:$AS$100,MATCH($C32,'ICE Prices'!$C$9:$C$100,0),MATCH(AJ$1,'ICE Prices'!$E$1:$AS$1,0))</f>
        <v>3.2258064516129035</v>
      </c>
      <c r="AK32" s="259">
        <f>INDEX('ICE Prices'!$E$9:$AS$100,MATCH($C32,'ICE Prices'!$C$9:$C$100,0),MATCH(AK$1,'ICE Prices'!$E$1:$AS$1,0))</f>
        <v>3.0809677419354831</v>
      </c>
      <c r="AL32" s="261">
        <f t="shared" si="60"/>
        <v>3.3524074449269254</v>
      </c>
      <c r="AM32" s="260">
        <f>INDEX('ICE Prices'!$E$9:$AS$100,MATCH($C32,'ICE Prices'!$C$9:$C$100,0),MATCH(AM$1,'ICE Prices'!$E$1:$AS$1,0))</f>
        <v>2.3888709677419353</v>
      </c>
      <c r="AN32" s="259">
        <f>INDEX('ICE Prices'!$E$9:$AS$100,MATCH($C32,'ICE Prices'!$C$9:$C$100,0),MATCH(AN$1,'ICE Prices'!$E$1:$AS$1,0))</f>
        <v>3.2461290322580645</v>
      </c>
      <c r="AO32" s="259">
        <f>INDEX('ICE Prices'!$E$9:$AS$100,MATCH($C32,'ICE Prices'!$C$9:$C$100,0),MATCH(AO$1,'ICE Prices'!$E$1:$AS$1,0))</f>
        <v>3.2029032258064514</v>
      </c>
      <c r="AP32" s="259">
        <f>INDEX('ICE Prices'!$E$9:$AS$100,MATCH($C32,'ICE Prices'!$C$9:$C$100,0),MATCH(AP$1,'ICE Prices'!$E$1:$AS$1,0))</f>
        <v>3.1704838709677423</v>
      </c>
      <c r="AQ32" s="259">
        <f>INDEX('ICE Prices'!$E$9:$AS$100,MATCH($C32,'ICE Prices'!$C$9:$C$100,0),MATCH(AQ$1,'ICE Prices'!$E$1:$AS$1,0))</f>
        <v>2.0183096774193552</v>
      </c>
      <c r="AR32" s="149">
        <f t="shared" si="61"/>
        <v>3.5130680480339067</v>
      </c>
      <c r="AS32" s="262">
        <f t="shared" si="62"/>
        <v>3.3063010278116978</v>
      </c>
      <c r="AT32" s="263">
        <f t="shared" si="63"/>
        <v>3.5678262631351272</v>
      </c>
      <c r="AU32" s="262">
        <f t="shared" si="63"/>
        <v>3.3292994781542102</v>
      </c>
      <c r="AV32" s="263">
        <f t="shared" si="64"/>
        <v>3.3070676428231147</v>
      </c>
      <c r="AW32" s="262">
        <f t="shared" si="65"/>
        <v>3.4166390331615757</v>
      </c>
      <c r="AX32" s="263">
        <f t="shared" si="66"/>
        <v>3.3060819949512932</v>
      </c>
      <c r="AY32" s="262">
        <f t="shared" si="67"/>
        <v>3.2367580946331471</v>
      </c>
      <c r="AZ32" s="283">
        <f t="shared" si="5"/>
        <v>3.2029032258064514</v>
      </c>
      <c r="BA32" s="260">
        <f>INDEX('ICE Prices'!$E$9:$AS$100,MATCH($C32,'ICE Prices'!$C$9:$C$100,0),MATCH(BA$1,'ICE Prices'!$E$1:$AS$1,0))</f>
        <v>2.6690322580645165</v>
      </c>
      <c r="BB32" s="260">
        <f>INDEX('ICE Prices'!$E$9:$AS$100,MATCH($C32,'ICE Prices'!$C$9:$C$100,0),MATCH(BB$1,'ICE Prices'!$E$1:$AS$1,0))</f>
        <v>3.6058064516129034</v>
      </c>
      <c r="BC32" s="15"/>
      <c r="BE32" s="151"/>
      <c r="BF32" s="151"/>
      <c r="BG32" s="151"/>
      <c r="BH32" s="151"/>
      <c r="BI32" s="139"/>
      <c r="BJ32" s="266">
        <f t="shared" si="99"/>
        <v>3.2649337776262337</v>
      </c>
      <c r="BK32" s="266">
        <f t="shared" si="100"/>
        <v>3.2319839302446818</v>
      </c>
      <c r="BL32" s="266">
        <f t="shared" si="101"/>
        <v>3.3886801722842987</v>
      </c>
      <c r="BM32" s="266">
        <f t="shared" si="102"/>
        <v>3.3544815313543594</v>
      </c>
      <c r="BN32" s="266">
        <f t="shared" si="103"/>
        <v>3.3100198528773932</v>
      </c>
      <c r="BO32" s="266"/>
      <c r="BP32" s="266">
        <f t="shared" si="104"/>
        <v>3.2745838615156684</v>
      </c>
      <c r="BQ32" s="292">
        <f t="shared" si="105"/>
        <v>3.2649337776262337</v>
      </c>
      <c r="BR32" s="292">
        <f t="shared" si="106"/>
        <v>3.3555487839801876</v>
      </c>
      <c r="BS32" s="292">
        <f t="shared" si="107"/>
        <v>3.1277332991336135</v>
      </c>
      <c r="BT32" s="292">
        <f t="shared" si="108"/>
        <v>2.4221426154189856</v>
      </c>
      <c r="BU32" s="292">
        <f t="shared" si="109"/>
        <v>3.0895263214957356</v>
      </c>
      <c r="BV32" s="292">
        <f t="shared" si="110"/>
        <v>3.2711064516129036</v>
      </c>
      <c r="BW32" s="169"/>
      <c r="BX32" s="148">
        <v>29.671935483870964</v>
      </c>
      <c r="BY32" s="165">
        <v>27.733548387096778</v>
      </c>
      <c r="BZ32" s="165">
        <v>28.395161290322587</v>
      </c>
      <c r="CA32" s="165" t="s">
        <v>264</v>
      </c>
      <c r="CB32" s="165">
        <v>26.013118279569895</v>
      </c>
      <c r="CC32" s="165" t="s">
        <v>264</v>
      </c>
      <c r="CD32" s="165">
        <v>30.419117360500078</v>
      </c>
      <c r="CE32" s="165">
        <v>29.055268817204304</v>
      </c>
      <c r="CF32" s="165">
        <v>27.739892473118282</v>
      </c>
      <c r="CG32" s="170">
        <f t="shared" si="57"/>
        <v>2042</v>
      </c>
      <c r="CH32" s="272" t="e">
        <f t="shared" si="18"/>
        <v>#DIV/0!</v>
      </c>
      <c r="CI32" s="272" t="e">
        <f t="shared" si="19"/>
        <v>#DIV/0!</v>
      </c>
      <c r="CJ32" s="272" t="e">
        <f t="shared" si="20"/>
        <v>#DIV/0!</v>
      </c>
      <c r="CK32" s="272" t="e">
        <f t="shared" si="21"/>
        <v>#DIV/0!</v>
      </c>
      <c r="CL32" s="272" t="e">
        <f t="shared" si="22"/>
        <v>#DIV/0!</v>
      </c>
      <c r="CM32" s="272" t="e">
        <f t="shared" si="23"/>
        <v>#DIV/0!</v>
      </c>
      <c r="CN32" s="272" t="e">
        <f t="shared" si="24"/>
        <v>#DIV/0!</v>
      </c>
      <c r="CO32" s="171">
        <f t="shared" si="25"/>
        <v>2020</v>
      </c>
      <c r="CP32" s="173">
        <f t="shared" si="111"/>
        <v>44166</v>
      </c>
      <c r="CQ32" s="272">
        <f t="shared" si="27"/>
        <v>2.6325281077669809</v>
      </c>
      <c r="CR32" s="272">
        <f t="shared" si="28"/>
        <v>2.4221426154189856</v>
      </c>
      <c r="CS32" s="272">
        <f t="shared" si="95"/>
        <v>3.1378722021043126</v>
      </c>
      <c r="CT32" s="272">
        <f t="shared" si="95"/>
        <v>3.0995466351766452</v>
      </c>
      <c r="CU32" s="272">
        <f t="shared" si="95"/>
        <v>3.1378722021043126</v>
      </c>
      <c r="CV32" s="272">
        <f t="shared" si="30"/>
        <v>2.4785305213190147</v>
      </c>
      <c r="CW32" s="272">
        <f t="shared" si="31"/>
        <v>3.257962727614407</v>
      </c>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39"/>
      <c r="EV32" s="139"/>
      <c r="EW32" s="139"/>
      <c r="EX32" s="139"/>
      <c r="EY32" s="139"/>
      <c r="EZ32" s="139"/>
      <c r="FA32" s="139"/>
      <c r="FB32" s="162"/>
      <c r="FC32" s="162"/>
      <c r="FD32" s="162"/>
      <c r="FE32" s="162"/>
      <c r="FF32" s="162"/>
      <c r="FG32" s="162"/>
      <c r="FH32" s="162"/>
      <c r="FI32" s="139"/>
      <c r="FJ32" s="139"/>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39"/>
      <c r="GH32" s="139"/>
      <c r="GI32" s="162"/>
      <c r="GJ32" s="162"/>
      <c r="GK32" s="162"/>
      <c r="GL32" s="162"/>
      <c r="GM32" s="162"/>
    </row>
    <row r="33" spans="1:195" s="138" customFormat="1" x14ac:dyDescent="0.2">
      <c r="A33" s="139"/>
      <c r="B33" s="193">
        <f t="shared" si="96"/>
        <v>44197</v>
      </c>
      <c r="C33" s="193">
        <f t="shared" ref="C33:C35" si="112">EOMONTH(B33,0)</f>
        <v>44227</v>
      </c>
      <c r="D33" s="191">
        <f t="shared" ref="D33:D35" si="113">B33</f>
        <v>44197</v>
      </c>
      <c r="E33" s="260">
        <f>INDEX('ICE Prices'!$E$9:$AS$100,MATCH($C33,'ICE Prices'!$C$9:$C$100,0),MATCH(E$1,'ICE Prices'!$E$1:$AS$1,0))</f>
        <v>25.709600000000002</v>
      </c>
      <c r="F33" s="257">
        <f>INDEX('ICE Prices'!$E$9:$AS$100,MATCH($C33,'ICE Prices'!$C$9:$C$100,0),MATCH(F$1,'ICE Prices'!$E$1:$AS$1,0))</f>
        <v>23.175813953488372</v>
      </c>
      <c r="G33" s="260">
        <f>INDEX('ICE Prices'!$E$9:$AS$100,MATCH($C33,'ICE Prices'!$C$9:$C$100,0),MATCH(G$1,'ICE Prices'!$E$1:$AS$1,0))</f>
        <v>25.178799999999995</v>
      </c>
      <c r="H33" s="257">
        <f>INDEX('ICE Prices'!$E$9:$AS$100,MATCH($C33,'ICE Prices'!$C$9:$C$100,0),MATCH(H$1,'ICE Prices'!$E$1:$AS$1,0))</f>
        <v>24.726279069767436</v>
      </c>
      <c r="I33" s="260">
        <f>INDEX('ICE Prices'!$E$9:$AS$100,MATCH($C33,'ICE Prices'!$C$9:$C$100,0),MATCH(I$1,'ICE Prices'!$E$1:$AS$1,0))</f>
        <v>23.617599999999996</v>
      </c>
      <c r="J33" s="257">
        <f>INDEX('ICE Prices'!$E$9:$AS$100,MATCH($C33,'ICE Prices'!$C$9:$C$100,0),MATCH(J$1,'ICE Prices'!$E$1:$AS$1,0))</f>
        <v>20.874418604651169</v>
      </c>
      <c r="K33" s="220"/>
      <c r="L33" s="157"/>
      <c r="M33" s="220"/>
      <c r="N33" s="157"/>
      <c r="O33" s="260">
        <f>INDEX('ICE Prices'!$E$9:$AS$100,MATCH($C33,'ICE Prices'!$C$9:$C$100,0),MATCH(O$1,'ICE Prices'!$E$1:$AS$1,0))</f>
        <v>26.6</v>
      </c>
      <c r="P33" s="257">
        <f>INDEX('ICE Prices'!$E$9:$AS$100,MATCH($C33,'ICE Prices'!$C$9:$C$100,0),MATCH(P$1,'ICE Prices'!$E$1:$AS$1,0))</f>
        <v>25.639534883720923</v>
      </c>
      <c r="Q33" s="260">
        <f>INDEX('ICE Prices'!$E$9:$AS$100,MATCH($C33,'ICE Prices'!$C$9:$C$100,0),MATCH(Q$1,'ICE Prices'!$E$1:$AS$1,0))</f>
        <v>23.928399999999993</v>
      </c>
      <c r="R33" s="257">
        <f>INDEX('ICE Prices'!$E$9:$AS$100,MATCH($C33,'ICE Prices'!$C$9:$C$100,0),MATCH(R$1,'ICE Prices'!$E$1:$AS$1,0))</f>
        <v>23.22627906976744</v>
      </c>
      <c r="S33" s="220"/>
      <c r="T33" s="157"/>
      <c r="U33" s="220"/>
      <c r="V33" s="157"/>
      <c r="W33" s="220"/>
      <c r="X33" s="157"/>
      <c r="Y33" s="220"/>
      <c r="Z33" s="157"/>
      <c r="AA33" s="260">
        <f>INDEX('ICE Prices'!$E$9:$AS$100,MATCH($C33,'ICE Prices'!$C$9:$C$100,0),MATCH(AA$1,'ICE Prices'!$E$1:$AS$1,0))</f>
        <v>25.2836</v>
      </c>
      <c r="AB33" s="257">
        <f>INDEX('ICE Prices'!$E$9:$AS$100,MATCH($C33,'ICE Prices'!$C$9:$C$100,0),MATCH(AB$1,'ICE Prices'!$E$1:$AS$1,0))</f>
        <v>25.480465116279063</v>
      </c>
      <c r="AC33" s="220"/>
      <c r="AD33" s="222"/>
      <c r="AE33" s="148">
        <f t="shared" si="58"/>
        <v>26.263007986523792</v>
      </c>
      <c r="AF33" s="261">
        <f t="shared" si="59"/>
        <v>23.212562772169679</v>
      </c>
      <c r="AG33" s="259">
        <f>INDEX('ICE Prices'!$E$9:$AS$100,MATCH($C33,'ICE Prices'!$C$9:$C$100,0),MATCH(AG$1,'ICE Prices'!$E$1:$AS$1,0))</f>
        <v>2.5892307692307694</v>
      </c>
      <c r="AH33" s="259">
        <f>INDEX('ICE Prices'!$E$9:$AS$100,MATCH($C33,'ICE Prices'!$C$9:$C$100,0),MATCH(AH$1,'ICE Prices'!$E$1:$AS$1,0))</f>
        <v>2.8636538461538459</v>
      </c>
      <c r="AI33" s="259">
        <f>INDEX('ICE Prices'!$E$9:$AS$100,MATCH($C33,'ICE Prices'!$C$9:$C$100,0),MATCH(AI$1,'ICE Prices'!$E$1:$AS$1,0))</f>
        <v>2.6146153846153846</v>
      </c>
      <c r="AJ33" s="259">
        <f>INDEX('ICE Prices'!$E$9:$AS$100,MATCH($C33,'ICE Prices'!$C$9:$C$100,0),MATCH(AJ$1,'ICE Prices'!$E$1:$AS$1,0))</f>
        <v>2.6717307692307695</v>
      </c>
      <c r="AK33" s="259">
        <f>INDEX('ICE Prices'!$E$9:$AS$100,MATCH($C33,'ICE Prices'!$C$9:$C$100,0),MATCH(AK$1,'ICE Prices'!$E$1:$AS$1,0))</f>
        <v>2.631153846153846</v>
      </c>
      <c r="AL33" s="261">
        <f t="shared" si="60"/>
        <v>2.7997258784209427</v>
      </c>
      <c r="AM33" s="260">
        <f>INDEX('ICE Prices'!$E$9:$AS$100,MATCH($C33,'ICE Prices'!$C$9:$C$100,0),MATCH(AM$1,'ICE Prices'!$E$1:$AS$1,0))</f>
        <v>2.4584615384615383</v>
      </c>
      <c r="AN33" s="259">
        <f>INDEX('ICE Prices'!$E$9:$AS$100,MATCH($C33,'ICE Prices'!$C$9:$C$100,0),MATCH(AN$1,'ICE Prices'!$E$1:$AS$1,0))</f>
        <v>2.7001923076923071</v>
      </c>
      <c r="AO33" s="259">
        <f>INDEX('ICE Prices'!$E$9:$AS$100,MATCH($C33,'ICE Prices'!$C$9:$C$100,0),MATCH(AO$1,'ICE Prices'!$E$1:$AS$1,0))</f>
        <v>2.6653846153846152</v>
      </c>
      <c r="AP33" s="259">
        <f>INDEX('ICE Prices'!$E$9:$AS$100,MATCH($C33,'ICE Prices'!$C$9:$C$100,0),MATCH(AP$1,'ICE Prices'!$E$1:$AS$1,0))</f>
        <v>2.6476923076923078</v>
      </c>
      <c r="AQ33" s="259">
        <f>INDEX('ICE Prices'!$E$9:$AS$100,MATCH($C33,'ICE Prices'!$C$9:$C$100,0),MATCH(AQ$1,'ICE Prices'!$E$1:$AS$1,0))</f>
        <v>2.1525387096774193</v>
      </c>
      <c r="AR33" s="149">
        <f t="shared" ref="AR33:AR35" si="114">(AR48/$AJ48)*AJ33</f>
        <v>2.9638221722544973</v>
      </c>
      <c r="AS33" s="262">
        <f t="shared" ref="AS33:AS35" si="115">(AS48/$AJ48)*AJ33</f>
        <v>2.7492814621684052</v>
      </c>
      <c r="AT33" s="263">
        <f t="shared" ref="AT33:AU33" si="116">(AT48/$AJ48)*$AJ33</f>
        <v>3.0245985773780366</v>
      </c>
      <c r="AU33" s="262">
        <f t="shared" si="116"/>
        <v>2.7684868061874437</v>
      </c>
      <c r="AV33" s="263">
        <f t="shared" ref="AV33:AV35" si="117">(AV48/$AJ48)*AJ33</f>
        <v>2.7537789161475468</v>
      </c>
      <c r="AW33" s="262">
        <f t="shared" si="65"/>
        <v>2.6738571457857492</v>
      </c>
      <c r="AX33" s="263">
        <f t="shared" ref="AX33:AX35" si="118">(AX48/$AJ48)*AJ33</f>
        <v>2.7491599093581578</v>
      </c>
      <c r="AY33" s="262">
        <f t="shared" ref="AY33:AY35" si="119">(AY48/$AJ48)*AJ33</f>
        <v>2.6838860502554773</v>
      </c>
      <c r="AZ33" s="283">
        <f t="shared" ref="AZ33:AZ35" si="120">AO33</f>
        <v>2.6653846153846152</v>
      </c>
      <c r="BA33" s="260">
        <f>INDEX('ICE Prices'!$E$9:$AS$100,MATCH($C33,'ICE Prices'!$C$9:$C$100,0),MATCH(BA$1,'ICE Prices'!$E$1:$AS$1,0))</f>
        <v>2.2873076923076923</v>
      </c>
      <c r="BB33" s="260">
        <f>INDEX('ICE Prices'!$E$9:$AS$100,MATCH($C33,'ICE Prices'!$C$9:$C$100,0),MATCH(BB$1,'ICE Prices'!$E$1:$AS$1,0))</f>
        <v>3.5248076923076925</v>
      </c>
      <c r="BC33" s="15"/>
      <c r="BE33" s="151"/>
      <c r="BF33" s="151"/>
      <c r="BG33" s="151"/>
      <c r="BH33" s="151"/>
      <c r="BI33" s="139"/>
      <c r="BJ33" s="266">
        <f t="shared" ref="BJ33:BJ35" si="121">AO33*(1/(1-BJ$2))+BJ$3</f>
        <v>2.7186195074546347</v>
      </c>
      <c r="BK33" s="266">
        <f t="shared" ref="BK33:BK35" si="122">AP33*(1/(1-BK$2))+BK$3</f>
        <v>2.7006376925422377</v>
      </c>
      <c r="BL33" s="266">
        <f t="shared" ref="BL33:BL35" si="123">(AO33+BL$3)*BL$5+((1/(1-BL$2)-1)*AO33+BL$4*AO33)</f>
        <v>2.8216606852392503</v>
      </c>
      <c r="BM33" s="266">
        <f t="shared" ref="BM33:BM35" si="124">(AP33+BM$3)*BM$5+((1/(1-BM$2)-1)*AP33+BM$4*AP33)</f>
        <v>2.8029973626345459</v>
      </c>
      <c r="BN33" s="266">
        <f t="shared" ref="BN33:BN35" si="125">(BJ33+BK33+BL33+BM33)/4</f>
        <v>2.760978811967667</v>
      </c>
      <c r="BO33" s="266"/>
      <c r="BP33" s="266">
        <f t="shared" ref="BP33:BP35" si="126">AJ33*(1/(1-BP$2))+BP$3</f>
        <v>2.7128119033060627</v>
      </c>
      <c r="BQ33" s="292">
        <f t="shared" ref="BQ33:BQ35" si="127">AO33*(1/(1-BQ$2))+BQ$3</f>
        <v>2.7186195074546347</v>
      </c>
      <c r="BR33" s="292">
        <f t="shared" ref="BR33:BR35" si="128">AN33*(1/(1-BR$2))+BR$3</f>
        <v>2.7930764528253538</v>
      </c>
      <c r="BS33" s="292">
        <f t="shared" ref="BS33:BS35" si="129">AK33*(1/(1-BS$2))+BS$3</f>
        <v>2.6716713547134199</v>
      </c>
      <c r="BT33" s="292">
        <f t="shared" ref="BT33:BT35" si="130">AM33*(1/(1-BT$2))+BT$3</f>
        <v>2.4919916274832259</v>
      </c>
      <c r="BU33" s="292">
        <f t="shared" ref="BU33:BU35" si="131">AK33*(1/(1-BU$2))+BU$3</f>
        <v>2.6387986881193362</v>
      </c>
      <c r="BV33" s="292">
        <f t="shared" ref="BV33:BV35" si="132">AJ33*(1/(1-BV$2))+BV$3</f>
        <v>2.7170307692307696</v>
      </c>
      <c r="BW33" s="169"/>
      <c r="BX33" s="148">
        <v>24.538064516129037</v>
      </c>
      <c r="BY33" s="165">
        <v>24.96956989247311</v>
      </c>
      <c r="BZ33" s="165">
        <v>22.349247311827959</v>
      </c>
      <c r="CA33" s="165" t="s">
        <v>264</v>
      </c>
      <c r="CB33" s="165">
        <v>23.603763440860206</v>
      </c>
      <c r="CC33" s="165" t="s">
        <v>264</v>
      </c>
      <c r="CD33" s="165">
        <v>24.852587080962216</v>
      </c>
      <c r="CE33" s="165">
        <v>25.374623655913975</v>
      </c>
      <c r="CF33" s="165">
        <v>26.15591397849462</v>
      </c>
      <c r="CG33" s="170">
        <f t="shared" si="57"/>
        <v>2043</v>
      </c>
      <c r="CH33" s="272" t="e">
        <f t="shared" ref="CH33:CH35" si="133">AVERAGEIF($CO$9:$CO$416,$CG33,CQ$9:CQ$416)</f>
        <v>#DIV/0!</v>
      </c>
      <c r="CI33" s="272" t="e">
        <f t="shared" ref="CI33:CI35" si="134">AVERAGEIF($CO$9:$CO$416,$CG33,CR$9:CR$416)</f>
        <v>#DIV/0!</v>
      </c>
      <c r="CJ33" s="272" t="e">
        <f t="shared" ref="CJ33:CJ35" si="135">AVERAGEIF($CO$9:$CO$416,$CG33,CS$9:CS$416)</f>
        <v>#DIV/0!</v>
      </c>
      <c r="CK33" s="272" t="e">
        <f t="shared" ref="CK33:CK35" si="136">AVERAGEIF($CO$9:$CO$416,$CG33,CT$9:CT$416)</f>
        <v>#DIV/0!</v>
      </c>
      <c r="CL33" s="272" t="e">
        <f t="shared" ref="CL33:CL35" si="137">AVERAGEIF($CO$9:$CO$416,$CG33,CU$9:CU$416)</f>
        <v>#DIV/0!</v>
      </c>
      <c r="CM33" s="272" t="e">
        <f t="shared" ref="CM33:CM35" si="138">AVERAGEIF($CO$9:$CO$416,$CG33,CV$9:CV$416)</f>
        <v>#DIV/0!</v>
      </c>
      <c r="CN33" s="272" t="e">
        <f t="shared" ref="CN33:CN35" si="139">AVERAGEIF($CO$9:$CO$416,$CG33,CW$9:CW$416)</f>
        <v>#DIV/0!</v>
      </c>
      <c r="CO33" s="171">
        <f t="shared" si="25"/>
        <v>2021</v>
      </c>
      <c r="CP33" s="173">
        <f t="shared" ref="CP33:CP35" si="140">+B33</f>
        <v>44197</v>
      </c>
      <c r="CQ33" s="272">
        <f t="shared" si="27"/>
        <v>2.6978860233692354</v>
      </c>
      <c r="CR33" s="272">
        <f t="shared" si="28"/>
        <v>2.4919916274832259</v>
      </c>
      <c r="CS33" s="272">
        <f t="shared" si="95"/>
        <v>2.6818102576841185</v>
      </c>
      <c r="CT33" s="272">
        <f t="shared" si="95"/>
        <v>2.6488190018002458</v>
      </c>
      <c r="CU33" s="272">
        <f t="shared" si="95"/>
        <v>2.6818102576841185</v>
      </c>
      <c r="CV33" s="272">
        <f t="shared" si="30"/>
        <v>2.5496458036927097</v>
      </c>
      <c r="CW33" s="272">
        <f t="shared" si="31"/>
        <v>2.7014383379176068</v>
      </c>
      <c r="CY33" s="162"/>
      <c r="CZ33" s="162"/>
      <c r="DA33" s="162"/>
      <c r="DB33" s="162"/>
      <c r="DC33" s="162"/>
      <c r="DD33" s="162"/>
      <c r="DE33" s="162"/>
      <c r="DF33" s="162"/>
      <c r="DG33" s="162"/>
      <c r="DH33" s="162"/>
      <c r="DI33" s="162"/>
      <c r="DJ33" s="162"/>
      <c r="DK33" s="162"/>
      <c r="DL33" s="162"/>
      <c r="DM33" s="162"/>
      <c r="DN33" s="162"/>
      <c r="DO33" s="162"/>
      <c r="DP33" s="162"/>
      <c r="DQ33" s="162"/>
      <c r="DR33" s="162"/>
      <c r="DS33" s="162"/>
      <c r="DT33" s="162"/>
      <c r="DU33" s="162"/>
      <c r="DV33" s="162"/>
      <c r="DW33" s="162"/>
      <c r="DX33" s="162"/>
      <c r="DY33" s="162"/>
      <c r="DZ33" s="162"/>
      <c r="EA33" s="162"/>
      <c r="EB33" s="162"/>
      <c r="EC33" s="162"/>
      <c r="ED33" s="162"/>
      <c r="EE33" s="162"/>
      <c r="EF33" s="162"/>
      <c r="EG33" s="162"/>
      <c r="EH33" s="162"/>
      <c r="EI33" s="162"/>
      <c r="EJ33" s="162"/>
      <c r="EK33" s="162"/>
      <c r="EL33" s="162"/>
      <c r="EM33" s="162"/>
      <c r="EN33" s="162"/>
      <c r="EO33" s="162"/>
      <c r="EP33" s="162"/>
      <c r="EQ33" s="162"/>
      <c r="ER33" s="162"/>
      <c r="ES33" s="162"/>
      <c r="ET33" s="162"/>
      <c r="EU33" s="139"/>
      <c r="EV33" s="139"/>
      <c r="EW33" s="139"/>
      <c r="EX33" s="139"/>
      <c r="EY33" s="139"/>
      <c r="EZ33" s="139"/>
      <c r="FA33" s="139"/>
      <c r="FB33" s="162"/>
      <c r="FC33" s="162"/>
      <c r="FD33" s="162"/>
      <c r="FE33" s="162"/>
      <c r="FF33" s="162"/>
      <c r="FG33" s="162"/>
      <c r="FH33" s="162"/>
      <c r="FI33" s="139"/>
      <c r="FJ33" s="139"/>
      <c r="FK33" s="162"/>
      <c r="FL33" s="162"/>
      <c r="FM33" s="162"/>
      <c r="FN33" s="162"/>
      <c r="FO33" s="162"/>
      <c r="FP33" s="162"/>
      <c r="FQ33" s="162"/>
      <c r="FR33" s="162"/>
      <c r="FS33" s="162"/>
      <c r="FT33" s="162"/>
      <c r="FU33" s="162"/>
      <c r="FV33" s="162"/>
      <c r="FW33" s="162"/>
      <c r="FX33" s="162"/>
      <c r="FY33" s="162"/>
      <c r="FZ33" s="162"/>
      <c r="GA33" s="162"/>
      <c r="GB33" s="162"/>
      <c r="GC33" s="162"/>
      <c r="GD33" s="162"/>
      <c r="GE33" s="162"/>
      <c r="GF33" s="162"/>
      <c r="GG33" s="139"/>
      <c r="GH33" s="139"/>
      <c r="GI33" s="162"/>
      <c r="GJ33" s="162"/>
      <c r="GK33" s="162"/>
      <c r="GL33" s="162"/>
      <c r="GM33" s="162"/>
    </row>
    <row r="34" spans="1:195" s="138" customFormat="1" x14ac:dyDescent="0.2">
      <c r="A34" s="139"/>
      <c r="B34" s="193">
        <f t="shared" si="96"/>
        <v>44228</v>
      </c>
      <c r="C34" s="193">
        <f t="shared" si="112"/>
        <v>44255</v>
      </c>
      <c r="D34" s="191">
        <f t="shared" si="113"/>
        <v>44228</v>
      </c>
      <c r="E34" s="260">
        <f>INDEX('ICE Prices'!$E$9:$AS$100,MATCH($C34,'ICE Prices'!$C$9:$C$100,0),MATCH(E$1,'ICE Prices'!$E$1:$AS$1,0))</f>
        <v>50.349583333333335</v>
      </c>
      <c r="F34" s="257">
        <f>INDEX('ICE Prices'!$E$9:$AS$100,MATCH($C34,'ICE Prices'!$C$9:$C$100,0),MATCH(F$1,'ICE Prices'!$E$1:$AS$1,0))</f>
        <v>29.04055555555556</v>
      </c>
      <c r="G34" s="260">
        <f>INDEX('ICE Prices'!$E$9:$AS$100,MATCH($C34,'ICE Prices'!$C$9:$C$100,0),MATCH(G$1,'ICE Prices'!$E$1:$AS$1,0))</f>
        <v>78.627500000000012</v>
      </c>
      <c r="H34" s="257">
        <f>INDEX('ICE Prices'!$E$9:$AS$100,MATCH($C34,'ICE Prices'!$C$9:$C$100,0),MATCH(H$1,'ICE Prices'!$E$1:$AS$1,0))</f>
        <v>57.44083333333333</v>
      </c>
      <c r="I34" s="260">
        <f>INDEX('ICE Prices'!$E$9:$AS$100,MATCH($C34,'ICE Prices'!$C$9:$C$100,0),MATCH(I$1,'ICE Prices'!$E$1:$AS$1,0))</f>
        <v>51.464166666666664</v>
      </c>
      <c r="J34" s="257">
        <f>INDEX('ICE Prices'!$E$9:$AS$100,MATCH($C34,'ICE Prices'!$C$9:$C$100,0),MATCH(J$1,'ICE Prices'!$E$1:$AS$1,0))</f>
        <v>36.051111111111119</v>
      </c>
      <c r="K34" s="220"/>
      <c r="L34" s="157"/>
      <c r="M34" s="220"/>
      <c r="N34" s="157"/>
      <c r="O34" s="260">
        <f>INDEX('ICE Prices'!$E$9:$AS$100,MATCH($C34,'ICE Prices'!$C$9:$C$100,0),MATCH(O$1,'ICE Prices'!$E$1:$AS$1,0))</f>
        <v>40.708333333333336</v>
      </c>
      <c r="P34" s="257">
        <f>INDEX('ICE Prices'!$E$9:$AS$100,MATCH($C34,'ICE Prices'!$C$9:$C$100,0),MATCH(P$1,'ICE Prices'!$E$1:$AS$1,0))</f>
        <v>37.944444444444443</v>
      </c>
      <c r="Q34" s="260">
        <f>INDEX('ICE Prices'!$E$9:$AS$100,MATCH($C34,'ICE Prices'!$C$9:$C$100,0),MATCH(Q$1,'ICE Prices'!$E$1:$AS$1,0))</f>
        <v>95.183333333333351</v>
      </c>
      <c r="R34" s="257">
        <f>INDEX('ICE Prices'!$E$9:$AS$100,MATCH($C34,'ICE Prices'!$C$9:$C$100,0),MATCH(R$1,'ICE Prices'!$E$1:$AS$1,0))</f>
        <v>56.637222222222221</v>
      </c>
      <c r="S34" s="220"/>
      <c r="T34" s="157"/>
      <c r="U34" s="220"/>
      <c r="V34" s="157"/>
      <c r="W34" s="220"/>
      <c r="X34" s="157"/>
      <c r="Y34" s="220"/>
      <c r="Z34" s="157"/>
      <c r="AA34" s="260">
        <f>INDEX('ICE Prices'!$E$9:$AS$100,MATCH($C34,'ICE Prices'!$C$9:$C$100,0),MATCH(AA$1,'ICE Prices'!$E$1:$AS$1,0))</f>
        <v>89.94083333333333</v>
      </c>
      <c r="AB34" s="257">
        <f>INDEX('ICE Prices'!$E$9:$AS$100,MATCH($C34,'ICE Prices'!$C$9:$C$100,0),MATCH(AB$1,'ICE Prices'!$E$1:$AS$1,0))</f>
        <v>65.867500000000007</v>
      </c>
      <c r="AC34" s="220"/>
      <c r="AD34" s="222"/>
      <c r="AE34" s="148">
        <f t="shared" si="58"/>
        <v>58.438311155371395</v>
      </c>
      <c r="AF34" s="261">
        <f t="shared" si="59"/>
        <v>40.936561982116594</v>
      </c>
      <c r="AG34" s="259">
        <f>INDEX('ICE Prices'!$E$9:$AS$100,MATCH($C34,'ICE Prices'!$C$9:$C$100,0),MATCH(AG$1,'ICE Prices'!$E$1:$AS$1,0))</f>
        <v>5.4403999999999995</v>
      </c>
      <c r="AH34" s="259">
        <f>INDEX('ICE Prices'!$E$9:$AS$100,MATCH($C34,'ICE Prices'!$C$9:$C$100,0),MATCH(AH$1,'ICE Prices'!$E$1:$AS$1,0))</f>
        <v>25.522399999999994</v>
      </c>
      <c r="AI34" s="259">
        <f>INDEX('ICE Prices'!$E$9:$AS$100,MATCH($C34,'ICE Prices'!$C$9:$C$100,0),MATCH(AI$1,'ICE Prices'!$E$1:$AS$1,0))</f>
        <v>25.262600000000006</v>
      </c>
      <c r="AJ34" s="259">
        <f>INDEX('ICE Prices'!$E$9:$AS$100,MATCH($C34,'ICE Prices'!$C$9:$C$100,0),MATCH(AJ$1,'ICE Prices'!$E$1:$AS$1,0))</f>
        <v>15.342727272727272</v>
      </c>
      <c r="AK34" s="259">
        <f>INDEX('ICE Prices'!$E$9:$AS$100,MATCH($C34,'ICE Prices'!$C$9:$C$100,0),MATCH(AK$1,'ICE Prices'!$E$1:$AS$1,0))</f>
        <v>7.5247619047619043</v>
      </c>
      <c r="AL34" s="261">
        <f t="shared" si="60"/>
        <v>16.092114980135548</v>
      </c>
      <c r="AM34" s="260">
        <f>INDEX('ICE Prices'!$E$9:$AS$100,MATCH($C34,'ICE Prices'!$C$9:$C$100,0),MATCH(AM$1,'ICE Prices'!$E$1:$AS$1,0))</f>
        <v>37.613600000000005</v>
      </c>
      <c r="AN34" s="259">
        <f>INDEX('ICE Prices'!$E$9:$AS$100,MATCH($C34,'ICE Prices'!$C$9:$C$100,0),MATCH(AN$1,'ICE Prices'!$E$1:$AS$1,0))</f>
        <v>4.5584000000000007</v>
      </c>
      <c r="AO34" s="259">
        <f>INDEX('ICE Prices'!$E$9:$AS$100,MATCH($C34,'ICE Prices'!$C$9:$C$100,0),MATCH(AO$1,'ICE Prices'!$E$1:$AS$1,0))</f>
        <v>4.1177272727272731</v>
      </c>
      <c r="AP34" s="259">
        <f>INDEX('ICE Prices'!$E$9:$AS$100,MATCH($C34,'ICE Prices'!$C$9:$C$100,0),MATCH(AP$1,'ICE Prices'!$E$1:$AS$1,0))</f>
        <v>4.6318181818181827</v>
      </c>
      <c r="AQ34" s="259">
        <f>INDEX('ICE Prices'!$E$9:$AS$100,MATCH($C34,'ICE Prices'!$C$9:$C$100,0),MATCH(AQ$1,'ICE Prices'!$E$1:$AS$1,0))</f>
        <v>3.1296355932203404</v>
      </c>
      <c r="AR34" s="149">
        <f t="shared" si="114"/>
        <v>17.053769444857551</v>
      </c>
      <c r="AS34" s="262">
        <f t="shared" si="115"/>
        <v>15.795228366865665</v>
      </c>
      <c r="AT34" s="263">
        <f t="shared" ref="AT34:AU34" si="141">(AT49/$AJ49)*$AJ34</f>
        <v>17.412328156536148</v>
      </c>
      <c r="AU34" s="262">
        <f t="shared" si="141"/>
        <v>15.905664450062673</v>
      </c>
      <c r="AV34" s="263">
        <f t="shared" si="117"/>
        <v>15.823195946376595</v>
      </c>
      <c r="AW34" s="262">
        <f t="shared" si="65"/>
        <v>4.5898120055731519</v>
      </c>
      <c r="AX34" s="263">
        <f t="shared" si="118"/>
        <v>15.793794132018951</v>
      </c>
      <c r="AY34" s="262">
        <f t="shared" si="119"/>
        <v>15.414439015062994</v>
      </c>
      <c r="AZ34" s="283">
        <f t="shared" si="120"/>
        <v>4.1177272727272731</v>
      </c>
      <c r="BA34" s="260">
        <f>INDEX('ICE Prices'!$E$9:$AS$100,MATCH($C34,'ICE Prices'!$C$9:$C$100,0),MATCH(BA$1,'ICE Prices'!$E$1:$AS$1,0))</f>
        <v>3.7127272727272738</v>
      </c>
      <c r="BB34" s="260">
        <f>INDEX('ICE Prices'!$E$9:$AS$100,MATCH($C34,'ICE Prices'!$C$9:$C$100,0),MATCH(BB$1,'ICE Prices'!$E$1:$AS$1,0))</f>
        <v>4.700800000000001</v>
      </c>
      <c r="BC34" s="15"/>
      <c r="BE34" s="151"/>
      <c r="BF34" s="151"/>
      <c r="BG34" s="151"/>
      <c r="BH34" s="151"/>
      <c r="BI34" s="139"/>
      <c r="BJ34" s="266">
        <f t="shared" si="121"/>
        <v>4.1947275035341729</v>
      </c>
      <c r="BK34" s="266">
        <f t="shared" si="122"/>
        <v>4.7172307143187142</v>
      </c>
      <c r="BL34" s="266">
        <f t="shared" si="123"/>
        <v>4.3537129204796283</v>
      </c>
      <c r="BM34" s="266">
        <f t="shared" si="124"/>
        <v>4.8960189130823508</v>
      </c>
      <c r="BN34" s="266">
        <f t="shared" si="125"/>
        <v>4.5404225128537163</v>
      </c>
      <c r="BO34" s="266"/>
      <c r="BP34" s="266">
        <f t="shared" si="126"/>
        <v>15.559812312407253</v>
      </c>
      <c r="BQ34" s="292">
        <f t="shared" si="127"/>
        <v>4.1947275035341729</v>
      </c>
      <c r="BR34" s="292">
        <f t="shared" si="128"/>
        <v>4.7075664759933424</v>
      </c>
      <c r="BS34" s="292">
        <f t="shared" si="129"/>
        <v>7.6332530829989906</v>
      </c>
      <c r="BT34" s="292">
        <f t="shared" si="130"/>
        <v>37.777687162501259</v>
      </c>
      <c r="BU34" s="292">
        <f t="shared" si="131"/>
        <v>7.5423474659873282</v>
      </c>
      <c r="BV34" s="292">
        <f t="shared" si="132"/>
        <v>15.388027272727271</v>
      </c>
      <c r="BW34" s="169"/>
      <c r="BX34" s="148">
        <v>41.217142857142861</v>
      </c>
      <c r="BY34" s="165">
        <v>69.547499999999999</v>
      </c>
      <c r="BZ34" s="165">
        <v>44.85857142857143</v>
      </c>
      <c r="CA34" s="165" t="s">
        <v>264</v>
      </c>
      <c r="CB34" s="165">
        <v>78.663571428571444</v>
      </c>
      <c r="CC34" s="165" t="s">
        <v>264</v>
      </c>
      <c r="CD34" s="165">
        <v>50.937561509690767</v>
      </c>
      <c r="CE34" s="165">
        <v>79.623690476190475</v>
      </c>
      <c r="CF34" s="165">
        <v>39.523809523809526</v>
      </c>
      <c r="CG34" s="170">
        <f t="shared" si="57"/>
        <v>2044</v>
      </c>
      <c r="CH34" s="272" t="e">
        <f t="shared" si="133"/>
        <v>#DIV/0!</v>
      </c>
      <c r="CI34" s="272" t="e">
        <f t="shared" si="134"/>
        <v>#DIV/0!</v>
      </c>
      <c r="CJ34" s="272" t="e">
        <f t="shared" si="135"/>
        <v>#DIV/0!</v>
      </c>
      <c r="CK34" s="272" t="e">
        <f t="shared" si="136"/>
        <v>#DIV/0!</v>
      </c>
      <c r="CL34" s="272" t="e">
        <f t="shared" si="137"/>
        <v>#DIV/0!</v>
      </c>
      <c r="CM34" s="272" t="e">
        <f t="shared" si="138"/>
        <v>#DIV/0!</v>
      </c>
      <c r="CN34" s="272" t="e">
        <f t="shared" si="139"/>
        <v>#DIV/0!</v>
      </c>
      <c r="CO34" s="171">
        <f t="shared" si="25"/>
        <v>2021</v>
      </c>
      <c r="CP34" s="173">
        <f t="shared" si="140"/>
        <v>44228</v>
      </c>
      <c r="CQ34" s="272">
        <f t="shared" si="27"/>
        <v>25.895657830584867</v>
      </c>
      <c r="CR34" s="272">
        <f t="shared" si="28"/>
        <v>37.777687162501259</v>
      </c>
      <c r="CS34" s="272">
        <f t="shared" si="95"/>
        <v>7.6433919859696893</v>
      </c>
      <c r="CT34" s="272">
        <f t="shared" si="95"/>
        <v>7.5523677796682369</v>
      </c>
      <c r="CU34" s="272">
        <f t="shared" si="95"/>
        <v>7.6433919859696893</v>
      </c>
      <c r="CV34" s="272">
        <f t="shared" si="30"/>
        <v>38.475024381948991</v>
      </c>
      <c r="CW34" s="272">
        <f t="shared" si="31"/>
        <v>15.428433620658167</v>
      </c>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39"/>
      <c r="EV34" s="139"/>
      <c r="EW34" s="139"/>
      <c r="EX34" s="139"/>
      <c r="EY34" s="139"/>
      <c r="EZ34" s="139"/>
      <c r="FA34" s="139"/>
      <c r="FB34" s="162"/>
      <c r="FC34" s="162"/>
      <c r="FD34" s="162"/>
      <c r="FE34" s="162"/>
      <c r="FF34" s="162"/>
      <c r="FG34" s="162"/>
      <c r="FH34" s="162"/>
      <c r="FI34" s="139"/>
      <c r="FJ34" s="139"/>
      <c r="FK34" s="162"/>
      <c r="FL34" s="162"/>
      <c r="FM34" s="162"/>
      <c r="FN34" s="162"/>
      <c r="FO34" s="162"/>
      <c r="FP34" s="162"/>
      <c r="FQ34" s="162"/>
      <c r="FR34" s="162"/>
      <c r="FS34" s="162"/>
      <c r="FT34" s="162"/>
      <c r="FU34" s="162"/>
      <c r="FV34" s="162"/>
      <c r="FW34" s="162"/>
      <c r="FX34" s="162"/>
      <c r="FY34" s="162"/>
      <c r="FZ34" s="162"/>
      <c r="GA34" s="162"/>
      <c r="GB34" s="162"/>
      <c r="GC34" s="162"/>
      <c r="GD34" s="162"/>
      <c r="GE34" s="162"/>
      <c r="GF34" s="162"/>
      <c r="GG34" s="139"/>
      <c r="GH34" s="139"/>
      <c r="GI34" s="162"/>
      <c r="GJ34" s="162"/>
      <c r="GK34" s="162"/>
      <c r="GL34" s="162"/>
      <c r="GM34" s="162"/>
    </row>
    <row r="35" spans="1:195" s="138" customFormat="1" x14ac:dyDescent="0.2">
      <c r="A35" s="139"/>
      <c r="B35" s="193">
        <f t="shared" si="96"/>
        <v>44256</v>
      </c>
      <c r="C35" s="193">
        <f t="shared" si="112"/>
        <v>44286</v>
      </c>
      <c r="D35" s="191">
        <f t="shared" si="113"/>
        <v>44256</v>
      </c>
      <c r="E35" s="260">
        <f>INDEX('ICE Prices'!$E$9:$AS$100,MATCH($C35,'ICE Prices'!$C$9:$C$100,0),MATCH(E$1,'ICE Prices'!$E$1:$AS$1,0))</f>
        <v>28.341111111111118</v>
      </c>
      <c r="F35" s="257">
        <f>INDEX('ICE Prices'!$E$9:$AS$100,MATCH($C35,'ICE Prices'!$C$9:$C$100,0),MATCH(F$1,'ICE Prices'!$E$1:$AS$1,0))</f>
        <v>27.184871794871803</v>
      </c>
      <c r="G35" s="260">
        <f>INDEX('ICE Prices'!$E$9:$AS$100,MATCH($C35,'ICE Prices'!$C$9:$C$100,0),MATCH(G$1,'ICE Prices'!$E$1:$AS$1,0))</f>
        <v>24.230740740740739</v>
      </c>
      <c r="H35" s="257">
        <f>INDEX('ICE Prices'!$E$9:$AS$100,MATCH($C35,'ICE Prices'!$C$9:$C$100,0),MATCH(H$1,'ICE Prices'!$E$1:$AS$1,0))</f>
        <v>24.99871794871795</v>
      </c>
      <c r="I35" s="260">
        <f>INDEX('ICE Prices'!$E$9:$AS$100,MATCH($C35,'ICE Prices'!$C$9:$C$100,0),MATCH(I$1,'ICE Prices'!$E$1:$AS$1,0))</f>
        <v>27.628148148148146</v>
      </c>
      <c r="J35" s="257">
        <f>INDEX('ICE Prices'!$E$9:$AS$100,MATCH($C35,'ICE Prices'!$C$9:$C$100,0),MATCH(J$1,'ICE Prices'!$E$1:$AS$1,0))</f>
        <v>25.502820512820509</v>
      </c>
      <c r="K35" s="220"/>
      <c r="L35" s="157"/>
      <c r="M35" s="220"/>
      <c r="N35" s="157"/>
      <c r="O35" s="260">
        <f>INDEX('ICE Prices'!$E$9:$AS$100,MATCH($C35,'ICE Prices'!$C$9:$C$100,0),MATCH(O$1,'ICE Prices'!$E$1:$AS$1,0))</f>
        <v>29.351851851851851</v>
      </c>
      <c r="P35" s="257">
        <f>INDEX('ICE Prices'!$E$9:$AS$100,MATCH($C35,'ICE Prices'!$C$9:$C$100,0),MATCH(P$1,'ICE Prices'!$E$1:$AS$1,0))</f>
        <v>26.568461538461545</v>
      </c>
      <c r="Q35" s="260">
        <f>INDEX('ICE Prices'!$E$9:$AS$100,MATCH($C35,'ICE Prices'!$C$9:$C$100,0),MATCH(Q$1,'ICE Prices'!$E$1:$AS$1,0))</f>
        <v>22.493703703703705</v>
      </c>
      <c r="R35" s="257">
        <f>INDEX('ICE Prices'!$E$9:$AS$100,MATCH($C35,'ICE Prices'!$C$9:$C$100,0),MATCH(R$1,'ICE Prices'!$E$1:$AS$1,0))</f>
        <v>23.560256410256414</v>
      </c>
      <c r="S35" s="220"/>
      <c r="T35" s="157"/>
      <c r="U35" s="220"/>
      <c r="V35" s="157"/>
      <c r="W35" s="220"/>
      <c r="X35" s="157"/>
      <c r="Y35" s="220"/>
      <c r="Z35" s="157"/>
      <c r="AA35" s="260">
        <f>INDEX('ICE Prices'!$E$9:$AS$100,MATCH($C35,'ICE Prices'!$C$9:$C$100,0),MATCH(AA$1,'ICE Prices'!$E$1:$AS$1,0))</f>
        <v>26.930740740740745</v>
      </c>
      <c r="AB35" s="257">
        <f>INDEX('ICE Prices'!$E$9:$AS$100,MATCH($C35,'ICE Prices'!$C$9:$C$100,0),MATCH(AB$1,'ICE Prices'!$E$1:$AS$1,0))</f>
        <v>27.009230769230772</v>
      </c>
      <c r="AC35" s="220"/>
      <c r="AD35" s="222"/>
      <c r="AE35" s="148">
        <f t="shared" si="58"/>
        <v>31.026664625202706</v>
      </c>
      <c r="AF35" s="261">
        <f t="shared" si="59"/>
        <v>28.639902131879186</v>
      </c>
      <c r="AG35" s="259">
        <f>INDEX('ICE Prices'!$E$9:$AS$100,MATCH($C35,'ICE Prices'!$C$9:$C$100,0),MATCH(AG$1,'ICE Prices'!$E$1:$AS$1,0))</f>
        <v>2.5645161290322589</v>
      </c>
      <c r="AH35" s="259">
        <f>INDEX('ICE Prices'!$E$9:$AS$100,MATCH($C35,'ICE Prices'!$C$9:$C$100,0),MATCH(AH$1,'ICE Prices'!$E$1:$AS$1,0))</f>
        <v>2.6141935483870968</v>
      </c>
      <c r="AI35" s="259">
        <f>INDEX('ICE Prices'!$E$9:$AS$100,MATCH($C35,'ICE Prices'!$C$9:$C$100,0),MATCH(AI$1,'ICE Prices'!$E$1:$AS$1,0))</f>
        <v>2.3643548387096773</v>
      </c>
      <c r="AJ35" s="259">
        <f>INDEX('ICE Prices'!$E$9:$AS$100,MATCH($C35,'ICE Prices'!$C$9:$C$100,0),MATCH(AJ$1,'ICE Prices'!$E$1:$AS$1,0))</f>
        <v>2.4464516129032261</v>
      </c>
      <c r="AK35" s="259">
        <f>INDEX('ICE Prices'!$E$9:$AS$100,MATCH($C35,'ICE Prices'!$C$9:$C$100,0),MATCH(AK$1,'ICE Prices'!$E$1:$AS$1,0))</f>
        <v>2.3527586206896554</v>
      </c>
      <c r="AL35" s="261">
        <f t="shared" si="60"/>
        <v>2.5621060278474448</v>
      </c>
      <c r="AM35" s="260">
        <f>INDEX('ICE Prices'!$E$9:$AS$100,MATCH($C35,'ICE Prices'!$C$9:$C$100,0),MATCH(AM$1,'ICE Prices'!$E$1:$AS$1,0))</f>
        <v>2.3446774193548383</v>
      </c>
      <c r="AN35" s="259">
        <f>INDEX('ICE Prices'!$E$9:$AS$100,MATCH($C35,'ICE Prices'!$C$9:$C$100,0),MATCH(AN$1,'ICE Prices'!$E$1:$AS$1,0))</f>
        <v>2.4938709677419357</v>
      </c>
      <c r="AO35" s="259">
        <f>INDEX('ICE Prices'!$E$9:$AS$100,MATCH($C35,'ICE Prices'!$C$9:$C$100,0),MATCH(AO$1,'ICE Prices'!$E$1:$AS$1,0))</f>
        <v>2.4559677419354826</v>
      </c>
      <c r="AP35" s="259">
        <f>INDEX('ICE Prices'!$E$9:$AS$100,MATCH($C35,'ICE Prices'!$C$9:$C$100,0),MATCH(AP$1,'ICE Prices'!$E$1:$AS$1,0))</f>
        <v>2.4706451612903222</v>
      </c>
      <c r="AQ35" s="259">
        <f>INDEX('ICE Prices'!$E$9:$AS$100,MATCH($C35,'ICE Prices'!$C$9:$C$100,0),MATCH(AQ$1,'ICE Prices'!$E$1:$AS$1,0))</f>
        <v>2.1649983870967744</v>
      </c>
      <c r="AR35" s="149">
        <f t="shared" si="114"/>
        <v>2.710445386145464</v>
      </c>
      <c r="AS35" s="262">
        <f t="shared" si="115"/>
        <v>2.5167406382426707</v>
      </c>
      <c r="AT35" s="263">
        <f t="shared" ref="AT35:AU35" si="142">(AT50/$AJ50)*$AJ35</f>
        <v>2.7651024820548304</v>
      </c>
      <c r="AU35" s="262">
        <f t="shared" si="142"/>
        <v>2.5343402231254868</v>
      </c>
      <c r="AV35" s="263">
        <f t="shared" si="117"/>
        <v>2.5206759491481447</v>
      </c>
      <c r="AW35" s="262">
        <f t="shared" si="65"/>
        <v>2.391841951802109</v>
      </c>
      <c r="AX35" s="263">
        <f t="shared" si="118"/>
        <v>2.5166313240508522</v>
      </c>
      <c r="AY35" s="262">
        <f t="shared" si="119"/>
        <v>2.4573830320850996</v>
      </c>
      <c r="AZ35" s="283">
        <f t="shared" si="120"/>
        <v>2.4559677419354826</v>
      </c>
      <c r="BA35" s="260">
        <f>INDEX('ICE Prices'!$E$9:$AS$100,MATCH($C35,'ICE Prices'!$C$9:$C$100,0),MATCH(BA$1,'ICE Prices'!$E$1:$AS$1,0))</f>
        <v>2.2488709677419356</v>
      </c>
      <c r="BB35" s="260">
        <f>INDEX('ICE Prices'!$E$9:$AS$100,MATCH($C35,'ICE Prices'!$C$9:$C$100,0),MATCH(BB$1,'ICE Prices'!$E$1:$AS$1,0))</f>
        <v>3.5885483870967736</v>
      </c>
      <c r="BC35" s="15"/>
      <c r="BE35" s="151"/>
      <c r="BF35" s="151"/>
      <c r="BG35" s="151"/>
      <c r="BH35" s="151"/>
      <c r="BI35" s="139"/>
      <c r="BJ35" s="266">
        <f t="shared" si="121"/>
        <v>2.5057758511388175</v>
      </c>
      <c r="BK35" s="266">
        <f t="shared" si="122"/>
        <v>2.5206934437344466</v>
      </c>
      <c r="BL35" s="266">
        <f t="shared" si="123"/>
        <v>2.6007502909581728</v>
      </c>
      <c r="BM35" s="266">
        <f t="shared" si="124"/>
        <v>2.6162332577473499</v>
      </c>
      <c r="BN35" s="266">
        <f t="shared" si="125"/>
        <v>2.5608632108946967</v>
      </c>
      <c r="BO35" s="266"/>
      <c r="BP35" s="266">
        <f t="shared" si="126"/>
        <v>2.4844035525734829</v>
      </c>
      <c r="BQ35" s="292">
        <f t="shared" si="127"/>
        <v>2.5057758511388175</v>
      </c>
      <c r="BR35" s="292">
        <f t="shared" si="128"/>
        <v>2.5805059481735895</v>
      </c>
      <c r="BS35" s="292">
        <f t="shared" si="129"/>
        <v>2.3894091368647019</v>
      </c>
      <c r="BT35" s="292">
        <f t="shared" si="130"/>
        <v>2.3777849436463296</v>
      </c>
      <c r="BU35" s="292">
        <f t="shared" si="131"/>
        <v>2.3598379394774613</v>
      </c>
      <c r="BV35" s="292">
        <f t="shared" si="132"/>
        <v>2.4917516129032262</v>
      </c>
      <c r="BW35" s="169"/>
      <c r="BX35" s="148">
        <v>27.857140145632751</v>
      </c>
      <c r="BY35" s="165">
        <v>24.552195534389345</v>
      </c>
      <c r="BZ35" s="165">
        <v>26.738542637264032</v>
      </c>
      <c r="CA35" s="165" t="s">
        <v>264</v>
      </c>
      <c r="CB35" s="165">
        <v>22.940134244400735</v>
      </c>
      <c r="CC35" s="165" t="s">
        <v>264</v>
      </c>
      <c r="CD35" s="165">
        <v>30.027629449666211</v>
      </c>
      <c r="CE35" s="165">
        <v>26.963594575007768</v>
      </c>
      <c r="CF35" s="165">
        <v>28.186798840459677</v>
      </c>
      <c r="CG35" s="170">
        <f t="shared" si="57"/>
        <v>2045</v>
      </c>
      <c r="CH35" s="272" t="e">
        <f t="shared" si="133"/>
        <v>#DIV/0!</v>
      </c>
      <c r="CI35" s="272" t="e">
        <f t="shared" si="134"/>
        <v>#DIV/0!</v>
      </c>
      <c r="CJ35" s="272" t="e">
        <f t="shared" si="135"/>
        <v>#DIV/0!</v>
      </c>
      <c r="CK35" s="272" t="e">
        <f t="shared" si="136"/>
        <v>#DIV/0!</v>
      </c>
      <c r="CL35" s="272" t="e">
        <f t="shared" si="137"/>
        <v>#DIV/0!</v>
      </c>
      <c r="CM35" s="272" t="e">
        <f t="shared" si="138"/>
        <v>#DIV/0!</v>
      </c>
      <c r="CN35" s="272" t="e">
        <f t="shared" si="139"/>
        <v>#DIV/0!</v>
      </c>
      <c r="CO35" s="171">
        <f t="shared" si="25"/>
        <v>2021</v>
      </c>
      <c r="CP35" s="173">
        <f t="shared" si="140"/>
        <v>44256</v>
      </c>
      <c r="CQ35" s="272">
        <f t="shared" si="27"/>
        <v>2.4415503213250815</v>
      </c>
      <c r="CR35" s="272">
        <f t="shared" si="28"/>
        <v>2.3777849436463296</v>
      </c>
      <c r="CS35" s="272">
        <f t="shared" si="95"/>
        <v>2.3995480398354005</v>
      </c>
      <c r="CT35" s="272">
        <f t="shared" si="95"/>
        <v>2.369858253158371</v>
      </c>
      <c r="CU35" s="272">
        <f t="shared" si="95"/>
        <v>2.3995480398354005</v>
      </c>
      <c r="CV35" s="272">
        <f t="shared" si="30"/>
        <v>2.4333687035591463</v>
      </c>
      <c r="CW35" s="272">
        <f t="shared" si="31"/>
        <v>2.4751635726227663</v>
      </c>
      <c r="CY35" s="162"/>
      <c r="CZ35" s="162"/>
      <c r="DA35" s="162"/>
      <c r="DB35" s="162"/>
      <c r="DC35" s="162"/>
      <c r="DD35" s="162"/>
      <c r="DE35" s="162"/>
      <c r="DF35" s="162"/>
      <c r="DG35" s="162"/>
      <c r="DH35" s="162"/>
      <c r="DI35" s="162"/>
      <c r="DJ35" s="162"/>
      <c r="DK35" s="162"/>
      <c r="DL35" s="162"/>
      <c r="DM35" s="162"/>
      <c r="DN35" s="162"/>
      <c r="DO35" s="162"/>
      <c r="DP35" s="162"/>
      <c r="DQ35" s="162"/>
      <c r="DR35" s="162"/>
      <c r="DS35" s="162"/>
      <c r="DT35" s="162"/>
      <c r="DU35" s="162"/>
      <c r="DV35" s="162"/>
      <c r="DW35" s="162"/>
      <c r="DX35" s="162"/>
      <c r="DY35" s="162"/>
      <c r="DZ35" s="162"/>
      <c r="EA35" s="162"/>
      <c r="EB35" s="162"/>
      <c r="EC35" s="162"/>
      <c r="ED35" s="162"/>
      <c r="EE35" s="162"/>
      <c r="EF35" s="162"/>
      <c r="EG35" s="162"/>
      <c r="EH35" s="162"/>
      <c r="EI35" s="162"/>
      <c r="EJ35" s="162"/>
      <c r="EK35" s="162"/>
      <c r="EL35" s="162"/>
      <c r="EM35" s="162"/>
      <c r="EN35" s="162"/>
      <c r="EO35" s="162"/>
      <c r="EP35" s="162"/>
      <c r="EQ35" s="162"/>
      <c r="ER35" s="162"/>
      <c r="ES35" s="162"/>
      <c r="ET35" s="162"/>
      <c r="EU35" s="139"/>
      <c r="EV35" s="139"/>
      <c r="EW35" s="139"/>
      <c r="EX35" s="139"/>
      <c r="EY35" s="139"/>
      <c r="EZ35" s="139"/>
      <c r="FA35" s="139"/>
      <c r="FB35" s="162"/>
      <c r="FC35" s="162"/>
      <c r="FD35" s="162"/>
      <c r="FE35" s="162"/>
      <c r="FF35" s="162"/>
      <c r="FG35" s="162"/>
      <c r="FH35" s="162"/>
      <c r="FI35" s="139"/>
      <c r="FJ35" s="139"/>
      <c r="FK35" s="162"/>
      <c r="FL35" s="162"/>
      <c r="FM35" s="162"/>
      <c r="FN35" s="162"/>
      <c r="FO35" s="162"/>
      <c r="FP35" s="162"/>
      <c r="FQ35" s="162"/>
      <c r="FR35" s="162"/>
      <c r="FS35" s="162"/>
      <c r="FT35" s="162"/>
      <c r="FU35" s="162"/>
      <c r="FV35" s="162"/>
      <c r="FW35" s="162"/>
      <c r="FX35" s="162"/>
      <c r="FY35" s="162"/>
      <c r="FZ35" s="162"/>
      <c r="GA35" s="162"/>
      <c r="GB35" s="162"/>
      <c r="GC35" s="162"/>
      <c r="GD35" s="162"/>
      <c r="GE35" s="162"/>
      <c r="GF35" s="162"/>
      <c r="GG35" s="139"/>
      <c r="GH35" s="139"/>
      <c r="GI35" s="162"/>
      <c r="GJ35" s="162"/>
      <c r="GK35" s="162"/>
      <c r="GL35" s="162"/>
      <c r="GM35" s="162"/>
    </row>
    <row r="36" spans="1:195" s="138" customFormat="1" x14ac:dyDescent="0.2">
      <c r="A36" s="139"/>
      <c r="B36" s="316">
        <f>IF(VLOOKUP(ValuationDate,RolloverDates,2)&gt;ValuationDate,ValuationDate+1,VLOOKUP(ValuationDate,RolloverDates,3))</f>
        <v>44287</v>
      </c>
      <c r="C36" s="193">
        <f t="shared" ref="C36:C38" si="143">EOMONTH(B36,0)</f>
        <v>44316</v>
      </c>
      <c r="D36" s="191">
        <f t="shared" ref="D36:D38" si="144">B36</f>
        <v>44287</v>
      </c>
      <c r="E36" s="325">
        <v>52.647556299999998</v>
      </c>
      <c r="F36" s="326">
        <v>43.24044</v>
      </c>
      <c r="G36" s="327">
        <v>52.986492200000001</v>
      </c>
      <c r="H36" s="328">
        <v>50.26679</v>
      </c>
      <c r="I36" s="325">
        <v>45.374084500000002</v>
      </c>
      <c r="J36" s="329">
        <v>36.408344300000003</v>
      </c>
      <c r="K36" s="327">
        <v>45.814102200000001</v>
      </c>
      <c r="L36" s="328">
        <v>43.403849999999998</v>
      </c>
      <c r="M36" s="325">
        <v>47.596797899999999</v>
      </c>
      <c r="N36" s="329">
        <v>45.167749999999998</v>
      </c>
      <c r="O36" s="337">
        <f>G36+Sheet1!D30</f>
        <v>51.486492200000001</v>
      </c>
      <c r="P36" s="338">
        <f>H36+Sheet1!E30</f>
        <v>49.26679</v>
      </c>
      <c r="Q36" s="325">
        <v>55.232482900000001</v>
      </c>
      <c r="R36" s="329">
        <v>50.005184200000002</v>
      </c>
      <c r="S36" s="4">
        <v>21.75647</v>
      </c>
      <c r="T36" s="5">
        <v>21.927569999999999</v>
      </c>
      <c r="U36" s="2">
        <v>23.50647</v>
      </c>
      <c r="V36" s="3">
        <v>23.677569999999999</v>
      </c>
      <c r="W36" s="4">
        <v>25.98</v>
      </c>
      <c r="X36" s="5">
        <v>24.143270000000001</v>
      </c>
      <c r="Y36" s="2">
        <v>24.75647</v>
      </c>
      <c r="Z36" s="3">
        <v>23.927569999999999</v>
      </c>
      <c r="AA36" s="327">
        <v>55.747419999999998</v>
      </c>
      <c r="AB36" s="328">
        <v>52.353462200000003</v>
      </c>
      <c r="AC36" s="2">
        <v>24.25647</v>
      </c>
      <c r="AD36" s="73">
        <v>24.427569999999999</v>
      </c>
      <c r="AE36" s="337">
        <f>I36+Sheet1!B30</f>
        <v>46.485734500000007</v>
      </c>
      <c r="AF36" s="341">
        <f>J36+Sheet1!C30</f>
        <v>40.156494300000006</v>
      </c>
      <c r="AG36" s="330">
        <v>2.993249205962222</v>
      </c>
      <c r="AH36" s="331">
        <v>2.993249205962222</v>
      </c>
      <c r="AI36" s="330">
        <v>2.8430088983270525</v>
      </c>
      <c r="AJ36" s="331">
        <v>2.9470214189975543</v>
      </c>
      <c r="AK36" s="339">
        <v>2.9349434623623187</v>
      </c>
      <c r="AL36" s="340">
        <v>3.103793296122916</v>
      </c>
      <c r="AM36" s="339">
        <v>2.7658520694690161</v>
      </c>
      <c r="AN36" s="331">
        <v>2.9816922592210551</v>
      </c>
      <c r="AO36" s="332">
        <v>2.6003130167625481</v>
      </c>
      <c r="AP36" s="333">
        <v>2.7621102711388845</v>
      </c>
      <c r="AQ36" s="332">
        <v>2.1264782003747063</v>
      </c>
      <c r="AR36" s="340">
        <v>3.271797672919047</v>
      </c>
      <c r="AS36" s="339">
        <v>3.0466645612382499</v>
      </c>
      <c r="AT36" s="340">
        <v>3.271797672919047</v>
      </c>
      <c r="AU36" s="339">
        <v>2.9767331923202343</v>
      </c>
      <c r="AV36" s="340">
        <v>3.0071696430410291</v>
      </c>
      <c r="AW36" s="339">
        <v>3.2436560339589473</v>
      </c>
      <c r="AX36" s="340">
        <v>2.9560798864739808</v>
      </c>
      <c r="AY36" s="339">
        <v>2.9107875490918467</v>
      </c>
      <c r="AZ36" s="340">
        <v>2.9590993756327908</v>
      </c>
      <c r="BA36" s="332">
        <v>2.4038449221627114</v>
      </c>
      <c r="BB36" s="333">
        <v>3.8137924245850701</v>
      </c>
      <c r="BC36" s="15"/>
      <c r="BD36" s="1"/>
      <c r="BE36" s="151"/>
      <c r="BF36" s="151"/>
      <c r="BG36" s="151"/>
      <c r="BH36" s="151"/>
      <c r="BI36" s="150"/>
      <c r="BJ36" s="266">
        <f t="shared" si="6"/>
        <v>2.6524831128799145</v>
      </c>
      <c r="BK36" s="266">
        <f t="shared" si="7"/>
        <v>2.8169279287924427</v>
      </c>
      <c r="BL36" s="266">
        <f t="shared" si="8"/>
        <v>2.753017732685608</v>
      </c>
      <c r="BM36" s="266">
        <f t="shared" si="9"/>
        <v>2.9236949788367128</v>
      </c>
      <c r="BN36" s="266">
        <f t="shared" si="10"/>
        <v>2.7865309382986694</v>
      </c>
      <c r="BO36" s="266"/>
      <c r="BP36" s="266">
        <f t="shared" si="11"/>
        <v>2.9919264219786621</v>
      </c>
      <c r="BQ36" s="292">
        <f t="shared" si="12"/>
        <v>2.6524831128799145</v>
      </c>
      <c r="BR36" s="292">
        <f t="shared" si="13"/>
        <v>3.0831026167224413</v>
      </c>
      <c r="BS36" s="292">
        <f t="shared" si="14"/>
        <v>2.979680698937766</v>
      </c>
      <c r="BT36" s="292">
        <f t="shared" si="15"/>
        <v>2.8005237272598777</v>
      </c>
      <c r="BU36" s="292">
        <f t="shared" si="16"/>
        <v>2.9432054128605407</v>
      </c>
      <c r="BV36" s="292">
        <f t="shared" si="17"/>
        <v>2.9923214189975544</v>
      </c>
      <c r="BW36" s="169"/>
      <c r="BX36" s="148">
        <v>48.675662751111105</v>
      </c>
      <c r="BY36" s="165">
        <v>51.838173493333336</v>
      </c>
      <c r="BZ36" s="165">
        <v>41.588549748888887</v>
      </c>
      <c r="CA36" s="165">
        <v>46.571199897777774</v>
      </c>
      <c r="CB36" s="165">
        <v>53.025401226666673</v>
      </c>
      <c r="CC36" s="165">
        <v>44.796440160000003</v>
      </c>
      <c r="CD36" s="165">
        <v>43.813388637777777</v>
      </c>
      <c r="CE36" s="165">
        <v>54.314415595555559</v>
      </c>
      <c r="CF36" s="165">
        <v>50.549284604444445</v>
      </c>
      <c r="CG36" s="170">
        <f t="shared" si="57"/>
        <v>2046</v>
      </c>
      <c r="CH36" s="272" t="e">
        <f t="shared" ref="CH36:CN38" si="145">AVERAGEIF($CO$9:$CO$416,$CG36,CQ$9:CQ$416)</f>
        <v>#DIV/0!</v>
      </c>
      <c r="CI36" s="272" t="e">
        <f t="shared" si="145"/>
        <v>#DIV/0!</v>
      </c>
      <c r="CJ36" s="272" t="e">
        <f t="shared" si="145"/>
        <v>#DIV/0!</v>
      </c>
      <c r="CK36" s="272" t="e">
        <f t="shared" si="145"/>
        <v>#DIV/0!</v>
      </c>
      <c r="CL36" s="272" t="e">
        <f t="shared" si="145"/>
        <v>#DIV/0!</v>
      </c>
      <c r="CM36" s="272" t="e">
        <f t="shared" si="145"/>
        <v>#DIV/0!</v>
      </c>
      <c r="CN36" s="272" t="e">
        <f t="shared" si="145"/>
        <v>#DIV/0!</v>
      </c>
      <c r="CO36" s="171">
        <f t="shared" si="25"/>
        <v>2021</v>
      </c>
      <c r="CP36" s="173">
        <f t="shared" si="26"/>
        <v>44287</v>
      </c>
      <c r="CQ36" s="272">
        <f t="shared" si="27"/>
        <v>2.9318238639015184</v>
      </c>
      <c r="CR36" s="272">
        <f t="shared" si="28"/>
        <v>2.8005237272598777</v>
      </c>
      <c r="CS36" s="272">
        <f t="shared" si="95"/>
        <v>2.9898196019084651</v>
      </c>
      <c r="CT36" s="272">
        <f t="shared" si="95"/>
        <v>2.9532257265414503</v>
      </c>
      <c r="CU36" s="272">
        <f t="shared" si="95"/>
        <v>2.9898196019084651</v>
      </c>
      <c r="CV36" s="272">
        <f t="shared" si="30"/>
        <v>2.863771182828867</v>
      </c>
      <c r="CW36" s="272">
        <f t="shared" si="31"/>
        <v>2.9779456197243412</v>
      </c>
      <c r="CY36" s="162"/>
      <c r="CZ36" s="162"/>
      <c r="DA36" s="162"/>
      <c r="DB36" s="162"/>
      <c r="DC36" s="162"/>
      <c r="DD36" s="162"/>
      <c r="DE36" s="162"/>
      <c r="DF36" s="162"/>
      <c r="DG36" s="162"/>
      <c r="DH36" s="162"/>
      <c r="DI36" s="162"/>
      <c r="DJ36" s="162"/>
      <c r="DK36" s="162"/>
      <c r="DL36" s="162"/>
      <c r="DM36" s="162"/>
      <c r="DN36" s="162"/>
      <c r="DO36" s="162"/>
      <c r="DP36" s="162"/>
      <c r="DQ36" s="162"/>
      <c r="DR36" s="162"/>
      <c r="DS36" s="162"/>
      <c r="DT36" s="162"/>
      <c r="DU36" s="162"/>
      <c r="DV36" s="162"/>
      <c r="DW36" s="162"/>
      <c r="DX36" s="162"/>
      <c r="DY36" s="162"/>
      <c r="DZ36" s="162"/>
      <c r="EA36" s="162"/>
      <c r="EB36" s="162"/>
      <c r="EC36" s="162"/>
      <c r="ED36" s="162"/>
      <c r="EE36" s="162"/>
      <c r="EF36" s="162"/>
      <c r="EG36" s="162"/>
      <c r="EH36" s="162"/>
      <c r="EI36" s="162"/>
      <c r="EJ36" s="162"/>
      <c r="EK36" s="162"/>
      <c r="EL36" s="162"/>
      <c r="EM36" s="162"/>
      <c r="EN36" s="162"/>
      <c r="EO36" s="162"/>
      <c r="EP36" s="162"/>
      <c r="EQ36" s="162"/>
      <c r="ER36" s="162"/>
      <c r="ES36" s="162"/>
      <c r="ET36" s="162"/>
      <c r="EU36" s="139"/>
      <c r="EV36" s="139"/>
      <c r="EW36" s="139"/>
      <c r="EX36" s="139"/>
      <c r="EY36" s="139"/>
      <c r="EZ36" s="139"/>
      <c r="FA36" s="139"/>
      <c r="FB36" s="162"/>
      <c r="FC36" s="162"/>
      <c r="FD36" s="162"/>
      <c r="FE36" s="162"/>
      <c r="FF36" s="162"/>
      <c r="FG36" s="162"/>
      <c r="FH36" s="162"/>
      <c r="FI36" s="139"/>
      <c r="FJ36" s="139"/>
      <c r="FK36" s="162"/>
      <c r="FL36" s="162"/>
      <c r="FM36" s="162"/>
      <c r="FN36" s="162"/>
      <c r="FO36" s="162"/>
      <c r="FP36" s="162"/>
      <c r="FQ36" s="162"/>
      <c r="FR36" s="162"/>
      <c r="FS36" s="162"/>
      <c r="FT36" s="162"/>
      <c r="FU36" s="162"/>
      <c r="FV36" s="162"/>
      <c r="FW36" s="162"/>
      <c r="FX36" s="162"/>
      <c r="FY36" s="162"/>
      <c r="FZ36" s="162"/>
      <c r="GA36" s="162"/>
      <c r="GB36" s="162"/>
      <c r="GC36" s="162"/>
      <c r="GD36" s="162"/>
      <c r="GE36" s="162"/>
      <c r="GF36" s="162"/>
      <c r="GG36" s="139"/>
      <c r="GH36" s="139"/>
      <c r="GI36" s="162"/>
      <c r="GJ36" s="162"/>
      <c r="GK36" s="162"/>
      <c r="GL36" s="162"/>
      <c r="GM36" s="162"/>
    </row>
    <row r="37" spans="1:195" s="138" customFormat="1" x14ac:dyDescent="0.2">
      <c r="A37" s="139"/>
      <c r="B37" s="193">
        <f>C36+1</f>
        <v>44317</v>
      </c>
      <c r="C37" s="193">
        <f t="shared" si="143"/>
        <v>44347</v>
      </c>
      <c r="D37" s="191">
        <f t="shared" si="144"/>
        <v>44317</v>
      </c>
      <c r="E37" s="325">
        <v>49.80189</v>
      </c>
      <c r="F37" s="329">
        <v>39.376415299999998</v>
      </c>
      <c r="G37" s="327">
        <v>55.464702600000003</v>
      </c>
      <c r="H37" s="328">
        <v>51.102207200000002</v>
      </c>
      <c r="I37" s="325">
        <v>42.740259999999999</v>
      </c>
      <c r="J37" s="329">
        <v>32.686515800000002</v>
      </c>
      <c r="K37" s="327">
        <v>48.687755600000003</v>
      </c>
      <c r="L37" s="328">
        <v>43.636737799999999</v>
      </c>
      <c r="M37" s="325">
        <v>50.2419662</v>
      </c>
      <c r="N37" s="329">
        <v>45.691290000000002</v>
      </c>
      <c r="O37" s="337">
        <f>G37+Sheet1!D31</f>
        <v>52.964702600000003</v>
      </c>
      <c r="P37" s="338">
        <f>H37+Sheet1!E31</f>
        <v>49.102207200000002</v>
      </c>
      <c r="Q37" s="325">
        <v>58.762949999999996</v>
      </c>
      <c r="R37" s="329">
        <v>52.954402899999998</v>
      </c>
      <c r="S37" s="4">
        <v>24.48047</v>
      </c>
      <c r="T37" s="5">
        <v>20.95853</v>
      </c>
      <c r="U37" s="2">
        <v>25.23047</v>
      </c>
      <c r="V37" s="3">
        <v>23.95853</v>
      </c>
      <c r="W37" s="4">
        <v>18.547699999999999</v>
      </c>
      <c r="X37" s="5">
        <v>12.31433</v>
      </c>
      <c r="Y37" s="2">
        <v>25.98047</v>
      </c>
      <c r="Z37" s="3">
        <v>25.20853</v>
      </c>
      <c r="AA37" s="327">
        <v>58.152859999999997</v>
      </c>
      <c r="AB37" s="328">
        <v>53.578353900000003</v>
      </c>
      <c r="AC37" s="2">
        <v>25.98047</v>
      </c>
      <c r="AD37" s="73">
        <v>23.95853</v>
      </c>
      <c r="AE37" s="337">
        <f>I37+Sheet1!B31</f>
        <v>46.188760000000002</v>
      </c>
      <c r="AF37" s="341">
        <f>J37+Sheet1!C31</f>
        <v>38.421415800000005</v>
      </c>
      <c r="AG37" s="330">
        <v>2.9470214189975543</v>
      </c>
      <c r="AH37" s="331">
        <v>2.9470214189975543</v>
      </c>
      <c r="AI37" s="330">
        <v>2.7043255374330499</v>
      </c>
      <c r="AJ37" s="331">
        <v>2.7389963776565507</v>
      </c>
      <c r="AK37" s="339">
        <v>2.7219698771738123</v>
      </c>
      <c r="AL37" s="340">
        <v>2.8619277111419241</v>
      </c>
      <c r="AM37" s="339">
        <v>2.3729266172776708</v>
      </c>
      <c r="AN37" s="331">
        <v>2.773667217880051</v>
      </c>
      <c r="AO37" s="332">
        <v>2.6349838569860484</v>
      </c>
      <c r="AP37" s="333">
        <v>2.6696546972095496</v>
      </c>
      <c r="AQ37" s="332">
        <v>2.1495920938570396</v>
      </c>
      <c r="AR37" s="340">
        <v>3.0189120455927738</v>
      </c>
      <c r="AS37" s="339">
        <v>2.8145940397999101</v>
      </c>
      <c r="AT37" s="340">
        <v>3.0756670472019021</v>
      </c>
      <c r="AU37" s="339">
        <v>2.8342312703566686</v>
      </c>
      <c r="AV37" s="340">
        <v>2.8177723198900217</v>
      </c>
      <c r="AW37" s="339">
        <v>2.5409214220406917</v>
      </c>
      <c r="AX37" s="340">
        <v>2.8143670197934738</v>
      </c>
      <c r="AY37" s="339">
        <v>2.7503473779783767</v>
      </c>
      <c r="AZ37" s="340">
        <v>2.7985891293461358</v>
      </c>
      <c r="BA37" s="332">
        <v>2.4385157623862117</v>
      </c>
      <c r="BB37" s="333">
        <v>3.7791215843615698</v>
      </c>
      <c r="BC37" s="15"/>
      <c r="BD37" s="1"/>
      <c r="BE37" s="151"/>
      <c r="BF37" s="151"/>
      <c r="BG37" s="151"/>
      <c r="BH37" s="151"/>
      <c r="BI37" s="150"/>
      <c r="BJ37" s="266">
        <f t="shared" si="6"/>
        <v>2.687721287718313</v>
      </c>
      <c r="BK37" s="266">
        <f t="shared" si="7"/>
        <v>2.7229594625567124</v>
      </c>
      <c r="BL37" s="266">
        <f t="shared" si="8"/>
        <v>2.7895914282894156</v>
      </c>
      <c r="BM37" s="266">
        <f t="shared" si="9"/>
        <v>2.8261651238932251</v>
      </c>
      <c r="BN37" s="266">
        <f t="shared" si="10"/>
        <v>2.7566093256144164</v>
      </c>
      <c r="BO37" s="266"/>
      <c r="BP37" s="266">
        <f t="shared" si="11"/>
        <v>2.7810118510154624</v>
      </c>
      <c r="BQ37" s="292">
        <f t="shared" si="12"/>
        <v>2.687721287718313</v>
      </c>
      <c r="BR37" s="292">
        <f t="shared" si="13"/>
        <v>2.8687768081138989</v>
      </c>
      <c r="BS37" s="292">
        <f t="shared" si="14"/>
        <v>2.763748847382959</v>
      </c>
      <c r="BT37" s="292">
        <f t="shared" si="15"/>
        <v>2.4061390517692169</v>
      </c>
      <c r="BU37" s="292">
        <f t="shared" si="16"/>
        <v>2.7297991999268643</v>
      </c>
      <c r="BV37" s="292">
        <f t="shared" si="17"/>
        <v>2.7842963776565508</v>
      </c>
      <c r="BW37" s="169"/>
      <c r="BX37" s="148">
        <v>44.981509224731184</v>
      </c>
      <c r="BY37" s="165">
        <v>53.447634834408603</v>
      </c>
      <c r="BZ37" s="165">
        <v>38.091754617204302</v>
      </c>
      <c r="CA37" s="165">
        <v>48.137890107526886</v>
      </c>
      <c r="CB37" s="165">
        <v>56.077277684946232</v>
      </c>
      <c r="CC37" s="165">
        <v>46.352338767741941</v>
      </c>
      <c r="CD37" s="165">
        <v>42.597407305376343</v>
      </c>
      <c r="CE37" s="165">
        <v>56.037765781720431</v>
      </c>
      <c r="CF37" s="165">
        <v>51.178817630107531</v>
      </c>
      <c r="CG37" s="170">
        <f t="shared" si="57"/>
        <v>2047</v>
      </c>
      <c r="CH37" s="272" t="e">
        <f t="shared" si="145"/>
        <v>#DIV/0!</v>
      </c>
      <c r="CI37" s="272" t="e">
        <f t="shared" si="145"/>
        <v>#DIV/0!</v>
      </c>
      <c r="CJ37" s="272" t="e">
        <f t="shared" si="145"/>
        <v>#DIV/0!</v>
      </c>
      <c r="CK37" s="272" t="e">
        <f t="shared" si="145"/>
        <v>#DIV/0!</v>
      </c>
      <c r="CL37" s="272" t="e">
        <f t="shared" si="145"/>
        <v>#DIV/0!</v>
      </c>
      <c r="CM37" s="272" t="e">
        <f t="shared" si="145"/>
        <v>#DIV/0!</v>
      </c>
      <c r="CN37" s="272" t="e">
        <f t="shared" si="145"/>
        <v>#DIV/0!</v>
      </c>
      <c r="CO37" s="171">
        <f t="shared" si="25"/>
        <v>2021</v>
      </c>
      <c r="CP37" s="173">
        <f t="shared" si="26"/>
        <v>44317</v>
      </c>
      <c r="CQ37" s="272">
        <f t="shared" si="27"/>
        <v>2.7897739193209565</v>
      </c>
      <c r="CR37" s="272">
        <f t="shared" si="28"/>
        <v>2.4061390517692169</v>
      </c>
      <c r="CS37" s="272">
        <f t="shared" si="95"/>
        <v>2.7738877503536576</v>
      </c>
      <c r="CT37" s="272">
        <f t="shared" si="95"/>
        <v>2.7398195136077743</v>
      </c>
      <c r="CU37" s="272">
        <f t="shared" si="95"/>
        <v>2.7738877503536576</v>
      </c>
      <c r="CV37" s="272">
        <f t="shared" si="30"/>
        <v>2.4622368342029826</v>
      </c>
      <c r="CW37" s="272">
        <f t="shared" si="31"/>
        <v>2.7690012230379173</v>
      </c>
      <c r="CY37" s="162"/>
      <c r="CZ37" s="162"/>
      <c r="DA37" s="162"/>
      <c r="DB37" s="162"/>
      <c r="DC37" s="162"/>
      <c r="DD37" s="162"/>
      <c r="DE37" s="162"/>
      <c r="DF37" s="162"/>
      <c r="DG37" s="162"/>
      <c r="DH37" s="162"/>
      <c r="DI37" s="162"/>
      <c r="DJ37" s="162"/>
      <c r="DK37" s="162"/>
      <c r="DL37" s="162"/>
      <c r="DM37" s="162"/>
      <c r="DN37" s="162"/>
      <c r="DO37" s="162"/>
      <c r="DP37" s="162"/>
      <c r="DQ37" s="162"/>
      <c r="DR37" s="162"/>
      <c r="DS37" s="162"/>
      <c r="DT37" s="162"/>
      <c r="DU37" s="162"/>
      <c r="DV37" s="162"/>
      <c r="DW37" s="162"/>
      <c r="DX37" s="162"/>
      <c r="DY37" s="162"/>
      <c r="DZ37" s="162"/>
      <c r="EA37" s="162"/>
      <c r="EB37" s="162"/>
      <c r="EC37" s="162"/>
      <c r="ED37" s="162"/>
      <c r="EE37" s="162"/>
      <c r="EF37" s="162"/>
      <c r="EG37" s="162"/>
      <c r="EH37" s="162"/>
      <c r="EI37" s="162"/>
      <c r="EJ37" s="162"/>
      <c r="EK37" s="162"/>
      <c r="EL37" s="162"/>
      <c r="EM37" s="162"/>
      <c r="EN37" s="162"/>
      <c r="EO37" s="162"/>
      <c r="EP37" s="162"/>
      <c r="EQ37" s="162"/>
      <c r="ER37" s="162"/>
      <c r="ES37" s="162"/>
      <c r="ET37" s="162"/>
      <c r="EU37" s="139"/>
      <c r="EV37" s="139"/>
      <c r="EW37" s="139"/>
      <c r="EX37" s="139"/>
      <c r="EY37" s="139"/>
      <c r="EZ37" s="139"/>
      <c r="FA37" s="139"/>
      <c r="FB37" s="162"/>
      <c r="FC37" s="162"/>
      <c r="FD37" s="162"/>
      <c r="FE37" s="162"/>
      <c r="FF37" s="162"/>
      <c r="FG37" s="162"/>
      <c r="FH37" s="162"/>
      <c r="FI37" s="139"/>
      <c r="FJ37" s="139"/>
      <c r="FK37" s="162"/>
      <c r="FL37" s="162"/>
      <c r="FM37" s="162"/>
      <c r="FN37" s="162"/>
      <c r="FO37" s="162"/>
      <c r="FP37" s="162"/>
      <c r="FQ37" s="162"/>
      <c r="FR37" s="162"/>
      <c r="FS37" s="162"/>
      <c r="FT37" s="162"/>
      <c r="FU37" s="162"/>
      <c r="FV37" s="162"/>
      <c r="FW37" s="162"/>
      <c r="FX37" s="162"/>
      <c r="FY37" s="162"/>
      <c r="FZ37" s="162"/>
      <c r="GA37" s="162"/>
      <c r="GB37" s="162"/>
      <c r="GC37" s="162"/>
      <c r="GD37" s="162"/>
      <c r="GE37" s="162"/>
      <c r="GF37" s="162"/>
      <c r="GG37" s="139"/>
      <c r="GH37" s="139"/>
      <c r="GI37" s="162"/>
      <c r="GJ37" s="162"/>
      <c r="GK37" s="162"/>
      <c r="GL37" s="162"/>
      <c r="GM37" s="162"/>
    </row>
    <row r="38" spans="1:195" s="138" customFormat="1" x14ac:dyDescent="0.2">
      <c r="A38" s="139"/>
      <c r="B38" s="193">
        <f t="shared" ref="B38" si="146">C37+1</f>
        <v>44348</v>
      </c>
      <c r="C38" s="193">
        <f t="shared" si="143"/>
        <v>44377</v>
      </c>
      <c r="D38" s="191">
        <f t="shared" si="144"/>
        <v>44348</v>
      </c>
      <c r="E38" s="325">
        <v>61.144010000000002</v>
      </c>
      <c r="F38" s="329">
        <v>45.439540000000001</v>
      </c>
      <c r="G38" s="327">
        <v>65.112070000000003</v>
      </c>
      <c r="H38" s="328">
        <v>56.891876199999999</v>
      </c>
      <c r="I38" s="325">
        <v>53.6759834</v>
      </c>
      <c r="J38" s="329">
        <v>38.550705000000001</v>
      </c>
      <c r="K38" s="327">
        <v>57.350006100000002</v>
      </c>
      <c r="L38" s="328">
        <v>50.068669999999997</v>
      </c>
      <c r="M38" s="325">
        <v>59.07602</v>
      </c>
      <c r="N38" s="329">
        <v>51.699260000000002</v>
      </c>
      <c r="O38" s="337">
        <f>G38+Sheet1!D32</f>
        <v>64.112070000000003</v>
      </c>
      <c r="P38" s="338">
        <f>H38+Sheet1!E32</f>
        <v>55.891876199999999</v>
      </c>
      <c r="Q38" s="325">
        <v>74.767845199999996</v>
      </c>
      <c r="R38" s="329">
        <v>57.831962599999997</v>
      </c>
      <c r="S38" s="4">
        <v>79.255359999999996</v>
      </c>
      <c r="T38" s="5">
        <v>40.858899999999998</v>
      </c>
      <c r="U38" s="2">
        <v>80.255359999999996</v>
      </c>
      <c r="V38" s="3">
        <v>37.858899999999998</v>
      </c>
      <c r="W38" s="4">
        <v>24.35127</v>
      </c>
      <c r="X38" s="5">
        <v>12.365</v>
      </c>
      <c r="Y38" s="2">
        <v>82.255359999999996</v>
      </c>
      <c r="Z38" s="3">
        <v>39.858899999999998</v>
      </c>
      <c r="AA38" s="327">
        <v>70.962440000000001</v>
      </c>
      <c r="AB38" s="328">
        <v>57.880077399999998</v>
      </c>
      <c r="AC38" s="2">
        <v>78.755359999999996</v>
      </c>
      <c r="AD38" s="73">
        <v>37.358899999999998</v>
      </c>
      <c r="AE38" s="337">
        <f>I38+Sheet1!B32</f>
        <v>60.436083400000001</v>
      </c>
      <c r="AF38" s="341">
        <f>J38+Sheet1!C32</f>
        <v>47.841605000000001</v>
      </c>
      <c r="AG38" s="330">
        <v>2.8892366852917202</v>
      </c>
      <c r="AH38" s="331">
        <v>2.9470214189975543</v>
      </c>
      <c r="AI38" s="330">
        <v>2.6812116439507161</v>
      </c>
      <c r="AJ38" s="331">
        <v>2.6234269102448819</v>
      </c>
      <c r="AK38" s="339">
        <v>2.6080070812269849</v>
      </c>
      <c r="AL38" s="340">
        <v>2.7367112540963654</v>
      </c>
      <c r="AM38" s="339">
        <v>2.1274224101691943</v>
      </c>
      <c r="AN38" s="331">
        <v>2.6696546972095496</v>
      </c>
      <c r="AO38" s="332">
        <v>2.542528283056714</v>
      </c>
      <c r="AP38" s="333">
        <v>2.6580977504683823</v>
      </c>
      <c r="AQ38" s="332">
        <v>2.2536046145275415</v>
      </c>
      <c r="AR38" s="340">
        <v>2.8811436525640013</v>
      </c>
      <c r="AS38" s="339">
        <v>2.6937413305664926</v>
      </c>
      <c r="AT38" s="340">
        <v>2.9325430826236576</v>
      </c>
      <c r="AU38" s="339">
        <v>2.7125535219683266</v>
      </c>
      <c r="AV38" s="340">
        <v>2.6961057043492365</v>
      </c>
      <c r="AW38" s="339">
        <v>2.2782283379642272</v>
      </c>
      <c r="AX38" s="340">
        <v>2.6935357328462541</v>
      </c>
      <c r="AY38" s="339">
        <v>2.633706796256813</v>
      </c>
      <c r="AZ38" s="340">
        <v>2.574597451688208</v>
      </c>
      <c r="BA38" s="332">
        <v>2.3576171351980437</v>
      </c>
      <c r="BB38" s="333">
        <v>3.6288812767264007</v>
      </c>
      <c r="BC38" s="15"/>
      <c r="BD38" s="1"/>
      <c r="BE38" s="151"/>
      <c r="BF38" s="151"/>
      <c r="BG38" s="151"/>
      <c r="BH38" s="151"/>
      <c r="BI38" s="150"/>
      <c r="BJ38" s="266">
        <f t="shared" si="6"/>
        <v>2.5937528214825836</v>
      </c>
      <c r="BK38" s="266">
        <f t="shared" si="7"/>
        <v>2.7112134042772458</v>
      </c>
      <c r="BL38" s="266">
        <f t="shared" si="8"/>
        <v>2.6920615733459283</v>
      </c>
      <c r="BM38" s="266">
        <f t="shared" si="9"/>
        <v>2.8139738920252881</v>
      </c>
      <c r="BN38" s="266">
        <f t="shared" si="10"/>
        <v>2.7027504227827612</v>
      </c>
      <c r="BO38" s="266"/>
      <c r="BP38" s="266">
        <f t="shared" si="11"/>
        <v>2.6638370893692405</v>
      </c>
      <c r="BQ38" s="292">
        <f t="shared" si="12"/>
        <v>2.5937528214825836</v>
      </c>
      <c r="BR38" s="292">
        <f t="shared" si="13"/>
        <v>2.7616139038096281</v>
      </c>
      <c r="BS38" s="292">
        <f t="shared" si="14"/>
        <v>2.6482030743455183</v>
      </c>
      <c r="BT38" s="292">
        <f t="shared" si="15"/>
        <v>2.1597231056601367</v>
      </c>
      <c r="BU38" s="292">
        <f t="shared" si="16"/>
        <v>2.6156049035927937</v>
      </c>
      <c r="BV38" s="292">
        <f t="shared" si="17"/>
        <v>2.6687269102448821</v>
      </c>
      <c r="BW38" s="169"/>
      <c r="BX38" s="148">
        <v>54.513233777777778</v>
      </c>
      <c r="BY38" s="165">
        <v>61.641321506666664</v>
      </c>
      <c r="BZ38" s="165">
        <v>47.289754742222222</v>
      </c>
      <c r="CA38" s="165">
        <v>55.961387999999999</v>
      </c>
      <c r="CB38" s="165">
        <v>67.617139213333331</v>
      </c>
      <c r="CC38" s="165">
        <v>54.275664191111119</v>
      </c>
      <c r="CD38" s="165">
        <v>55.118414742222221</v>
      </c>
      <c r="CE38" s="165">
        <v>65.438775791111112</v>
      </c>
      <c r="CF38" s="165">
        <v>60.641321506666664</v>
      </c>
      <c r="CG38" s="170">
        <f t="shared" si="57"/>
        <v>2048</v>
      </c>
      <c r="CH38" s="272" t="e">
        <f t="shared" si="145"/>
        <v>#DIV/0!</v>
      </c>
      <c r="CI38" s="272" t="e">
        <f t="shared" si="145"/>
        <v>#DIV/0!</v>
      </c>
      <c r="CJ38" s="272" t="e">
        <f t="shared" si="145"/>
        <v>#DIV/0!</v>
      </c>
      <c r="CK38" s="272" t="e">
        <f t="shared" si="145"/>
        <v>#DIV/0!</v>
      </c>
      <c r="CL38" s="272" t="e">
        <f t="shared" si="145"/>
        <v>#DIV/0!</v>
      </c>
      <c r="CM38" s="272" t="e">
        <f t="shared" si="145"/>
        <v>#DIV/0!</v>
      </c>
      <c r="CN38" s="272" t="e">
        <f t="shared" si="145"/>
        <v>#DIV/0!</v>
      </c>
      <c r="CO38" s="171">
        <f t="shared" si="25"/>
        <v>2021</v>
      </c>
      <c r="CP38" s="173">
        <f t="shared" si="26"/>
        <v>44348</v>
      </c>
      <c r="CQ38" s="272">
        <f t="shared" si="27"/>
        <v>2.7660989285575295</v>
      </c>
      <c r="CR38" s="272">
        <f t="shared" si="28"/>
        <v>2.1597231056601367</v>
      </c>
      <c r="CS38" s="272">
        <f t="shared" si="95"/>
        <v>2.6583419773162174</v>
      </c>
      <c r="CT38" s="272">
        <f t="shared" si="95"/>
        <v>2.6256252172737033</v>
      </c>
      <c r="CU38" s="272">
        <f t="shared" si="95"/>
        <v>2.6583419773162174</v>
      </c>
      <c r="CV38" s="272">
        <f t="shared" si="30"/>
        <v>2.2113536925371915</v>
      </c>
      <c r="CW38" s="272">
        <f t="shared" si="31"/>
        <v>2.652921002656571</v>
      </c>
      <c r="CY38" s="162"/>
      <c r="CZ38" s="162"/>
      <c r="DA38" s="162"/>
      <c r="DB38" s="162"/>
      <c r="DC38" s="162"/>
      <c r="DD38" s="162"/>
      <c r="DE38" s="162"/>
      <c r="DF38" s="162"/>
      <c r="DG38" s="162"/>
      <c r="DH38" s="162"/>
      <c r="DI38" s="162"/>
      <c r="DJ38" s="162"/>
      <c r="DK38" s="162"/>
      <c r="DL38" s="162"/>
      <c r="DM38" s="162"/>
      <c r="DN38" s="162"/>
      <c r="DO38" s="162"/>
      <c r="DP38" s="162"/>
      <c r="DQ38" s="162"/>
      <c r="DR38" s="162"/>
      <c r="DS38" s="162"/>
      <c r="DT38" s="162"/>
      <c r="DU38" s="162"/>
      <c r="DV38" s="162"/>
      <c r="DW38" s="162"/>
      <c r="DX38" s="162"/>
      <c r="DY38" s="162"/>
      <c r="DZ38" s="162"/>
      <c r="EA38" s="162"/>
      <c r="EB38" s="162"/>
      <c r="EC38" s="162"/>
      <c r="ED38" s="162"/>
      <c r="EE38" s="162"/>
      <c r="EF38" s="162"/>
      <c r="EG38" s="162"/>
      <c r="EH38" s="162"/>
      <c r="EI38" s="162"/>
      <c r="EJ38" s="162"/>
      <c r="EK38" s="162"/>
      <c r="EL38" s="162"/>
      <c r="EM38" s="162"/>
      <c r="EN38" s="162"/>
      <c r="EO38" s="162"/>
      <c r="EP38" s="162"/>
      <c r="EQ38" s="162"/>
      <c r="ER38" s="162"/>
      <c r="ES38" s="162"/>
      <c r="ET38" s="162"/>
      <c r="EU38" s="139"/>
      <c r="EV38" s="139"/>
      <c r="EW38" s="139"/>
      <c r="EX38" s="139"/>
      <c r="EY38" s="139"/>
      <c r="EZ38" s="139"/>
      <c r="FA38" s="139"/>
      <c r="FB38" s="162"/>
      <c r="FC38" s="162"/>
      <c r="FD38" s="162"/>
      <c r="FE38" s="162"/>
      <c r="FF38" s="162"/>
      <c r="FG38" s="162"/>
      <c r="FH38" s="162"/>
      <c r="FI38" s="139"/>
      <c r="FJ38" s="139"/>
      <c r="FK38" s="162"/>
      <c r="FL38" s="162"/>
      <c r="FM38" s="162"/>
      <c r="FN38" s="162"/>
      <c r="FO38" s="162"/>
      <c r="FP38" s="162"/>
      <c r="FQ38" s="162"/>
      <c r="FR38" s="162"/>
      <c r="FS38" s="162"/>
      <c r="FT38" s="162"/>
      <c r="FU38" s="162"/>
      <c r="FV38" s="162"/>
      <c r="FW38" s="162"/>
      <c r="FX38" s="162"/>
      <c r="FY38" s="162"/>
      <c r="FZ38" s="162"/>
      <c r="GA38" s="162"/>
      <c r="GB38" s="162"/>
      <c r="GC38" s="162"/>
      <c r="GD38" s="162"/>
      <c r="GE38" s="162"/>
      <c r="GF38" s="162"/>
      <c r="GG38" s="139"/>
      <c r="GH38" s="139"/>
      <c r="GI38" s="162"/>
      <c r="GJ38" s="162"/>
      <c r="GK38" s="162"/>
      <c r="GL38" s="162"/>
      <c r="GM38" s="162"/>
    </row>
    <row r="39" spans="1:195" s="138" customFormat="1" x14ac:dyDescent="0.2">
      <c r="A39" s="139"/>
      <c r="B39" s="193">
        <f t="shared" ref="B39:B98" si="147">C38+1</f>
        <v>44378</v>
      </c>
      <c r="C39" s="193">
        <f t="shared" ref="C39:C96" si="148">EOMONTH(B39,0)</f>
        <v>44408</v>
      </c>
      <c r="D39" s="191">
        <f t="shared" ref="D39:D97" si="149">B39</f>
        <v>44378</v>
      </c>
      <c r="E39" s="325">
        <v>79.285835300000002</v>
      </c>
      <c r="F39" s="329">
        <v>55.415489999999998</v>
      </c>
      <c r="G39" s="327">
        <v>82.849044800000001</v>
      </c>
      <c r="H39" s="328">
        <v>67.099624599999999</v>
      </c>
      <c r="I39" s="325">
        <v>71.190629999999999</v>
      </c>
      <c r="J39" s="329">
        <v>48.194957700000003</v>
      </c>
      <c r="K39" s="327">
        <v>74.155460000000005</v>
      </c>
      <c r="L39" s="328">
        <v>58.785774199999999</v>
      </c>
      <c r="M39" s="325">
        <v>77.521619999999999</v>
      </c>
      <c r="N39" s="329">
        <v>61.109690000000001</v>
      </c>
      <c r="O39" s="337">
        <f>G39+Sheet1!D33</f>
        <v>87.349044800000001</v>
      </c>
      <c r="P39" s="338">
        <f>H39+Sheet1!E33</f>
        <v>68.099624599999999</v>
      </c>
      <c r="Q39" s="325">
        <v>92.468170000000001</v>
      </c>
      <c r="R39" s="329">
        <v>70.988235500000002</v>
      </c>
      <c r="S39" s="4">
        <v>235.21430000000001</v>
      </c>
      <c r="T39" s="5">
        <v>62.139629999999997</v>
      </c>
      <c r="U39" s="2">
        <v>237.71430000000001</v>
      </c>
      <c r="V39" s="3">
        <v>62.139629999999997</v>
      </c>
      <c r="W39" s="4">
        <v>68.896429999999995</v>
      </c>
      <c r="X39" s="5">
        <v>30.899429999999999</v>
      </c>
      <c r="Y39" s="2">
        <v>236.21430000000001</v>
      </c>
      <c r="Z39" s="3">
        <v>62.139629999999997</v>
      </c>
      <c r="AA39" s="327">
        <v>89.189059999999998</v>
      </c>
      <c r="AB39" s="328">
        <v>69.412750000000003</v>
      </c>
      <c r="AC39" s="2">
        <v>234.21430000000001</v>
      </c>
      <c r="AD39" s="73">
        <v>60.639629999999997</v>
      </c>
      <c r="AE39" s="337">
        <f>I39+Sheet1!B33</f>
        <v>78.59563</v>
      </c>
      <c r="AF39" s="341">
        <f>J39+Sheet1!C33</f>
        <v>54.275007700000003</v>
      </c>
      <c r="AG39" s="330">
        <v>2.8661227918093863</v>
      </c>
      <c r="AH39" s="331">
        <v>3.3515145549383951</v>
      </c>
      <c r="AI39" s="330">
        <v>2.7274394309153838</v>
      </c>
      <c r="AJ39" s="331">
        <v>2.6812116439507161</v>
      </c>
      <c r="AK39" s="339">
        <v>2.6667029229336672</v>
      </c>
      <c r="AL39" s="340">
        <v>2.7907041252260485</v>
      </c>
      <c r="AM39" s="339">
        <v>1.9968836359798894</v>
      </c>
      <c r="AN39" s="331">
        <v>2.7505533243977172</v>
      </c>
      <c r="AO39" s="332">
        <v>2.6003130167625481</v>
      </c>
      <c r="AP39" s="333">
        <v>2.7967811113623848</v>
      </c>
      <c r="AQ39" s="332">
        <v>2.2767185080098753</v>
      </c>
      <c r="AR39" s="340">
        <v>2.929987846989722</v>
      </c>
      <c r="AS39" s="339">
        <v>2.7500797063783105</v>
      </c>
      <c r="AT39" s="340">
        <v>2.9783502503798869</v>
      </c>
      <c r="AU39" s="339">
        <v>2.7693279429275957</v>
      </c>
      <c r="AV39" s="340">
        <v>2.7515305784800157</v>
      </c>
      <c r="AW39" s="339">
        <v>2.1384887531062913</v>
      </c>
      <c r="AX39" s="340">
        <v>2.7498862567647495</v>
      </c>
      <c r="AY39" s="339">
        <v>2.6908841246287492</v>
      </c>
      <c r="AZ39" s="340">
        <v>2.5482150346277641</v>
      </c>
      <c r="BA39" s="332">
        <v>2.392287975421544</v>
      </c>
      <c r="BB39" s="333">
        <v>3.7213368506557356</v>
      </c>
      <c r="BC39" s="15"/>
      <c r="BD39" s="1"/>
      <c r="BE39" s="151"/>
      <c r="BF39" s="151"/>
      <c r="BG39" s="151"/>
      <c r="BH39" s="151"/>
      <c r="BI39" s="151"/>
      <c r="BJ39" s="266">
        <f t="shared" si="6"/>
        <v>2.6524831128799145</v>
      </c>
      <c r="BK39" s="266">
        <f t="shared" si="7"/>
        <v>2.8521661036308412</v>
      </c>
      <c r="BL39" s="266">
        <f t="shared" si="8"/>
        <v>2.753017732685608</v>
      </c>
      <c r="BM39" s="266">
        <f t="shared" si="9"/>
        <v>2.9602686744405204</v>
      </c>
      <c r="BN39" s="266">
        <f t="shared" si="10"/>
        <v>2.8044839059092208</v>
      </c>
      <c r="BO39" s="266"/>
      <c r="BP39" s="266">
        <f t="shared" si="11"/>
        <v>2.7224244701923515</v>
      </c>
      <c r="BQ39" s="292">
        <f t="shared" si="12"/>
        <v>2.6524831128799145</v>
      </c>
      <c r="BR39" s="292">
        <f t="shared" si="13"/>
        <v>2.8449628293796163</v>
      </c>
      <c r="BS39" s="292">
        <f t="shared" si="14"/>
        <v>2.7077142187302718</v>
      </c>
      <c r="BT39" s="292">
        <f t="shared" si="15"/>
        <v>2.0286995442937763</v>
      </c>
      <c r="BU39" s="292">
        <f t="shared" si="16"/>
        <v>2.6744199781593911</v>
      </c>
      <c r="BV39" s="292">
        <f t="shared" si="17"/>
        <v>2.7265116439507162</v>
      </c>
      <c r="BW39" s="169"/>
      <c r="BX39" s="148">
        <v>68.762349737634409</v>
      </c>
      <c r="BY39" s="165">
        <v>75.905752023655921</v>
      </c>
      <c r="BZ39" s="165">
        <v>61.052752964516138</v>
      </c>
      <c r="CA39" s="165">
        <v>70.286253010752688</v>
      </c>
      <c r="CB39" s="165">
        <v>82.998521456989252</v>
      </c>
      <c r="CC39" s="165">
        <v>67.379577012903226</v>
      </c>
      <c r="CD39" s="165">
        <v>67.87363522258066</v>
      </c>
      <c r="CE39" s="165">
        <v>80.470471720430112</v>
      </c>
      <c r="CF39" s="165">
        <v>78.862741270967746</v>
      </c>
      <c r="CG39" s="170">
        <f t="shared" si="57"/>
        <v>2049</v>
      </c>
      <c r="CH39" s="272" t="e">
        <f t="shared" ref="CH39" si="150">AVERAGEIF($CO$9:$CO$416,$CG39,CQ$9:CQ$416)</f>
        <v>#DIV/0!</v>
      </c>
      <c r="CI39" s="272" t="e">
        <f t="shared" ref="CI39" si="151">AVERAGEIF($CO$9:$CO$416,$CG39,CR$9:CR$416)</f>
        <v>#DIV/0!</v>
      </c>
      <c r="CJ39" s="272" t="e">
        <f t="shared" ref="CJ39" si="152">AVERAGEIF($CO$9:$CO$416,$CG39,CS$9:CS$416)</f>
        <v>#DIV/0!</v>
      </c>
      <c r="CK39" s="272" t="e">
        <f t="shared" ref="CK39" si="153">AVERAGEIF($CO$9:$CO$416,$CG39,CT$9:CT$416)</f>
        <v>#DIV/0!</v>
      </c>
      <c r="CL39" s="272" t="e">
        <f t="shared" ref="CL39" si="154">AVERAGEIF($CO$9:$CO$416,$CG39,CU$9:CU$416)</f>
        <v>#DIV/0!</v>
      </c>
      <c r="CM39" s="272" t="e">
        <f t="shared" ref="CM39" si="155">AVERAGEIF($CO$9:$CO$416,$CG39,CV$9:CV$416)</f>
        <v>#DIV/0!</v>
      </c>
      <c r="CN39" s="272" t="e">
        <f t="shared" ref="CN39" si="156">AVERAGEIF($CO$9:$CO$416,$CG39,CW$9:CW$416)</f>
        <v>#DIV/0!</v>
      </c>
      <c r="CO39" s="171">
        <f t="shared" si="25"/>
        <v>2021</v>
      </c>
      <c r="CP39" s="173">
        <f t="shared" si="26"/>
        <v>44378</v>
      </c>
      <c r="CQ39" s="272">
        <f t="shared" si="27"/>
        <v>2.8134489100843836</v>
      </c>
      <c r="CR39" s="272">
        <f t="shared" si="28"/>
        <v>2.0286995442937763</v>
      </c>
      <c r="CS39" s="272">
        <f t="shared" si="95"/>
        <v>2.7178531217009709</v>
      </c>
      <c r="CT39" s="272">
        <f t="shared" si="95"/>
        <v>2.6844402918403008</v>
      </c>
      <c r="CU39" s="272">
        <f t="shared" si="95"/>
        <v>2.7178531217009709</v>
      </c>
      <c r="CV39" s="272">
        <f t="shared" si="30"/>
        <v>2.0779548471017506</v>
      </c>
      <c r="CW39" s="272">
        <f t="shared" si="31"/>
        <v>2.7109611128472437</v>
      </c>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39"/>
      <c r="EV39" s="139"/>
      <c r="EW39" s="139"/>
      <c r="EX39" s="139"/>
      <c r="EY39" s="139"/>
      <c r="EZ39" s="139"/>
      <c r="FA39" s="139"/>
      <c r="FB39" s="162"/>
      <c r="FC39" s="162"/>
      <c r="FD39" s="162"/>
      <c r="FE39" s="162"/>
      <c r="FF39" s="162"/>
      <c r="FG39" s="162"/>
      <c r="FH39" s="162"/>
      <c r="FI39" s="139"/>
      <c r="FJ39" s="139"/>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39"/>
      <c r="GH39" s="139"/>
      <c r="GI39" s="162"/>
      <c r="GJ39" s="162"/>
      <c r="GK39" s="162"/>
      <c r="GL39" s="162"/>
      <c r="GM39" s="162"/>
    </row>
    <row r="40" spans="1:195" s="138" customFormat="1" x14ac:dyDescent="0.2">
      <c r="A40" s="139"/>
      <c r="B40" s="193">
        <f t="shared" si="147"/>
        <v>44409</v>
      </c>
      <c r="C40" s="193">
        <f t="shared" si="148"/>
        <v>44439</v>
      </c>
      <c r="D40" s="191">
        <f t="shared" si="149"/>
        <v>44409</v>
      </c>
      <c r="E40" s="325">
        <v>85.380330000000001</v>
      </c>
      <c r="F40" s="329">
        <v>59.326180000000001</v>
      </c>
      <c r="G40" s="327">
        <v>86.754750000000001</v>
      </c>
      <c r="H40" s="328">
        <v>67.037120000000002</v>
      </c>
      <c r="I40" s="325">
        <v>77.041560000000004</v>
      </c>
      <c r="J40" s="329">
        <v>51.965420000000002</v>
      </c>
      <c r="K40" s="327">
        <v>78.228713999999997</v>
      </c>
      <c r="L40" s="328">
        <v>58.332790000000003</v>
      </c>
      <c r="M40" s="325">
        <v>82.519130000000004</v>
      </c>
      <c r="N40" s="329">
        <v>61.022320000000001</v>
      </c>
      <c r="O40" s="337">
        <f>G40+Sheet1!D34</f>
        <v>90.754750000000001</v>
      </c>
      <c r="P40" s="338">
        <f>H40+Sheet1!E34</f>
        <v>67.537120000000002</v>
      </c>
      <c r="Q40" s="325">
        <v>92.857370000000003</v>
      </c>
      <c r="R40" s="329">
        <v>70.555440000000004</v>
      </c>
      <c r="S40" s="4">
        <v>215.52250000000001</v>
      </c>
      <c r="T40" s="5">
        <v>65.187529999999995</v>
      </c>
      <c r="U40" s="2">
        <v>217.52250000000001</v>
      </c>
      <c r="V40" s="3">
        <v>65.687529999999995</v>
      </c>
      <c r="W40" s="4">
        <v>93.619370000000004</v>
      </c>
      <c r="X40" s="5">
        <v>39.457700000000003</v>
      </c>
      <c r="Y40" s="2">
        <v>215.52250000000001</v>
      </c>
      <c r="Z40" s="3">
        <v>66.187529999999995</v>
      </c>
      <c r="AA40" s="327">
        <v>90.234184299999995</v>
      </c>
      <c r="AB40" s="328">
        <v>68.853840000000005</v>
      </c>
      <c r="AC40" s="2">
        <v>214.52250000000001</v>
      </c>
      <c r="AD40" s="73">
        <v>64.687529999999995</v>
      </c>
      <c r="AE40" s="337">
        <f>I40+Sheet1!B34</f>
        <v>82.494560000000007</v>
      </c>
      <c r="AF40" s="341">
        <f>J40+Sheet1!C34</f>
        <v>55.991470000000007</v>
      </c>
      <c r="AG40" s="330">
        <v>2.912350578774054</v>
      </c>
      <c r="AH40" s="331">
        <v>3.4670840223500639</v>
      </c>
      <c r="AI40" s="330">
        <v>2.8083380581035522</v>
      </c>
      <c r="AJ40" s="331">
        <v>2.8198950048447187</v>
      </c>
      <c r="AK40" s="339">
        <v>2.8052233346842361</v>
      </c>
      <c r="AL40" s="340">
        <v>2.9321821871396105</v>
      </c>
      <c r="AM40" s="339">
        <v>1.8442289391726385</v>
      </c>
      <c r="AN40" s="331">
        <v>2.8661227918093863</v>
      </c>
      <c r="AO40" s="332">
        <v>2.5887560700213816</v>
      </c>
      <c r="AP40" s="333">
        <v>2.8198950048447187</v>
      </c>
      <c r="AQ40" s="332">
        <v>2.2651615612687084</v>
      </c>
      <c r="AR40" s="340">
        <v>3.0745951988306932</v>
      </c>
      <c r="AS40" s="339">
        <v>2.8910036995558568</v>
      </c>
      <c r="AT40" s="340">
        <v>3.1235007660323015</v>
      </c>
      <c r="AU40" s="339">
        <v>2.9111527932429198</v>
      </c>
      <c r="AV40" s="340">
        <v>2.8919818108998889</v>
      </c>
      <c r="AW40" s="339">
        <v>1.9764695928857869</v>
      </c>
      <c r="AX40" s="340">
        <v>2.8908080772870499</v>
      </c>
      <c r="AY40" s="339">
        <v>2.8296761182850401</v>
      </c>
      <c r="AZ40" s="340">
        <v>2.5558049419560351</v>
      </c>
      <c r="BA40" s="332">
        <v>2.3807310286803776</v>
      </c>
      <c r="BB40" s="333">
        <v>3.7791215843615698</v>
      </c>
      <c r="BC40" s="15"/>
      <c r="BD40" s="1"/>
      <c r="BE40" s="151"/>
      <c r="BF40" s="151"/>
      <c r="BG40" s="151"/>
      <c r="BH40" s="151"/>
      <c r="BI40" s="151"/>
      <c r="BJ40" s="266">
        <f t="shared" si="6"/>
        <v>2.6407370546004487</v>
      </c>
      <c r="BK40" s="266">
        <f t="shared" si="7"/>
        <v>2.875658220189774</v>
      </c>
      <c r="BL40" s="266">
        <f t="shared" si="8"/>
        <v>2.7408265008176724</v>
      </c>
      <c r="BM40" s="266">
        <f t="shared" si="9"/>
        <v>2.9846511381763929</v>
      </c>
      <c r="BN40" s="266">
        <f t="shared" si="10"/>
        <v>2.810468228446072</v>
      </c>
      <c r="BO40" s="266"/>
      <c r="BP40" s="266">
        <f t="shared" si="11"/>
        <v>2.8630341841678177</v>
      </c>
      <c r="BQ40" s="292">
        <f t="shared" si="12"/>
        <v>2.6407370546004487</v>
      </c>
      <c r="BR40" s="292">
        <f t="shared" si="13"/>
        <v>2.9640327230510293</v>
      </c>
      <c r="BS40" s="292">
        <f t="shared" si="14"/>
        <v>2.8481587201502951</v>
      </c>
      <c r="BT40" s="292">
        <f t="shared" si="15"/>
        <v>1.8754779275044047</v>
      </c>
      <c r="BU40" s="292">
        <f t="shared" si="16"/>
        <v>2.8132217758543372</v>
      </c>
      <c r="BV40" s="292">
        <f t="shared" si="17"/>
        <v>2.8651950048447188</v>
      </c>
      <c r="BW40" s="169"/>
      <c r="BX40" s="148">
        <v>73.894091827956998</v>
      </c>
      <c r="BY40" s="165">
        <v>78.062031397849466</v>
      </c>
      <c r="BZ40" s="165">
        <v>65.986487526881731</v>
      </c>
      <c r="CA40" s="165">
        <v>73.042041720430106</v>
      </c>
      <c r="CB40" s="165">
        <v>83.025336344086014</v>
      </c>
      <c r="CC40" s="165">
        <v>69.457392666666664</v>
      </c>
      <c r="CD40" s="165">
        <v>70.810402043010754</v>
      </c>
      <c r="CE40" s="165">
        <v>80.808441113978489</v>
      </c>
      <c r="CF40" s="165">
        <v>80.519020645161291</v>
      </c>
      <c r="CG40" s="170"/>
      <c r="CH40" s="272"/>
      <c r="CI40" s="272"/>
      <c r="CJ40" s="272"/>
      <c r="CK40" s="272"/>
      <c r="CL40" s="272"/>
      <c r="CM40" s="272"/>
      <c r="CN40" s="272"/>
      <c r="CO40" s="171">
        <f t="shared" si="25"/>
        <v>2021</v>
      </c>
      <c r="CP40" s="173">
        <f t="shared" si="26"/>
        <v>44409</v>
      </c>
      <c r="CQ40" s="272">
        <f t="shared" si="27"/>
        <v>2.8963113777563785</v>
      </c>
      <c r="CR40" s="272">
        <f t="shared" si="28"/>
        <v>1.8754779275044047</v>
      </c>
      <c r="CS40" s="272">
        <f t="shared" si="95"/>
        <v>2.8582976231209938</v>
      </c>
      <c r="CT40" s="272">
        <f t="shared" si="95"/>
        <v>2.8232420895352468</v>
      </c>
      <c r="CU40" s="272">
        <f t="shared" si="95"/>
        <v>2.8582976231209938</v>
      </c>
      <c r="CV40" s="272">
        <f t="shared" si="30"/>
        <v>1.9219555248248841</v>
      </c>
      <c r="CW40" s="272">
        <f t="shared" si="31"/>
        <v>2.8502573773048598</v>
      </c>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39"/>
      <c r="EV40" s="139"/>
      <c r="EW40" s="139"/>
      <c r="EX40" s="139"/>
      <c r="EY40" s="139"/>
      <c r="EZ40" s="139"/>
      <c r="FA40" s="139"/>
      <c r="FB40" s="162"/>
      <c r="FC40" s="162"/>
      <c r="FD40" s="162"/>
      <c r="FE40" s="162"/>
      <c r="FF40" s="162"/>
      <c r="FG40" s="162"/>
      <c r="FH40" s="162"/>
      <c r="FI40" s="139"/>
      <c r="FJ40" s="139"/>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39"/>
      <c r="GH40" s="139"/>
      <c r="GI40" s="162"/>
      <c r="GJ40" s="162"/>
      <c r="GK40" s="162"/>
      <c r="GL40" s="162"/>
      <c r="GM40" s="162"/>
    </row>
    <row r="41" spans="1:195" s="138" customFormat="1" x14ac:dyDescent="0.2">
      <c r="A41" s="139"/>
      <c r="B41" s="193">
        <f t="shared" si="147"/>
        <v>44440</v>
      </c>
      <c r="C41" s="193">
        <f t="shared" si="148"/>
        <v>44469</v>
      </c>
      <c r="D41" s="191">
        <f t="shared" si="149"/>
        <v>44440</v>
      </c>
      <c r="E41" s="325">
        <v>74.335149999999999</v>
      </c>
      <c r="F41" s="329">
        <v>58.74306</v>
      </c>
      <c r="G41" s="327">
        <v>82.020470000000003</v>
      </c>
      <c r="H41" s="328">
        <v>68.118579999999994</v>
      </c>
      <c r="I41" s="325">
        <v>66.501270000000005</v>
      </c>
      <c r="J41" s="329">
        <v>51.434510000000003</v>
      </c>
      <c r="K41" s="327">
        <v>76.801185599999997</v>
      </c>
      <c r="L41" s="328">
        <v>65.540049999999994</v>
      </c>
      <c r="M41" s="325">
        <v>77.014899999999997</v>
      </c>
      <c r="N41" s="329">
        <v>65.441400000000002</v>
      </c>
      <c r="O41" s="337">
        <f>G41+Sheet1!D35</f>
        <v>84.020470000000003</v>
      </c>
      <c r="P41" s="338">
        <f>H41+Sheet1!E35</f>
        <v>66.118579999999994</v>
      </c>
      <c r="Q41" s="325">
        <v>79.888374299999995</v>
      </c>
      <c r="R41" s="329">
        <v>62.313816099999997</v>
      </c>
      <c r="S41" s="4">
        <v>118.4984</v>
      </c>
      <c r="T41" s="5">
        <v>50.230670000000003</v>
      </c>
      <c r="U41" s="2">
        <v>123.4984</v>
      </c>
      <c r="V41" s="3">
        <v>51.230670000000003</v>
      </c>
      <c r="W41" s="4">
        <v>67.073300000000003</v>
      </c>
      <c r="X41" s="5">
        <v>35.42333</v>
      </c>
      <c r="Y41" s="2">
        <v>122.9984</v>
      </c>
      <c r="Z41" s="3">
        <v>53.230670000000003</v>
      </c>
      <c r="AA41" s="327">
        <v>77.480804399999997</v>
      </c>
      <c r="AB41" s="328">
        <v>63.023136100000002</v>
      </c>
      <c r="AC41" s="2">
        <v>121.4984</v>
      </c>
      <c r="AD41" s="73">
        <v>49.730670000000003</v>
      </c>
      <c r="AE41" s="337">
        <f>I41+Sheet1!B35</f>
        <v>72.534220000000005</v>
      </c>
      <c r="AF41" s="341">
        <f>J41+Sheet1!C35</f>
        <v>55.735960000000006</v>
      </c>
      <c r="AG41" s="330">
        <v>2.912350578774054</v>
      </c>
      <c r="AH41" s="331">
        <v>3.3052867679737274</v>
      </c>
      <c r="AI41" s="330">
        <v>2.7967811113623848</v>
      </c>
      <c r="AJ41" s="331">
        <v>2.831451951585886</v>
      </c>
      <c r="AK41" s="339">
        <v>2.8163374393888083</v>
      </c>
      <c r="AL41" s="340">
        <v>2.9461207174543818</v>
      </c>
      <c r="AM41" s="339">
        <v>2.0732072563658224</v>
      </c>
      <c r="AN41" s="331">
        <v>2.8892366852917202</v>
      </c>
      <c r="AO41" s="332">
        <v>2.4500727091273786</v>
      </c>
      <c r="AP41" s="333">
        <v>2.7967811113623848</v>
      </c>
      <c r="AQ41" s="332">
        <v>2.1380351471158732</v>
      </c>
      <c r="AR41" s="340">
        <v>3.0917238516195633</v>
      </c>
      <c r="AS41" s="339">
        <v>2.9036993198879171</v>
      </c>
      <c r="AT41" s="340">
        <v>3.1421055589431561</v>
      </c>
      <c r="AU41" s="339">
        <v>2.9239527662320013</v>
      </c>
      <c r="AV41" s="340">
        <v>2.9050092442783306</v>
      </c>
      <c r="AW41" s="339">
        <v>2.2203218417507116</v>
      </c>
      <c r="AX41" s="340">
        <v>2.903497793058623</v>
      </c>
      <c r="AY41" s="339">
        <v>2.8415282930506041</v>
      </c>
      <c r="AZ41" s="340">
        <v>2.2520623173645746</v>
      </c>
      <c r="BA41" s="332">
        <v>2.2420476677863745</v>
      </c>
      <c r="BB41" s="333">
        <v>3.7906785311027367</v>
      </c>
      <c r="BC41" s="15"/>
      <c r="BD41" s="1"/>
      <c r="BE41" s="151"/>
      <c r="BF41" s="151"/>
      <c r="BG41" s="151"/>
      <c r="BH41" s="151"/>
      <c r="BI41" s="151"/>
      <c r="BJ41" s="266">
        <f t="shared" si="6"/>
        <v>2.4997843552468528</v>
      </c>
      <c r="BK41" s="266">
        <f t="shared" si="7"/>
        <v>2.8521661036308412</v>
      </c>
      <c r="BL41" s="266">
        <f t="shared" si="8"/>
        <v>2.5945317184024397</v>
      </c>
      <c r="BM41" s="266">
        <f t="shared" si="9"/>
        <v>2.9602686744405204</v>
      </c>
      <c r="BN41" s="266">
        <f t="shared" si="10"/>
        <v>2.7266877129301634</v>
      </c>
      <c r="BO41" s="266"/>
      <c r="BP41" s="266">
        <f t="shared" si="11"/>
        <v>2.8747516603324406</v>
      </c>
      <c r="BQ41" s="292">
        <f t="shared" si="12"/>
        <v>2.4997843552468528</v>
      </c>
      <c r="BR41" s="292">
        <f t="shared" si="13"/>
        <v>2.9878467017853119</v>
      </c>
      <c r="BS41" s="292">
        <f t="shared" si="14"/>
        <v>2.8594272030708794</v>
      </c>
      <c r="BT41" s="292">
        <f t="shared" si="15"/>
        <v>2.105306610825878</v>
      </c>
      <c r="BU41" s="292">
        <f t="shared" si="16"/>
        <v>2.8243584573965657</v>
      </c>
      <c r="BV41" s="292">
        <f t="shared" si="17"/>
        <v>2.8767519515858861</v>
      </c>
      <c r="BW41" s="169"/>
      <c r="BX41" s="148">
        <v>67.405332222222214</v>
      </c>
      <c r="BY41" s="165">
        <v>75.841852222222229</v>
      </c>
      <c r="BZ41" s="165">
        <v>59.804932222222227</v>
      </c>
      <c r="CA41" s="165">
        <v>71.871122222222226</v>
      </c>
      <c r="CB41" s="165">
        <v>72.077459544444437</v>
      </c>
      <c r="CC41" s="165">
        <v>71.796236444444432</v>
      </c>
      <c r="CD41" s="165">
        <v>65.068326666666678</v>
      </c>
      <c r="CE41" s="165">
        <v>71.055174044444442</v>
      </c>
      <c r="CF41" s="165">
        <v>76.064074444444444</v>
      </c>
      <c r="CG41" s="170"/>
      <c r="CH41" s="272"/>
      <c r="CI41" s="272"/>
      <c r="CJ41" s="272"/>
      <c r="CK41" s="272"/>
      <c r="CL41" s="272"/>
      <c r="CM41" s="272"/>
      <c r="CN41" s="272"/>
      <c r="CO41" s="171">
        <f>YEAR($CP41)</f>
        <v>2021</v>
      </c>
      <c r="CP41" s="173">
        <f>+B41</f>
        <v>44440</v>
      </c>
      <c r="CQ41" s="272">
        <f>(($AI41+CQ$4)*(1/(1-CQ$2))+CQ$3)</f>
        <v>2.8844738823746643</v>
      </c>
      <c r="CR41" s="272">
        <f>(($AM41+CR$4)*(1/(1-CR$2))+CR$3)</f>
        <v>2.105306610825878</v>
      </c>
      <c r="CS41" s="272">
        <f>(($AK41+CS$4)*(1/(1-CS$2))+CS$3)</f>
        <v>2.869566106041578</v>
      </c>
      <c r="CT41" s="272">
        <f>(($AK41+CT$4)*(1/(1-CT$2))+CT$3)</f>
        <v>2.8343787710774757</v>
      </c>
      <c r="CU41" s="272">
        <f>(($AK41+CU$4)*(1/(1-CU$2))+CU$3)</f>
        <v>2.869566106041578</v>
      </c>
      <c r="CV41" s="272">
        <f>(($AM41+CV$4)*(1/(1-CV$2))+CV$3)</f>
        <v>2.1559506985425752</v>
      </c>
      <c r="CW41" s="272">
        <f>(($AJ41+CW$4)*(1/(1-CW$2))+CW$3)</f>
        <v>2.861865399342995</v>
      </c>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39"/>
      <c r="EV41" s="139"/>
      <c r="EW41" s="139"/>
      <c r="EX41" s="139"/>
      <c r="EY41" s="139"/>
      <c r="EZ41" s="139"/>
      <c r="FA41" s="139"/>
      <c r="FB41" s="162"/>
      <c r="FC41" s="162"/>
      <c r="FD41" s="162"/>
      <c r="FE41" s="162"/>
      <c r="FF41" s="162"/>
      <c r="FG41" s="162"/>
      <c r="FH41" s="162"/>
      <c r="FI41" s="139"/>
      <c r="FJ41" s="139"/>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39"/>
      <c r="GH41" s="139"/>
      <c r="GI41" s="162"/>
      <c r="GJ41" s="162"/>
      <c r="GK41" s="162"/>
      <c r="GL41" s="162"/>
      <c r="GM41" s="162"/>
    </row>
    <row r="42" spans="1:195" s="138" customFormat="1" x14ac:dyDescent="0.2">
      <c r="A42" s="139"/>
      <c r="B42" s="193">
        <f t="shared" si="147"/>
        <v>44470</v>
      </c>
      <c r="C42" s="193">
        <f t="shared" si="148"/>
        <v>44500</v>
      </c>
      <c r="D42" s="191">
        <f t="shared" si="149"/>
        <v>44470</v>
      </c>
      <c r="E42" s="325">
        <v>79.045670000000001</v>
      </c>
      <c r="F42" s="329">
        <v>63.475254100000001</v>
      </c>
      <c r="G42" s="327">
        <v>67.742935200000005</v>
      </c>
      <c r="H42" s="328">
        <v>60.886330000000001</v>
      </c>
      <c r="I42" s="325">
        <v>70.905709999999999</v>
      </c>
      <c r="J42" s="329">
        <v>55.973399999999998</v>
      </c>
      <c r="K42" s="327">
        <v>71.867509999999996</v>
      </c>
      <c r="L42" s="328">
        <v>66.026949999999999</v>
      </c>
      <c r="M42" s="325">
        <v>72.647865300000007</v>
      </c>
      <c r="N42" s="329">
        <v>65.626130000000003</v>
      </c>
      <c r="O42" s="337">
        <f>G42+Sheet1!D36</f>
        <v>65.992935200000005</v>
      </c>
      <c r="P42" s="338">
        <f>H42+Sheet1!E36</f>
        <v>58.886330000000001</v>
      </c>
      <c r="Q42" s="325">
        <v>64.907049999999998</v>
      </c>
      <c r="R42" s="329">
        <v>55.735660000000003</v>
      </c>
      <c r="S42" s="4">
        <v>54.92163</v>
      </c>
      <c r="T42" s="5">
        <v>32.55883</v>
      </c>
      <c r="U42" s="2">
        <v>55.42163</v>
      </c>
      <c r="V42" s="3">
        <v>34.30883</v>
      </c>
      <c r="W42" s="4">
        <v>36.478430000000003</v>
      </c>
      <c r="X42" s="5">
        <v>29.766729999999999</v>
      </c>
      <c r="Y42" s="2">
        <v>57.92163</v>
      </c>
      <c r="Z42" s="3">
        <v>36.05883</v>
      </c>
      <c r="AA42" s="327">
        <v>64.413489999999996</v>
      </c>
      <c r="AB42" s="328">
        <v>57.504306800000002</v>
      </c>
      <c r="AC42" s="2">
        <v>56.92163</v>
      </c>
      <c r="AD42" s="73">
        <v>34.05883</v>
      </c>
      <c r="AE42" s="337">
        <f>I42+Sheet1!B36</f>
        <v>76.893709999999999</v>
      </c>
      <c r="AF42" s="341">
        <f>J42+Sheet1!C36</f>
        <v>61.446599999999997</v>
      </c>
      <c r="AG42" s="330">
        <v>2.8430088983270525</v>
      </c>
      <c r="AH42" s="331">
        <v>2.9354644722563878</v>
      </c>
      <c r="AI42" s="330">
        <v>2.6696546972095496</v>
      </c>
      <c r="AJ42" s="331">
        <v>2.7389963776565507</v>
      </c>
      <c r="AK42" s="339">
        <v>2.7238358811012562</v>
      </c>
      <c r="AL42" s="340">
        <v>2.8525990318442247</v>
      </c>
      <c r="AM42" s="339">
        <v>2.1957452510918287</v>
      </c>
      <c r="AN42" s="331">
        <v>2.7852241646212184</v>
      </c>
      <c r="AO42" s="332">
        <v>2.4269588156450448</v>
      </c>
      <c r="AP42" s="333">
        <v>2.7852241646212184</v>
      </c>
      <c r="AQ42" s="332">
        <v>2.0802504134100386</v>
      </c>
      <c r="AR42" s="340">
        <v>2.9971290990046988</v>
      </c>
      <c r="AS42" s="339">
        <v>2.8101496414893998</v>
      </c>
      <c r="AT42" s="340">
        <v>3.0476640875223482</v>
      </c>
      <c r="AU42" s="339">
        <v>2.8297572170342473</v>
      </c>
      <c r="AV42" s="340">
        <v>2.8118678310989997</v>
      </c>
      <c r="AW42" s="339">
        <v>2.3505844559099041</v>
      </c>
      <c r="AX42" s="340">
        <v>2.809947501535329</v>
      </c>
      <c r="AY42" s="339">
        <v>2.7491033753600806</v>
      </c>
      <c r="AZ42" s="340">
        <v>2.7339428788047857</v>
      </c>
      <c r="BA42" s="332">
        <v>2.2189337743040407</v>
      </c>
      <c r="BB42" s="333">
        <v>3.6866660104322349</v>
      </c>
      <c r="BC42" s="15"/>
      <c r="BD42" s="151"/>
      <c r="BE42" s="151"/>
      <c r="BF42" s="151"/>
      <c r="BG42" s="151"/>
      <c r="BH42" s="151"/>
      <c r="BI42" s="151"/>
      <c r="BJ42" s="266">
        <f t="shared" si="6"/>
        <v>2.47629223868792</v>
      </c>
      <c r="BK42" s="266">
        <f t="shared" si="7"/>
        <v>2.8404200453513755</v>
      </c>
      <c r="BL42" s="266">
        <f t="shared" si="8"/>
        <v>2.5701492546665676</v>
      </c>
      <c r="BM42" s="266">
        <f t="shared" si="9"/>
        <v>2.9480774425725853</v>
      </c>
      <c r="BN42" s="266">
        <f t="shared" si="10"/>
        <v>2.708734745319612</v>
      </c>
      <c r="BO42" s="266"/>
      <c r="BP42" s="266">
        <f t="shared" si="11"/>
        <v>2.7810118510154624</v>
      </c>
      <c r="BQ42" s="292">
        <f t="shared" si="12"/>
        <v>2.47629223868792</v>
      </c>
      <c r="BR42" s="292">
        <f t="shared" si="13"/>
        <v>2.8806837974810406</v>
      </c>
      <c r="BS42" s="292">
        <f t="shared" si="14"/>
        <v>2.7656407706592883</v>
      </c>
      <c r="BT42" s="292">
        <f t="shared" si="15"/>
        <v>2.2282996799074866</v>
      </c>
      <c r="BU42" s="292">
        <f t="shared" si="16"/>
        <v>2.731668994395144</v>
      </c>
      <c r="BV42" s="292">
        <f t="shared" si="17"/>
        <v>2.7842963776565508</v>
      </c>
      <c r="BW42" s="169"/>
      <c r="BX42" s="148">
        <v>72.181293097849462</v>
      </c>
      <c r="BY42" s="165">
        <v>64.720130756989249</v>
      </c>
      <c r="BZ42" s="165">
        <v>64.322648602150537</v>
      </c>
      <c r="CA42" s="165">
        <v>69.552261565591394</v>
      </c>
      <c r="CB42" s="165">
        <v>60.863749032258063</v>
      </c>
      <c r="CC42" s="165">
        <v>69.292639462365585</v>
      </c>
      <c r="CD42" s="165">
        <v>70.083693763440863</v>
      </c>
      <c r="CE42" s="165">
        <v>61.367506008602149</v>
      </c>
      <c r="CF42" s="165">
        <v>62.859915703225809</v>
      </c>
      <c r="CG42" s="170"/>
      <c r="CH42" s="272"/>
      <c r="CI42" s="272"/>
      <c r="CJ42" s="272"/>
      <c r="CK42" s="272"/>
      <c r="CL42" s="272"/>
      <c r="CM42" s="272"/>
      <c r="CN42" s="272"/>
      <c r="CO42" s="171">
        <f t="shared" si="25"/>
        <v>2021</v>
      </c>
      <c r="CP42" s="173">
        <f t="shared" si="26"/>
        <v>44470</v>
      </c>
      <c r="CQ42" s="272">
        <f t="shared" si="27"/>
        <v>2.7542614331758162</v>
      </c>
      <c r="CR42" s="272">
        <f t="shared" si="28"/>
        <v>2.2282996799074866</v>
      </c>
      <c r="CS42" s="272">
        <f t="shared" si="95"/>
        <v>2.7757796736299873</v>
      </c>
      <c r="CT42" s="272">
        <f t="shared" si="95"/>
        <v>2.7416893080760536</v>
      </c>
      <c r="CU42" s="272">
        <f t="shared" si="95"/>
        <v>2.7757796736299873</v>
      </c>
      <c r="CV42" s="272">
        <f t="shared" si="30"/>
        <v>2.2811734694774244</v>
      </c>
      <c r="CW42" s="272">
        <f t="shared" si="31"/>
        <v>2.7690012230379173</v>
      </c>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39"/>
      <c r="EV42" s="139"/>
      <c r="EW42" s="139"/>
      <c r="EX42" s="139"/>
      <c r="EY42" s="139"/>
      <c r="EZ42" s="139"/>
      <c r="FA42" s="139"/>
      <c r="FB42" s="162"/>
      <c r="FC42" s="162"/>
      <c r="FD42" s="162"/>
      <c r="FE42" s="162"/>
      <c r="FF42" s="162"/>
      <c r="FG42" s="162"/>
      <c r="FH42" s="162"/>
      <c r="FI42" s="139"/>
      <c r="FJ42" s="139"/>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39"/>
      <c r="GH42" s="139"/>
      <c r="GI42" s="162"/>
      <c r="GJ42" s="162"/>
      <c r="GK42" s="162"/>
      <c r="GL42" s="162"/>
      <c r="GM42" s="162"/>
    </row>
    <row r="43" spans="1:195" s="138" customFormat="1" x14ac:dyDescent="0.2">
      <c r="A43" s="139"/>
      <c r="B43" s="193">
        <f t="shared" si="147"/>
        <v>44501</v>
      </c>
      <c r="C43" s="193">
        <f t="shared" si="148"/>
        <v>44530</v>
      </c>
      <c r="D43" s="191">
        <f t="shared" si="149"/>
        <v>44501</v>
      </c>
      <c r="E43" s="325">
        <v>76.633520000000004</v>
      </c>
      <c r="F43" s="329">
        <v>61.962510000000002</v>
      </c>
      <c r="G43" s="327">
        <v>65.599304200000006</v>
      </c>
      <c r="H43" s="328">
        <v>60.491787000000002</v>
      </c>
      <c r="I43" s="325">
        <v>68.587360000000004</v>
      </c>
      <c r="J43" s="329">
        <v>54.520699999999998</v>
      </c>
      <c r="K43" s="327">
        <v>69.965549999999993</v>
      </c>
      <c r="L43" s="328">
        <v>65.632900000000006</v>
      </c>
      <c r="M43" s="325">
        <v>70.889840000000007</v>
      </c>
      <c r="N43" s="329">
        <v>65.520060000000001</v>
      </c>
      <c r="O43" s="337">
        <f>G43+Sheet1!D37</f>
        <v>63.599304200000006</v>
      </c>
      <c r="P43" s="338">
        <f>H43+Sheet1!E37</f>
        <v>58.491787000000002</v>
      </c>
      <c r="Q43" s="325">
        <v>63.109409999999997</v>
      </c>
      <c r="R43" s="329">
        <v>56.586624100000002</v>
      </c>
      <c r="S43" s="4">
        <v>37.596670000000003</v>
      </c>
      <c r="T43" s="5">
        <v>29.086200000000002</v>
      </c>
      <c r="U43" s="2">
        <v>38.346670000000003</v>
      </c>
      <c r="V43" s="3">
        <v>31.836200000000002</v>
      </c>
      <c r="W43" s="4">
        <v>37.95337</v>
      </c>
      <c r="X43" s="5">
        <v>31.004000000000001</v>
      </c>
      <c r="Y43" s="2">
        <v>38.096670000000003</v>
      </c>
      <c r="Z43" s="3">
        <v>33.586199999999998</v>
      </c>
      <c r="AA43" s="327">
        <v>63.190677600000001</v>
      </c>
      <c r="AB43" s="328">
        <v>58.225250000000003</v>
      </c>
      <c r="AC43" s="2">
        <v>38.096670000000003</v>
      </c>
      <c r="AD43" s="73">
        <v>32.086199999999998</v>
      </c>
      <c r="AE43" s="337">
        <f>I43+Sheet1!B37</f>
        <v>73.546559999999999</v>
      </c>
      <c r="AF43" s="341">
        <f>J43+Sheet1!C37</f>
        <v>58.813049999999997</v>
      </c>
      <c r="AG43" s="330">
        <v>3.0163630994445554</v>
      </c>
      <c r="AH43" s="331">
        <v>3.2475020342678933</v>
      </c>
      <c r="AI43" s="330">
        <v>2.8661227918093863</v>
      </c>
      <c r="AJ43" s="331">
        <v>3.1550464603385584</v>
      </c>
      <c r="AK43" s="339">
        <v>3.1400699739761917</v>
      </c>
      <c r="AL43" s="340">
        <v>3.2734605458436699</v>
      </c>
      <c r="AM43" s="339">
        <v>2.793114706581366</v>
      </c>
      <c r="AN43" s="331">
        <v>3.2243881407855595</v>
      </c>
      <c r="AO43" s="332">
        <v>2.9585783657387212</v>
      </c>
      <c r="AP43" s="333">
        <v>3.2706159277502271</v>
      </c>
      <c r="AQ43" s="332">
        <v>2.392287975421544</v>
      </c>
      <c r="AR43" s="340">
        <v>3.4232254094673356</v>
      </c>
      <c r="AS43" s="339">
        <v>3.2312268543017959</v>
      </c>
      <c r="AT43" s="340">
        <v>3.4731470306752246</v>
      </c>
      <c r="AU43" s="339">
        <v>3.2536915838453462</v>
      </c>
      <c r="AV43" s="340">
        <v>3.2310271678169649</v>
      </c>
      <c r="AW43" s="339">
        <v>3.7914472874967222</v>
      </c>
      <c r="AX43" s="340">
        <v>3.2309273245745493</v>
      </c>
      <c r="AY43" s="339">
        <v>3.1650307845801362</v>
      </c>
      <c r="AZ43" s="340">
        <v>2.9129265974802987</v>
      </c>
      <c r="BA43" s="332">
        <v>2.6580977504683823</v>
      </c>
      <c r="BB43" s="333">
        <v>3.8715771582909051</v>
      </c>
      <c r="BC43" s="15"/>
      <c r="BD43" s="151"/>
      <c r="BE43" s="151"/>
      <c r="BF43" s="151"/>
      <c r="BG43" s="151"/>
      <c r="BH43" s="151"/>
      <c r="BI43" s="151"/>
      <c r="BJ43" s="266">
        <f t="shared" si="6"/>
        <v>3.0166109195433695</v>
      </c>
      <c r="BK43" s="266">
        <f t="shared" si="7"/>
        <v>3.3337544930889593</v>
      </c>
      <c r="BL43" s="266">
        <f t="shared" si="8"/>
        <v>3.1309459205916252</v>
      </c>
      <c r="BM43" s="266">
        <f t="shared" si="9"/>
        <v>3.4601091810258984</v>
      </c>
      <c r="BN43" s="266">
        <f t="shared" si="10"/>
        <v>3.2353551285624631</v>
      </c>
      <c r="BO43" s="266"/>
      <c r="BP43" s="266">
        <f t="shared" si="11"/>
        <v>3.2028409929418618</v>
      </c>
      <c r="BQ43" s="292">
        <f t="shared" si="12"/>
        <v>3.0166109195433695</v>
      </c>
      <c r="BR43" s="292">
        <f t="shared" si="13"/>
        <v>3.3331493934324077</v>
      </c>
      <c r="BS43" s="292">
        <f t="shared" si="14"/>
        <v>3.1876564787348594</v>
      </c>
      <c r="BT43" s="292">
        <f t="shared" si="15"/>
        <v>2.8278876107411079</v>
      </c>
      <c r="BU43" s="292">
        <f t="shared" si="16"/>
        <v>3.1487486119247161</v>
      </c>
      <c r="BV43" s="292">
        <f t="shared" si="17"/>
        <v>3.2003464603385585</v>
      </c>
      <c r="BW43" s="169"/>
      <c r="BX43" s="148">
        <v>70.101766588072124</v>
      </c>
      <c r="BY43" s="165">
        <v>63.325361036061032</v>
      </c>
      <c r="BZ43" s="165">
        <v>62.324672260748962</v>
      </c>
      <c r="CA43" s="165">
        <v>68.499133509015266</v>
      </c>
      <c r="CB43" s="165">
        <v>60.205368011234391</v>
      </c>
      <c r="CC43" s="165">
        <v>68.036589320388345</v>
      </c>
      <c r="CD43" s="165">
        <v>66.9869806518724</v>
      </c>
      <c r="CE43" s="165">
        <v>60.979994854368933</v>
      </c>
      <c r="CF43" s="165">
        <v>61.325361036061032</v>
      </c>
      <c r="CG43" s="170"/>
      <c r="CH43" s="272"/>
      <c r="CI43" s="272"/>
      <c r="CJ43" s="272"/>
      <c r="CK43" s="272"/>
      <c r="CL43" s="272"/>
      <c r="CM43" s="272"/>
      <c r="CN43" s="272"/>
      <c r="CO43" s="171">
        <f t="shared" si="25"/>
        <v>2021</v>
      </c>
      <c r="CP43" s="173">
        <f t="shared" si="26"/>
        <v>44501</v>
      </c>
      <c r="CQ43" s="272">
        <f t="shared" si="27"/>
        <v>2.9554988546649454</v>
      </c>
      <c r="CR43" s="272">
        <f t="shared" si="28"/>
        <v>2.8278876107411079</v>
      </c>
      <c r="CS43" s="272">
        <f t="shared" si="95"/>
        <v>3.197795381705558</v>
      </c>
      <c r="CT43" s="272">
        <f t="shared" si="95"/>
        <v>3.1587689256056262</v>
      </c>
      <c r="CU43" s="272">
        <f t="shared" si="95"/>
        <v>3.197795381705558</v>
      </c>
      <c r="CV43" s="272">
        <f t="shared" si="30"/>
        <v>2.8916311373665038</v>
      </c>
      <c r="CW43" s="272">
        <f t="shared" si="31"/>
        <v>3.1868900164107656</v>
      </c>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39"/>
      <c r="EV43" s="139"/>
      <c r="EW43" s="139"/>
      <c r="EX43" s="139"/>
      <c r="EY43" s="139"/>
      <c r="EZ43" s="139"/>
      <c r="FA43" s="139"/>
      <c r="FB43" s="162"/>
      <c r="FC43" s="162"/>
      <c r="FD43" s="162"/>
      <c r="FE43" s="162"/>
      <c r="FF43" s="162"/>
      <c r="FG43" s="162"/>
      <c r="FH43" s="162"/>
      <c r="FI43" s="139"/>
      <c r="FJ43" s="139"/>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39"/>
      <c r="GH43" s="139"/>
      <c r="GI43" s="162"/>
      <c r="GJ43" s="162"/>
      <c r="GK43" s="162"/>
      <c r="GL43" s="162"/>
      <c r="GM43" s="162"/>
    </row>
    <row r="44" spans="1:195" s="138" customFormat="1" x14ac:dyDescent="0.2">
      <c r="A44" s="139"/>
      <c r="B44" s="193">
        <f t="shared" si="147"/>
        <v>44531</v>
      </c>
      <c r="C44" s="193">
        <f t="shared" si="148"/>
        <v>44561</v>
      </c>
      <c r="D44" s="191">
        <f t="shared" si="149"/>
        <v>44531</v>
      </c>
      <c r="E44" s="325">
        <v>78.702960000000004</v>
      </c>
      <c r="F44" s="329">
        <v>65.521410000000003</v>
      </c>
      <c r="G44" s="327">
        <v>69.231890000000007</v>
      </c>
      <c r="H44" s="328">
        <v>64.298490000000001</v>
      </c>
      <c r="I44" s="325">
        <v>70.554810000000003</v>
      </c>
      <c r="J44" s="329">
        <v>57.940425900000001</v>
      </c>
      <c r="K44" s="327">
        <v>70.721739999999997</v>
      </c>
      <c r="L44" s="328">
        <v>67.216030000000003</v>
      </c>
      <c r="M44" s="325">
        <v>72.096530000000001</v>
      </c>
      <c r="N44" s="329">
        <v>67.559135400000002</v>
      </c>
      <c r="O44" s="337">
        <f>G44+Sheet1!D38</f>
        <v>67.231890000000007</v>
      </c>
      <c r="P44" s="338">
        <f>H44+Sheet1!E38</f>
        <v>62.298490000000001</v>
      </c>
      <c r="Q44" s="325">
        <v>66.997259999999997</v>
      </c>
      <c r="R44" s="329">
        <v>60.124409999999997</v>
      </c>
      <c r="S44" s="4">
        <v>38.304729999999999</v>
      </c>
      <c r="T44" s="5">
        <v>31.191970000000001</v>
      </c>
      <c r="U44" s="2">
        <v>39.804729999999999</v>
      </c>
      <c r="V44" s="3">
        <v>35.191969999999998</v>
      </c>
      <c r="W44" s="4">
        <v>46.293230000000001</v>
      </c>
      <c r="X44" s="5">
        <v>36.459470000000003</v>
      </c>
      <c r="Y44" s="2">
        <v>39.304729999999999</v>
      </c>
      <c r="Z44" s="3">
        <v>36.191969999999998</v>
      </c>
      <c r="AA44" s="327">
        <v>67.210939999999994</v>
      </c>
      <c r="AB44" s="328">
        <v>61.936360000000001</v>
      </c>
      <c r="AC44" s="2">
        <v>41.804729999999999</v>
      </c>
      <c r="AD44" s="73">
        <v>34.191969999999998</v>
      </c>
      <c r="AE44" s="337">
        <f>I44+Sheet1!B38</f>
        <v>73.477859999999993</v>
      </c>
      <c r="AF44" s="341">
        <f>J44+Sheet1!C38</f>
        <v>61.608075900000003</v>
      </c>
      <c r="AG44" s="330">
        <v>3.1088186733738907</v>
      </c>
      <c r="AH44" s="331">
        <v>3.6751090636910679</v>
      </c>
      <c r="AI44" s="330">
        <v>3.0163630994445554</v>
      </c>
      <c r="AJ44" s="331">
        <v>3.3861853951618963</v>
      </c>
      <c r="AK44" s="339">
        <v>3.3721677931396998</v>
      </c>
      <c r="AL44" s="340">
        <v>3.5030921960270138</v>
      </c>
      <c r="AM44" s="339">
        <v>2.8722066543480307</v>
      </c>
      <c r="AN44" s="331">
        <v>3.4439701288677305</v>
      </c>
      <c r="AO44" s="332">
        <v>3.1781603538208922</v>
      </c>
      <c r="AP44" s="333">
        <v>3.5364257027970654</v>
      </c>
      <c r="AQ44" s="332">
        <v>2.6234269102448819</v>
      </c>
      <c r="AR44" s="340">
        <v>3.6499032145394832</v>
      </c>
      <c r="AS44" s="339">
        <v>3.4630953049236806</v>
      </c>
      <c r="AT44" s="340">
        <v>3.6966285546134712</v>
      </c>
      <c r="AU44" s="339">
        <v>3.4871121297217096</v>
      </c>
      <c r="AV44" s="340">
        <v>3.4612262913207208</v>
      </c>
      <c r="AW44" s="339">
        <v>4.2398573583136532</v>
      </c>
      <c r="AX44" s="340">
        <v>3.4628149528832362</v>
      </c>
      <c r="AY44" s="339">
        <v>3.3955304631766938</v>
      </c>
      <c r="AZ44" s="340">
        <v>2.9364072716096894</v>
      </c>
      <c r="BA44" s="332">
        <v>2.9701353124798882</v>
      </c>
      <c r="BB44" s="333">
        <v>3.9524757854790731</v>
      </c>
      <c r="BC44" s="15"/>
      <c r="BD44" s="151"/>
      <c r="BE44" s="151"/>
      <c r="BF44" s="151"/>
      <c r="BG44" s="151"/>
      <c r="BH44" s="151"/>
      <c r="BI44" s="151"/>
      <c r="BJ44" s="266">
        <f t="shared" si="6"/>
        <v>3.239786026853229</v>
      </c>
      <c r="BK44" s="266">
        <f t="shared" si="7"/>
        <v>3.603913833516684</v>
      </c>
      <c r="BL44" s="266">
        <f t="shared" si="8"/>
        <v>3.3625793260824102</v>
      </c>
      <c r="BM44" s="266">
        <f t="shared" si="9"/>
        <v>3.7405075139884274</v>
      </c>
      <c r="BN44" s="266">
        <f t="shared" si="10"/>
        <v>3.486696675110188</v>
      </c>
      <c r="BO44" s="266"/>
      <c r="BP44" s="266">
        <f t="shared" si="11"/>
        <v>3.4371905162343062</v>
      </c>
      <c r="BQ44" s="292">
        <f t="shared" si="12"/>
        <v>3.239786026853229</v>
      </c>
      <c r="BR44" s="292">
        <f t="shared" si="13"/>
        <v>3.5593821914080914</v>
      </c>
      <c r="BS44" s="292">
        <f t="shared" si="14"/>
        <v>3.4229782055558147</v>
      </c>
      <c r="BT44" s="292">
        <f t="shared" si="15"/>
        <v>2.907273285504397</v>
      </c>
      <c r="BU44" s="292">
        <f t="shared" si="16"/>
        <v>3.3813179071920554</v>
      </c>
      <c r="BV44" s="292">
        <f t="shared" si="17"/>
        <v>3.4314853951618964</v>
      </c>
      <c r="BW44" s="169"/>
      <c r="BX44" s="148">
        <v>72.891739032258073</v>
      </c>
      <c r="BY44" s="165">
        <v>67.056950215053774</v>
      </c>
      <c r="BZ44" s="165">
        <v>64.993629912903231</v>
      </c>
      <c r="CA44" s="165">
        <v>70.09617324086021</v>
      </c>
      <c r="CB44" s="165">
        <v>63.967293870967744</v>
      </c>
      <c r="CC44" s="165">
        <v>69.176211935483877</v>
      </c>
      <c r="CD44" s="165">
        <v>68.244944429032259</v>
      </c>
      <c r="CE44" s="165">
        <v>64.885587526881721</v>
      </c>
      <c r="CF44" s="165">
        <v>65.056950215053774</v>
      </c>
      <c r="CG44" s="170"/>
      <c r="CH44" s="272"/>
      <c r="CI44" s="272"/>
      <c r="CJ44" s="272"/>
      <c r="CK44" s="272"/>
      <c r="CL44" s="272"/>
      <c r="CM44" s="272"/>
      <c r="CN44" s="272"/>
      <c r="CO44" s="171">
        <f t="shared" si="25"/>
        <v>2021</v>
      </c>
      <c r="CP44" s="173">
        <f t="shared" si="26"/>
        <v>44531</v>
      </c>
      <c r="CQ44" s="272">
        <f t="shared" si="27"/>
        <v>3.1093862946272206</v>
      </c>
      <c r="CR44" s="272">
        <f t="shared" si="28"/>
        <v>2.907273285504397</v>
      </c>
      <c r="CS44" s="272">
        <f t="shared" si="95"/>
        <v>3.4331171085265133</v>
      </c>
      <c r="CT44" s="272">
        <f t="shared" si="95"/>
        <v>3.391338220872965</v>
      </c>
      <c r="CU44" s="272">
        <f t="shared" si="95"/>
        <v>3.4331171085265133</v>
      </c>
      <c r="CV44" s="272">
        <f t="shared" si="30"/>
        <v>2.9724559695348578</v>
      </c>
      <c r="CW44" s="272">
        <f t="shared" si="31"/>
        <v>3.4190504571734595</v>
      </c>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39"/>
      <c r="EV44" s="139"/>
      <c r="EW44" s="139"/>
      <c r="EX44" s="139"/>
      <c r="EY44" s="139"/>
      <c r="EZ44" s="139"/>
      <c r="FA44" s="139"/>
      <c r="FB44" s="162"/>
      <c r="FC44" s="162"/>
      <c r="FD44" s="162"/>
      <c r="FE44" s="162"/>
      <c r="FF44" s="162"/>
      <c r="FG44" s="162"/>
      <c r="FH44" s="162"/>
      <c r="FI44" s="139"/>
      <c r="FJ44" s="139"/>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39"/>
      <c r="GH44" s="139"/>
      <c r="GI44" s="162"/>
      <c r="GJ44" s="162"/>
      <c r="GK44" s="162"/>
      <c r="GL44" s="162"/>
      <c r="GM44" s="162"/>
    </row>
    <row r="45" spans="1:195" s="138" customFormat="1" x14ac:dyDescent="0.2">
      <c r="A45" s="315"/>
      <c r="B45" s="317">
        <f t="shared" si="147"/>
        <v>44562</v>
      </c>
      <c r="C45" s="317">
        <f t="shared" si="148"/>
        <v>44592</v>
      </c>
      <c r="D45" s="318">
        <f t="shared" si="149"/>
        <v>44562</v>
      </c>
      <c r="E45" s="325">
        <v>77.676439999999999</v>
      </c>
      <c r="F45" s="329">
        <v>64.684759999999997</v>
      </c>
      <c r="G45" s="327">
        <v>71.080979999999997</v>
      </c>
      <c r="H45" s="328">
        <v>67.15204</v>
      </c>
      <c r="I45" s="325">
        <v>69.413629999999998</v>
      </c>
      <c r="J45" s="329">
        <v>56.681354499999998</v>
      </c>
      <c r="K45" s="327">
        <v>70.350579999999994</v>
      </c>
      <c r="L45" s="328">
        <v>68.412360000000007</v>
      </c>
      <c r="M45" s="325">
        <v>71.868399999999994</v>
      </c>
      <c r="N45" s="329">
        <v>68.714134200000004</v>
      </c>
      <c r="O45" s="337">
        <f>G45+Sheet1!D39</f>
        <v>69.080979999999997</v>
      </c>
      <c r="P45" s="338">
        <f>H45+Sheet1!E39</f>
        <v>65.15204</v>
      </c>
      <c r="Q45" s="325">
        <v>68.559569999999994</v>
      </c>
      <c r="R45" s="329">
        <v>61.987476299999997</v>
      </c>
      <c r="S45" s="4">
        <v>39.313470000000002</v>
      </c>
      <c r="T45" s="5">
        <v>31.710170000000002</v>
      </c>
      <c r="U45" s="2">
        <v>40.813470000000002</v>
      </c>
      <c r="V45" s="3">
        <v>35.710169999999998</v>
      </c>
      <c r="W45" s="4">
        <v>46.538429999999998</v>
      </c>
      <c r="X45" s="5">
        <v>37.077629999999999</v>
      </c>
      <c r="Y45" s="2">
        <v>42.313470000000002</v>
      </c>
      <c r="Z45" s="3">
        <v>37.460169999999998</v>
      </c>
      <c r="AA45" s="327">
        <v>68.664559999999994</v>
      </c>
      <c r="AB45" s="328">
        <v>63.911415099999999</v>
      </c>
      <c r="AC45" s="2">
        <v>41.313470000000002</v>
      </c>
      <c r="AD45" s="73">
        <v>33.710169999999998</v>
      </c>
      <c r="AE45" s="337">
        <f>I45+Sheet1!B39</f>
        <v>73.505779999999987</v>
      </c>
      <c r="AF45" s="341">
        <f>J45+Sheet1!C39</f>
        <v>61.228104499999986</v>
      </c>
      <c r="AG45" s="330">
        <v>3.4084903023723476</v>
      </c>
      <c r="AH45" s="331">
        <v>3.9373939699818497</v>
      </c>
      <c r="AI45" s="330">
        <v>3.3614766430292806</v>
      </c>
      <c r="AJ45" s="331">
        <v>3.678818843594982</v>
      </c>
      <c r="AK45" s="339">
        <v>3.6636129238777251</v>
      </c>
      <c r="AL45" s="340">
        <v>3.8056362140369031</v>
      </c>
      <c r="AM45" s="339">
        <v>3.2429158117002883</v>
      </c>
      <c r="AN45" s="331">
        <v>3.7375859177738158</v>
      </c>
      <c r="AO45" s="332">
        <v>3.4907642062227149</v>
      </c>
      <c r="AP45" s="333">
        <v>3.8198598216241826</v>
      </c>
      <c r="AQ45" s="332">
        <v>2.7973127309124783</v>
      </c>
      <c r="AR45" s="340">
        <v>3.9649942526737543</v>
      </c>
      <c r="AS45" s="339">
        <v>3.7622486564436639</v>
      </c>
      <c r="AT45" s="340">
        <v>4.0156806517312766</v>
      </c>
      <c r="AU45" s="339">
        <v>3.7884028383573458</v>
      </c>
      <c r="AV45" s="340">
        <v>3.7603225732794785</v>
      </c>
      <c r="AW45" s="339">
        <v>4.287359750679598</v>
      </c>
      <c r="AX45" s="340">
        <v>3.762045910847434</v>
      </c>
      <c r="AY45" s="339">
        <v>3.6889561234064865</v>
      </c>
      <c r="AZ45" s="340">
        <v>3.2187890857489081</v>
      </c>
      <c r="BA45" s="332">
        <v>3.2086822501643133</v>
      </c>
      <c r="BB45" s="333">
        <v>4.184215681532951</v>
      </c>
      <c r="BC45" s="15"/>
      <c r="BD45" s="151"/>
      <c r="BE45" s="151"/>
      <c r="BF45" s="151"/>
      <c r="BG45" s="151"/>
      <c r="BH45" s="151"/>
      <c r="BI45" s="151"/>
      <c r="BJ45" s="266">
        <f t="shared" si="6"/>
        <v>3.5575051572545124</v>
      </c>
      <c r="BK45" s="266">
        <f t="shared" si="7"/>
        <v>3.8919859128205943</v>
      </c>
      <c r="BL45" s="266">
        <f t="shared" si="8"/>
        <v>3.6923399568782118</v>
      </c>
      <c r="BM45" s="266">
        <f t="shared" si="9"/>
        <v>4.0394974755495578</v>
      </c>
      <c r="BN45" s="266">
        <f t="shared" si="10"/>
        <v>3.7953321256257193</v>
      </c>
      <c r="BO45" s="266"/>
      <c r="BP45" s="266">
        <f t="shared" si="11"/>
        <v>3.7338887301987045</v>
      </c>
      <c r="BQ45" s="292">
        <f t="shared" si="12"/>
        <v>3.5575051572545124</v>
      </c>
      <c r="BR45" s="292">
        <f t="shared" si="13"/>
        <v>3.8618911632696817</v>
      </c>
      <c r="BS45" s="292">
        <f t="shared" si="14"/>
        <v>3.7184715957393544</v>
      </c>
      <c r="BT45" s="292">
        <f t="shared" si="15"/>
        <v>3.2793591605944878</v>
      </c>
      <c r="BU45" s="292">
        <f t="shared" si="16"/>
        <v>3.6733550702689279</v>
      </c>
      <c r="BV45" s="292">
        <f t="shared" si="17"/>
        <v>3.7241188435949821</v>
      </c>
      <c r="BW45" s="169"/>
      <c r="BX45" s="148">
        <v>71.669534193548387</v>
      </c>
      <c r="BY45" s="165">
        <v>69.264373333333324</v>
      </c>
      <c r="BZ45" s="165">
        <v>63.526663908602146</v>
      </c>
      <c r="CA45" s="165">
        <v>70.409976027956986</v>
      </c>
      <c r="CB45" s="165">
        <v>65.520860009677406</v>
      </c>
      <c r="CC45" s="165">
        <v>69.454413763440854</v>
      </c>
      <c r="CD45" s="165">
        <v>67.829005306451592</v>
      </c>
      <c r="CE45" s="165">
        <v>66.466869347311814</v>
      </c>
      <c r="CF45" s="165">
        <v>67.264373333333324</v>
      </c>
      <c r="CG45" s="170"/>
      <c r="CH45" s="272"/>
      <c r="CI45" s="272"/>
      <c r="CJ45" s="272"/>
      <c r="CK45" s="272"/>
      <c r="CL45" s="272"/>
      <c r="CM45" s="272"/>
      <c r="CN45" s="272"/>
      <c r="CO45" s="171">
        <f t="shared" si="25"/>
        <v>2022</v>
      </c>
      <c r="CP45" s="173">
        <f t="shared" si="26"/>
        <v>44562</v>
      </c>
      <c r="CQ45" s="272">
        <f t="shared" si="27"/>
        <v>3.4628775817159485</v>
      </c>
      <c r="CR45" s="272">
        <f t="shared" si="28"/>
        <v>3.2793591605944878</v>
      </c>
      <c r="CS45" s="272">
        <f t="shared" si="95"/>
        <v>3.728610498710053</v>
      </c>
      <c r="CT45" s="272">
        <f t="shared" si="95"/>
        <v>3.683375383949838</v>
      </c>
      <c r="CU45" s="272">
        <f t="shared" si="95"/>
        <v>3.728610498710053</v>
      </c>
      <c r="CV45" s="272">
        <f t="shared" si="30"/>
        <v>3.3512872699684109</v>
      </c>
      <c r="CW45" s="272">
        <f t="shared" si="31"/>
        <v>3.7129771832010667</v>
      </c>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39"/>
      <c r="EV45" s="139"/>
      <c r="EW45" s="139"/>
      <c r="EX45" s="139"/>
      <c r="EY45" s="139"/>
      <c r="EZ45" s="139"/>
      <c r="FA45" s="139"/>
      <c r="FB45" s="162"/>
      <c r="FC45" s="162"/>
      <c r="FD45" s="162"/>
      <c r="FE45" s="162"/>
      <c r="FF45" s="162"/>
      <c r="FG45" s="162"/>
      <c r="FH45" s="162"/>
      <c r="FI45" s="139"/>
      <c r="FJ45" s="139"/>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39"/>
      <c r="GH45" s="139"/>
      <c r="GI45" s="162"/>
      <c r="GJ45" s="162"/>
      <c r="GK45" s="162"/>
      <c r="GL45" s="162"/>
      <c r="GM45" s="162"/>
    </row>
    <row r="46" spans="1:195" s="138" customFormat="1" x14ac:dyDescent="0.2">
      <c r="A46" s="139"/>
      <c r="B46" s="193">
        <f t="shared" si="147"/>
        <v>44593</v>
      </c>
      <c r="C46" s="193">
        <f t="shared" si="148"/>
        <v>44620</v>
      </c>
      <c r="D46" s="191">
        <f t="shared" si="149"/>
        <v>44593</v>
      </c>
      <c r="E46" s="325">
        <v>76.439130000000006</v>
      </c>
      <c r="F46" s="329">
        <v>65.356414799999996</v>
      </c>
      <c r="G46" s="327">
        <v>68.595730000000003</v>
      </c>
      <c r="H46" s="328">
        <v>64.220439999999996</v>
      </c>
      <c r="I46" s="325">
        <v>68.233116100000004</v>
      </c>
      <c r="J46" s="329">
        <v>57.353904700000001</v>
      </c>
      <c r="K46" s="327">
        <v>68.804370000000006</v>
      </c>
      <c r="L46" s="328">
        <v>65.984634400000004</v>
      </c>
      <c r="M46" s="325">
        <v>69.354576100000003</v>
      </c>
      <c r="N46" s="329">
        <v>66.123459999999994</v>
      </c>
      <c r="O46" s="337">
        <f>G46+Sheet1!D40</f>
        <v>67.095730000000003</v>
      </c>
      <c r="P46" s="338">
        <f>H46+Sheet1!E40</f>
        <v>61.720439999999996</v>
      </c>
      <c r="Q46" s="325">
        <v>65.461265600000004</v>
      </c>
      <c r="R46" s="329">
        <v>58.846080000000001</v>
      </c>
      <c r="S46" s="4">
        <v>38.252630000000003</v>
      </c>
      <c r="T46" s="5">
        <v>30.91583</v>
      </c>
      <c r="U46" s="2">
        <v>38.752630000000003</v>
      </c>
      <c r="V46" s="3">
        <v>33.66583</v>
      </c>
      <c r="W46" s="4">
        <v>39.864570000000001</v>
      </c>
      <c r="X46" s="5">
        <v>32.534930000000003</v>
      </c>
      <c r="Y46" s="2">
        <v>40.252630000000003</v>
      </c>
      <c r="Z46" s="3">
        <v>35.66583</v>
      </c>
      <c r="AA46" s="327">
        <v>66.007220000000004</v>
      </c>
      <c r="AB46" s="328">
        <v>61.44482</v>
      </c>
      <c r="AC46" s="2">
        <v>39.252630000000003</v>
      </c>
      <c r="AD46" s="73">
        <v>31.91583</v>
      </c>
      <c r="AE46" s="337">
        <f>I46+Sheet1!B40</f>
        <v>72.155266100000006</v>
      </c>
      <c r="AF46" s="341">
        <f>J46+Sheet1!C40</f>
        <v>62.075454700000002</v>
      </c>
      <c r="AG46" s="330">
        <v>3.2556959095073803</v>
      </c>
      <c r="AH46" s="331">
        <v>3.6435585990876818</v>
      </c>
      <c r="AI46" s="330">
        <v>3.14991517598548</v>
      </c>
      <c r="AJ46" s="331">
        <v>3.4555039617154142</v>
      </c>
      <c r="AK46" s="339">
        <v>3.4405536994062902</v>
      </c>
      <c r="AL46" s="340">
        <v>3.5779964442348331</v>
      </c>
      <c r="AM46" s="339">
        <v>3.086730824757034</v>
      </c>
      <c r="AN46" s="331">
        <v>3.4907642062227149</v>
      </c>
      <c r="AO46" s="332">
        <v>3.2321890798358468</v>
      </c>
      <c r="AP46" s="333">
        <v>3.3497232281935139</v>
      </c>
      <c r="AQ46" s="332">
        <v>2.6797785825548108</v>
      </c>
      <c r="AR46" s="340">
        <v>3.7321834828495932</v>
      </c>
      <c r="AS46" s="339">
        <v>3.5354380308615281</v>
      </c>
      <c r="AT46" s="340">
        <v>3.7820176905466711</v>
      </c>
      <c r="AU46" s="339">
        <v>3.5600561294638839</v>
      </c>
      <c r="AV46" s="340">
        <v>3.5341423414614042</v>
      </c>
      <c r="AW46" s="339">
        <v>3.8901579212493318</v>
      </c>
      <c r="AX46" s="340">
        <v>3.5352386940307396</v>
      </c>
      <c r="AY46" s="339">
        <v>3.4654708032548296</v>
      </c>
      <c r="AZ46" s="340">
        <v>3.0929102665114723</v>
      </c>
      <c r="BA46" s="332">
        <v>3.0206276127920457</v>
      </c>
      <c r="BB46" s="333">
        <v>3.9844076293249167</v>
      </c>
      <c r="BC46" s="15"/>
      <c r="BD46" s="151"/>
      <c r="BE46" s="151"/>
      <c r="BF46" s="151"/>
      <c r="BG46" s="151"/>
      <c r="BH46" s="151"/>
      <c r="BI46" s="151"/>
      <c r="BJ46" s="266">
        <f t="shared" si="6"/>
        <v>3.2946988493097336</v>
      </c>
      <c r="BK46" s="266">
        <f t="shared" si="7"/>
        <v>3.4141562620119053</v>
      </c>
      <c r="BL46" s="266">
        <f t="shared" si="8"/>
        <v>3.4195733350650106</v>
      </c>
      <c r="BM46" s="266">
        <f t="shared" si="9"/>
        <v>3.54355816316192</v>
      </c>
      <c r="BN46" s="266">
        <f t="shared" si="10"/>
        <v>3.4179966523871426</v>
      </c>
      <c r="BO46" s="266"/>
      <c r="BP46" s="266">
        <f t="shared" si="11"/>
        <v>3.5074719382697093</v>
      </c>
      <c r="BQ46" s="292">
        <f t="shared" si="12"/>
        <v>3.2946988493097336</v>
      </c>
      <c r="BR46" s="292">
        <f t="shared" si="13"/>
        <v>3.6075935913556463</v>
      </c>
      <c r="BS46" s="292">
        <f t="shared" si="14"/>
        <v>3.4923140123758394</v>
      </c>
      <c r="BT46" s="292">
        <f t="shared" si="15"/>
        <v>3.1225941430864537</v>
      </c>
      <c r="BU46" s="292">
        <f t="shared" si="16"/>
        <v>3.4498427304065071</v>
      </c>
      <c r="BV46" s="292">
        <f t="shared" si="17"/>
        <v>3.5008039617154143</v>
      </c>
      <c r="BW46" s="169"/>
      <c r="BX46" s="148">
        <v>71.689394914285714</v>
      </c>
      <c r="BY46" s="165">
        <v>66.720605714285711</v>
      </c>
      <c r="BZ46" s="165">
        <v>63.570596928571433</v>
      </c>
      <c r="CA46" s="165">
        <v>67.96981205714286</v>
      </c>
      <c r="CB46" s="165">
        <v>62.626186057142867</v>
      </c>
      <c r="CC46" s="165">
        <v>67.595911885714287</v>
      </c>
      <c r="CD46" s="165">
        <v>67.835346928571425</v>
      </c>
      <c r="CE46" s="165">
        <v>64.051905714285709</v>
      </c>
      <c r="CF46" s="165">
        <v>64.792034285714294</v>
      </c>
      <c r="CG46"/>
      <c r="CH46"/>
      <c r="CI46"/>
      <c r="CJ46"/>
      <c r="CK46"/>
      <c r="CL46"/>
      <c r="CM46"/>
      <c r="CN46"/>
      <c r="CO46" s="171">
        <f t="shared" si="25"/>
        <v>2022</v>
      </c>
      <c r="CP46" s="173">
        <f t="shared" si="26"/>
        <v>44593</v>
      </c>
      <c r="CQ46" s="272">
        <f t="shared" si="27"/>
        <v>3.2461803912583016</v>
      </c>
      <c r="CR46" s="272">
        <f t="shared" si="28"/>
        <v>3.1225941430864537</v>
      </c>
      <c r="CS46" s="272">
        <f t="shared" si="95"/>
        <v>3.502452915346538</v>
      </c>
      <c r="CT46" s="272">
        <f t="shared" si="95"/>
        <v>3.4598630440874167</v>
      </c>
      <c r="CU46" s="272">
        <f t="shared" si="95"/>
        <v>3.502452915346538</v>
      </c>
      <c r="CV46" s="272">
        <f t="shared" si="30"/>
        <v>3.1916803097991271</v>
      </c>
      <c r="CW46" s="272">
        <f t="shared" si="31"/>
        <v>3.4886753733581903</v>
      </c>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39"/>
      <c r="EV46" s="139"/>
      <c r="EW46" s="139"/>
      <c r="EX46" s="139"/>
      <c r="EY46" s="139"/>
      <c r="EZ46" s="139"/>
      <c r="FA46" s="139"/>
      <c r="FB46" s="162"/>
      <c r="FC46" s="162"/>
      <c r="FD46" s="162"/>
      <c r="FE46" s="162"/>
      <c r="FF46" s="162"/>
      <c r="FG46" s="162"/>
      <c r="FH46" s="162"/>
      <c r="FI46" s="139"/>
      <c r="FJ46" s="139"/>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39"/>
      <c r="GH46" s="139"/>
      <c r="GI46" s="162"/>
      <c r="GJ46" s="162"/>
      <c r="GK46" s="162"/>
      <c r="GL46" s="162"/>
      <c r="GM46" s="162"/>
    </row>
    <row r="47" spans="1:195" s="138" customFormat="1" x14ac:dyDescent="0.2">
      <c r="A47" s="139"/>
      <c r="B47" s="193">
        <f t="shared" si="147"/>
        <v>44621</v>
      </c>
      <c r="C47" s="193">
        <f t="shared" si="148"/>
        <v>44651</v>
      </c>
      <c r="D47" s="191">
        <f t="shared" si="149"/>
        <v>44621</v>
      </c>
      <c r="E47" s="325">
        <v>64.484160000000003</v>
      </c>
      <c r="F47" s="329">
        <v>53.50517</v>
      </c>
      <c r="G47" s="327">
        <v>63.163870000000003</v>
      </c>
      <c r="H47" s="328">
        <v>60.518450000000001</v>
      </c>
      <c r="I47" s="325">
        <v>56.562873799999998</v>
      </c>
      <c r="J47" s="329">
        <v>45.852615399999998</v>
      </c>
      <c r="K47" s="327">
        <v>61.174804700000003</v>
      </c>
      <c r="L47" s="328">
        <v>58.517822299999999</v>
      </c>
      <c r="M47" s="325">
        <v>59.958145100000003</v>
      </c>
      <c r="N47" s="329">
        <v>58.775350000000003</v>
      </c>
      <c r="O47" s="337">
        <f>G47+Sheet1!D41</f>
        <v>61.663870000000003</v>
      </c>
      <c r="P47" s="338">
        <f>H47+Sheet1!E41</f>
        <v>59.018450000000001</v>
      </c>
      <c r="Q47" s="325">
        <v>58.268264799999997</v>
      </c>
      <c r="R47" s="329">
        <v>54.7546234</v>
      </c>
      <c r="S47" s="4">
        <v>27.127330000000001</v>
      </c>
      <c r="T47" s="5">
        <v>23.924199999999999</v>
      </c>
      <c r="U47" s="2">
        <v>28.377330000000001</v>
      </c>
      <c r="V47" s="3">
        <v>26.424199999999999</v>
      </c>
      <c r="W47" s="4">
        <v>28.890830000000001</v>
      </c>
      <c r="X47" s="5">
        <v>23.959530000000001</v>
      </c>
      <c r="Y47" s="2">
        <v>28.627330000000001</v>
      </c>
      <c r="Z47" s="3">
        <v>28.674199999999999</v>
      </c>
      <c r="AA47" s="327">
        <v>60.432580000000002</v>
      </c>
      <c r="AB47" s="328">
        <v>58.340251899999998</v>
      </c>
      <c r="AC47" s="2">
        <v>28.877330000000001</v>
      </c>
      <c r="AD47" s="73">
        <v>25.924199999999999</v>
      </c>
      <c r="AE47" s="337">
        <f>I47+Sheet1!B41</f>
        <v>60.594573799999999</v>
      </c>
      <c r="AF47" s="341">
        <f>J47+Sheet1!C41</f>
        <v>50.631415399999995</v>
      </c>
      <c r="AG47" s="330">
        <v>3.2439424946716131</v>
      </c>
      <c r="AH47" s="331">
        <v>3.4084903023723476</v>
      </c>
      <c r="AI47" s="330">
        <v>3.0323810276278129</v>
      </c>
      <c r="AJ47" s="331">
        <v>3.102901516642413</v>
      </c>
      <c r="AK47" s="339">
        <v>3.0870999472145955</v>
      </c>
      <c r="AL47" s="340">
        <v>3.2246789450327928</v>
      </c>
      <c r="AM47" s="339">
        <v>2.8421756210834257</v>
      </c>
      <c r="AN47" s="331">
        <v>3.1734220056570135</v>
      </c>
      <c r="AO47" s="332">
        <v>2.9148468792701454</v>
      </c>
      <c r="AP47" s="333">
        <v>3.0088741979562794</v>
      </c>
      <c r="AQ47" s="332">
        <v>2.4212034561679436</v>
      </c>
      <c r="AR47" s="340">
        <v>3.3792182940368471</v>
      </c>
      <c r="AS47" s="339">
        <v>3.1803292068387181</v>
      </c>
      <c r="AT47" s="340">
        <v>3.4318901921295715</v>
      </c>
      <c r="AU47" s="339">
        <v>3.2024514040376628</v>
      </c>
      <c r="AV47" s="340">
        <v>3.1810666134120167</v>
      </c>
      <c r="AW47" s="339">
        <v>3.2424820465881337</v>
      </c>
      <c r="AX47" s="340">
        <v>3.1801185192463475</v>
      </c>
      <c r="AY47" s="339">
        <v>3.1134358962609574</v>
      </c>
      <c r="AZ47" s="340">
        <v>2.9303483784906463</v>
      </c>
      <c r="BA47" s="332">
        <v>2.7973127309124783</v>
      </c>
      <c r="BB47" s="333">
        <v>4.1019417776825842</v>
      </c>
      <c r="BC47" s="15"/>
      <c r="BD47" s="151"/>
      <c r="BE47" s="151"/>
      <c r="BF47" s="151"/>
      <c r="BG47" s="151"/>
      <c r="BH47" s="151"/>
      <c r="BI47" s="151"/>
      <c r="BJ47" s="266">
        <f t="shared" si="6"/>
        <v>2.9721638350138688</v>
      </c>
      <c r="BK47" s="266">
        <f t="shared" si="7"/>
        <v>3.0677297651756068</v>
      </c>
      <c r="BL47" s="266">
        <f t="shared" si="8"/>
        <v>3.0848142992033551</v>
      </c>
      <c r="BM47" s="266">
        <f t="shared" si="9"/>
        <v>3.1840021616808829</v>
      </c>
      <c r="BN47" s="266">
        <f t="shared" si="10"/>
        <v>3.0771775152684286</v>
      </c>
      <c r="BO47" s="266"/>
      <c r="BP47" s="266">
        <f t="shared" si="11"/>
        <v>3.1499717404870862</v>
      </c>
      <c r="BQ47" s="292">
        <f t="shared" si="12"/>
        <v>2.9721638350138688</v>
      </c>
      <c r="BR47" s="292">
        <f t="shared" si="13"/>
        <v>3.2806395703233147</v>
      </c>
      <c r="BS47" s="292">
        <f t="shared" si="14"/>
        <v>3.1339506825657462</v>
      </c>
      <c r="BT47" s="292">
        <f t="shared" si="15"/>
        <v>2.8771307247650562</v>
      </c>
      <c r="BU47" s="292">
        <f t="shared" si="16"/>
        <v>3.095670983540979</v>
      </c>
      <c r="BV47" s="292">
        <f t="shared" si="17"/>
        <v>3.1482015166424131</v>
      </c>
      <c r="BW47" s="169"/>
      <c r="BX47" s="148">
        <v>59.888647362045759</v>
      </c>
      <c r="BY47" s="165">
        <v>62.056567685060571</v>
      </c>
      <c r="BZ47" s="165">
        <v>52.079845048452214</v>
      </c>
      <c r="CA47" s="165">
        <v>59.463058591117104</v>
      </c>
      <c r="CB47" s="165">
        <v>56.797548144010769</v>
      </c>
      <c r="CC47" s="165">
        <v>60.062662672543745</v>
      </c>
      <c r="CD47" s="165">
        <v>56.424261199192458</v>
      </c>
      <c r="CE47" s="165">
        <v>59.556787215208615</v>
      </c>
      <c r="CF47" s="165">
        <v>60.556567685060571</v>
      </c>
      <c r="CG47"/>
      <c r="CH47"/>
      <c r="CI47"/>
      <c r="CJ47"/>
      <c r="CK47"/>
      <c r="CL47"/>
      <c r="CM47"/>
      <c r="CN47"/>
      <c r="CO47" s="171">
        <f t="shared" si="25"/>
        <v>2022</v>
      </c>
      <c r="CP47" s="173">
        <f t="shared" si="26"/>
        <v>44621</v>
      </c>
      <c r="CQ47" s="272">
        <f t="shared" si="27"/>
        <v>3.1257930632262756</v>
      </c>
      <c r="CR47" s="272">
        <f t="shared" si="28"/>
        <v>2.8771307247650562</v>
      </c>
      <c r="CS47" s="272">
        <f t="shared" si="95"/>
        <v>3.1440895855364452</v>
      </c>
      <c r="CT47" s="272">
        <f t="shared" si="95"/>
        <v>3.1056912972218891</v>
      </c>
      <c r="CU47" s="272">
        <f t="shared" si="95"/>
        <v>3.1440895855364452</v>
      </c>
      <c r="CV47" s="272">
        <f t="shared" si="30"/>
        <v>2.9417669639914013</v>
      </c>
      <c r="CW47" s="272">
        <f t="shared" si="31"/>
        <v>3.1345146209747017</v>
      </c>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39"/>
      <c r="EV47" s="139"/>
      <c r="EW47" s="139"/>
      <c r="EX47" s="139"/>
      <c r="EY47" s="139"/>
      <c r="EZ47" s="139"/>
      <c r="FA47" s="139"/>
      <c r="FB47" s="162"/>
      <c r="FC47" s="162"/>
      <c r="FD47" s="162"/>
      <c r="FE47" s="162"/>
      <c r="FF47" s="162"/>
      <c r="FG47" s="162"/>
      <c r="FH47" s="162"/>
      <c r="FI47" s="139"/>
      <c r="FJ47" s="139"/>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39"/>
      <c r="GH47" s="139"/>
      <c r="GI47" s="162"/>
      <c r="GJ47" s="162"/>
      <c r="GK47" s="162"/>
      <c r="GL47" s="162"/>
      <c r="GM47" s="162"/>
    </row>
    <row r="48" spans="1:195" s="138" customFormat="1" x14ac:dyDescent="0.2">
      <c r="A48" s="139"/>
      <c r="B48" s="193">
        <f t="shared" si="147"/>
        <v>44652</v>
      </c>
      <c r="C48" s="193">
        <f t="shared" si="148"/>
        <v>44681</v>
      </c>
      <c r="D48" s="191">
        <f t="shared" si="149"/>
        <v>44652</v>
      </c>
      <c r="E48" s="325">
        <v>47.585815400000001</v>
      </c>
      <c r="F48" s="329">
        <v>41.185073899999999</v>
      </c>
      <c r="G48" s="327">
        <v>48.284709999999997</v>
      </c>
      <c r="H48" s="328">
        <v>48.7412949</v>
      </c>
      <c r="I48" s="325">
        <v>40.343710000000002</v>
      </c>
      <c r="J48" s="329">
        <v>33.959667199999998</v>
      </c>
      <c r="K48" s="327">
        <v>40.6209068</v>
      </c>
      <c r="L48" s="328">
        <v>41.191679999999998</v>
      </c>
      <c r="M48" s="325">
        <v>42.28143</v>
      </c>
      <c r="N48" s="329">
        <v>42.898052200000002</v>
      </c>
      <c r="O48" s="337">
        <f>G48+Sheet1!D42</f>
        <v>46.284709999999997</v>
      </c>
      <c r="P48" s="338">
        <f>H48+Sheet1!E42</f>
        <v>47.7412949</v>
      </c>
      <c r="Q48" s="325">
        <v>53.437109999999997</v>
      </c>
      <c r="R48" s="329">
        <v>49.316850000000002</v>
      </c>
      <c r="S48" s="4">
        <v>19.124600000000001</v>
      </c>
      <c r="T48" s="5">
        <v>17.922129999999999</v>
      </c>
      <c r="U48" s="2">
        <v>20.874600000000001</v>
      </c>
      <c r="V48" s="3">
        <v>19.672129999999999</v>
      </c>
      <c r="W48" s="4">
        <v>20.756329999999998</v>
      </c>
      <c r="X48" s="5">
        <v>13.39377</v>
      </c>
      <c r="Y48" s="2">
        <v>22.124600000000001</v>
      </c>
      <c r="Z48" s="3">
        <v>19.922129999999999</v>
      </c>
      <c r="AA48" s="327">
        <v>54.195410000000003</v>
      </c>
      <c r="AB48" s="328">
        <v>52.023960000000002</v>
      </c>
      <c r="AC48" s="2">
        <v>21.624600000000001</v>
      </c>
      <c r="AD48" s="73">
        <v>20.422129999999999</v>
      </c>
      <c r="AE48" s="337">
        <f>I48+Sheet1!B42</f>
        <v>44.862610000000004</v>
      </c>
      <c r="AF48" s="341">
        <f>J48+Sheet1!C42</f>
        <v>39.9117672</v>
      </c>
      <c r="AG48" s="330">
        <v>3.196928835328547</v>
      </c>
      <c r="AH48" s="331">
        <v>3.14991517598548</v>
      </c>
      <c r="AI48" s="330">
        <v>2.8795866347628456</v>
      </c>
      <c r="AJ48" s="331">
        <v>2.8325729754197786</v>
      </c>
      <c r="AK48" s="339">
        <v>2.8132424046139111</v>
      </c>
      <c r="AL48" s="340">
        <v>2.9682735824769688</v>
      </c>
      <c r="AM48" s="339">
        <v>2.7552506921963089</v>
      </c>
      <c r="AN48" s="331">
        <v>2.9030934644343791</v>
      </c>
      <c r="AO48" s="332">
        <v>2.7738059012409448</v>
      </c>
      <c r="AP48" s="333">
        <v>2.8090661457482451</v>
      </c>
      <c r="AQ48" s="332">
        <v>2.2449022336314428</v>
      </c>
      <c r="AR48" s="340">
        <v>3.1422487197297753</v>
      </c>
      <c r="AS48" s="339">
        <v>2.9147923365807351</v>
      </c>
      <c r="AT48" s="340">
        <v>3.2066839557493338</v>
      </c>
      <c r="AU48" s="339">
        <v>2.9351538711629157</v>
      </c>
      <c r="AV48" s="340">
        <v>2.9195605440461816</v>
      </c>
      <c r="AW48" s="339">
        <v>2.836825700997069</v>
      </c>
      <c r="AX48" s="340">
        <v>2.9146634661086956</v>
      </c>
      <c r="AY48" s="339">
        <v>2.8454600226236906</v>
      </c>
      <c r="AZ48" s="340">
        <v>2.9388911148520496</v>
      </c>
      <c r="BA48" s="332">
        <v>2.5622444341971442</v>
      </c>
      <c r="BB48" s="333">
        <v>4.090188362846817</v>
      </c>
      <c r="BC48" s="15"/>
      <c r="BD48" s="151"/>
      <c r="BE48" s="151"/>
      <c r="BF48" s="151"/>
      <c r="BG48" s="151"/>
      <c r="BH48" s="151"/>
      <c r="BI48" s="151"/>
      <c r="BJ48" s="266">
        <f t="shared" si="6"/>
        <v>2.8288149397712621</v>
      </c>
      <c r="BK48" s="266">
        <f t="shared" si="7"/>
        <v>2.8646521635819138</v>
      </c>
      <c r="BL48" s="266">
        <f t="shared" si="8"/>
        <v>2.9360325054870637</v>
      </c>
      <c r="BM48" s="266">
        <f t="shared" si="9"/>
        <v>2.9732279539161364</v>
      </c>
      <c r="BN48" s="266">
        <f t="shared" si="10"/>
        <v>2.9006818906890941</v>
      </c>
      <c r="BO48" s="266"/>
      <c r="BP48" s="266">
        <f t="shared" si="11"/>
        <v>2.8758882555204082</v>
      </c>
      <c r="BQ48" s="292">
        <f t="shared" si="12"/>
        <v>2.8288149397712621</v>
      </c>
      <c r="BR48" s="292">
        <f t="shared" si="13"/>
        <v>3.002123182036514</v>
      </c>
      <c r="BS48" s="292">
        <f t="shared" si="14"/>
        <v>2.8562891773435171</v>
      </c>
      <c r="BT48" s="292">
        <f t="shared" si="15"/>
        <v>2.7898829792194206</v>
      </c>
      <c r="BU48" s="292">
        <f t="shared" si="16"/>
        <v>2.8212571354667864</v>
      </c>
      <c r="BV48" s="292">
        <f t="shared" si="17"/>
        <v>2.8778729754197787</v>
      </c>
      <c r="BW48" s="169"/>
      <c r="BX48" s="148">
        <v>44.883280099999993</v>
      </c>
      <c r="BY48" s="165">
        <v>48.47749029111111</v>
      </c>
      <c r="BZ48" s="165">
        <v>37.648225262222219</v>
      </c>
      <c r="CA48" s="165">
        <v>42.541781595555555</v>
      </c>
      <c r="CB48" s="165">
        <v>51.697444666666669</v>
      </c>
      <c r="CC48" s="165">
        <v>40.861899928888882</v>
      </c>
      <c r="CD48" s="165">
        <v>42.772254151111113</v>
      </c>
      <c r="CE48" s="165">
        <v>53.278575555555562</v>
      </c>
      <c r="CF48" s="165">
        <v>46.899712513333334</v>
      </c>
      <c r="CG48"/>
      <c r="CH48"/>
      <c r="CI48"/>
      <c r="CJ48"/>
      <c r="CK48"/>
      <c r="CL48"/>
      <c r="CM48"/>
      <c r="CN48"/>
      <c r="CO48" s="171">
        <f t="shared" si="25"/>
        <v>2022</v>
      </c>
      <c r="CP48" s="173">
        <f t="shared" si="26"/>
        <v>44652</v>
      </c>
      <c r="CQ48" s="272">
        <f t="shared" si="27"/>
        <v>2.9692895367846415</v>
      </c>
      <c r="CR48" s="272">
        <f t="shared" si="28"/>
        <v>2.7898829792194206</v>
      </c>
      <c r="CS48" s="272">
        <f t="shared" si="95"/>
        <v>2.8664280803142161</v>
      </c>
      <c r="CT48" s="272">
        <f t="shared" si="95"/>
        <v>2.831277449147696</v>
      </c>
      <c r="CU48" s="272">
        <f t="shared" si="95"/>
        <v>2.8664280803142161</v>
      </c>
      <c r="CV48" s="272">
        <f t="shared" si="30"/>
        <v>2.8529375320841939</v>
      </c>
      <c r="CW48" s="272">
        <f t="shared" si="31"/>
        <v>2.8629913774806934</v>
      </c>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39"/>
      <c r="EV48" s="139"/>
      <c r="EW48" s="139"/>
      <c r="EX48" s="139"/>
      <c r="EY48" s="139"/>
      <c r="EZ48" s="139"/>
      <c r="FA48" s="139"/>
      <c r="FB48" s="162"/>
      <c r="FC48" s="162"/>
      <c r="FD48" s="162"/>
      <c r="FE48" s="162"/>
      <c r="FF48" s="162"/>
      <c r="FG48" s="162"/>
      <c r="FH48" s="162"/>
      <c r="FI48" s="139"/>
      <c r="FJ48" s="139"/>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39"/>
      <c r="GH48" s="139"/>
      <c r="GI48" s="162"/>
      <c r="GJ48" s="162"/>
      <c r="GK48" s="162"/>
      <c r="GL48" s="162"/>
      <c r="GM48" s="162"/>
    </row>
    <row r="49" spans="1:195" s="138" customFormat="1" x14ac:dyDescent="0.2">
      <c r="A49" s="139"/>
      <c r="B49" s="193">
        <f t="shared" si="147"/>
        <v>44682</v>
      </c>
      <c r="C49" s="193">
        <f t="shared" si="148"/>
        <v>44712</v>
      </c>
      <c r="D49" s="191">
        <f t="shared" si="149"/>
        <v>44682</v>
      </c>
      <c r="E49" s="325">
        <v>46.168472299999998</v>
      </c>
      <c r="F49" s="329">
        <v>35.692752800000001</v>
      </c>
      <c r="G49" s="327">
        <v>51.593490000000003</v>
      </c>
      <c r="H49" s="328">
        <v>49.2898979</v>
      </c>
      <c r="I49" s="325">
        <v>38.805790000000002</v>
      </c>
      <c r="J49" s="329">
        <v>28.634361299999998</v>
      </c>
      <c r="K49" s="327">
        <v>44.086440000000003</v>
      </c>
      <c r="L49" s="328">
        <v>39.744210000000002</v>
      </c>
      <c r="M49" s="325">
        <v>45.670135500000001</v>
      </c>
      <c r="N49" s="329">
        <v>43.318469999999998</v>
      </c>
      <c r="O49" s="337">
        <f>G49+Sheet1!D43</f>
        <v>49.593490000000003</v>
      </c>
      <c r="P49" s="338">
        <f>H49+Sheet1!E43</f>
        <v>47.7898979</v>
      </c>
      <c r="Q49" s="325">
        <v>58.957935300000003</v>
      </c>
      <c r="R49" s="329">
        <v>53.874879999999997</v>
      </c>
      <c r="S49" s="4">
        <v>21.13963</v>
      </c>
      <c r="T49" s="5">
        <v>18.003579999999999</v>
      </c>
      <c r="U49" s="2">
        <v>21.88963</v>
      </c>
      <c r="V49" s="3">
        <v>21.003579999999999</v>
      </c>
      <c r="W49" s="4">
        <v>14.32788</v>
      </c>
      <c r="X49" s="5">
        <v>5.641267</v>
      </c>
      <c r="Y49" s="2">
        <v>22.63963</v>
      </c>
      <c r="Z49" s="3">
        <v>22.253579999999999</v>
      </c>
      <c r="AA49" s="327">
        <v>57.635597199999999</v>
      </c>
      <c r="AB49" s="328">
        <v>53.424072299999999</v>
      </c>
      <c r="AC49" s="2">
        <v>22.63963</v>
      </c>
      <c r="AD49" s="73">
        <v>21.003579999999999</v>
      </c>
      <c r="AE49" s="337">
        <f>I49+Sheet1!B43</f>
        <v>44.064540000000001</v>
      </c>
      <c r="AF49" s="341">
        <f>J49+Sheet1!C43</f>
        <v>36.064811299999995</v>
      </c>
      <c r="AG49" s="330">
        <v>3.0441344424635792</v>
      </c>
      <c r="AH49" s="331">
        <v>2.9736139534489787</v>
      </c>
      <c r="AI49" s="330">
        <v>2.7032854122263443</v>
      </c>
      <c r="AJ49" s="331">
        <v>2.691531997390578</v>
      </c>
      <c r="AK49" s="339">
        <v>2.6726617099585335</v>
      </c>
      <c r="AL49" s="340">
        <v>2.8229949998338202</v>
      </c>
      <c r="AM49" s="339">
        <v>2.5531498895555869</v>
      </c>
      <c r="AN49" s="331">
        <v>2.7855593160767116</v>
      </c>
      <c r="AO49" s="332">
        <v>2.5739978490329105</v>
      </c>
      <c r="AP49" s="333">
        <v>2.550491019361377</v>
      </c>
      <c r="AQ49" s="332">
        <v>2.1861351594526091</v>
      </c>
      <c r="AR49" s="340">
        <v>2.9916953694762953</v>
      </c>
      <c r="AS49" s="339">
        <v>2.7709130065213778</v>
      </c>
      <c r="AT49" s="340">
        <v>3.0545963275831096</v>
      </c>
      <c r="AU49" s="339">
        <v>2.7902865016182763</v>
      </c>
      <c r="AV49" s="340">
        <v>2.775819281253709</v>
      </c>
      <c r="AW49" s="339">
        <v>2.5273604967317933</v>
      </c>
      <c r="AX49" s="340">
        <v>2.7706614026889502</v>
      </c>
      <c r="AY49" s="339">
        <v>2.7041121890119411</v>
      </c>
      <c r="AZ49" s="340">
        <v>2.7686485720295324</v>
      </c>
      <c r="BA49" s="332">
        <v>2.3506829671533431</v>
      </c>
      <c r="BB49" s="333">
        <v>3.9609007996533832</v>
      </c>
      <c r="BC49" s="15"/>
      <c r="BD49" s="151"/>
      <c r="BE49" s="151"/>
      <c r="BF49" s="151"/>
      <c r="BG49" s="151"/>
      <c r="BH49" s="151"/>
      <c r="BI49" s="151"/>
      <c r="BJ49" s="266">
        <f t="shared" si="6"/>
        <v>2.6257373381775695</v>
      </c>
      <c r="BK49" s="266">
        <f t="shared" si="7"/>
        <v>2.6018458556371349</v>
      </c>
      <c r="BL49" s="266">
        <f t="shared" si="8"/>
        <v>2.7252582977223176</v>
      </c>
      <c r="BM49" s="266">
        <f t="shared" si="9"/>
        <v>2.7004613321029356</v>
      </c>
      <c r="BN49" s="266">
        <f t="shared" si="10"/>
        <v>2.6633257059099895</v>
      </c>
      <c r="BO49" s="266"/>
      <c r="BP49" s="266">
        <f t="shared" si="11"/>
        <v>2.7328881764073589</v>
      </c>
      <c r="BQ49" s="292">
        <f t="shared" si="12"/>
        <v>2.6257373381775695</v>
      </c>
      <c r="BR49" s="292">
        <f t="shared" si="13"/>
        <v>2.8810291001726869</v>
      </c>
      <c r="BS49" s="292">
        <f t="shared" si="14"/>
        <v>2.7137557750770895</v>
      </c>
      <c r="BT49" s="292">
        <f t="shared" si="15"/>
        <v>2.5870316265739102</v>
      </c>
      <c r="BU49" s="292">
        <f t="shared" si="16"/>
        <v>2.6803908696740804</v>
      </c>
      <c r="BV49" s="292">
        <f t="shared" si="17"/>
        <v>2.7368319973905781</v>
      </c>
      <c r="BW49" s="169"/>
      <c r="BX49" s="148">
        <v>41.324860058064516</v>
      </c>
      <c r="BY49" s="165">
        <v>50.528388276344089</v>
      </c>
      <c r="BZ49" s="165">
        <v>34.102871353763433</v>
      </c>
      <c r="CA49" s="165">
        <v>44.58280629032258</v>
      </c>
      <c r="CB49" s="165">
        <v>56.607705430107522</v>
      </c>
      <c r="CC49" s="165">
        <v>42.078742258064523</v>
      </c>
      <c r="CD49" s="165">
        <v>40.365740708602146</v>
      </c>
      <c r="CE49" s="165">
        <v>55.688332998924729</v>
      </c>
      <c r="CF49" s="165">
        <v>48.759571072043016</v>
      </c>
      <c r="CG49"/>
      <c r="CH49"/>
      <c r="CI49"/>
      <c r="CJ49"/>
      <c r="CK49"/>
      <c r="CL49"/>
      <c r="CM49"/>
      <c r="CN49"/>
      <c r="CO49" s="171">
        <f t="shared" si="25"/>
        <v>2022</v>
      </c>
      <c r="CP49" s="173">
        <f t="shared" si="26"/>
        <v>44682</v>
      </c>
      <c r="CQ49" s="272">
        <f t="shared" si="27"/>
        <v>2.7887085447366018</v>
      </c>
      <c r="CR49" s="272">
        <f t="shared" si="28"/>
        <v>2.5870316265739102</v>
      </c>
      <c r="CS49" s="272">
        <f t="shared" si="95"/>
        <v>2.7238946780477886</v>
      </c>
      <c r="CT49" s="272">
        <f t="shared" si="95"/>
        <v>2.6904111833549904</v>
      </c>
      <c r="CU49" s="272">
        <f t="shared" si="95"/>
        <v>2.7238946780477886</v>
      </c>
      <c r="CV49" s="272">
        <f t="shared" si="30"/>
        <v>2.6464087524071971</v>
      </c>
      <c r="CW49" s="272">
        <f t="shared" si="31"/>
        <v>2.7213270765272979</v>
      </c>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39"/>
      <c r="EV49" s="139"/>
      <c r="EW49" s="139"/>
      <c r="EX49" s="139"/>
      <c r="EY49" s="139"/>
      <c r="EZ49" s="139"/>
      <c r="FA49" s="139"/>
      <c r="FB49" s="162"/>
      <c r="FC49" s="162"/>
      <c r="FD49" s="162"/>
      <c r="FE49" s="162"/>
      <c r="FF49" s="162"/>
      <c r="FG49" s="162"/>
      <c r="FH49" s="162"/>
      <c r="FI49" s="139"/>
      <c r="FJ49" s="139"/>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39"/>
      <c r="GH49" s="139"/>
      <c r="GI49" s="162"/>
      <c r="GJ49" s="162"/>
      <c r="GK49" s="162"/>
      <c r="GL49" s="162"/>
      <c r="GM49" s="162"/>
    </row>
    <row r="50" spans="1:195" s="138" customFormat="1" x14ac:dyDescent="0.2">
      <c r="A50" s="139"/>
      <c r="B50" s="193">
        <f t="shared" si="147"/>
        <v>44713</v>
      </c>
      <c r="C50" s="193">
        <f t="shared" si="148"/>
        <v>44742</v>
      </c>
      <c r="D50" s="191">
        <f t="shared" si="149"/>
        <v>44713</v>
      </c>
      <c r="E50" s="325">
        <v>59.967346200000001</v>
      </c>
      <c r="F50" s="329">
        <v>44.367775000000002</v>
      </c>
      <c r="G50" s="327">
        <v>64.14443</v>
      </c>
      <c r="H50" s="328">
        <v>56.803596499999998</v>
      </c>
      <c r="I50" s="325">
        <v>52.192030000000003</v>
      </c>
      <c r="J50" s="329">
        <v>37.014220000000002</v>
      </c>
      <c r="K50" s="327">
        <v>56.182699999999997</v>
      </c>
      <c r="L50" s="328">
        <v>49.460160000000002</v>
      </c>
      <c r="M50" s="325">
        <v>58.005817399999998</v>
      </c>
      <c r="N50" s="329">
        <v>51.309759999999997</v>
      </c>
      <c r="O50" s="337">
        <f>G50+Sheet1!D44</f>
        <v>63.14443</v>
      </c>
      <c r="P50" s="338">
        <f>H50+Sheet1!E44</f>
        <v>54.303596499999998</v>
      </c>
      <c r="Q50" s="325">
        <v>74.65437</v>
      </c>
      <c r="R50" s="329">
        <v>58.466224699999998</v>
      </c>
      <c r="S50" s="4">
        <v>51.203290000000003</v>
      </c>
      <c r="T50" s="5">
        <v>39.310659999999999</v>
      </c>
      <c r="U50" s="2">
        <v>52.203290000000003</v>
      </c>
      <c r="V50" s="3">
        <v>36.310659999999999</v>
      </c>
      <c r="W50" s="4">
        <v>20.837710000000001</v>
      </c>
      <c r="X50" s="5">
        <v>12.377689999999999</v>
      </c>
      <c r="Y50" s="2">
        <v>54.203290000000003</v>
      </c>
      <c r="Z50" s="3">
        <v>38.310659999999999</v>
      </c>
      <c r="AA50" s="327">
        <v>70.821020000000004</v>
      </c>
      <c r="AB50" s="328">
        <v>58.5119629</v>
      </c>
      <c r="AC50" s="2">
        <v>50.703290000000003</v>
      </c>
      <c r="AD50" s="73">
        <v>35.810659999999999</v>
      </c>
      <c r="AE50" s="337">
        <f>I50+Sheet1!B44</f>
        <v>58.612130000000008</v>
      </c>
      <c r="AF50" s="341">
        <f>J50+Sheet1!C44</f>
        <v>45.937470000000005</v>
      </c>
      <c r="AG50" s="330">
        <v>2.9030934644343791</v>
      </c>
      <c r="AH50" s="331">
        <v>2.8678332199270784</v>
      </c>
      <c r="AI50" s="330">
        <v>2.597504678704444</v>
      </c>
      <c r="AJ50" s="331">
        <v>2.6327649232117447</v>
      </c>
      <c r="AK50" s="339">
        <v>2.6151190457103257</v>
      </c>
      <c r="AL50" s="340">
        <v>2.7572271791884213</v>
      </c>
      <c r="AM50" s="339">
        <v>2.5210076990360895</v>
      </c>
      <c r="AN50" s="331">
        <v>2.6797785825548108</v>
      </c>
      <c r="AO50" s="332">
        <v>2.5857512638686777</v>
      </c>
      <c r="AP50" s="333">
        <v>2.597504678704444</v>
      </c>
      <c r="AQ50" s="332">
        <v>2.2684090633029759</v>
      </c>
      <c r="AR50" s="340">
        <v>2.9168635509845937</v>
      </c>
      <c r="AS50" s="339">
        <v>2.7084069181011614</v>
      </c>
      <c r="AT50" s="340">
        <v>2.9756831426559915</v>
      </c>
      <c r="AU50" s="339">
        <v>2.7273468266193515</v>
      </c>
      <c r="AV50" s="340">
        <v>2.712641928701502</v>
      </c>
      <c r="AW50" s="339">
        <v>2.514655183135579</v>
      </c>
      <c r="AX50" s="340">
        <v>2.7082892789178188</v>
      </c>
      <c r="AY50" s="339">
        <v>2.6445288415460242</v>
      </c>
      <c r="AZ50" s="340">
        <v>2.6004141477924763</v>
      </c>
      <c r="BA50" s="332">
        <v>2.3741897968248766</v>
      </c>
      <c r="BB50" s="333">
        <v>3.8081064067884163</v>
      </c>
      <c r="BC50" s="15"/>
      <c r="BD50" s="151"/>
      <c r="BE50" s="151"/>
      <c r="BF50" s="151"/>
      <c r="BG50" s="151"/>
      <c r="BH50" s="151"/>
      <c r="BI50" s="151"/>
      <c r="BJ50" s="266">
        <f t="shared" si="6"/>
        <v>2.637683079447787</v>
      </c>
      <c r="BK50" s="266">
        <f t="shared" si="7"/>
        <v>2.6496288207180037</v>
      </c>
      <c r="BL50" s="266">
        <f t="shared" si="8"/>
        <v>2.7376567805320087</v>
      </c>
      <c r="BM50" s="266">
        <f t="shared" si="9"/>
        <v>2.7500552633416993</v>
      </c>
      <c r="BN50" s="266">
        <f t="shared" si="10"/>
        <v>2.693755986009875</v>
      </c>
      <c r="BO50" s="266"/>
      <c r="BP50" s="266">
        <f t="shared" si="11"/>
        <v>2.6733048101102552</v>
      </c>
      <c r="BQ50" s="292">
        <f t="shared" si="12"/>
        <v>2.637683079447787</v>
      </c>
      <c r="BR50" s="292">
        <f t="shared" si="13"/>
        <v>2.7720444264952429</v>
      </c>
      <c r="BS50" s="292">
        <f t="shared" si="14"/>
        <v>2.6554138261282834</v>
      </c>
      <c r="BT50" s="292">
        <f t="shared" si="15"/>
        <v>2.5547700682887577</v>
      </c>
      <c r="BU50" s="292">
        <f t="shared" si="16"/>
        <v>2.62273131509385</v>
      </c>
      <c r="BV50" s="292">
        <f t="shared" si="17"/>
        <v>2.6780649232117448</v>
      </c>
      <c r="BW50" s="169"/>
      <c r="BX50" s="148">
        <v>53.380860582222219</v>
      </c>
      <c r="BY50" s="165">
        <v>61.044966966666671</v>
      </c>
      <c r="BZ50" s="165">
        <v>45.783621333333336</v>
      </c>
      <c r="CA50" s="165">
        <v>55.178593164444443</v>
      </c>
      <c r="CB50" s="165">
        <v>67.819375317777784</v>
      </c>
      <c r="CC50" s="165">
        <v>53.344294222222224</v>
      </c>
      <c r="CD50" s="165">
        <v>53.260606888888894</v>
      </c>
      <c r="CE50" s="165">
        <v>65.623862557777784</v>
      </c>
      <c r="CF50" s="165">
        <v>59.411633633333331</v>
      </c>
      <c r="CG50"/>
      <c r="CH50"/>
      <c r="CI50"/>
      <c r="CJ50"/>
      <c r="CK50"/>
      <c r="CL50"/>
      <c r="CM50"/>
      <c r="CN50"/>
      <c r="CO50" s="171">
        <f t="shared" si="25"/>
        <v>2022</v>
      </c>
      <c r="CP50" s="173">
        <f t="shared" si="26"/>
        <v>44713</v>
      </c>
      <c r="CQ50" s="272">
        <f t="shared" si="27"/>
        <v>2.6803599495077783</v>
      </c>
      <c r="CR50" s="272">
        <f t="shared" si="28"/>
        <v>2.5547700682887577</v>
      </c>
      <c r="CS50" s="272">
        <f t="shared" si="95"/>
        <v>2.665552729098982</v>
      </c>
      <c r="CT50" s="272">
        <f t="shared" si="95"/>
        <v>2.6327516287747597</v>
      </c>
      <c r="CU50" s="272">
        <f t="shared" si="95"/>
        <v>2.665552729098982</v>
      </c>
      <c r="CV50" s="272">
        <f t="shared" si="30"/>
        <v>2.6135623346918835</v>
      </c>
      <c r="CW50" s="272">
        <f t="shared" si="31"/>
        <v>2.6623002844633836</v>
      </c>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39"/>
      <c r="EV50" s="139"/>
      <c r="EW50" s="139"/>
      <c r="EX50" s="139"/>
      <c r="EY50" s="139"/>
      <c r="EZ50" s="139"/>
      <c r="FA50" s="139"/>
      <c r="FB50" s="162"/>
      <c r="FC50" s="162"/>
      <c r="FD50" s="162"/>
      <c r="FE50" s="162"/>
      <c r="FF50" s="162"/>
      <c r="FG50" s="162"/>
      <c r="FH50" s="162"/>
      <c r="FI50" s="139"/>
      <c r="FJ50" s="139"/>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39"/>
      <c r="GH50" s="139"/>
      <c r="GI50" s="162"/>
      <c r="GJ50" s="162"/>
      <c r="GK50" s="162"/>
      <c r="GL50" s="162"/>
      <c r="GM50" s="162"/>
    </row>
    <row r="51" spans="1:195" s="138" customFormat="1" x14ac:dyDescent="0.2">
      <c r="A51" s="139"/>
      <c r="B51" s="193">
        <f t="shared" si="147"/>
        <v>44743</v>
      </c>
      <c r="C51" s="193">
        <f t="shared" si="148"/>
        <v>44773</v>
      </c>
      <c r="D51" s="191">
        <f t="shared" si="149"/>
        <v>44743</v>
      </c>
      <c r="E51" s="325">
        <v>80.756280000000004</v>
      </c>
      <c r="F51" s="329">
        <v>53.1533546</v>
      </c>
      <c r="G51" s="327">
        <v>84.3726044</v>
      </c>
      <c r="H51" s="328">
        <v>64.568115199999994</v>
      </c>
      <c r="I51" s="325">
        <v>72.328804000000005</v>
      </c>
      <c r="J51" s="329">
        <v>45.51211</v>
      </c>
      <c r="K51" s="327">
        <v>75.689679999999996</v>
      </c>
      <c r="L51" s="328">
        <v>56.431804700000001</v>
      </c>
      <c r="M51" s="325">
        <v>79.000380000000007</v>
      </c>
      <c r="N51" s="329">
        <v>58.436419999999998</v>
      </c>
      <c r="O51" s="337">
        <f>G51+Sheet1!D45</f>
        <v>88.8726044</v>
      </c>
      <c r="P51" s="338">
        <f>H51+Sheet1!E45</f>
        <v>65.568115199999994</v>
      </c>
      <c r="Q51" s="325">
        <v>95.5034943</v>
      </c>
      <c r="R51" s="329">
        <v>69.177610000000001</v>
      </c>
      <c r="S51" s="4">
        <v>145.1198</v>
      </c>
      <c r="T51" s="5">
        <v>58.265389999999996</v>
      </c>
      <c r="U51" s="2">
        <v>147.6198</v>
      </c>
      <c r="V51" s="3">
        <v>58.265389999999996</v>
      </c>
      <c r="W51" s="4">
        <v>53.839199999999998</v>
      </c>
      <c r="X51" s="5">
        <v>28.933810000000001</v>
      </c>
      <c r="Y51" s="2">
        <v>146.1198</v>
      </c>
      <c r="Z51" s="3">
        <v>58.265389999999996</v>
      </c>
      <c r="AA51" s="327">
        <v>90.976814300000001</v>
      </c>
      <c r="AB51" s="328">
        <v>67.147310000000004</v>
      </c>
      <c r="AC51" s="2">
        <v>144.1198</v>
      </c>
      <c r="AD51" s="73">
        <v>56.765389999999996</v>
      </c>
      <c r="AE51" s="337">
        <f>I51+Sheet1!B45</f>
        <v>77.393304000000001</v>
      </c>
      <c r="AF51" s="341">
        <f>J51+Sheet1!C45</f>
        <v>52.724410000000006</v>
      </c>
      <c r="AG51" s="330">
        <v>2.7620524864051781</v>
      </c>
      <c r="AH51" s="331">
        <v>3.196928835328547</v>
      </c>
      <c r="AI51" s="330">
        <v>2.5622444341971442</v>
      </c>
      <c r="AJ51" s="331">
        <v>2.6562717528832773</v>
      </c>
      <c r="AK51" s="339">
        <v>2.6403053829000083</v>
      </c>
      <c r="AL51" s="340">
        <v>2.7727198112945906</v>
      </c>
      <c r="AM51" s="339">
        <v>2.4460478814368951</v>
      </c>
      <c r="AN51" s="331">
        <v>2.691531997390578</v>
      </c>
      <c r="AO51" s="332">
        <v>2.5739978490329105</v>
      </c>
      <c r="AP51" s="333">
        <v>2.6562717528832773</v>
      </c>
      <c r="AQ51" s="332">
        <v>2.2566556484672091</v>
      </c>
      <c r="AR51" s="340">
        <v>2.9214199370721077</v>
      </c>
      <c r="AS51" s="339">
        <v>2.7283333027411008</v>
      </c>
      <c r="AT51" s="340">
        <v>2.9746411703496727</v>
      </c>
      <c r="AU51" s="339">
        <v>2.7473865042544694</v>
      </c>
      <c r="AV51" s="340">
        <v>2.730994364404979</v>
      </c>
      <c r="AW51" s="339">
        <v>2.6880980503832612</v>
      </c>
      <c r="AX51" s="340">
        <v>2.7281204178079905</v>
      </c>
      <c r="AY51" s="339">
        <v>2.6669159995387908</v>
      </c>
      <c r="AZ51" s="340">
        <v>2.4992691147144601</v>
      </c>
      <c r="BA51" s="332">
        <v>2.3741897968248766</v>
      </c>
      <c r="BB51" s="333">
        <v>3.678818843594982</v>
      </c>
      <c r="BC51" s="15"/>
      <c r="BD51" s="151"/>
      <c r="BE51" s="151"/>
      <c r="BF51" s="151"/>
      <c r="BG51" s="151"/>
      <c r="BH51" s="151"/>
      <c r="BI51" s="151"/>
      <c r="BJ51" s="266">
        <f t="shared" si="6"/>
        <v>2.6257373381775695</v>
      </c>
      <c r="BK51" s="266">
        <f t="shared" si="7"/>
        <v>2.7093575270690895</v>
      </c>
      <c r="BL51" s="266">
        <f t="shared" si="8"/>
        <v>2.7252582977223176</v>
      </c>
      <c r="BM51" s="266">
        <f t="shared" si="9"/>
        <v>2.8120476773901535</v>
      </c>
      <c r="BN51" s="266">
        <f t="shared" si="10"/>
        <v>2.7181002100897826</v>
      </c>
      <c r="BO51" s="266"/>
      <c r="BP51" s="266">
        <f t="shared" si="11"/>
        <v>2.6971381566290957</v>
      </c>
      <c r="BQ51" s="292">
        <f t="shared" si="12"/>
        <v>2.6257373381775695</v>
      </c>
      <c r="BR51" s="292">
        <f t="shared" si="13"/>
        <v>2.7841538346816259</v>
      </c>
      <c r="BS51" s="292">
        <f t="shared" si="14"/>
        <v>2.6809500090236322</v>
      </c>
      <c r="BT51" s="292">
        <f t="shared" si="15"/>
        <v>2.4795318693535031</v>
      </c>
      <c r="BU51" s="292">
        <f t="shared" si="16"/>
        <v>2.6479688150052278</v>
      </c>
      <c r="BV51" s="292">
        <f t="shared" si="17"/>
        <v>2.7015717528832774</v>
      </c>
      <c r="BW51" s="169"/>
      <c r="BX51" s="148">
        <v>67.993637073118279</v>
      </c>
      <c r="BY51" s="165">
        <v>75.215690038709681</v>
      </c>
      <c r="BZ51" s="165">
        <v>59.929687419354849</v>
      </c>
      <c r="CA51" s="165">
        <v>69.492312473118275</v>
      </c>
      <c r="CB51" s="165">
        <v>83.331311236559145</v>
      </c>
      <c r="CC51" s="165">
        <v>66.785501097849462</v>
      </c>
      <c r="CD51" s="165">
        <v>65.987256236559148</v>
      </c>
      <c r="CE51" s="165">
        <v>79.958871451612907</v>
      </c>
      <c r="CF51" s="165">
        <v>78.097410468817202</v>
      </c>
      <c r="CG51"/>
      <c r="CH51"/>
      <c r="CI51"/>
      <c r="CJ51"/>
      <c r="CK51"/>
      <c r="CL51"/>
      <c r="CM51"/>
      <c r="CN51"/>
      <c r="CO51" s="171">
        <f t="shared" si="25"/>
        <v>2022</v>
      </c>
      <c r="CP51" s="173">
        <f t="shared" si="26"/>
        <v>44743</v>
      </c>
      <c r="CQ51" s="272">
        <f t="shared" si="27"/>
        <v>2.6442437510981707</v>
      </c>
      <c r="CR51" s="272">
        <f t="shared" si="28"/>
        <v>2.4795318693535031</v>
      </c>
      <c r="CS51" s="272">
        <f t="shared" si="95"/>
        <v>2.6910889119943309</v>
      </c>
      <c r="CT51" s="272">
        <f t="shared" si="95"/>
        <v>2.6579891286861375</v>
      </c>
      <c r="CU51" s="272">
        <f t="shared" si="95"/>
        <v>2.6910889119943309</v>
      </c>
      <c r="CV51" s="272">
        <f t="shared" si="30"/>
        <v>2.5369601666089916</v>
      </c>
      <c r="CW51" s="272">
        <f t="shared" si="31"/>
        <v>2.6859110012889489</v>
      </c>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39"/>
      <c r="EV51" s="139"/>
      <c r="EW51" s="139"/>
      <c r="EX51" s="139"/>
      <c r="EY51" s="139"/>
      <c r="EZ51" s="139"/>
      <c r="FA51" s="139"/>
      <c r="FB51" s="162"/>
      <c r="FC51" s="162"/>
      <c r="FD51" s="162"/>
      <c r="FE51" s="162"/>
      <c r="FF51" s="162"/>
      <c r="FG51" s="162"/>
      <c r="FH51" s="162"/>
      <c r="FI51" s="139"/>
      <c r="FJ51" s="139"/>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39"/>
      <c r="GH51" s="139"/>
      <c r="GI51" s="162"/>
      <c r="GJ51" s="162"/>
      <c r="GK51" s="162"/>
      <c r="GL51" s="162"/>
      <c r="GM51" s="162"/>
    </row>
    <row r="52" spans="1:195" s="138" customFormat="1" x14ac:dyDescent="0.2">
      <c r="A52" s="139"/>
      <c r="B52" s="193">
        <f t="shared" si="147"/>
        <v>44774</v>
      </c>
      <c r="C52" s="193">
        <f t="shared" si="148"/>
        <v>44804</v>
      </c>
      <c r="D52" s="191">
        <f t="shared" si="149"/>
        <v>44774</v>
      </c>
      <c r="E52" s="325">
        <v>90.382559999999998</v>
      </c>
      <c r="F52" s="329">
        <v>56.697600000000001</v>
      </c>
      <c r="G52" s="327">
        <v>90.999176000000006</v>
      </c>
      <c r="H52" s="328">
        <v>65.700800000000001</v>
      </c>
      <c r="I52" s="325">
        <v>81.695269999999994</v>
      </c>
      <c r="J52" s="329">
        <v>48.944942500000003</v>
      </c>
      <c r="K52" s="327">
        <v>82.965670000000003</v>
      </c>
      <c r="L52" s="328">
        <v>57.312923400000003</v>
      </c>
      <c r="M52" s="325">
        <v>86.798169999999999</v>
      </c>
      <c r="N52" s="329">
        <v>59.597790000000003</v>
      </c>
      <c r="O52" s="337">
        <f>G52+Sheet1!D46</f>
        <v>94.999176000000006</v>
      </c>
      <c r="P52" s="338">
        <f>H52+Sheet1!E46</f>
        <v>66.200800000000001</v>
      </c>
      <c r="Q52" s="325">
        <v>98.425700000000006</v>
      </c>
      <c r="R52" s="329">
        <v>69.299000000000007</v>
      </c>
      <c r="S52" s="4">
        <v>145.16030000000001</v>
      </c>
      <c r="T52" s="5">
        <v>58.168900000000001</v>
      </c>
      <c r="U52" s="2">
        <v>147.16030000000001</v>
      </c>
      <c r="V52" s="3">
        <v>58.668900000000001</v>
      </c>
      <c r="W52" s="4">
        <v>68.862380000000002</v>
      </c>
      <c r="X52" s="5">
        <v>41.110329999999998</v>
      </c>
      <c r="Y52" s="2">
        <v>145.16030000000001</v>
      </c>
      <c r="Z52" s="3">
        <v>59.168900000000001</v>
      </c>
      <c r="AA52" s="327">
        <v>95.111149999999995</v>
      </c>
      <c r="AB52" s="328">
        <v>67.609520000000003</v>
      </c>
      <c r="AC52" s="2">
        <v>144.16030000000001</v>
      </c>
      <c r="AD52" s="73">
        <v>57.668900000000001</v>
      </c>
      <c r="AE52" s="337">
        <f>I52+Sheet1!B46</f>
        <v>85.375370000000004</v>
      </c>
      <c r="AF52" s="341">
        <f>J52+Sheet1!C46</f>
        <v>54.976542500000008</v>
      </c>
      <c r="AG52" s="330">
        <v>2.7150388270621115</v>
      </c>
      <c r="AH52" s="331">
        <v>3.1616685908212463</v>
      </c>
      <c r="AI52" s="330">
        <v>2.5387376045256107</v>
      </c>
      <c r="AJ52" s="331">
        <v>2.6562717528832773</v>
      </c>
      <c r="AK52" s="339">
        <v>2.6400433086452315</v>
      </c>
      <c r="AL52" s="340">
        <v>2.774090258051487</v>
      </c>
      <c r="AM52" s="339">
        <v>2.5089174792018247</v>
      </c>
      <c r="AN52" s="331">
        <v>2.6797785825548108</v>
      </c>
      <c r="AO52" s="332">
        <v>2.550491019361377</v>
      </c>
      <c r="AP52" s="333">
        <v>2.7502990715694113</v>
      </c>
      <c r="AQ52" s="332">
        <v>2.1508749149453092</v>
      </c>
      <c r="AR52" s="340">
        <v>2.9244738413240414</v>
      </c>
      <c r="AS52" s="339">
        <v>2.7289751830697209</v>
      </c>
      <c r="AT52" s="340">
        <v>2.9785686554508599</v>
      </c>
      <c r="AU52" s="339">
        <v>2.7473674198728393</v>
      </c>
      <c r="AV52" s="340">
        <v>2.7318963030325691</v>
      </c>
      <c r="AW52" s="339">
        <v>2.8167169715834199</v>
      </c>
      <c r="AX52" s="340">
        <v>2.7287588038132138</v>
      </c>
      <c r="AY52" s="339">
        <v>2.6670907157086408</v>
      </c>
      <c r="AZ52" s="340">
        <v>2.5630122933286432</v>
      </c>
      <c r="BA52" s="332">
        <v>2.3389295523175764</v>
      </c>
      <c r="BB52" s="333">
        <v>3.631805184251915</v>
      </c>
      <c r="BC52" s="15"/>
      <c r="BD52" s="151"/>
      <c r="BE52" s="151"/>
      <c r="BF52" s="151"/>
      <c r="BG52" s="151"/>
      <c r="BH52" s="151"/>
      <c r="BI52" s="151"/>
      <c r="BJ52" s="266">
        <f t="shared" si="6"/>
        <v>2.6018458556371349</v>
      </c>
      <c r="BK52" s="266">
        <f t="shared" si="7"/>
        <v>2.8049234572308275</v>
      </c>
      <c r="BL52" s="266">
        <f t="shared" si="8"/>
        <v>2.7004613321029356</v>
      </c>
      <c r="BM52" s="266">
        <f t="shared" si="9"/>
        <v>2.9112355398676817</v>
      </c>
      <c r="BN52" s="266">
        <f t="shared" si="10"/>
        <v>2.754616546209645</v>
      </c>
      <c r="BO52" s="266"/>
      <c r="BP52" s="266">
        <f t="shared" si="11"/>
        <v>2.6971381566290957</v>
      </c>
      <c r="BQ52" s="292">
        <f t="shared" si="12"/>
        <v>2.6018458556371349</v>
      </c>
      <c r="BR52" s="292">
        <f t="shared" si="13"/>
        <v>2.7720444264952429</v>
      </c>
      <c r="BS52" s="292">
        <f t="shared" si="14"/>
        <v>2.6806842944796019</v>
      </c>
      <c r="BT52" s="292">
        <f t="shared" si="15"/>
        <v>2.5426349485113167</v>
      </c>
      <c r="BU52" s="292">
        <f t="shared" si="16"/>
        <v>2.6477062083811727</v>
      </c>
      <c r="BV52" s="292">
        <f t="shared" si="17"/>
        <v>2.7015717528832774</v>
      </c>
      <c r="BW52" s="169"/>
      <c r="BX52" s="148">
        <v>76.256609032258069</v>
      </c>
      <c r="BY52" s="165">
        <v>80.390179612903225</v>
      </c>
      <c r="BZ52" s="165">
        <v>67.961261693548394</v>
      </c>
      <c r="CA52" s="165">
        <v>75.391559032258058</v>
      </c>
      <c r="CB52" s="165">
        <v>86.211277419354857</v>
      </c>
      <c r="CC52" s="165">
        <v>72.208066587096781</v>
      </c>
      <c r="CD52" s="165">
        <v>72.627474596774206</v>
      </c>
      <c r="CE52" s="165">
        <v>83.57820838709678</v>
      </c>
      <c r="CF52" s="165">
        <v>82.922437677419367</v>
      </c>
      <c r="CG52"/>
      <c r="CH52"/>
      <c r="CI52"/>
      <c r="CJ52"/>
      <c r="CK52"/>
      <c r="CL52"/>
      <c r="CM52"/>
      <c r="CN52"/>
      <c r="CO52" s="171">
        <f t="shared" si="25"/>
        <v>2022</v>
      </c>
      <c r="CP52" s="173">
        <f t="shared" si="26"/>
        <v>44774</v>
      </c>
      <c r="CQ52" s="272">
        <f t="shared" si="27"/>
        <v>2.6201662854917656</v>
      </c>
      <c r="CR52" s="272">
        <f t="shared" si="28"/>
        <v>2.5426349485113167</v>
      </c>
      <c r="CS52" s="272">
        <f t="shared" si="95"/>
        <v>2.690823197450301</v>
      </c>
      <c r="CT52" s="272">
        <f t="shared" si="95"/>
        <v>2.6577265220620823</v>
      </c>
      <c r="CU52" s="272">
        <f t="shared" si="95"/>
        <v>2.690823197450301</v>
      </c>
      <c r="CV52" s="272">
        <f t="shared" si="30"/>
        <v>2.601207221224886</v>
      </c>
      <c r="CW52" s="272">
        <f t="shared" si="31"/>
        <v>2.6859110012889489</v>
      </c>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39"/>
      <c r="EV52" s="139"/>
      <c r="EW52" s="139"/>
      <c r="EX52" s="139"/>
      <c r="EY52" s="139"/>
      <c r="EZ52" s="139"/>
      <c r="FA52" s="139"/>
      <c r="FB52" s="162"/>
      <c r="FC52" s="162"/>
      <c r="FD52" s="162"/>
      <c r="FE52" s="162"/>
      <c r="FF52" s="162"/>
      <c r="FG52" s="162"/>
      <c r="FH52" s="162"/>
      <c r="FI52" s="139"/>
      <c r="FJ52" s="139"/>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39"/>
      <c r="GH52" s="139"/>
      <c r="GI52" s="162"/>
      <c r="GJ52" s="162"/>
      <c r="GK52" s="162"/>
      <c r="GL52" s="162"/>
      <c r="GM52" s="162"/>
    </row>
    <row r="53" spans="1:195" s="138" customFormat="1" x14ac:dyDescent="0.2">
      <c r="A53" s="139"/>
      <c r="B53" s="193">
        <f t="shared" si="147"/>
        <v>44805</v>
      </c>
      <c r="C53" s="193">
        <f t="shared" si="148"/>
        <v>44834</v>
      </c>
      <c r="D53" s="191">
        <f t="shared" si="149"/>
        <v>44805</v>
      </c>
      <c r="E53" s="325">
        <v>71.936744700000006</v>
      </c>
      <c r="F53" s="329">
        <v>56.399090000000001</v>
      </c>
      <c r="G53" s="327">
        <v>78.527799999999999</v>
      </c>
      <c r="H53" s="328">
        <v>65.34057</v>
      </c>
      <c r="I53" s="325">
        <v>63.654089999999997</v>
      </c>
      <c r="J53" s="329">
        <v>48.621402699999997</v>
      </c>
      <c r="K53" s="327">
        <v>74.761566200000004</v>
      </c>
      <c r="L53" s="328">
        <v>63.762554199999997</v>
      </c>
      <c r="M53" s="325">
        <v>74.468010000000007</v>
      </c>
      <c r="N53" s="329">
        <v>63.481949999999998</v>
      </c>
      <c r="O53" s="337">
        <f>G53+Sheet1!D47</f>
        <v>80.527799999999999</v>
      </c>
      <c r="P53" s="338">
        <f>H53+Sheet1!E47</f>
        <v>63.34057</v>
      </c>
      <c r="Q53" s="325">
        <v>76.111350000000002</v>
      </c>
      <c r="R53" s="329">
        <v>59.990516700000001</v>
      </c>
      <c r="S53" s="4">
        <v>106.5376</v>
      </c>
      <c r="T53" s="5">
        <v>46.621879999999997</v>
      </c>
      <c r="U53" s="2">
        <v>111.5376</v>
      </c>
      <c r="V53" s="3">
        <v>47.621879999999997</v>
      </c>
      <c r="W53" s="4">
        <v>58.108640000000001</v>
      </c>
      <c r="X53" s="5">
        <v>35.102690000000003</v>
      </c>
      <c r="Y53" s="2">
        <v>111.0376</v>
      </c>
      <c r="Z53" s="3">
        <v>49.621879999999997</v>
      </c>
      <c r="AA53" s="327">
        <v>74.5405655</v>
      </c>
      <c r="AB53" s="328">
        <v>61.809383400000002</v>
      </c>
      <c r="AC53" s="2">
        <v>109.5376</v>
      </c>
      <c r="AD53" s="73">
        <v>46.121879999999997</v>
      </c>
      <c r="AE53" s="337">
        <f>I53+Sheet1!B47</f>
        <v>68.551140000000004</v>
      </c>
      <c r="AF53" s="341">
        <f>J53+Sheet1!C47</f>
        <v>54.483052700000002</v>
      </c>
      <c r="AG53" s="330">
        <v>2.7150388270621115</v>
      </c>
      <c r="AH53" s="331">
        <v>3.0911481018066462</v>
      </c>
      <c r="AI53" s="330">
        <v>2.4917239451825437</v>
      </c>
      <c r="AJ53" s="331">
        <v>2.6210115083759775</v>
      </c>
      <c r="AK53" s="339">
        <v>2.6052412826938118</v>
      </c>
      <c r="AL53" s="340">
        <v>2.7360290210179077</v>
      </c>
      <c r="AM53" s="339">
        <v>2.4081134616667379</v>
      </c>
      <c r="AN53" s="331">
        <v>2.644518338047511</v>
      </c>
      <c r="AO53" s="332">
        <v>2.2919158929745094</v>
      </c>
      <c r="AP53" s="333">
        <v>2.7502990715694113</v>
      </c>
      <c r="AQ53" s="332">
        <v>1.8570395440511411</v>
      </c>
      <c r="AR53" s="340">
        <v>2.8827972546999319</v>
      </c>
      <c r="AS53" s="339">
        <v>2.6920826587836055</v>
      </c>
      <c r="AT53" s="340">
        <v>2.9353646736404846</v>
      </c>
      <c r="AU53" s="339">
        <v>2.7109017947643235</v>
      </c>
      <c r="AV53" s="340">
        <v>2.6948161645685147</v>
      </c>
      <c r="AW53" s="339">
        <v>2.671896769910433</v>
      </c>
      <c r="AX53" s="340">
        <v>2.6919775239457246</v>
      </c>
      <c r="AY53" s="339">
        <v>2.6315249921640884</v>
      </c>
      <c r="AZ53" s="340">
        <v>2.4829694662380852</v>
      </c>
      <c r="BA53" s="332">
        <v>2.0803544259307087</v>
      </c>
      <c r="BB53" s="333">
        <v>3.631805184251915</v>
      </c>
      <c r="BC53" s="15"/>
      <c r="BD53" s="151"/>
      <c r="BE53" s="151"/>
      <c r="BF53" s="151"/>
      <c r="BG53" s="151"/>
      <c r="BH53" s="151"/>
      <c r="BI53" s="151"/>
      <c r="BJ53" s="266">
        <f t="shared" si="6"/>
        <v>2.3390395476923564</v>
      </c>
      <c r="BK53" s="266">
        <f t="shared" si="7"/>
        <v>2.8049234572308275</v>
      </c>
      <c r="BL53" s="266">
        <f t="shared" si="8"/>
        <v>2.4276947102897348</v>
      </c>
      <c r="BM53" s="266">
        <f t="shared" si="9"/>
        <v>2.9112355398676817</v>
      </c>
      <c r="BN53" s="266">
        <f t="shared" si="10"/>
        <v>2.6207233137701502</v>
      </c>
      <c r="BO53" s="266"/>
      <c r="BP53" s="266">
        <f t="shared" si="11"/>
        <v>2.6613881368508339</v>
      </c>
      <c r="BQ53" s="292">
        <f t="shared" si="12"/>
        <v>2.3390395476923564</v>
      </c>
      <c r="BR53" s="292">
        <f t="shared" si="13"/>
        <v>2.7357162019360954</v>
      </c>
      <c r="BS53" s="292">
        <f t="shared" si="14"/>
        <v>2.6453988580490844</v>
      </c>
      <c r="BT53" s="292">
        <f t="shared" si="15"/>
        <v>2.4414565709793616</v>
      </c>
      <c r="BU53" s="292">
        <f t="shared" si="16"/>
        <v>2.612833486704734</v>
      </c>
      <c r="BV53" s="292">
        <f t="shared" si="17"/>
        <v>2.6663115083759776</v>
      </c>
      <c r="BW53" s="169"/>
      <c r="BX53" s="148">
        <v>65.031120388888894</v>
      </c>
      <c r="BY53" s="165">
        <v>72.666808888888895</v>
      </c>
      <c r="BZ53" s="165">
        <v>56.972895644444442</v>
      </c>
      <c r="CA53" s="165">
        <v>69.585316666666671</v>
      </c>
      <c r="CB53" s="165">
        <v>68.9465352</v>
      </c>
      <c r="CC53" s="165">
        <v>69.873116422222225</v>
      </c>
      <c r="CD53" s="165">
        <v>62.298656755555562</v>
      </c>
      <c r="CE53" s="165">
        <v>68.882262344444442</v>
      </c>
      <c r="CF53" s="165">
        <v>72.889031111111109</v>
      </c>
      <c r="CG53"/>
      <c r="CH53"/>
      <c r="CI53"/>
      <c r="CJ53"/>
      <c r="CK53"/>
      <c r="CL53"/>
      <c r="CM53"/>
      <c r="CN53"/>
      <c r="CO53" s="171">
        <f t="shared" si="25"/>
        <v>2022</v>
      </c>
      <c r="CP53" s="173">
        <f t="shared" si="26"/>
        <v>44805</v>
      </c>
      <c r="CQ53" s="272">
        <f t="shared" si="27"/>
        <v>2.5720113542789549</v>
      </c>
      <c r="CR53" s="272">
        <f t="shared" si="28"/>
        <v>2.4414565709793616</v>
      </c>
      <c r="CS53" s="272">
        <f t="shared" si="95"/>
        <v>2.655537761019783</v>
      </c>
      <c r="CT53" s="272">
        <f t="shared" si="95"/>
        <v>2.6228538003856441</v>
      </c>
      <c r="CU53" s="272">
        <f t="shared" si="95"/>
        <v>2.655537761019783</v>
      </c>
      <c r="CV53" s="272">
        <f t="shared" si="30"/>
        <v>2.4981946133775526</v>
      </c>
      <c r="CW53" s="272">
        <f t="shared" si="31"/>
        <v>2.6504949260506003</v>
      </c>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39"/>
      <c r="EV53" s="139"/>
      <c r="EW53" s="139"/>
      <c r="EX53" s="139"/>
      <c r="EY53" s="139"/>
      <c r="EZ53" s="139"/>
      <c r="FA53" s="139"/>
      <c r="FB53" s="162"/>
      <c r="FC53" s="162"/>
      <c r="FD53" s="162"/>
      <c r="FE53" s="162"/>
      <c r="FF53" s="162"/>
      <c r="FG53" s="162"/>
      <c r="FH53" s="162"/>
      <c r="FI53" s="139"/>
      <c r="FJ53" s="139"/>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39"/>
      <c r="GH53" s="139"/>
      <c r="GI53" s="162"/>
      <c r="GJ53" s="162"/>
      <c r="GK53" s="162"/>
      <c r="GL53" s="162"/>
      <c r="GM53" s="162"/>
    </row>
    <row r="54" spans="1:195" s="138" customFormat="1" x14ac:dyDescent="0.2">
      <c r="A54" s="139"/>
      <c r="B54" s="193">
        <f t="shared" si="147"/>
        <v>44835</v>
      </c>
      <c r="C54" s="193">
        <f t="shared" si="148"/>
        <v>44865</v>
      </c>
      <c r="D54" s="191">
        <f t="shared" si="149"/>
        <v>44835</v>
      </c>
      <c r="E54" s="325">
        <v>75.237114000000005</v>
      </c>
      <c r="F54" s="329">
        <v>59.6417</v>
      </c>
      <c r="G54" s="327">
        <v>64.820819999999998</v>
      </c>
      <c r="H54" s="328">
        <v>58.778500000000001</v>
      </c>
      <c r="I54" s="325">
        <v>66.991460000000004</v>
      </c>
      <c r="J54" s="329">
        <v>51.796970000000002</v>
      </c>
      <c r="K54" s="327">
        <v>70.121610000000004</v>
      </c>
      <c r="L54" s="328">
        <v>64.454300000000003</v>
      </c>
      <c r="M54" s="325">
        <v>69.511790000000005</v>
      </c>
      <c r="N54" s="329">
        <v>63.702743499999997</v>
      </c>
      <c r="O54" s="337">
        <f>G54+Sheet1!D48</f>
        <v>63.070819999999998</v>
      </c>
      <c r="P54" s="338">
        <f>H54+Sheet1!E48</f>
        <v>56.778500000000001</v>
      </c>
      <c r="Q54" s="325">
        <v>61.9918938</v>
      </c>
      <c r="R54" s="329">
        <v>54.509105699999999</v>
      </c>
      <c r="S54" s="4">
        <v>34.877740000000003</v>
      </c>
      <c r="T54" s="5">
        <v>30.714860000000002</v>
      </c>
      <c r="U54" s="2">
        <v>35.377740000000003</v>
      </c>
      <c r="V54" s="3">
        <v>32.464860000000002</v>
      </c>
      <c r="W54" s="4">
        <v>33.259459999999997</v>
      </c>
      <c r="X54" s="5">
        <v>27.719660000000001</v>
      </c>
      <c r="Y54" s="2">
        <v>37.877740000000003</v>
      </c>
      <c r="Z54" s="3">
        <v>34.214860000000002</v>
      </c>
      <c r="AA54" s="327">
        <v>61.54486</v>
      </c>
      <c r="AB54" s="328">
        <v>56.559345200000003</v>
      </c>
      <c r="AC54" s="2">
        <v>36.877740000000003</v>
      </c>
      <c r="AD54" s="73">
        <v>32.214860000000002</v>
      </c>
      <c r="AE54" s="337">
        <f>I54+Sheet1!B48</f>
        <v>71.668059999999997</v>
      </c>
      <c r="AF54" s="341">
        <f>J54+Sheet1!C48</f>
        <v>56.06747</v>
      </c>
      <c r="AG54" s="330">
        <v>2.597504678704444</v>
      </c>
      <c r="AH54" s="331">
        <v>2.6092580935402112</v>
      </c>
      <c r="AI54" s="330">
        <v>2.3506829671533431</v>
      </c>
      <c r="AJ54" s="331">
        <v>2.5034773600183104</v>
      </c>
      <c r="AK54" s="339">
        <v>2.487979151021086</v>
      </c>
      <c r="AL54" s="340">
        <v>2.6154777503715856</v>
      </c>
      <c r="AM54" s="339">
        <v>2.3743256183747743</v>
      </c>
      <c r="AN54" s="331">
        <v>2.526984189689844</v>
      </c>
      <c r="AO54" s="332">
        <v>2.3624363819891094</v>
      </c>
      <c r="AP54" s="333">
        <v>2.5739978490329105</v>
      </c>
      <c r="AQ54" s="332">
        <v>1.8570395440511411</v>
      </c>
      <c r="AR54" s="340">
        <v>2.7585778801126235</v>
      </c>
      <c r="AS54" s="339">
        <v>2.5723927293593012</v>
      </c>
      <c r="AT54" s="340">
        <v>2.810238576770038</v>
      </c>
      <c r="AU54" s="339">
        <v>2.5903706517960816</v>
      </c>
      <c r="AV54" s="340">
        <v>2.5752857283721169</v>
      </c>
      <c r="AW54" s="339">
        <v>2.6422379912401261</v>
      </c>
      <c r="AX54" s="340">
        <v>2.5722894079659864</v>
      </c>
      <c r="AY54" s="339">
        <v>2.5138094993497933</v>
      </c>
      <c r="AZ54" s="340">
        <v>2.4337354195308007</v>
      </c>
      <c r="BA54" s="332">
        <v>2.1038612556022422</v>
      </c>
      <c r="BB54" s="333">
        <v>3.4907642062227149</v>
      </c>
      <c r="BC54" s="15"/>
      <c r="BD54" s="151"/>
      <c r="BE54" s="151"/>
      <c r="BF54" s="151"/>
      <c r="BG54" s="151"/>
      <c r="BH54" s="151"/>
      <c r="BI54" s="151"/>
      <c r="BJ54" s="266">
        <f t="shared" si="6"/>
        <v>2.4107139953136594</v>
      </c>
      <c r="BK54" s="266">
        <f t="shared" si="7"/>
        <v>2.6257373381775695</v>
      </c>
      <c r="BL54" s="266">
        <f t="shared" si="8"/>
        <v>2.5020856071478801</v>
      </c>
      <c r="BM54" s="266">
        <f t="shared" si="9"/>
        <v>2.7252582977223176</v>
      </c>
      <c r="BN54" s="266">
        <f t="shared" si="10"/>
        <v>2.5659488095903566</v>
      </c>
      <c r="BO54" s="266"/>
      <c r="BP54" s="266">
        <f t="shared" si="11"/>
        <v>2.542221404256626</v>
      </c>
      <c r="BQ54" s="292">
        <f t="shared" si="12"/>
        <v>2.4107139953136594</v>
      </c>
      <c r="BR54" s="292">
        <f t="shared" si="13"/>
        <v>2.6146221200722688</v>
      </c>
      <c r="BS54" s="292">
        <f t="shared" si="14"/>
        <v>2.5265079205323797</v>
      </c>
      <c r="BT54" s="292">
        <f t="shared" si="15"/>
        <v>2.4075432483938313</v>
      </c>
      <c r="BU54" s="292">
        <f t="shared" si="16"/>
        <v>2.49533315247945</v>
      </c>
      <c r="BV54" s="292">
        <f t="shared" si="17"/>
        <v>2.5487773600183106</v>
      </c>
      <c r="BW54" s="169"/>
      <c r="BX54" s="148">
        <v>68.361716430107535</v>
      </c>
      <c r="BY54" s="165">
        <v>62.157001505376343</v>
      </c>
      <c r="BZ54" s="165">
        <v>60.292813870967741</v>
      </c>
      <c r="CA54" s="165">
        <v>66.950812510752684</v>
      </c>
      <c r="CB54" s="165">
        <v>58.69303022903226</v>
      </c>
      <c r="CC54" s="165">
        <v>67.623118494623654</v>
      </c>
      <c r="CD54" s="165">
        <v>64.790380537634405</v>
      </c>
      <c r="CE54" s="165">
        <v>59.346944873118282</v>
      </c>
      <c r="CF54" s="165">
        <v>60.296786451612903</v>
      </c>
      <c r="CG54"/>
      <c r="CH54"/>
      <c r="CI54"/>
      <c r="CJ54"/>
      <c r="CK54"/>
      <c r="CL54"/>
      <c r="CM54"/>
      <c r="CN54"/>
      <c r="CO54" s="171">
        <f t="shared" si="25"/>
        <v>2022</v>
      </c>
      <c r="CP54" s="173">
        <f t="shared" si="26"/>
        <v>44835</v>
      </c>
      <c r="CQ54" s="272">
        <f t="shared" si="27"/>
        <v>2.4275465606405233</v>
      </c>
      <c r="CR54" s="272">
        <f t="shared" si="28"/>
        <v>2.4075432483938313</v>
      </c>
      <c r="CS54" s="272">
        <f t="shared" si="95"/>
        <v>2.5366468235030784</v>
      </c>
      <c r="CT54" s="272">
        <f t="shared" si="95"/>
        <v>2.50535346616036</v>
      </c>
      <c r="CU54" s="272">
        <f t="shared" si="95"/>
        <v>2.5366468235030784</v>
      </c>
      <c r="CV54" s="272">
        <f t="shared" si="30"/>
        <v>2.4636664870572824</v>
      </c>
      <c r="CW54" s="272">
        <f t="shared" si="31"/>
        <v>2.5324413419227705</v>
      </c>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39"/>
      <c r="EV54" s="139"/>
      <c r="EW54" s="139"/>
      <c r="EX54" s="139"/>
      <c r="EY54" s="139"/>
      <c r="EZ54" s="139"/>
      <c r="FA54" s="139"/>
      <c r="FB54" s="162"/>
      <c r="FC54" s="162"/>
      <c r="FD54" s="162"/>
      <c r="FE54" s="162"/>
      <c r="FF54" s="162"/>
      <c r="FG54" s="162"/>
      <c r="FH54" s="162"/>
      <c r="FI54" s="139"/>
      <c r="FJ54" s="139"/>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39"/>
      <c r="GH54" s="139"/>
      <c r="GI54" s="162"/>
      <c r="GJ54" s="162"/>
      <c r="GK54" s="162"/>
      <c r="GL54" s="162"/>
      <c r="GM54" s="162"/>
    </row>
    <row r="55" spans="1:195" s="138" customFormat="1" x14ac:dyDescent="0.2">
      <c r="A55" s="139"/>
      <c r="B55" s="193">
        <f t="shared" si="147"/>
        <v>44866</v>
      </c>
      <c r="C55" s="193">
        <f t="shared" si="148"/>
        <v>44895</v>
      </c>
      <c r="D55" s="191">
        <f t="shared" si="149"/>
        <v>44866</v>
      </c>
      <c r="E55" s="325">
        <v>76.556700000000006</v>
      </c>
      <c r="F55" s="329">
        <v>61.652423900000002</v>
      </c>
      <c r="G55" s="327">
        <v>64.77337</v>
      </c>
      <c r="H55" s="328">
        <v>60.408496900000003</v>
      </c>
      <c r="I55" s="325">
        <v>68.302959999999999</v>
      </c>
      <c r="J55" s="329">
        <v>53.736069999999998</v>
      </c>
      <c r="K55" s="327">
        <v>69.918400000000005</v>
      </c>
      <c r="L55" s="328">
        <v>65.787660000000002</v>
      </c>
      <c r="M55" s="325">
        <v>70.524540000000002</v>
      </c>
      <c r="N55" s="329">
        <v>65.879639999999995</v>
      </c>
      <c r="O55" s="337">
        <f>G55+Sheet1!D49</f>
        <v>62.77337</v>
      </c>
      <c r="P55" s="338">
        <f>H55+Sheet1!E49</f>
        <v>58.408496900000003</v>
      </c>
      <c r="Q55" s="325">
        <v>61.379399999999997</v>
      </c>
      <c r="R55" s="329">
        <v>55.225864399999999</v>
      </c>
      <c r="S55" s="4">
        <v>33.418709999999997</v>
      </c>
      <c r="T55" s="5">
        <v>28.270869999999999</v>
      </c>
      <c r="U55" s="2">
        <v>34.168709999999997</v>
      </c>
      <c r="V55" s="3">
        <v>31.020869999999999</v>
      </c>
      <c r="W55" s="4">
        <v>34.757980000000003</v>
      </c>
      <c r="X55" s="5">
        <v>28.430409999999998</v>
      </c>
      <c r="Y55" s="2">
        <v>33.918709999999997</v>
      </c>
      <c r="Z55" s="3">
        <v>32.770870000000002</v>
      </c>
      <c r="AA55" s="327">
        <v>61.718162499999998</v>
      </c>
      <c r="AB55" s="328">
        <v>57.471427900000002</v>
      </c>
      <c r="AC55" s="2">
        <v>33.918709999999997</v>
      </c>
      <c r="AD55" s="73">
        <v>31.270869999999999</v>
      </c>
      <c r="AE55" s="337">
        <f>I55+Sheet1!B49</f>
        <v>71.405709999999999</v>
      </c>
      <c r="AF55" s="341">
        <f>J55+Sheet1!C49</f>
        <v>57.735469999999999</v>
      </c>
      <c r="AG55" s="330">
        <v>2.7738059012409448</v>
      </c>
      <c r="AH55" s="331">
        <v>2.9618605386132124</v>
      </c>
      <c r="AI55" s="330">
        <v>2.526984189689844</v>
      </c>
      <c r="AJ55" s="331">
        <v>2.7738059012409448</v>
      </c>
      <c r="AK55" s="339">
        <v>2.7588447043626227</v>
      </c>
      <c r="AL55" s="340">
        <v>2.8869125496410613</v>
      </c>
      <c r="AM55" s="339">
        <v>2.4097501105351031</v>
      </c>
      <c r="AN55" s="331">
        <v>2.8678332199270784</v>
      </c>
      <c r="AO55" s="332">
        <v>2.5387376045256107</v>
      </c>
      <c r="AP55" s="333">
        <v>3.0088741979562794</v>
      </c>
      <c r="AQ55" s="332">
        <v>2.0921078407664755</v>
      </c>
      <c r="AR55" s="340">
        <v>3.0305400396729549</v>
      </c>
      <c r="AS55" s="339">
        <v>2.8450211983817586</v>
      </c>
      <c r="AT55" s="340">
        <v>3.0804106959340283</v>
      </c>
      <c r="AU55" s="339">
        <v>2.864769978261144</v>
      </c>
      <c r="AV55" s="340">
        <v>2.8463178354445464</v>
      </c>
      <c r="AW55" s="339">
        <v>3.3037314946711192</v>
      </c>
      <c r="AX55" s="340">
        <v>2.8448217157567139</v>
      </c>
      <c r="AY55" s="339">
        <v>2.7837800324931594</v>
      </c>
      <c r="AZ55" s="340">
        <v>2.6030487742030268</v>
      </c>
      <c r="BA55" s="332">
        <v>2.2801624781387426</v>
      </c>
      <c r="BB55" s="333">
        <v>3.6082983545803815</v>
      </c>
      <c r="BC55" s="15"/>
      <c r="BD55" s="151"/>
      <c r="BE55" s="151"/>
      <c r="BF55" s="151"/>
      <c r="BG55" s="151"/>
      <c r="BH55" s="151"/>
      <c r="BI55" s="151"/>
      <c r="BJ55" s="266">
        <f t="shared" si="6"/>
        <v>2.5899001143669178</v>
      </c>
      <c r="BK55" s="266">
        <f t="shared" si="7"/>
        <v>3.0677297651756068</v>
      </c>
      <c r="BL55" s="266">
        <f t="shared" si="8"/>
        <v>2.6880628492932446</v>
      </c>
      <c r="BM55" s="266">
        <f t="shared" si="9"/>
        <v>3.1840021616808829</v>
      </c>
      <c r="BN55" s="266">
        <f t="shared" si="10"/>
        <v>2.8824237226291629</v>
      </c>
      <c r="BO55" s="266"/>
      <c r="BP55" s="266">
        <f t="shared" si="11"/>
        <v>2.816304889223304</v>
      </c>
      <c r="BQ55" s="292">
        <f t="shared" si="12"/>
        <v>2.5899001143669178</v>
      </c>
      <c r="BR55" s="292">
        <f t="shared" si="13"/>
        <v>2.9657949574773652</v>
      </c>
      <c r="BS55" s="292">
        <f t="shared" si="14"/>
        <v>2.8011358768758217</v>
      </c>
      <c r="BT55" s="292">
        <f t="shared" si="15"/>
        <v>2.4430992979374717</v>
      </c>
      <c r="BU55" s="292">
        <f t="shared" si="16"/>
        <v>2.7667489334629858</v>
      </c>
      <c r="BV55" s="292">
        <f t="shared" si="17"/>
        <v>2.819105901240945</v>
      </c>
      <c r="BW55" s="169"/>
      <c r="BX55" s="148">
        <v>69.921093026213597</v>
      </c>
      <c r="BY55" s="165">
        <v>62.830063113592232</v>
      </c>
      <c r="BZ55" s="165">
        <v>61.817562371705961</v>
      </c>
      <c r="CA55" s="165">
        <v>68.456560943134534</v>
      </c>
      <c r="CB55" s="165">
        <v>58.639753775866843</v>
      </c>
      <c r="CC55" s="165">
        <v>68.079332676837737</v>
      </c>
      <c r="CD55" s="165">
        <v>65.319514382801671</v>
      </c>
      <c r="CE55" s="165">
        <v>59.827452643411931</v>
      </c>
      <c r="CF55" s="165">
        <v>60.830063113592232</v>
      </c>
      <c r="CG55"/>
      <c r="CH55"/>
      <c r="CI55"/>
      <c r="CJ55"/>
      <c r="CK55"/>
      <c r="CL55"/>
      <c r="CM55"/>
      <c r="CN55"/>
      <c r="CO55" s="171">
        <f t="shared" si="25"/>
        <v>2022</v>
      </c>
      <c r="CP55" s="173">
        <f t="shared" si="26"/>
        <v>44866</v>
      </c>
      <c r="CQ55" s="272">
        <f t="shared" si="27"/>
        <v>2.608127552688563</v>
      </c>
      <c r="CR55" s="272">
        <f t="shared" si="28"/>
        <v>2.4430992979374717</v>
      </c>
      <c r="CS55" s="272">
        <f t="shared" si="95"/>
        <v>2.8112747798465203</v>
      </c>
      <c r="CT55" s="272">
        <f t="shared" si="95"/>
        <v>2.7767692471438958</v>
      </c>
      <c r="CU55" s="272">
        <f t="shared" si="95"/>
        <v>2.8112747798465203</v>
      </c>
      <c r="CV55" s="272">
        <f t="shared" si="30"/>
        <v>2.4998671208051659</v>
      </c>
      <c r="CW55" s="272">
        <f t="shared" si="31"/>
        <v>2.8039645854167787</v>
      </c>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39"/>
      <c r="EV55" s="139"/>
      <c r="EW55" s="139"/>
      <c r="EX55" s="139"/>
      <c r="EY55" s="139"/>
      <c r="EZ55" s="139"/>
      <c r="FA55" s="139"/>
      <c r="FB55" s="162"/>
      <c r="FC55" s="162"/>
      <c r="FD55" s="162"/>
      <c r="FE55" s="162"/>
      <c r="FF55" s="162"/>
      <c r="FG55" s="162"/>
      <c r="FH55" s="162"/>
      <c r="FI55" s="139"/>
      <c r="FJ55" s="139"/>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39"/>
      <c r="GH55" s="139"/>
      <c r="GI55" s="162"/>
      <c r="GJ55" s="162"/>
      <c r="GK55" s="162"/>
      <c r="GL55" s="162"/>
      <c r="GM55" s="162"/>
    </row>
    <row r="56" spans="1:195" s="138" customFormat="1" x14ac:dyDescent="0.2">
      <c r="A56" s="139"/>
      <c r="B56" s="193">
        <f t="shared" si="147"/>
        <v>44896</v>
      </c>
      <c r="C56" s="193">
        <f t="shared" si="148"/>
        <v>44926</v>
      </c>
      <c r="D56" s="191">
        <f t="shared" si="149"/>
        <v>44896</v>
      </c>
      <c r="E56" s="325">
        <v>75.370230000000006</v>
      </c>
      <c r="F56" s="329">
        <v>62.725132000000002</v>
      </c>
      <c r="G56" s="327">
        <v>67.421440000000004</v>
      </c>
      <c r="H56" s="328">
        <v>63.327896099999997</v>
      </c>
      <c r="I56" s="325">
        <v>67.211179999999999</v>
      </c>
      <c r="J56" s="329">
        <v>54.802417800000001</v>
      </c>
      <c r="K56" s="327">
        <v>67.473950000000002</v>
      </c>
      <c r="L56" s="328">
        <v>63.610999999999997</v>
      </c>
      <c r="M56" s="325">
        <v>69.184439999999995</v>
      </c>
      <c r="N56" s="329">
        <v>64.937150000000003</v>
      </c>
      <c r="O56" s="337">
        <f>G56+Sheet1!D50</f>
        <v>65.421440000000004</v>
      </c>
      <c r="P56" s="338">
        <f>H56+Sheet1!E50</f>
        <v>61.327896099999997</v>
      </c>
      <c r="Q56" s="325">
        <v>64.145584099999994</v>
      </c>
      <c r="R56" s="329">
        <v>57.786144299999997</v>
      </c>
      <c r="S56" s="4">
        <v>35.55048</v>
      </c>
      <c r="T56" s="5">
        <v>28.22775</v>
      </c>
      <c r="U56" s="2">
        <v>37.05048</v>
      </c>
      <c r="V56" s="3">
        <v>32.22775</v>
      </c>
      <c r="W56" s="4">
        <v>40.981430000000003</v>
      </c>
      <c r="X56" s="5">
        <v>32.461039999999997</v>
      </c>
      <c r="Y56" s="2">
        <v>36.55048</v>
      </c>
      <c r="Z56" s="3">
        <v>33.22775</v>
      </c>
      <c r="AA56" s="327">
        <v>64.639080000000007</v>
      </c>
      <c r="AB56" s="328">
        <v>60.654476199999998</v>
      </c>
      <c r="AC56" s="2">
        <v>39.05048</v>
      </c>
      <c r="AD56" s="73">
        <v>31.22775</v>
      </c>
      <c r="AE56" s="337">
        <f>I56+Sheet1!B50</f>
        <v>70.85378</v>
      </c>
      <c r="AF56" s="341">
        <f>J56+Sheet1!C50</f>
        <v>59.746917799999999</v>
      </c>
      <c r="AG56" s="330">
        <v>2.8913400495986119</v>
      </c>
      <c r="AH56" s="331">
        <v>3.3614766430292806</v>
      </c>
      <c r="AI56" s="330">
        <v>2.7032854122263443</v>
      </c>
      <c r="AJ56" s="331">
        <v>3.0676412721351127</v>
      </c>
      <c r="AK56" s="339">
        <v>3.0533243402489809</v>
      </c>
      <c r="AL56" s="340">
        <v>3.1816040499487195</v>
      </c>
      <c r="AM56" s="339">
        <v>2.6858564218382726</v>
      </c>
      <c r="AN56" s="331">
        <v>3.0676412721351127</v>
      </c>
      <c r="AO56" s="332">
        <v>2.9030934644343791</v>
      </c>
      <c r="AP56" s="333">
        <v>3.2909561540146801</v>
      </c>
      <c r="AQ56" s="332">
        <v>2.3271761374818096</v>
      </c>
      <c r="AR56" s="340">
        <v>3.325441492298054</v>
      </c>
      <c r="AS56" s="339">
        <v>3.1411348558172545</v>
      </c>
      <c r="AT56" s="340">
        <v>3.3731645985851593</v>
      </c>
      <c r="AU56" s="339">
        <v>3.1629920384967485</v>
      </c>
      <c r="AV56" s="340">
        <v>3.1407530709669578</v>
      </c>
      <c r="AW56" s="339">
        <v>3.7578128352592262</v>
      </c>
      <c r="AX56" s="340">
        <v>3.1408485171795322</v>
      </c>
      <c r="AY56" s="339">
        <v>3.0771858933925338</v>
      </c>
      <c r="AZ56" s="340">
        <v>2.6739256452664959</v>
      </c>
      <c r="BA56" s="332">
        <v>2.597504678704444</v>
      </c>
      <c r="BB56" s="333">
        <v>3.7140790881022823</v>
      </c>
      <c r="BC56" s="15"/>
      <c r="BD56" s="151"/>
      <c r="BE56" s="151"/>
      <c r="BF56" s="151"/>
      <c r="BG56" s="151"/>
      <c r="BH56" s="151"/>
      <c r="BI56" s="151"/>
      <c r="BJ56" s="266">
        <f t="shared" si="6"/>
        <v>2.9602180937436517</v>
      </c>
      <c r="BK56" s="266">
        <f t="shared" si="7"/>
        <v>3.3544275556608194</v>
      </c>
      <c r="BL56" s="266">
        <f t="shared" si="8"/>
        <v>3.0724158163936646</v>
      </c>
      <c r="BM56" s="266">
        <f t="shared" si="9"/>
        <v>3.4815657491134653</v>
      </c>
      <c r="BN56" s="266">
        <f t="shared" si="10"/>
        <v>3.2171568037279004</v>
      </c>
      <c r="BO56" s="266"/>
      <c r="BP56" s="266">
        <f t="shared" si="11"/>
        <v>3.1142217207088239</v>
      </c>
      <c r="BQ56" s="292">
        <f t="shared" si="12"/>
        <v>2.9602180937436517</v>
      </c>
      <c r="BR56" s="292">
        <f t="shared" si="13"/>
        <v>3.1716548966458706</v>
      </c>
      <c r="BS56" s="292">
        <f t="shared" si="14"/>
        <v>3.0997059223856644</v>
      </c>
      <c r="BT56" s="292">
        <f t="shared" si="15"/>
        <v>2.7202309965254163</v>
      </c>
      <c r="BU56" s="292">
        <f t="shared" si="16"/>
        <v>3.0618267658851219</v>
      </c>
      <c r="BV56" s="292">
        <f t="shared" si="17"/>
        <v>3.1129412721351128</v>
      </c>
      <c r="BW56" s="169"/>
      <c r="BX56" s="148">
        <v>69.795509376344086</v>
      </c>
      <c r="BY56" s="165">
        <v>65.61675935591397</v>
      </c>
      <c r="BZ56" s="165">
        <v>61.740650427956986</v>
      </c>
      <c r="CA56" s="165">
        <v>67.311978817204306</v>
      </c>
      <c r="CB56" s="165">
        <v>61.34196010215053</v>
      </c>
      <c r="CC56" s="165">
        <v>65.770929032258053</v>
      </c>
      <c r="CD56" s="165">
        <v>65.957206341935475</v>
      </c>
      <c r="CE56" s="165">
        <v>62.882426711827954</v>
      </c>
      <c r="CF56" s="165">
        <v>63.616759355913977</v>
      </c>
      <c r="CG56"/>
      <c r="CH56"/>
      <c r="CI56"/>
      <c r="CJ56"/>
      <c r="CK56"/>
      <c r="CL56"/>
      <c r="CM56"/>
      <c r="CN56"/>
      <c r="CO56" s="171">
        <f t="shared" si="25"/>
        <v>2022</v>
      </c>
      <c r="CP56" s="173">
        <f t="shared" si="26"/>
        <v>44896</v>
      </c>
      <c r="CQ56" s="272">
        <f t="shared" si="27"/>
        <v>2.7887085447366018</v>
      </c>
      <c r="CR56" s="272">
        <f t="shared" si="28"/>
        <v>2.7202309965254163</v>
      </c>
      <c r="CS56" s="272">
        <f t="shared" si="95"/>
        <v>3.1098448253563635</v>
      </c>
      <c r="CT56" s="272">
        <f t="shared" si="95"/>
        <v>3.0718470795660315</v>
      </c>
      <c r="CU56" s="272">
        <f t="shared" si="95"/>
        <v>3.1098448253563635</v>
      </c>
      <c r="CV56" s="272">
        <f t="shared" si="30"/>
        <v>2.7820228509629175</v>
      </c>
      <c r="CW56" s="272">
        <f t="shared" si="31"/>
        <v>3.0990985457363527</v>
      </c>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39"/>
      <c r="EV56" s="139"/>
      <c r="EW56" s="139"/>
      <c r="EX56" s="139"/>
      <c r="EY56" s="139"/>
      <c r="EZ56" s="139"/>
      <c r="FA56" s="139"/>
      <c r="FB56" s="162"/>
      <c r="FC56" s="162"/>
      <c r="FD56" s="162"/>
      <c r="FE56" s="162"/>
      <c r="FF56" s="162"/>
      <c r="FG56" s="162"/>
      <c r="FH56" s="162"/>
      <c r="FI56" s="139"/>
      <c r="FJ56" s="139"/>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39"/>
      <c r="GH56" s="139"/>
      <c r="GI56" s="162"/>
      <c r="GJ56" s="162"/>
      <c r="GK56" s="162"/>
      <c r="GL56" s="162"/>
      <c r="GM56" s="162"/>
    </row>
    <row r="57" spans="1:195" s="138" customFormat="1" x14ac:dyDescent="0.2">
      <c r="A57" s="315"/>
      <c r="B57" s="317">
        <f t="shared" si="147"/>
        <v>44927</v>
      </c>
      <c r="C57" s="317">
        <f t="shared" si="148"/>
        <v>44957</v>
      </c>
      <c r="D57" s="318">
        <f t="shared" si="149"/>
        <v>44927</v>
      </c>
      <c r="E57" s="325">
        <v>76.017330000000001</v>
      </c>
      <c r="F57" s="329">
        <v>61.120420000000003</v>
      </c>
      <c r="G57" s="327">
        <v>69.157234200000005</v>
      </c>
      <c r="H57" s="328">
        <v>65.384895299999997</v>
      </c>
      <c r="I57" s="325">
        <v>67.661439999999999</v>
      </c>
      <c r="J57" s="329">
        <v>52.746099999999998</v>
      </c>
      <c r="K57" s="327">
        <v>68.225020000000001</v>
      </c>
      <c r="L57" s="328">
        <v>65.38194</v>
      </c>
      <c r="M57" s="325">
        <v>69.380874599999999</v>
      </c>
      <c r="N57" s="329">
        <v>65.702340000000007</v>
      </c>
      <c r="O57" s="337">
        <f>G57+Sheet1!D51</f>
        <v>67.157234200000005</v>
      </c>
      <c r="P57" s="338">
        <f>H57+Sheet1!E51</f>
        <v>63.384895299999997</v>
      </c>
      <c r="Q57" s="325">
        <v>65.913864099999998</v>
      </c>
      <c r="R57" s="329">
        <v>59.035553</v>
      </c>
      <c r="S57" s="4">
        <v>34.501449999999998</v>
      </c>
      <c r="T57" s="5">
        <v>31.149249999999999</v>
      </c>
      <c r="U57" s="2">
        <v>36.001449999999998</v>
      </c>
      <c r="V57" s="3">
        <v>35.149250000000002</v>
      </c>
      <c r="W57" s="4">
        <v>40.601999999999997</v>
      </c>
      <c r="X57" s="5">
        <v>30.13775</v>
      </c>
      <c r="Y57" s="2">
        <v>37.501449999999998</v>
      </c>
      <c r="Z57" s="3">
        <v>36.899250000000002</v>
      </c>
      <c r="AA57" s="327">
        <v>66.29007</v>
      </c>
      <c r="AB57" s="328">
        <v>61.713657400000002</v>
      </c>
      <c r="AC57" s="2">
        <v>36.501449999999998</v>
      </c>
      <c r="AD57" s="73">
        <v>33.149250000000002</v>
      </c>
      <c r="AE57" s="337">
        <f>I57+Sheet1!B51</f>
        <v>69.510989999999993</v>
      </c>
      <c r="AF57" s="341">
        <f>J57+Sheet1!C51</f>
        <v>56.717699999999994</v>
      </c>
      <c r="AG57" s="330">
        <v>3.0120593733767715</v>
      </c>
      <c r="AH57" s="331">
        <v>3.4320676525328948</v>
      </c>
      <c r="AI57" s="330">
        <v>2.8200555886196867</v>
      </c>
      <c r="AJ57" s="331">
        <v>3.0600603195660425</v>
      </c>
      <c r="AK57" s="339">
        <v>3.0459932325928616</v>
      </c>
      <c r="AL57" s="340">
        <v>3.1726907959313149</v>
      </c>
      <c r="AM57" s="339">
        <v>2.7060386307409794</v>
      </c>
      <c r="AN57" s="331">
        <v>3.0840607926606785</v>
      </c>
      <c r="AO57" s="332">
        <v>2.8680565348089582</v>
      </c>
      <c r="AP57" s="333">
        <v>3.192062921586539</v>
      </c>
      <c r="AQ57" s="332">
        <v>2.268044707443067</v>
      </c>
      <c r="AR57" s="340">
        <v>3.3147683743604457</v>
      </c>
      <c r="AS57" s="339">
        <v>3.1328340495073008</v>
      </c>
      <c r="AT57" s="340">
        <v>3.3616586642710504</v>
      </c>
      <c r="AU57" s="339">
        <v>3.154591144025821</v>
      </c>
      <c r="AV57" s="340">
        <v>3.1323651466081945</v>
      </c>
      <c r="AW57" s="339">
        <v>3.6140222045699226</v>
      </c>
      <c r="AX57" s="340">
        <v>3.1326464883476581</v>
      </c>
      <c r="AY57" s="339">
        <v>3.0694383775481637</v>
      </c>
      <c r="AZ57" s="340">
        <v>2.7951301815711282</v>
      </c>
      <c r="BA57" s="332">
        <v>2.652052276957237</v>
      </c>
      <c r="BB57" s="333">
        <v>3.6720723834792515</v>
      </c>
      <c r="BC57" s="15"/>
      <c r="BD57" s="151"/>
      <c r="BE57" s="151"/>
      <c r="BF57" s="151"/>
      <c r="BG57" s="151"/>
      <c r="BH57" s="151"/>
      <c r="BI57" s="151"/>
      <c r="BJ57" s="266">
        <f t="shared" si="6"/>
        <v>2.9246078390171339</v>
      </c>
      <c r="BK57" s="266">
        <f t="shared" si="7"/>
        <v>3.2539160886132117</v>
      </c>
      <c r="BL57" s="266">
        <f t="shared" si="8"/>
        <v>3.0354559391379752</v>
      </c>
      <c r="BM57" s="266">
        <f t="shared" si="9"/>
        <v>3.3772449147527257</v>
      </c>
      <c r="BN57" s="266">
        <f t="shared" si="10"/>
        <v>3.1478061953802619</v>
      </c>
      <c r="BO57" s="266"/>
      <c r="BP57" s="266">
        <f t="shared" si="11"/>
        <v>3.1065354664564966</v>
      </c>
      <c r="BQ57" s="292">
        <f t="shared" si="12"/>
        <v>2.9246078390171339</v>
      </c>
      <c r="BR57" s="292">
        <f t="shared" si="13"/>
        <v>3.1885717398822466</v>
      </c>
      <c r="BS57" s="292">
        <f t="shared" si="14"/>
        <v>3.0922729834663505</v>
      </c>
      <c r="BT57" s="292">
        <f t="shared" si="15"/>
        <v>2.7404881569215891</v>
      </c>
      <c r="BU57" s="292">
        <f t="shared" si="16"/>
        <v>3.0544807660508382</v>
      </c>
      <c r="BV57" s="292">
        <f t="shared" si="17"/>
        <v>3.1053603195660426</v>
      </c>
      <c r="BW57" s="169"/>
      <c r="BX57" s="148">
        <v>69.12951139784947</v>
      </c>
      <c r="BY57" s="165">
        <v>67.413034493548381</v>
      </c>
      <c r="BZ57" s="165">
        <v>60.76509999999999</v>
      </c>
      <c r="CA57" s="165">
        <v>67.680046774193556</v>
      </c>
      <c r="CB57" s="165">
        <v>62.733569720430097</v>
      </c>
      <c r="CC57" s="165">
        <v>66.910477634408608</v>
      </c>
      <c r="CD57" s="165">
        <v>63.595812903225792</v>
      </c>
      <c r="CE57" s="165">
        <v>64.174094281720429</v>
      </c>
      <c r="CF57" s="165">
        <v>65.413034493548381</v>
      </c>
      <c r="CG57"/>
      <c r="CH57"/>
      <c r="CI57"/>
      <c r="CJ57"/>
      <c r="CK57"/>
      <c r="CL57"/>
      <c r="CM57"/>
      <c r="CN57"/>
      <c r="CO57" s="171">
        <f t="shared" si="25"/>
        <v>2023</v>
      </c>
      <c r="CP57" s="173">
        <f t="shared" si="26"/>
        <v>44927</v>
      </c>
      <c r="CQ57" s="272">
        <f t="shared" si="27"/>
        <v>2.90831335513642</v>
      </c>
      <c r="CR57" s="272">
        <f t="shared" si="28"/>
        <v>2.7404881569215891</v>
      </c>
      <c r="CS57" s="272">
        <f t="shared" si="95"/>
        <v>3.1024118864370496</v>
      </c>
      <c r="CT57" s="272">
        <f t="shared" si="95"/>
        <v>3.0645010797317482</v>
      </c>
      <c r="CU57" s="272">
        <f t="shared" si="95"/>
        <v>3.1024118864370496</v>
      </c>
      <c r="CV57" s="272">
        <f t="shared" si="30"/>
        <v>2.8026472469148334</v>
      </c>
      <c r="CW57" s="272">
        <f t="shared" si="31"/>
        <v>3.0914840895601068</v>
      </c>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39"/>
      <c r="EV57" s="139"/>
      <c r="EW57" s="139"/>
      <c r="EX57" s="139"/>
      <c r="EY57" s="139"/>
      <c r="EZ57" s="139"/>
      <c r="FA57" s="139"/>
      <c r="FB57" s="162"/>
      <c r="FC57" s="162"/>
      <c r="FD57" s="162"/>
      <c r="FE57" s="162"/>
      <c r="FF57" s="162"/>
      <c r="FG57" s="162"/>
      <c r="FH57" s="162"/>
      <c r="FI57" s="139"/>
      <c r="FJ57" s="139"/>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39"/>
      <c r="GH57" s="139"/>
      <c r="GI57" s="162"/>
      <c r="GJ57" s="162"/>
      <c r="GK57" s="162"/>
      <c r="GL57" s="162"/>
      <c r="GM57" s="162"/>
    </row>
    <row r="58" spans="1:195" s="138" customFormat="1" x14ac:dyDescent="0.2">
      <c r="A58" s="139"/>
      <c r="B58" s="193">
        <f t="shared" si="147"/>
        <v>44958</v>
      </c>
      <c r="C58" s="193">
        <f t="shared" si="148"/>
        <v>44985</v>
      </c>
      <c r="D58" s="191">
        <f t="shared" si="149"/>
        <v>44958</v>
      </c>
      <c r="E58" s="325">
        <v>73.259230000000002</v>
      </c>
      <c r="F58" s="329">
        <v>62.285102799999997</v>
      </c>
      <c r="G58" s="327">
        <v>66.620130000000003</v>
      </c>
      <c r="H58" s="328">
        <v>62.367984800000002</v>
      </c>
      <c r="I58" s="325">
        <v>65.023780000000002</v>
      </c>
      <c r="J58" s="329">
        <v>53.927787799999997</v>
      </c>
      <c r="K58" s="327">
        <v>65.425210000000007</v>
      </c>
      <c r="L58" s="328">
        <v>63.595424700000002</v>
      </c>
      <c r="M58" s="325">
        <v>66.125640000000004</v>
      </c>
      <c r="N58" s="329">
        <v>63.760128000000002</v>
      </c>
      <c r="O58" s="337">
        <f>G58+Sheet1!D52</f>
        <v>65.120130000000003</v>
      </c>
      <c r="P58" s="338">
        <f>H58+Sheet1!E52</f>
        <v>59.867984800000002</v>
      </c>
      <c r="Q58" s="325">
        <v>62.587560000000003</v>
      </c>
      <c r="R58" s="329">
        <v>56.1187057</v>
      </c>
      <c r="S58" s="4">
        <v>34.800800000000002</v>
      </c>
      <c r="T58" s="5">
        <v>29.402899999999999</v>
      </c>
      <c r="U58" s="2">
        <v>35.300800000000002</v>
      </c>
      <c r="V58" s="3">
        <v>32.152900000000002</v>
      </c>
      <c r="W58" s="4">
        <v>35.203650000000003</v>
      </c>
      <c r="X58" s="5">
        <v>26.9877</v>
      </c>
      <c r="Y58" s="2">
        <v>36.800800000000002</v>
      </c>
      <c r="Z58" s="3">
        <v>34.152900000000002</v>
      </c>
      <c r="AA58" s="327">
        <v>63.464874299999998</v>
      </c>
      <c r="AB58" s="328">
        <v>58.890644100000003</v>
      </c>
      <c r="AC58" s="2">
        <v>35.800800000000002</v>
      </c>
      <c r="AD58" s="73">
        <v>30.402899999999999</v>
      </c>
      <c r="AE58" s="337">
        <f>I58+Sheet1!B52</f>
        <v>68.72278</v>
      </c>
      <c r="AF58" s="341">
        <f>J58+Sheet1!C52</f>
        <v>59.052537799999996</v>
      </c>
      <c r="AG58" s="330">
        <v>2.8680565348089582</v>
      </c>
      <c r="AH58" s="331">
        <v>3.1800626850392208</v>
      </c>
      <c r="AI58" s="330">
        <v>2.6400520404099197</v>
      </c>
      <c r="AJ58" s="331">
        <v>2.85605629826164</v>
      </c>
      <c r="AK58" s="339">
        <v>2.8425055013380516</v>
      </c>
      <c r="AL58" s="340">
        <v>2.9631979326041451</v>
      </c>
      <c r="AM58" s="339">
        <v>2.5489049013269702</v>
      </c>
      <c r="AN58" s="331">
        <v>2.85605629826164</v>
      </c>
      <c r="AO58" s="332">
        <v>2.6880529865991907</v>
      </c>
      <c r="AP58" s="333">
        <v>2.7480541693357798</v>
      </c>
      <c r="AQ58" s="332">
        <v>2.1840430516118423</v>
      </c>
      <c r="AR58" s="340">
        <v>3.0987059018400287</v>
      </c>
      <c r="AS58" s="339">
        <v>2.9249846852796257</v>
      </c>
      <c r="AT58" s="340">
        <v>3.143875224918657</v>
      </c>
      <c r="AU58" s="339">
        <v>2.9453108806650086</v>
      </c>
      <c r="AV58" s="340">
        <v>2.9248943466334687</v>
      </c>
      <c r="AW58" s="339">
        <v>3.2615864808615602</v>
      </c>
      <c r="AX58" s="340">
        <v>2.9248040079873112</v>
      </c>
      <c r="AY58" s="339">
        <v>2.8650901628773653</v>
      </c>
      <c r="AZ58" s="340">
        <v>2.6211758182527749</v>
      </c>
      <c r="BA58" s="332">
        <v>2.4840489652947877</v>
      </c>
      <c r="BB58" s="333">
        <v>3.4560681256275307</v>
      </c>
      <c r="BC58" s="15"/>
      <c r="BD58" s="151"/>
      <c r="BE58" s="151"/>
      <c r="BF58" s="151"/>
      <c r="BG58" s="151"/>
      <c r="BH58" s="151"/>
      <c r="BI58" s="151"/>
      <c r="BJ58" s="266">
        <f t="shared" si="6"/>
        <v>2.7416588114637572</v>
      </c>
      <c r="BK58" s="266">
        <f t="shared" si="7"/>
        <v>2.802641820648216</v>
      </c>
      <c r="BL58" s="266">
        <f t="shared" si="8"/>
        <v>2.8455731749075586</v>
      </c>
      <c r="BM58" s="266">
        <f t="shared" si="9"/>
        <v>2.9088674296510306</v>
      </c>
      <c r="BN58" s="266">
        <f t="shared" si="10"/>
        <v>2.8246853091676405</v>
      </c>
      <c r="BO58" s="266"/>
      <c r="BP58" s="266">
        <f t="shared" si="11"/>
        <v>2.8996977686927305</v>
      </c>
      <c r="BQ58" s="292">
        <f t="shared" si="12"/>
        <v>2.7416588114637572</v>
      </c>
      <c r="BR58" s="292">
        <f t="shared" si="13"/>
        <v>2.9536613304746098</v>
      </c>
      <c r="BS58" s="292">
        <f t="shared" si="14"/>
        <v>2.8859587471743402</v>
      </c>
      <c r="BT58" s="292">
        <f t="shared" si="15"/>
        <v>2.5827708735591388</v>
      </c>
      <c r="BU58" s="292">
        <f t="shared" si="16"/>
        <v>2.8505796763118552</v>
      </c>
      <c r="BV58" s="292">
        <f t="shared" si="17"/>
        <v>2.9013562982616401</v>
      </c>
      <c r="BW58" s="169"/>
      <c r="BX58" s="148">
        <v>68.55603262857143</v>
      </c>
      <c r="BY58" s="165">
        <v>64.797782057142854</v>
      </c>
      <c r="BZ58" s="165">
        <v>60.268354771428577</v>
      </c>
      <c r="CA58" s="165">
        <v>65.111849142857139</v>
      </c>
      <c r="CB58" s="165">
        <v>59.815193871428576</v>
      </c>
      <c r="CC58" s="165">
        <v>64.641016300000004</v>
      </c>
      <c r="CD58" s="165">
        <v>64.57839048571428</v>
      </c>
      <c r="CE58" s="165">
        <v>61.504489928571431</v>
      </c>
      <c r="CF58" s="165">
        <v>62.86921062857143</v>
      </c>
      <c r="CG58"/>
      <c r="CH58"/>
      <c r="CI58"/>
      <c r="CJ58"/>
      <c r="CK58"/>
      <c r="CL58"/>
      <c r="CM58"/>
      <c r="CN58"/>
      <c r="CO58" s="171">
        <f t="shared" si="25"/>
        <v>2023</v>
      </c>
      <c r="CP58" s="173">
        <f t="shared" si="26"/>
        <v>44958</v>
      </c>
      <c r="CQ58" s="272">
        <f t="shared" si="27"/>
        <v>2.7239401622553721</v>
      </c>
      <c r="CR58" s="272">
        <f t="shared" si="28"/>
        <v>2.5827708735591388</v>
      </c>
      <c r="CS58" s="272">
        <f t="shared" si="95"/>
        <v>2.8960976501450388</v>
      </c>
      <c r="CT58" s="272">
        <f t="shared" si="95"/>
        <v>2.8605999899927648</v>
      </c>
      <c r="CU58" s="272">
        <f t="shared" si="95"/>
        <v>2.8960976501450388</v>
      </c>
      <c r="CV58" s="272">
        <f t="shared" si="30"/>
        <v>2.6420707575692548</v>
      </c>
      <c r="CW58" s="272">
        <f t="shared" si="31"/>
        <v>2.8865784835894335</v>
      </c>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39"/>
      <c r="EV58" s="139"/>
      <c r="EW58" s="139"/>
      <c r="EX58" s="139"/>
      <c r="EY58" s="139"/>
      <c r="EZ58" s="139"/>
      <c r="FA58" s="139"/>
      <c r="FB58" s="162"/>
      <c r="FC58" s="162"/>
      <c r="FD58" s="162"/>
      <c r="FE58" s="162"/>
      <c r="FF58" s="162"/>
      <c r="FG58" s="162"/>
      <c r="FH58" s="162"/>
      <c r="FI58" s="139"/>
      <c r="FJ58" s="139"/>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39"/>
      <c r="GH58" s="139"/>
      <c r="GI58" s="162"/>
      <c r="GJ58" s="162"/>
      <c r="GK58" s="162"/>
      <c r="GL58" s="162"/>
      <c r="GM58" s="162"/>
    </row>
    <row r="59" spans="1:195" s="138" customFormat="1" x14ac:dyDescent="0.2">
      <c r="A59" s="139"/>
      <c r="B59" s="193">
        <f t="shared" si="147"/>
        <v>44986</v>
      </c>
      <c r="C59" s="193">
        <f t="shared" si="148"/>
        <v>45016</v>
      </c>
      <c r="D59" s="191">
        <f t="shared" si="149"/>
        <v>44986</v>
      </c>
      <c r="E59" s="325">
        <v>61.972430000000003</v>
      </c>
      <c r="F59" s="329">
        <v>49.924694100000004</v>
      </c>
      <c r="G59" s="327">
        <v>60.474513999999999</v>
      </c>
      <c r="H59" s="328">
        <v>59.870552099999998</v>
      </c>
      <c r="I59" s="325">
        <v>53.7129555</v>
      </c>
      <c r="J59" s="329">
        <v>41.877986900000003</v>
      </c>
      <c r="K59" s="327">
        <v>60.133426700000001</v>
      </c>
      <c r="L59" s="328">
        <v>55.07</v>
      </c>
      <c r="M59" s="325">
        <v>55.375700000000002</v>
      </c>
      <c r="N59" s="329">
        <v>55.475418099999999</v>
      </c>
      <c r="O59" s="337">
        <f>G59+Sheet1!D53</f>
        <v>58.974513999999999</v>
      </c>
      <c r="P59" s="338">
        <f>H59+Sheet1!E53</f>
        <v>58.370552099999998</v>
      </c>
      <c r="Q59" s="325">
        <v>55.542769999999997</v>
      </c>
      <c r="R59" s="329">
        <v>52.726005600000001</v>
      </c>
      <c r="S59" s="4">
        <v>28.90485</v>
      </c>
      <c r="T59" s="5">
        <v>27.0518</v>
      </c>
      <c r="U59" s="2">
        <v>30.15485</v>
      </c>
      <c r="V59" s="3">
        <v>29.5518</v>
      </c>
      <c r="W59" s="4">
        <v>29.232849999999999</v>
      </c>
      <c r="X59" s="5">
        <v>22.7895</v>
      </c>
      <c r="Y59" s="2">
        <v>30.40485</v>
      </c>
      <c r="Z59" s="3">
        <v>31.8018</v>
      </c>
      <c r="AA59" s="327">
        <v>57.6294556</v>
      </c>
      <c r="AB59" s="328">
        <v>55.723247499999999</v>
      </c>
      <c r="AC59" s="2">
        <v>30.65485</v>
      </c>
      <c r="AD59" s="73">
        <v>29.0518</v>
      </c>
      <c r="AE59" s="337">
        <f>I59+Sheet1!B53</f>
        <v>56.859355499999999</v>
      </c>
      <c r="AF59" s="341">
        <f>J59+Sheet1!C53</f>
        <v>46.238486900000005</v>
      </c>
      <c r="AG59" s="330">
        <v>2.8800567713562755</v>
      </c>
      <c r="AH59" s="331">
        <v>2.9280577175455469</v>
      </c>
      <c r="AI59" s="330">
        <v>2.5800508576733301</v>
      </c>
      <c r="AJ59" s="331">
        <v>2.6280518038626015</v>
      </c>
      <c r="AK59" s="339">
        <v>2.6137377962162911</v>
      </c>
      <c r="AL59" s="340">
        <v>2.7358839947981406</v>
      </c>
      <c r="AM59" s="339">
        <v>2.3179149715258744</v>
      </c>
      <c r="AN59" s="331">
        <v>2.6880529865991907</v>
      </c>
      <c r="AO59" s="332">
        <v>2.4960492018421054</v>
      </c>
      <c r="AP59" s="333">
        <v>2.604051330767966</v>
      </c>
      <c r="AQ59" s="332">
        <v>2.0880411592332999</v>
      </c>
      <c r="AR59" s="340">
        <v>2.8729167613321529</v>
      </c>
      <c r="AS59" s="339">
        <v>2.6958047733884709</v>
      </c>
      <c r="AT59" s="340">
        <v>2.9206301201531875</v>
      </c>
      <c r="AU59" s="339">
        <v>2.7146038367639589</v>
      </c>
      <c r="AV59" s="340">
        <v>2.6972361741531019</v>
      </c>
      <c r="AW59" s="339">
        <v>2.9230157880942396</v>
      </c>
      <c r="AX59" s="340">
        <v>2.6956139199531872</v>
      </c>
      <c r="AY59" s="339">
        <v>2.6375944756268082</v>
      </c>
      <c r="AZ59" s="340">
        <v>2.4812855121290984</v>
      </c>
      <c r="BA59" s="332">
        <v>2.2800449439903847</v>
      </c>
      <c r="BB59" s="333">
        <v>3.6360716738372978</v>
      </c>
      <c r="BC59" s="15"/>
      <c r="BD59" s="151"/>
      <c r="BE59" s="151"/>
      <c r="BF59" s="151"/>
      <c r="BG59" s="151"/>
      <c r="BH59" s="151"/>
      <c r="BI59" s="151"/>
      <c r="BJ59" s="266">
        <f t="shared" si="6"/>
        <v>2.5465131820734883</v>
      </c>
      <c r="BK59" s="266">
        <f t="shared" si="7"/>
        <v>2.6562825986055145</v>
      </c>
      <c r="BL59" s="266">
        <f t="shared" si="8"/>
        <v>2.6430315597284464</v>
      </c>
      <c r="BM59" s="266">
        <f t="shared" si="9"/>
        <v>2.7569612182666967</v>
      </c>
      <c r="BN59" s="266">
        <f t="shared" si="10"/>
        <v>2.6506971396685364</v>
      </c>
      <c r="BO59" s="266"/>
      <c r="BP59" s="266">
        <f t="shared" si="11"/>
        <v>2.6685262241332266</v>
      </c>
      <c r="BQ59" s="292">
        <f t="shared" si="12"/>
        <v>2.5465131820734883</v>
      </c>
      <c r="BR59" s="292">
        <f t="shared" si="13"/>
        <v>2.7805694498584561</v>
      </c>
      <c r="BS59" s="292">
        <f t="shared" si="14"/>
        <v>2.6540133906684487</v>
      </c>
      <c r="BT59" s="292">
        <f t="shared" si="15"/>
        <v>2.3509231070218553</v>
      </c>
      <c r="BU59" s="292">
        <f t="shared" si="16"/>
        <v>2.6213472597736676</v>
      </c>
      <c r="BV59" s="292">
        <f t="shared" si="17"/>
        <v>2.6733518038626016</v>
      </c>
      <c r="BW59" s="169"/>
      <c r="BX59" s="148">
        <v>56.929568809017496</v>
      </c>
      <c r="BY59" s="165">
        <v>60.22171164347241</v>
      </c>
      <c r="BZ59" s="165">
        <v>48.759153030820997</v>
      </c>
      <c r="CA59" s="165">
        <v>55.417439339300138</v>
      </c>
      <c r="CB59" s="165">
        <v>54.363747485329746</v>
      </c>
      <c r="CC59" s="165">
        <v>58.014011217227463</v>
      </c>
      <c r="CD59" s="165">
        <v>52.413742936608344</v>
      </c>
      <c r="CE59" s="165">
        <v>56.831567687348588</v>
      </c>
      <c r="CF59" s="165">
        <v>58.72171164347241</v>
      </c>
      <c r="CN59" s="177"/>
      <c r="CO59" s="171">
        <f t="shared" si="25"/>
        <v>2023</v>
      </c>
      <c r="CP59" s="173">
        <f t="shared" si="26"/>
        <v>44986</v>
      </c>
      <c r="CQ59" s="272">
        <f t="shared" si="27"/>
        <v>2.6624824312950222</v>
      </c>
      <c r="CR59" s="272">
        <f t="shared" si="28"/>
        <v>2.3509231070218553</v>
      </c>
      <c r="CS59" s="272">
        <f t="shared" si="95"/>
        <v>2.6641522936391477</v>
      </c>
      <c r="CT59" s="272">
        <f t="shared" si="95"/>
        <v>2.6313675734545772</v>
      </c>
      <c r="CU59" s="272">
        <f t="shared" si="95"/>
        <v>2.6641522936391477</v>
      </c>
      <c r="CV59" s="272">
        <f t="shared" si="30"/>
        <v>2.4060198973245117</v>
      </c>
      <c r="CW59" s="272">
        <f t="shared" si="31"/>
        <v>2.6575663357398569</v>
      </c>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39"/>
      <c r="EV59" s="139"/>
      <c r="EW59" s="139"/>
      <c r="EX59" s="139"/>
      <c r="EY59" s="139"/>
      <c r="EZ59" s="139"/>
      <c r="FA59" s="139"/>
      <c r="FB59" s="162"/>
      <c r="FC59" s="162"/>
      <c r="FD59" s="162"/>
      <c r="FE59" s="162"/>
      <c r="FF59" s="162"/>
      <c r="FG59" s="162"/>
      <c r="FH59" s="162"/>
      <c r="FI59" s="139"/>
      <c r="FJ59" s="139"/>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39"/>
      <c r="GH59" s="139"/>
      <c r="GI59" s="162"/>
      <c r="GJ59" s="162"/>
      <c r="GK59" s="162"/>
      <c r="GL59" s="162"/>
      <c r="GM59" s="162"/>
    </row>
    <row r="60" spans="1:195" s="138" customFormat="1" x14ac:dyDescent="0.2">
      <c r="A60" s="139"/>
      <c r="B60" s="193">
        <f t="shared" si="147"/>
        <v>45017</v>
      </c>
      <c r="C60" s="193">
        <f t="shared" si="148"/>
        <v>45046</v>
      </c>
      <c r="D60" s="191">
        <f t="shared" si="149"/>
        <v>45017</v>
      </c>
      <c r="E60" s="325">
        <v>46.545229999999997</v>
      </c>
      <c r="F60" s="329">
        <v>41.519996599999999</v>
      </c>
      <c r="G60" s="327">
        <v>46.868079999999999</v>
      </c>
      <c r="H60" s="328">
        <v>46.97587</v>
      </c>
      <c r="I60" s="325">
        <v>39.221237199999997</v>
      </c>
      <c r="J60" s="329">
        <v>33.921142600000003</v>
      </c>
      <c r="K60" s="327">
        <v>39.2790222</v>
      </c>
      <c r="L60" s="328">
        <v>39.421115899999997</v>
      </c>
      <c r="M60" s="325">
        <v>40.727670000000003</v>
      </c>
      <c r="N60" s="329">
        <v>40.976849999999999</v>
      </c>
      <c r="O60" s="337">
        <f>G60+Sheet1!D54</f>
        <v>44.868079999999999</v>
      </c>
      <c r="P60" s="338">
        <f>H60+Sheet1!E54</f>
        <v>45.97587</v>
      </c>
      <c r="Q60" s="325">
        <v>52.418304399999997</v>
      </c>
      <c r="R60" s="329">
        <v>48.070540000000001</v>
      </c>
      <c r="S60" s="4">
        <v>19.140450000000001</v>
      </c>
      <c r="T60" s="5">
        <v>15.637700000000001</v>
      </c>
      <c r="U60" s="2">
        <v>20.890450000000001</v>
      </c>
      <c r="V60" s="3">
        <v>17.387699999999999</v>
      </c>
      <c r="W60" s="4">
        <v>19.91085</v>
      </c>
      <c r="X60" s="5">
        <v>14.972200000000001</v>
      </c>
      <c r="Y60" s="2">
        <v>22.140450000000001</v>
      </c>
      <c r="Z60" s="3">
        <v>17.637699999999999</v>
      </c>
      <c r="AA60" s="327">
        <v>53.061084700000002</v>
      </c>
      <c r="AB60" s="328">
        <v>50.349699999999999</v>
      </c>
      <c r="AC60" s="2">
        <v>21.640450000000001</v>
      </c>
      <c r="AD60" s="73">
        <v>18.137699999999999</v>
      </c>
      <c r="AE60" s="337">
        <f>I60+Sheet1!B54</f>
        <v>42.873587200000003</v>
      </c>
      <c r="AF60" s="341">
        <f>J60+Sheet1!C54</f>
        <v>39.099042600000004</v>
      </c>
      <c r="AG60" s="330">
        <v>2.8800567713562755</v>
      </c>
      <c r="AH60" s="331">
        <v>2.7600544058830971</v>
      </c>
      <c r="AI60" s="330">
        <v>2.5320499114840587</v>
      </c>
      <c r="AJ60" s="331">
        <v>2.5920510942206483</v>
      </c>
      <c r="AK60" s="339">
        <v>2.573907946104312</v>
      </c>
      <c r="AL60" s="340">
        <v>2.7184483594311284</v>
      </c>
      <c r="AM60" s="339">
        <v>2.5134307857165221</v>
      </c>
      <c r="AN60" s="331">
        <v>2.652052276957237</v>
      </c>
      <c r="AO60" s="332">
        <v>2.4120475460108808</v>
      </c>
      <c r="AP60" s="333">
        <v>2.3760468363689276</v>
      </c>
      <c r="AQ60" s="332">
        <v>2.0400402130440285</v>
      </c>
      <c r="AR60" s="340">
        <v>2.8807690579119543</v>
      </c>
      <c r="AS60" s="339">
        <v>2.6683732706300392</v>
      </c>
      <c r="AT60" s="340">
        <v>2.9412462182997441</v>
      </c>
      <c r="AU60" s="339">
        <v>2.6871211903502532</v>
      </c>
      <c r="AV60" s="340">
        <v>2.6730904891402858</v>
      </c>
      <c r="AW60" s="339">
        <v>2.4891189672406311</v>
      </c>
      <c r="AX60" s="340">
        <v>2.6682523163092626</v>
      </c>
      <c r="AY60" s="339">
        <v>2.604146526298206</v>
      </c>
      <c r="AZ60" s="340">
        <v>2.6237411262638499</v>
      </c>
      <c r="BA60" s="332">
        <v>2.1960432881591601</v>
      </c>
      <c r="BB60" s="333">
        <v>3.7440738027631584</v>
      </c>
      <c r="BC60" s="15"/>
      <c r="BD60" s="151"/>
      <c r="BE60" s="151"/>
      <c r="BF60" s="151"/>
      <c r="BG60" s="151"/>
      <c r="BH60" s="151"/>
      <c r="BI60" s="151"/>
      <c r="BJ60" s="266">
        <f t="shared" si="6"/>
        <v>2.4611369692152461</v>
      </c>
      <c r="BK60" s="266">
        <f t="shared" si="7"/>
        <v>2.4245471637045712</v>
      </c>
      <c r="BL60" s="266">
        <f t="shared" si="8"/>
        <v>2.5544196030875854</v>
      </c>
      <c r="BM60" s="266">
        <f t="shared" si="9"/>
        <v>2.5164430502415027</v>
      </c>
      <c r="BN60" s="266">
        <f t="shared" si="10"/>
        <v>2.4891366965622264</v>
      </c>
      <c r="BO60" s="266"/>
      <c r="BP60" s="266">
        <f t="shared" si="11"/>
        <v>2.6320254539396211</v>
      </c>
      <c r="BQ60" s="292">
        <f t="shared" si="12"/>
        <v>2.4611369692152461</v>
      </c>
      <c r="BR60" s="292">
        <f t="shared" si="13"/>
        <v>2.7434783325835661</v>
      </c>
      <c r="BS60" s="292">
        <f t="shared" si="14"/>
        <v>2.6136302921061665</v>
      </c>
      <c r="BT60" s="292">
        <f t="shared" si="15"/>
        <v>2.5471650162767459</v>
      </c>
      <c r="BU60" s="292">
        <f t="shared" si="16"/>
        <v>2.5814365005751032</v>
      </c>
      <c r="BV60" s="292">
        <f t="shared" si="17"/>
        <v>2.6373510942206484</v>
      </c>
      <c r="BW60" s="169"/>
      <c r="BX60" s="148">
        <v>44.311792933333329</v>
      </c>
      <c r="BY60" s="165">
        <v>46.915986666666669</v>
      </c>
      <c r="BZ60" s="165">
        <v>36.865639599999994</v>
      </c>
      <c r="CA60" s="165">
        <v>40.838416666666667</v>
      </c>
      <c r="CB60" s="165">
        <v>50.485964666666668</v>
      </c>
      <c r="CC60" s="165">
        <v>39.342174955555556</v>
      </c>
      <c r="CD60" s="165">
        <v>41.196011822222225</v>
      </c>
      <c r="CE60" s="165">
        <v>51.856024833333329</v>
      </c>
      <c r="CF60" s="165">
        <v>45.360431111111112</v>
      </c>
      <c r="CN60" s="177"/>
      <c r="CO60" s="171">
        <f t="shared" si="25"/>
        <v>2023</v>
      </c>
      <c r="CP60" s="173">
        <f t="shared" si="26"/>
        <v>45017</v>
      </c>
      <c r="CQ60" s="272">
        <f t="shared" si="27"/>
        <v>2.6133162465267423</v>
      </c>
      <c r="CR60" s="272">
        <f t="shared" si="28"/>
        <v>2.5471650162767459</v>
      </c>
      <c r="CS60" s="272">
        <f t="shared" si="95"/>
        <v>2.6237691950768651</v>
      </c>
      <c r="CT60" s="272">
        <f t="shared" si="95"/>
        <v>2.5914568142560128</v>
      </c>
      <c r="CU60" s="272">
        <f t="shared" si="95"/>
        <v>2.6237691950768651</v>
      </c>
      <c r="CV60" s="272">
        <f t="shared" si="30"/>
        <v>2.6058194131341175</v>
      </c>
      <c r="CW60" s="272">
        <f t="shared" si="31"/>
        <v>2.6214065229215029</v>
      </c>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39"/>
      <c r="EV60" s="139"/>
      <c r="EW60" s="139"/>
      <c r="EX60" s="139"/>
      <c r="EY60" s="139"/>
      <c r="EZ60" s="139"/>
      <c r="FA60" s="139"/>
      <c r="FB60" s="162"/>
      <c r="FC60" s="162"/>
      <c r="FD60" s="162"/>
      <c r="FE60" s="162"/>
      <c r="FF60" s="162"/>
      <c r="FG60" s="162"/>
      <c r="FH60" s="162"/>
      <c r="FI60" s="139"/>
      <c r="FJ60" s="139"/>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39"/>
      <c r="GH60" s="139"/>
      <c r="GI60" s="162"/>
      <c r="GJ60" s="162"/>
      <c r="GK60" s="162"/>
      <c r="GL60" s="162"/>
      <c r="GM60" s="162"/>
    </row>
    <row r="61" spans="1:195" s="138" customFormat="1" x14ac:dyDescent="0.2">
      <c r="A61" s="139"/>
      <c r="B61" s="193">
        <f t="shared" si="147"/>
        <v>45047</v>
      </c>
      <c r="C61" s="193">
        <f t="shared" si="148"/>
        <v>45077</v>
      </c>
      <c r="D61" s="191">
        <f t="shared" si="149"/>
        <v>45047</v>
      </c>
      <c r="E61" s="325">
        <v>42.911180000000002</v>
      </c>
      <c r="F61" s="329">
        <v>33.712000000000003</v>
      </c>
      <c r="G61" s="327">
        <v>46.866626699999998</v>
      </c>
      <c r="H61" s="328">
        <v>46.067577399999998</v>
      </c>
      <c r="I61" s="325">
        <v>35.4036331</v>
      </c>
      <c r="J61" s="329">
        <v>26.205110000000001</v>
      </c>
      <c r="K61" s="327">
        <v>39.359940000000002</v>
      </c>
      <c r="L61" s="328">
        <v>38.084339999999997</v>
      </c>
      <c r="M61" s="325">
        <v>40.771979999999999</v>
      </c>
      <c r="N61" s="329">
        <v>40.038919999999997</v>
      </c>
      <c r="O61" s="337">
        <f>G61+Sheet1!D55</f>
        <v>44.866626699999998</v>
      </c>
      <c r="P61" s="338">
        <f>H61+Sheet1!E55</f>
        <v>44.567577399999998</v>
      </c>
      <c r="Q61" s="325">
        <v>56.792255400000002</v>
      </c>
      <c r="R61" s="329">
        <v>51.330739999999999</v>
      </c>
      <c r="S61" s="4">
        <v>20.793199999999999</v>
      </c>
      <c r="T61" s="5">
        <v>16.141200000000001</v>
      </c>
      <c r="U61" s="2">
        <v>21.543199999999999</v>
      </c>
      <c r="V61" s="3">
        <v>19.141200000000001</v>
      </c>
      <c r="W61" s="4">
        <v>18.530349999999999</v>
      </c>
      <c r="X61" s="5">
        <v>9.7195499999999999</v>
      </c>
      <c r="Y61" s="2">
        <v>22.293199999999999</v>
      </c>
      <c r="Z61" s="3">
        <v>20.391200000000001</v>
      </c>
      <c r="AA61" s="327">
        <v>54.080986000000003</v>
      </c>
      <c r="AB61" s="328">
        <v>50.445779999999999</v>
      </c>
      <c r="AC61" s="2">
        <v>22.293199999999999</v>
      </c>
      <c r="AD61" s="73">
        <v>19.141200000000001</v>
      </c>
      <c r="AE61" s="337">
        <f>I61+Sheet1!B55</f>
        <v>39.600483100000005</v>
      </c>
      <c r="AF61" s="341">
        <f>J61+Sheet1!C55</f>
        <v>32.785209999999999</v>
      </c>
      <c r="AG61" s="330">
        <v>2.8080553520723686</v>
      </c>
      <c r="AH61" s="331">
        <v>2.6760527500518729</v>
      </c>
      <c r="AI61" s="330">
        <v>2.4600484922001518</v>
      </c>
      <c r="AJ61" s="331">
        <v>2.5320499114840587</v>
      </c>
      <c r="AK61" s="339">
        <v>2.5141429106956283</v>
      </c>
      <c r="AL61" s="340">
        <v>2.6564438769610219</v>
      </c>
      <c r="AM61" s="339">
        <v>2.3082124016286785</v>
      </c>
      <c r="AN61" s="331">
        <v>2.5800508576733301</v>
      </c>
      <c r="AO61" s="332">
        <v>2.3880470729162453</v>
      </c>
      <c r="AP61" s="333">
        <v>2.4600484922001518</v>
      </c>
      <c r="AQ61" s="332">
        <v>2.0400402130440285</v>
      </c>
      <c r="AR61" s="340">
        <v>2.8162937039990776</v>
      </c>
      <c r="AS61" s="339">
        <v>2.6070205547849539</v>
      </c>
      <c r="AT61" s="340">
        <v>2.8759837066271783</v>
      </c>
      <c r="AU61" s="339">
        <v>2.6252856955891533</v>
      </c>
      <c r="AV61" s="340">
        <v>2.6117957549952022</v>
      </c>
      <c r="AW61" s="339">
        <v>2.4002543856812113</v>
      </c>
      <c r="AX61" s="340">
        <v>2.6069011747796975</v>
      </c>
      <c r="AY61" s="339">
        <v>2.5439879120096784</v>
      </c>
      <c r="AZ61" s="340">
        <v>2.518679350895364</v>
      </c>
      <c r="BA61" s="332">
        <v>2.1840430516118423</v>
      </c>
      <c r="BB61" s="333">
        <v>3.6600721469319333</v>
      </c>
      <c r="BC61" s="15"/>
      <c r="BD61" s="151"/>
      <c r="BE61" s="151"/>
      <c r="BF61" s="151"/>
      <c r="BG61" s="151"/>
      <c r="BH61" s="151"/>
      <c r="BI61" s="151"/>
      <c r="BJ61" s="266">
        <f t="shared" si="6"/>
        <v>2.436743765541463</v>
      </c>
      <c r="BK61" s="266">
        <f t="shared" si="7"/>
        <v>2.5099233765628131</v>
      </c>
      <c r="BL61" s="266">
        <f t="shared" si="8"/>
        <v>2.529101901190197</v>
      </c>
      <c r="BM61" s="266">
        <f t="shared" si="9"/>
        <v>2.6050550068823632</v>
      </c>
      <c r="BN61" s="266">
        <f t="shared" si="10"/>
        <v>2.5202060125442092</v>
      </c>
      <c r="BO61" s="266"/>
      <c r="BP61" s="266">
        <f t="shared" si="11"/>
        <v>2.5711908369502776</v>
      </c>
      <c r="BQ61" s="292">
        <f t="shared" si="12"/>
        <v>2.436743765541463</v>
      </c>
      <c r="BR61" s="292">
        <f t="shared" si="13"/>
        <v>2.6692960980337861</v>
      </c>
      <c r="BS61" s="292">
        <f t="shared" si="14"/>
        <v>2.5530351026012656</v>
      </c>
      <c r="BT61" s="292">
        <f t="shared" si="15"/>
        <v>2.3411845042945685</v>
      </c>
      <c r="BU61" s="292">
        <f t="shared" si="16"/>
        <v>2.5215500603805348</v>
      </c>
      <c r="BV61" s="292">
        <f t="shared" si="17"/>
        <v>2.5773499114840588</v>
      </c>
      <c r="BW61" s="169"/>
      <c r="BX61" s="148">
        <v>38.855627526881726</v>
      </c>
      <c r="BY61" s="165">
        <v>46.51435765376344</v>
      </c>
      <c r="BZ61" s="165">
        <v>31.348370227956988</v>
      </c>
      <c r="CA61" s="165">
        <v>40.448803010752691</v>
      </c>
      <c r="CB61" s="165">
        <v>54.384490546236563</v>
      </c>
      <c r="CC61" s="165">
        <v>38.797578709677417</v>
      </c>
      <c r="CD61" s="165">
        <v>36.595900335483876</v>
      </c>
      <c r="CE61" s="165">
        <v>52.478368301075271</v>
      </c>
      <c r="CF61" s="165">
        <v>44.73478776129032</v>
      </c>
      <c r="CN61" s="177"/>
      <c r="CO61" s="171">
        <f t="shared" si="25"/>
        <v>2023</v>
      </c>
      <c r="CP61" s="173">
        <f t="shared" si="26"/>
        <v>45047</v>
      </c>
      <c r="CQ61" s="272">
        <f t="shared" si="27"/>
        <v>2.5395669693743232</v>
      </c>
      <c r="CR61" s="272">
        <f t="shared" si="28"/>
        <v>2.3411845042945685</v>
      </c>
      <c r="CS61" s="272">
        <f t="shared" si="95"/>
        <v>2.5631740055719643</v>
      </c>
      <c r="CT61" s="272">
        <f t="shared" si="95"/>
        <v>2.5315703740614448</v>
      </c>
      <c r="CU61" s="272">
        <f t="shared" si="95"/>
        <v>2.5631740055719643</v>
      </c>
      <c r="CV61" s="272">
        <f t="shared" si="30"/>
        <v>2.3961047465956899</v>
      </c>
      <c r="CW61" s="272">
        <f t="shared" si="31"/>
        <v>2.5611401682242452</v>
      </c>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39"/>
      <c r="EV61" s="139"/>
      <c r="EW61" s="139"/>
      <c r="EX61" s="139"/>
      <c r="EY61" s="139"/>
      <c r="EZ61" s="139"/>
      <c r="FA61" s="139"/>
      <c r="FB61" s="162"/>
      <c r="FC61" s="162"/>
      <c r="FD61" s="162"/>
      <c r="FE61" s="162"/>
      <c r="FF61" s="162"/>
      <c r="FG61" s="162"/>
      <c r="FH61" s="162"/>
      <c r="FI61" s="139"/>
      <c r="FJ61" s="139"/>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39"/>
      <c r="GH61" s="139"/>
      <c r="GI61" s="162"/>
      <c r="GJ61" s="162"/>
      <c r="GK61" s="162"/>
      <c r="GL61" s="162"/>
      <c r="GM61" s="162"/>
    </row>
    <row r="62" spans="1:195" s="138" customFormat="1" x14ac:dyDescent="0.2">
      <c r="A62" s="139"/>
      <c r="B62" s="193">
        <f t="shared" si="147"/>
        <v>45078</v>
      </c>
      <c r="C62" s="193">
        <f t="shared" si="148"/>
        <v>45107</v>
      </c>
      <c r="D62" s="191">
        <f t="shared" si="149"/>
        <v>45078</v>
      </c>
      <c r="E62" s="325">
        <v>57.465942400000003</v>
      </c>
      <c r="F62" s="329">
        <v>41.662430000000001</v>
      </c>
      <c r="G62" s="327">
        <v>61.153057099999998</v>
      </c>
      <c r="H62" s="328">
        <v>54.570270000000001</v>
      </c>
      <c r="I62" s="325">
        <v>49.484929999999999</v>
      </c>
      <c r="J62" s="329">
        <v>33.871899999999997</v>
      </c>
      <c r="K62" s="327">
        <v>52.981580000000001</v>
      </c>
      <c r="L62" s="328">
        <v>46.9628868</v>
      </c>
      <c r="M62" s="325">
        <v>54.908504499999999</v>
      </c>
      <c r="N62" s="329">
        <v>48.8173332</v>
      </c>
      <c r="O62" s="337">
        <f>G62+Sheet1!D56</f>
        <v>60.153057099999998</v>
      </c>
      <c r="P62" s="338">
        <f>H62+Sheet1!E56</f>
        <v>52.070270000000001</v>
      </c>
      <c r="Q62" s="325">
        <v>73.178100000000001</v>
      </c>
      <c r="R62" s="329">
        <v>57.572696700000002</v>
      </c>
      <c r="S62" s="4">
        <v>46.61665</v>
      </c>
      <c r="T62" s="5">
        <v>31.184650000000001</v>
      </c>
      <c r="U62" s="2">
        <v>47.61665</v>
      </c>
      <c r="V62" s="3">
        <v>28.184650000000001</v>
      </c>
      <c r="W62" s="4">
        <v>18.912600000000001</v>
      </c>
      <c r="X62" s="5">
        <v>7.9928499999999998</v>
      </c>
      <c r="Y62" s="2">
        <v>49.61665</v>
      </c>
      <c r="Z62" s="3">
        <v>30.184650000000001</v>
      </c>
      <c r="AA62" s="327">
        <v>68.661575299999996</v>
      </c>
      <c r="AB62" s="328">
        <v>56.169712099999998</v>
      </c>
      <c r="AC62" s="2">
        <v>46.11665</v>
      </c>
      <c r="AD62" s="73">
        <v>27.684650000000001</v>
      </c>
      <c r="AE62" s="337">
        <f>I62+Sheet1!B56</f>
        <v>54.623629999999999</v>
      </c>
      <c r="AF62" s="341">
        <f>J62+Sheet1!C56</f>
        <v>41.540049999999994</v>
      </c>
      <c r="AG62" s="330">
        <v>2.7360539327884617</v>
      </c>
      <c r="AH62" s="331">
        <v>2.6400520404099197</v>
      </c>
      <c r="AI62" s="330">
        <v>2.4120475460108808</v>
      </c>
      <c r="AJ62" s="331">
        <v>2.4720487287474699</v>
      </c>
      <c r="AK62" s="339">
        <v>2.4549015699353487</v>
      </c>
      <c r="AL62" s="340">
        <v>2.5918502116481563</v>
      </c>
      <c r="AM62" s="339">
        <v>2.3320135984484804</v>
      </c>
      <c r="AN62" s="331">
        <v>2.5200496749367414</v>
      </c>
      <c r="AO62" s="332">
        <v>2.4240477825581985</v>
      </c>
      <c r="AP62" s="333">
        <v>2.4840489652947877</v>
      </c>
      <c r="AQ62" s="332">
        <v>2.0880411592332999</v>
      </c>
      <c r="AR62" s="340">
        <v>2.7456030689968429</v>
      </c>
      <c r="AS62" s="339">
        <v>2.5445240533267022</v>
      </c>
      <c r="AT62" s="340">
        <v>2.802760265037247</v>
      </c>
      <c r="AU62" s="339">
        <v>2.5622427840992272</v>
      </c>
      <c r="AV62" s="340">
        <v>2.5488680002257724</v>
      </c>
      <c r="AW62" s="339">
        <v>2.354876476864642</v>
      </c>
      <c r="AX62" s="340">
        <v>2.5442954245425402</v>
      </c>
      <c r="AY62" s="339">
        <v>2.4834801679555509</v>
      </c>
      <c r="AZ62" s="340">
        <v>2.4577594297373691</v>
      </c>
      <c r="BA62" s="332">
        <v>2.220043761253796</v>
      </c>
      <c r="BB62" s="333">
        <v>3.5520700180060731</v>
      </c>
      <c r="BC62" s="15"/>
      <c r="BD62" s="151"/>
      <c r="BE62" s="151"/>
      <c r="BF62" s="151"/>
      <c r="BG62" s="151"/>
      <c r="BH62" s="151"/>
      <c r="BI62" s="151"/>
      <c r="BJ62" s="266">
        <f t="shared" si="6"/>
        <v>2.4733335710521378</v>
      </c>
      <c r="BK62" s="266">
        <f t="shared" si="7"/>
        <v>2.534316580236597</v>
      </c>
      <c r="BL62" s="266">
        <f t="shared" si="8"/>
        <v>2.5670784540362797</v>
      </c>
      <c r="BM62" s="266">
        <f t="shared" si="9"/>
        <v>2.6303727087797526</v>
      </c>
      <c r="BN62" s="266">
        <f t="shared" si="10"/>
        <v>2.5512753285261915</v>
      </c>
      <c r="BO62" s="266"/>
      <c r="BP62" s="266">
        <f t="shared" si="11"/>
        <v>2.5103562199609346</v>
      </c>
      <c r="BQ62" s="292">
        <f t="shared" si="12"/>
        <v>2.4733335710521378</v>
      </c>
      <c r="BR62" s="292">
        <f t="shared" si="13"/>
        <v>2.6074775692423029</v>
      </c>
      <c r="BS62" s="292">
        <f t="shared" si="14"/>
        <v>2.4929708820190091</v>
      </c>
      <c r="BT62" s="292">
        <f t="shared" si="15"/>
        <v>2.3650740925910672</v>
      </c>
      <c r="BU62" s="292">
        <f t="shared" si="16"/>
        <v>2.4621883786509691</v>
      </c>
      <c r="BV62" s="292">
        <f t="shared" si="17"/>
        <v>2.5173487287474701</v>
      </c>
      <c r="BW62" s="169"/>
      <c r="BX62" s="148">
        <v>50.793348275555559</v>
      </c>
      <c r="BY62" s="165">
        <v>58.373658102222223</v>
      </c>
      <c r="BZ62" s="165">
        <v>42.892761777777771</v>
      </c>
      <c r="CA62" s="165">
        <v>52.336676617777783</v>
      </c>
      <c r="CB62" s="165">
        <v>66.589151940000008</v>
      </c>
      <c r="CC62" s="165">
        <v>50.440353982222227</v>
      </c>
      <c r="CD62" s="165">
        <v>49.099451777777773</v>
      </c>
      <c r="CE62" s="165">
        <v>63.38723306</v>
      </c>
      <c r="CF62" s="165">
        <v>56.74032476888889</v>
      </c>
      <c r="CN62" s="177"/>
      <c r="CO62" s="171">
        <f t="shared" si="25"/>
        <v>2023</v>
      </c>
      <c r="CP62" s="173">
        <f t="shared" si="26"/>
        <v>45078</v>
      </c>
      <c r="CQ62" s="272">
        <f t="shared" si="27"/>
        <v>2.4904007846060439</v>
      </c>
      <c r="CR62" s="272">
        <f t="shared" si="28"/>
        <v>2.3650740925910672</v>
      </c>
      <c r="CS62" s="272">
        <f t="shared" si="95"/>
        <v>2.5031097849897077</v>
      </c>
      <c r="CT62" s="272">
        <f t="shared" si="95"/>
        <v>2.4722086923318791</v>
      </c>
      <c r="CU62" s="272">
        <f t="shared" si="95"/>
        <v>2.5031097849897077</v>
      </c>
      <c r="CV62" s="272">
        <f t="shared" si="30"/>
        <v>2.420427421566874</v>
      </c>
      <c r="CW62" s="272">
        <f t="shared" si="31"/>
        <v>2.5008738135269888</v>
      </c>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39"/>
      <c r="EV62" s="139"/>
      <c r="EW62" s="139"/>
      <c r="EX62" s="139"/>
      <c r="EY62" s="139"/>
      <c r="EZ62" s="139"/>
      <c r="FA62" s="139"/>
      <c r="FB62" s="162"/>
      <c r="FC62" s="162"/>
      <c r="FD62" s="162"/>
      <c r="FE62" s="162"/>
      <c r="FF62" s="162"/>
      <c r="FG62" s="162"/>
      <c r="FH62" s="162"/>
      <c r="FI62" s="139"/>
      <c r="FJ62" s="139"/>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39"/>
      <c r="GH62" s="139"/>
      <c r="GI62" s="162"/>
      <c r="GJ62" s="162"/>
      <c r="GK62" s="162"/>
      <c r="GL62" s="162"/>
      <c r="GM62" s="162"/>
    </row>
    <row r="63" spans="1:195" s="138" customFormat="1" x14ac:dyDescent="0.2">
      <c r="A63" s="139"/>
      <c r="B63" s="193">
        <f t="shared" si="147"/>
        <v>45108</v>
      </c>
      <c r="C63" s="193">
        <f t="shared" si="148"/>
        <v>45138</v>
      </c>
      <c r="D63" s="191">
        <f t="shared" si="149"/>
        <v>45108</v>
      </c>
      <c r="E63" s="325">
        <v>84.183779999999999</v>
      </c>
      <c r="F63" s="329">
        <v>52.696779999999997</v>
      </c>
      <c r="G63" s="327">
        <v>87.258889999999994</v>
      </c>
      <c r="H63" s="328">
        <v>64.461349999999996</v>
      </c>
      <c r="I63" s="325">
        <v>75.394239999999996</v>
      </c>
      <c r="J63" s="329">
        <v>44.577730000000003</v>
      </c>
      <c r="K63" s="327">
        <v>78.241264299999997</v>
      </c>
      <c r="L63" s="328">
        <v>56.204470000000001</v>
      </c>
      <c r="M63" s="325">
        <v>81.655709999999999</v>
      </c>
      <c r="N63" s="329">
        <v>58.202649999999998</v>
      </c>
      <c r="O63" s="337">
        <f>G63+Sheet1!D57</f>
        <v>91.758889999999994</v>
      </c>
      <c r="P63" s="338">
        <f>H63+Sheet1!E57</f>
        <v>65.461349999999996</v>
      </c>
      <c r="Q63" s="325">
        <v>99.684650000000005</v>
      </c>
      <c r="R63" s="329">
        <v>69.337230000000005</v>
      </c>
      <c r="S63" s="4">
        <v>112.12730000000001</v>
      </c>
      <c r="T63" s="5">
        <v>54.1417</v>
      </c>
      <c r="U63" s="2">
        <v>114.62730000000001</v>
      </c>
      <c r="V63" s="3">
        <v>54.1417</v>
      </c>
      <c r="W63" s="4">
        <v>54.126300000000001</v>
      </c>
      <c r="X63" s="5">
        <v>30.449100000000001</v>
      </c>
      <c r="Y63" s="2">
        <v>113.12730000000001</v>
      </c>
      <c r="Z63" s="3">
        <v>54.1417</v>
      </c>
      <c r="AA63" s="327">
        <v>94.734459999999999</v>
      </c>
      <c r="AB63" s="328">
        <v>66.912300000000002</v>
      </c>
      <c r="AC63" s="2">
        <v>111.12730000000001</v>
      </c>
      <c r="AD63" s="73">
        <v>52.6417</v>
      </c>
      <c r="AE63" s="337">
        <f>I63+Sheet1!B57</f>
        <v>79.413139999999999</v>
      </c>
      <c r="AF63" s="341">
        <f>J63+Sheet1!C57</f>
        <v>52.077579999999998</v>
      </c>
      <c r="AG63" s="330">
        <v>2.6880529865991907</v>
      </c>
      <c r="AH63" s="331">
        <v>3.0480600830187252</v>
      </c>
      <c r="AI63" s="330">
        <v>2.4360480191055163</v>
      </c>
      <c r="AJ63" s="331">
        <v>2.5200496749367414</v>
      </c>
      <c r="AK63" s="339">
        <v>2.5043353764025276</v>
      </c>
      <c r="AL63" s="340">
        <v>2.6332973863733082</v>
      </c>
      <c r="AM63" s="339">
        <v>2.3079066447248557</v>
      </c>
      <c r="AN63" s="331">
        <v>2.5320499114840587</v>
      </c>
      <c r="AO63" s="332">
        <v>2.4840489652947877</v>
      </c>
      <c r="AP63" s="333">
        <v>2.6280518038626015</v>
      </c>
      <c r="AQ63" s="332">
        <v>2.1480423419698891</v>
      </c>
      <c r="AR63" s="340">
        <v>2.7781832188587585</v>
      </c>
      <c r="AS63" s="339">
        <v>2.5897163984384224</v>
      </c>
      <c r="AT63" s="340">
        <v>2.8305642139728047</v>
      </c>
      <c r="AU63" s="339">
        <v>2.6078402227478819</v>
      </c>
      <c r="AV63" s="340">
        <v>2.5927544961550368</v>
      </c>
      <c r="AW63" s="339">
        <v>2.4814972625328036</v>
      </c>
      <c r="AX63" s="340">
        <v>2.5895068744579661</v>
      </c>
      <c r="AY63" s="339">
        <v>2.5305258739595509</v>
      </c>
      <c r="AZ63" s="340">
        <v>2.3877352812786614</v>
      </c>
      <c r="BA63" s="332">
        <v>2.2800449439903847</v>
      </c>
      <c r="BB63" s="333">
        <v>3.5880707276480268</v>
      </c>
      <c r="BC63" s="15"/>
      <c r="BD63" s="151"/>
      <c r="BE63" s="151"/>
      <c r="BF63" s="151"/>
      <c r="BG63" s="151"/>
      <c r="BH63" s="151"/>
      <c r="BI63" s="151"/>
      <c r="BJ63" s="266">
        <f t="shared" si="6"/>
        <v>2.534316580236597</v>
      </c>
      <c r="BK63" s="266">
        <f t="shared" si="7"/>
        <v>2.680675802279298</v>
      </c>
      <c r="BL63" s="266">
        <f t="shared" si="8"/>
        <v>2.6303727087797526</v>
      </c>
      <c r="BM63" s="266">
        <f t="shared" si="9"/>
        <v>2.7822789201640856</v>
      </c>
      <c r="BN63" s="266">
        <f t="shared" si="10"/>
        <v>2.6569110028649332</v>
      </c>
      <c r="BO63" s="266"/>
      <c r="BP63" s="266">
        <f t="shared" si="11"/>
        <v>2.5590239135524095</v>
      </c>
      <c r="BQ63" s="292">
        <f t="shared" si="12"/>
        <v>2.534316580236597</v>
      </c>
      <c r="BR63" s="292">
        <f t="shared" si="13"/>
        <v>2.6198412750005993</v>
      </c>
      <c r="BS63" s="292">
        <f t="shared" si="14"/>
        <v>2.5430913387433107</v>
      </c>
      <c r="BT63" s="292">
        <f t="shared" si="15"/>
        <v>2.3408776118888444</v>
      </c>
      <c r="BU63" s="292">
        <f t="shared" si="16"/>
        <v>2.5117226033752202</v>
      </c>
      <c r="BV63" s="292">
        <f t="shared" si="17"/>
        <v>2.5653496749367415</v>
      </c>
      <c r="BW63" s="169"/>
      <c r="BX63" s="148">
        <v>69.625274623655912</v>
      </c>
      <c r="BY63" s="165">
        <v>76.718091935483869</v>
      </c>
      <c r="BZ63" s="165">
        <v>61.145746129032261</v>
      </c>
      <c r="CA63" s="165">
        <v>70.81182204301075</v>
      </c>
      <c r="CB63" s="165">
        <v>85.653047204301089</v>
      </c>
      <c r="CC63" s="165">
        <v>68.052208870967746</v>
      </c>
      <c r="CD63" s="165">
        <v>66.774117634408597</v>
      </c>
      <c r="CE63" s="165">
        <v>81.870450537634412</v>
      </c>
      <c r="CF63" s="165">
        <v>79.59981236559139</v>
      </c>
      <c r="CN63" s="177"/>
      <c r="CO63" s="171">
        <f t="shared" si="25"/>
        <v>2023</v>
      </c>
      <c r="CP63" s="173">
        <f t="shared" si="26"/>
        <v>45108</v>
      </c>
      <c r="CQ63" s="272">
        <f t="shared" si="27"/>
        <v>2.5149838769901836</v>
      </c>
      <c r="CR63" s="272">
        <f t="shared" si="28"/>
        <v>2.3408776118888444</v>
      </c>
      <c r="CS63" s="272">
        <f t="shared" si="95"/>
        <v>2.5532302417140098</v>
      </c>
      <c r="CT63" s="272">
        <f t="shared" si="95"/>
        <v>2.5217429170561299</v>
      </c>
      <c r="CU63" s="272">
        <f t="shared" si="95"/>
        <v>2.5532302417140098</v>
      </c>
      <c r="CV63" s="272">
        <f t="shared" si="30"/>
        <v>2.3957922906360936</v>
      </c>
      <c r="CW63" s="272">
        <f t="shared" si="31"/>
        <v>2.5490868972847944</v>
      </c>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39"/>
      <c r="EV63" s="139"/>
      <c r="EW63" s="139"/>
      <c r="EX63" s="139"/>
      <c r="EY63" s="139"/>
      <c r="EZ63" s="139"/>
      <c r="FA63" s="139"/>
      <c r="FB63" s="162"/>
      <c r="FC63" s="162"/>
      <c r="FD63" s="162"/>
      <c r="FE63" s="162"/>
      <c r="FF63" s="162"/>
      <c r="FG63" s="162"/>
      <c r="FH63" s="162"/>
      <c r="FI63" s="139"/>
      <c r="FJ63" s="139"/>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39"/>
      <c r="GH63" s="139"/>
      <c r="GI63" s="162"/>
      <c r="GJ63" s="162"/>
      <c r="GK63" s="162"/>
      <c r="GL63" s="162"/>
      <c r="GM63" s="162"/>
    </row>
    <row r="64" spans="1:195" s="138" customFormat="1" x14ac:dyDescent="0.2">
      <c r="A64" s="139"/>
      <c r="B64" s="193">
        <f t="shared" si="147"/>
        <v>45139</v>
      </c>
      <c r="C64" s="193">
        <f t="shared" si="148"/>
        <v>45169</v>
      </c>
      <c r="D64" s="191">
        <f t="shared" si="149"/>
        <v>45139</v>
      </c>
      <c r="E64" s="325">
        <v>94.97533</v>
      </c>
      <c r="F64" s="329">
        <v>57.790905000000002</v>
      </c>
      <c r="G64" s="327">
        <v>95.007774400000002</v>
      </c>
      <c r="H64" s="328">
        <v>68.513239999999996</v>
      </c>
      <c r="I64" s="325">
        <v>85.991839999999996</v>
      </c>
      <c r="J64" s="329">
        <v>49.5163765</v>
      </c>
      <c r="K64" s="327">
        <v>86.799774200000002</v>
      </c>
      <c r="L64" s="328">
        <v>59.71781</v>
      </c>
      <c r="M64" s="325">
        <v>90.890569999999997</v>
      </c>
      <c r="N64" s="329">
        <v>62.367145499999999</v>
      </c>
      <c r="O64" s="337">
        <f>G64+Sheet1!D58</f>
        <v>99.007774400000002</v>
      </c>
      <c r="P64" s="338">
        <f>H64+Sheet1!E58</f>
        <v>69.013239999999996</v>
      </c>
      <c r="Q64" s="325">
        <v>103.543854</v>
      </c>
      <c r="R64" s="329">
        <v>71.508480000000006</v>
      </c>
      <c r="S64" s="4">
        <v>111.87560000000001</v>
      </c>
      <c r="T64" s="5">
        <v>54.496099999999998</v>
      </c>
      <c r="U64" s="2">
        <v>113.87560000000001</v>
      </c>
      <c r="V64" s="3">
        <v>54.996099999999998</v>
      </c>
      <c r="W64" s="4">
        <v>63.455550000000002</v>
      </c>
      <c r="X64" s="5">
        <v>38.160249999999998</v>
      </c>
      <c r="Y64" s="2">
        <v>111.87560000000001</v>
      </c>
      <c r="Z64" s="3">
        <v>55.496099999999998</v>
      </c>
      <c r="AA64" s="327">
        <v>99.581329999999994</v>
      </c>
      <c r="AB64" s="328">
        <v>69.543840000000003</v>
      </c>
      <c r="AC64" s="2">
        <v>110.87560000000001</v>
      </c>
      <c r="AD64" s="73">
        <v>53.996099999999998</v>
      </c>
      <c r="AE64" s="337">
        <f>I64+Sheet1!B58</f>
        <v>88.860789999999994</v>
      </c>
      <c r="AF64" s="341">
        <f>J64+Sheet1!C58</f>
        <v>56.139726499999995</v>
      </c>
      <c r="AG64" s="330">
        <v>2.6760527500518729</v>
      </c>
      <c r="AH64" s="331">
        <v>3.0720605561133607</v>
      </c>
      <c r="AI64" s="330">
        <v>2.4600484922001518</v>
      </c>
      <c r="AJ64" s="331">
        <v>2.5440501480313769</v>
      </c>
      <c r="AK64" s="339">
        <v>2.528281242155149</v>
      </c>
      <c r="AL64" s="340">
        <v>2.6580067744969145</v>
      </c>
      <c r="AM64" s="339">
        <v>2.3285417677229336</v>
      </c>
      <c r="AN64" s="331">
        <v>2.5680506211260128</v>
      </c>
      <c r="AO64" s="332">
        <v>2.4720487287474699</v>
      </c>
      <c r="AP64" s="333">
        <v>2.7480541693357798</v>
      </c>
      <c r="AQ64" s="332">
        <v>2.1480423419698891</v>
      </c>
      <c r="AR64" s="340">
        <v>2.8036063387540824</v>
      </c>
      <c r="AS64" s="339">
        <v>2.614169216161002</v>
      </c>
      <c r="AT64" s="340">
        <v>2.8561693583415075</v>
      </c>
      <c r="AU64" s="339">
        <v>2.6324611469774264</v>
      </c>
      <c r="AV64" s="340">
        <v>2.6171127452578977</v>
      </c>
      <c r="AW64" s="339">
        <v>2.5258633432541275</v>
      </c>
      <c r="AX64" s="340">
        <v>2.6139589640826526</v>
      </c>
      <c r="AY64" s="339">
        <v>2.5545627519488621</v>
      </c>
      <c r="AZ64" s="340">
        <v>2.4191604134916549</v>
      </c>
      <c r="BA64" s="332">
        <v>2.268044707443067</v>
      </c>
      <c r="BB64" s="333">
        <v>3.6000709641953446</v>
      </c>
      <c r="BC64" s="15"/>
      <c r="BD64" s="151"/>
      <c r="BE64" s="151"/>
      <c r="BF64" s="151"/>
      <c r="BG64" s="151"/>
      <c r="BH64" s="151"/>
      <c r="BI64" s="151"/>
      <c r="BJ64" s="266">
        <f t="shared" si="6"/>
        <v>2.5221199783997053</v>
      </c>
      <c r="BK64" s="266">
        <f t="shared" si="7"/>
        <v>2.802641820648216</v>
      </c>
      <c r="BL64" s="266">
        <f t="shared" si="8"/>
        <v>2.6177138578310579</v>
      </c>
      <c r="BM64" s="266">
        <f t="shared" si="9"/>
        <v>2.9088674296510306</v>
      </c>
      <c r="BN64" s="266">
        <f t="shared" si="10"/>
        <v>2.7128357716325024</v>
      </c>
      <c r="BO64" s="266"/>
      <c r="BP64" s="266">
        <f t="shared" si="11"/>
        <v>2.5833577603481466</v>
      </c>
      <c r="BQ64" s="292">
        <f t="shared" si="12"/>
        <v>2.5221199783997053</v>
      </c>
      <c r="BR64" s="292">
        <f t="shared" si="13"/>
        <v>2.6569323922754897</v>
      </c>
      <c r="BS64" s="292">
        <f t="shared" si="14"/>
        <v>2.5673698196848314</v>
      </c>
      <c r="BT64" s="292">
        <f t="shared" si="15"/>
        <v>2.3615893683859617</v>
      </c>
      <c r="BU64" s="292">
        <f t="shared" si="16"/>
        <v>2.5357171119954418</v>
      </c>
      <c r="BV64" s="292">
        <f t="shared" si="17"/>
        <v>2.589350148031377</v>
      </c>
      <c r="BW64" s="169"/>
      <c r="BX64" s="148">
        <v>79.381861451612906</v>
      </c>
      <c r="BY64" s="165">
        <v>83.897163200000008</v>
      </c>
      <c r="BZ64" s="165">
        <v>70.695677887096764</v>
      </c>
      <c r="CA64" s="165">
        <v>78.92913391935484</v>
      </c>
      <c r="CB64" s="165">
        <v>90.109664903225806</v>
      </c>
      <c r="CC64" s="165">
        <v>75.442821470967743</v>
      </c>
      <c r="CD64" s="165">
        <v>75.139053693548377</v>
      </c>
      <c r="CE64" s="165">
        <v>86.984963225806453</v>
      </c>
      <c r="CF64" s="165">
        <v>86.429421264516137</v>
      </c>
      <c r="CN64" s="177"/>
      <c r="CO64" s="171">
        <f t="shared" si="25"/>
        <v>2023</v>
      </c>
      <c r="CP64" s="173">
        <f t="shared" si="26"/>
        <v>45139</v>
      </c>
      <c r="CQ64" s="272">
        <f t="shared" si="27"/>
        <v>2.5395669693743232</v>
      </c>
      <c r="CR64" s="272">
        <f t="shared" si="28"/>
        <v>2.3615893683859617</v>
      </c>
      <c r="CS64" s="272">
        <f t="shared" si="95"/>
        <v>2.57750872265553</v>
      </c>
      <c r="CT64" s="272">
        <f t="shared" si="95"/>
        <v>2.5457374256763519</v>
      </c>
      <c r="CU64" s="272">
        <f t="shared" si="95"/>
        <v>2.57750872265553</v>
      </c>
      <c r="CV64" s="272">
        <f t="shared" si="30"/>
        <v>2.4168795239156857</v>
      </c>
      <c r="CW64" s="272">
        <f t="shared" si="31"/>
        <v>2.5731934391636972</v>
      </c>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39"/>
      <c r="EV64" s="139"/>
      <c r="EW64" s="139"/>
      <c r="EX64" s="139"/>
      <c r="EY64" s="139"/>
      <c r="EZ64" s="139"/>
      <c r="FA64" s="139"/>
      <c r="FB64" s="162"/>
      <c r="FC64" s="162"/>
      <c r="FD64" s="162"/>
      <c r="FE64" s="162"/>
      <c r="FF64" s="162"/>
      <c r="FG64" s="162"/>
      <c r="FH64" s="162"/>
      <c r="FI64" s="139"/>
      <c r="FJ64" s="139"/>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39"/>
      <c r="GH64" s="139"/>
      <c r="GI64" s="162"/>
      <c r="GJ64" s="162"/>
      <c r="GK64" s="162"/>
      <c r="GL64" s="162"/>
      <c r="GM64" s="162"/>
    </row>
    <row r="65" spans="1:195" s="138" customFormat="1" x14ac:dyDescent="0.2">
      <c r="A65" s="139"/>
      <c r="B65" s="193">
        <f t="shared" si="147"/>
        <v>45170</v>
      </c>
      <c r="C65" s="193">
        <f t="shared" si="148"/>
        <v>45199</v>
      </c>
      <c r="D65" s="191">
        <f t="shared" si="149"/>
        <v>45170</v>
      </c>
      <c r="E65" s="325">
        <v>73.214439999999996</v>
      </c>
      <c r="F65" s="329">
        <v>57.462364200000003</v>
      </c>
      <c r="G65" s="327">
        <v>78.311520000000002</v>
      </c>
      <c r="H65" s="328">
        <v>66.959069999999997</v>
      </c>
      <c r="I65" s="325">
        <v>64.350300000000004</v>
      </c>
      <c r="J65" s="329">
        <v>49.079582199999997</v>
      </c>
      <c r="K65" s="327">
        <v>76.874350000000007</v>
      </c>
      <c r="L65" s="328">
        <v>65.217960000000005</v>
      </c>
      <c r="M65" s="325">
        <v>73.603049999999996</v>
      </c>
      <c r="N65" s="329">
        <v>64.395169999999993</v>
      </c>
      <c r="O65" s="337">
        <f>G65+Sheet1!D59</f>
        <v>80.311520000000002</v>
      </c>
      <c r="P65" s="338">
        <f>H65+Sheet1!E59</f>
        <v>64.959069999999997</v>
      </c>
      <c r="Q65" s="325">
        <v>75.867034899999993</v>
      </c>
      <c r="R65" s="329">
        <v>61.315616599999998</v>
      </c>
      <c r="S65" s="4">
        <v>85.077699999999993</v>
      </c>
      <c r="T65" s="5">
        <v>48.634300000000003</v>
      </c>
      <c r="U65" s="2">
        <v>90.077699999999993</v>
      </c>
      <c r="V65" s="3">
        <v>49.634300000000003</v>
      </c>
      <c r="W65" s="4">
        <v>51.4726</v>
      </c>
      <c r="X65" s="5">
        <v>30.978449999999999</v>
      </c>
      <c r="Y65" s="2">
        <v>89.577699999999993</v>
      </c>
      <c r="Z65" s="3">
        <v>51.634300000000003</v>
      </c>
      <c r="AA65" s="327">
        <v>74.549750000000003</v>
      </c>
      <c r="AB65" s="328">
        <v>63.119050000000001</v>
      </c>
      <c r="AC65" s="2">
        <v>88.077699999999993</v>
      </c>
      <c r="AD65" s="73">
        <v>48.134300000000003</v>
      </c>
      <c r="AE65" s="337">
        <f>I65+Sheet1!B59</f>
        <v>67.924750000000003</v>
      </c>
      <c r="AF65" s="341">
        <f>J65+Sheet1!C59</f>
        <v>55.306232199999997</v>
      </c>
      <c r="AG65" s="330">
        <v>2.7240536962411439</v>
      </c>
      <c r="AH65" s="331">
        <v>3.0480600830187252</v>
      </c>
      <c r="AI65" s="330">
        <v>2.4720487287474699</v>
      </c>
      <c r="AJ65" s="331">
        <v>2.6280518038626015</v>
      </c>
      <c r="AK65" s="339">
        <v>2.6115543035244806</v>
      </c>
      <c r="AL65" s="340">
        <v>2.7467238229614819</v>
      </c>
      <c r="AM65" s="339">
        <v>2.4218330496360947</v>
      </c>
      <c r="AN65" s="331">
        <v>2.652052276957237</v>
      </c>
      <c r="AO65" s="332">
        <v>2.3760468363689276</v>
      </c>
      <c r="AP65" s="333">
        <v>2.85605629826164</v>
      </c>
      <c r="AQ65" s="332">
        <v>2.0280399764967108</v>
      </c>
      <c r="AR65" s="340">
        <v>2.8986108094077783</v>
      </c>
      <c r="AS65" s="339">
        <v>2.7009707553570945</v>
      </c>
      <c r="AT65" s="340">
        <v>2.9536024772015135</v>
      </c>
      <c r="AU65" s="339">
        <v>2.7198878890781395</v>
      </c>
      <c r="AV65" s="340">
        <v>2.7041602720891307</v>
      </c>
      <c r="AW65" s="339">
        <v>2.6390501374213491</v>
      </c>
      <c r="AX65" s="340">
        <v>2.7007507886859199</v>
      </c>
      <c r="AY65" s="339">
        <v>2.6390501374213491</v>
      </c>
      <c r="AZ65" s="340">
        <v>2.5139990848583951</v>
      </c>
      <c r="BA65" s="332">
        <v>2.1720428150645246</v>
      </c>
      <c r="BB65" s="333">
        <v>3.6360716738372978</v>
      </c>
      <c r="BC65" s="15"/>
      <c r="BD65" s="151"/>
      <c r="BE65" s="151"/>
      <c r="BF65" s="151"/>
      <c r="BG65" s="151"/>
      <c r="BH65" s="151"/>
      <c r="BI65" s="151"/>
      <c r="BJ65" s="266">
        <f t="shared" si="6"/>
        <v>2.4245471637045712</v>
      </c>
      <c r="BK65" s="266">
        <f t="shared" si="7"/>
        <v>2.9124112371802418</v>
      </c>
      <c r="BL65" s="266">
        <f t="shared" si="8"/>
        <v>2.5164430502415027</v>
      </c>
      <c r="BM65" s="266">
        <f t="shared" si="9"/>
        <v>3.0227970881892805</v>
      </c>
      <c r="BN65" s="266">
        <f t="shared" si="10"/>
        <v>2.7190496348288988</v>
      </c>
      <c r="BO65" s="266"/>
      <c r="BP65" s="266">
        <f t="shared" si="11"/>
        <v>2.6685262241332266</v>
      </c>
      <c r="BQ65" s="292">
        <f t="shared" si="12"/>
        <v>2.4245471637045712</v>
      </c>
      <c r="BR65" s="292">
        <f t="shared" si="13"/>
        <v>2.7434783325835661</v>
      </c>
      <c r="BS65" s="292">
        <f t="shared" si="14"/>
        <v>2.6517995686144991</v>
      </c>
      <c r="BT65" s="292">
        <f t="shared" si="15"/>
        <v>2.4552271099428831</v>
      </c>
      <c r="BU65" s="292">
        <f t="shared" si="16"/>
        <v>2.6191593316044761</v>
      </c>
      <c r="BV65" s="292">
        <f t="shared" si="17"/>
        <v>2.6733518038626016</v>
      </c>
      <c r="BW65" s="169"/>
      <c r="BX65" s="148">
        <v>66.213517422222225</v>
      </c>
      <c r="BY65" s="165">
        <v>73.265986666666663</v>
      </c>
      <c r="BZ65" s="165">
        <v>57.563314311111114</v>
      </c>
      <c r="CA65" s="165">
        <v>69.510658888888884</v>
      </c>
      <c r="CB65" s="165">
        <v>69.399737877777767</v>
      </c>
      <c r="CC65" s="165">
        <v>71.693732222222238</v>
      </c>
      <c r="CD65" s="165">
        <v>62.316519866666667</v>
      </c>
      <c r="CE65" s="165">
        <v>69.469438888888888</v>
      </c>
      <c r="CF65" s="165">
        <v>73.488208888888892</v>
      </c>
      <c r="CN65" s="177"/>
      <c r="CO65" s="171">
        <f t="shared" si="25"/>
        <v>2023</v>
      </c>
      <c r="CP65" s="173">
        <f t="shared" si="26"/>
        <v>45170</v>
      </c>
      <c r="CQ65" s="272">
        <f t="shared" si="27"/>
        <v>2.5518585155663933</v>
      </c>
      <c r="CR65" s="272">
        <f t="shared" si="28"/>
        <v>2.4552271099428831</v>
      </c>
      <c r="CS65" s="272">
        <f t="shared" si="95"/>
        <v>2.6619384715851981</v>
      </c>
      <c r="CT65" s="272">
        <f t="shared" si="95"/>
        <v>2.6291796452853857</v>
      </c>
      <c r="CU65" s="272">
        <f t="shared" si="95"/>
        <v>2.6619384715851981</v>
      </c>
      <c r="CV65" s="272">
        <f t="shared" si="30"/>
        <v>2.5122147940198807</v>
      </c>
      <c r="CW65" s="272">
        <f t="shared" si="31"/>
        <v>2.6575663357398569</v>
      </c>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39"/>
      <c r="EV65" s="139"/>
      <c r="EW65" s="139"/>
      <c r="EX65" s="139"/>
      <c r="EY65" s="139"/>
      <c r="EZ65" s="139"/>
      <c r="FA65" s="139"/>
      <c r="FB65" s="162"/>
      <c r="FC65" s="162"/>
      <c r="FD65" s="162"/>
      <c r="FE65" s="162"/>
      <c r="FF65" s="162"/>
      <c r="FG65" s="162"/>
      <c r="FH65" s="162"/>
      <c r="FI65" s="139"/>
      <c r="FJ65" s="139"/>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39"/>
      <c r="GH65" s="139"/>
      <c r="GI65" s="162"/>
      <c r="GJ65" s="162"/>
      <c r="GK65" s="162"/>
      <c r="GL65" s="162"/>
      <c r="GM65" s="162"/>
    </row>
    <row r="66" spans="1:195" s="138" customFormat="1" x14ac:dyDescent="0.2">
      <c r="A66" s="139"/>
      <c r="B66" s="193">
        <f t="shared" si="147"/>
        <v>45200</v>
      </c>
      <c r="C66" s="193">
        <f t="shared" si="148"/>
        <v>45230</v>
      </c>
      <c r="D66" s="191">
        <f t="shared" si="149"/>
        <v>45200</v>
      </c>
      <c r="E66" s="325">
        <v>78.140199999999993</v>
      </c>
      <c r="F66" s="329">
        <v>60.628116599999998</v>
      </c>
      <c r="G66" s="327">
        <v>66.748985300000001</v>
      </c>
      <c r="H66" s="328">
        <v>60.900855999999997</v>
      </c>
      <c r="I66" s="325">
        <v>69.608000000000004</v>
      </c>
      <c r="J66" s="329">
        <v>52.247528099999997</v>
      </c>
      <c r="K66" s="327">
        <v>70.882705700000002</v>
      </c>
      <c r="L66" s="328">
        <v>65.279629999999997</v>
      </c>
      <c r="M66" s="325">
        <v>69.796035799999999</v>
      </c>
      <c r="N66" s="329">
        <v>64.234070000000003</v>
      </c>
      <c r="O66" s="337">
        <f>G66+Sheet1!D60</f>
        <v>64.998985300000001</v>
      </c>
      <c r="P66" s="338">
        <f>H66+Sheet1!E60</f>
        <v>58.900855999999997</v>
      </c>
      <c r="Q66" s="325">
        <v>63.449730000000002</v>
      </c>
      <c r="R66" s="329">
        <v>56.000529999999998</v>
      </c>
      <c r="S66" s="4">
        <v>29.184550000000002</v>
      </c>
      <c r="T66" s="5">
        <v>27.921150000000001</v>
      </c>
      <c r="U66" s="2">
        <v>29.684550000000002</v>
      </c>
      <c r="V66" s="3">
        <v>29.671150000000001</v>
      </c>
      <c r="W66" s="4">
        <v>30.353999999999999</v>
      </c>
      <c r="X66" s="5">
        <v>25.594650000000001</v>
      </c>
      <c r="Y66" s="2">
        <v>32.184550000000002</v>
      </c>
      <c r="Z66" s="3">
        <v>31.421150000000001</v>
      </c>
      <c r="AA66" s="327">
        <v>63.650707199999999</v>
      </c>
      <c r="AB66" s="328">
        <v>58.141414599999997</v>
      </c>
      <c r="AC66" s="2">
        <v>31.184550000000002</v>
      </c>
      <c r="AD66" s="73">
        <v>29.421150000000001</v>
      </c>
      <c r="AE66" s="337">
        <f>I66+Sheet1!B60</f>
        <v>74.820899999999995</v>
      </c>
      <c r="AF66" s="341">
        <f>J66+Sheet1!C60</f>
        <v>55.835628099999994</v>
      </c>
      <c r="AG66" s="330">
        <v>2.6400520404099197</v>
      </c>
      <c r="AH66" s="331">
        <v>2.5680506211260128</v>
      </c>
      <c r="AI66" s="330">
        <v>2.3520463632742916</v>
      </c>
      <c r="AJ66" s="331">
        <v>2.4600484922001518</v>
      </c>
      <c r="AK66" s="339">
        <v>2.443980246006813</v>
      </c>
      <c r="AL66" s="340">
        <v>2.5742401618141448</v>
      </c>
      <c r="AM66" s="339">
        <v>2.3422146867823348</v>
      </c>
      <c r="AN66" s="331">
        <v>2.5080494383894232</v>
      </c>
      <c r="AO66" s="332">
        <v>2.3280458901796561</v>
      </c>
      <c r="AP66" s="333">
        <v>2.7480541693357798</v>
      </c>
      <c r="AQ66" s="332">
        <v>1.9920392668547573</v>
      </c>
      <c r="AR66" s="340">
        <v>2.7205683238148164</v>
      </c>
      <c r="AS66" s="339">
        <v>2.5297846806792417</v>
      </c>
      <c r="AT66" s="340">
        <v>2.7741291444592791</v>
      </c>
      <c r="AU66" s="339">
        <v>2.5474597514919139</v>
      </c>
      <c r="AV66" s="340">
        <v>2.5333196948417758</v>
      </c>
      <c r="AW66" s="339">
        <v>2.5157517456703924</v>
      </c>
      <c r="AX66" s="340">
        <v>2.5295704373966643</v>
      </c>
      <c r="AY66" s="339">
        <v>2.4707606563290443</v>
      </c>
      <c r="AZ66" s="340">
        <v>2.4159143759891148</v>
      </c>
      <c r="BA66" s="332">
        <v>2.1240418688752531</v>
      </c>
      <c r="BB66" s="333">
        <v>3.4800685987221662</v>
      </c>
      <c r="BC66" s="17"/>
      <c r="BD66" s="151"/>
      <c r="BE66" s="151"/>
      <c r="BF66" s="151"/>
      <c r="BG66" s="151"/>
      <c r="BH66" s="151"/>
      <c r="BI66" s="151"/>
      <c r="BJ66" s="266">
        <f t="shared" si="6"/>
        <v>2.3757607563570038</v>
      </c>
      <c r="BK66" s="266">
        <f t="shared" si="7"/>
        <v>2.802641820648216</v>
      </c>
      <c r="BL66" s="266">
        <f t="shared" si="8"/>
        <v>2.4658076464467245</v>
      </c>
      <c r="BM66" s="266">
        <f t="shared" si="9"/>
        <v>2.9088674296510306</v>
      </c>
      <c r="BN66" s="266">
        <f t="shared" si="10"/>
        <v>2.6382694132757436</v>
      </c>
      <c r="BO66" s="266"/>
      <c r="BP66" s="266">
        <f t="shared" si="11"/>
        <v>2.4981892965630657</v>
      </c>
      <c r="BQ66" s="292">
        <f t="shared" si="12"/>
        <v>2.3757607563570038</v>
      </c>
      <c r="BR66" s="292">
        <f t="shared" si="13"/>
        <v>2.5951138634840056</v>
      </c>
      <c r="BS66" s="292">
        <f t="shared" si="14"/>
        <v>2.4818978576567097</v>
      </c>
      <c r="BT66" s="292">
        <f t="shared" si="15"/>
        <v>2.375313065123291</v>
      </c>
      <c r="BU66" s="292">
        <f t="shared" si="16"/>
        <v>2.4512448694934936</v>
      </c>
      <c r="BV66" s="292">
        <f t="shared" si="17"/>
        <v>2.5053484922001519</v>
      </c>
      <c r="BW66" s="169"/>
      <c r="BX66" s="148">
        <v>70.419819146236563</v>
      </c>
      <c r="BY66" s="165">
        <v>64.170777759139781</v>
      </c>
      <c r="BZ66" s="165">
        <v>61.954458624731181</v>
      </c>
      <c r="CA66" s="165">
        <v>67.34398636129032</v>
      </c>
      <c r="CB66" s="165">
        <v>60.165674086021511</v>
      </c>
      <c r="CC66" s="165">
        <v>68.412532541935491</v>
      </c>
      <c r="CD66" s="165">
        <v>66.451048947311818</v>
      </c>
      <c r="CE66" s="165">
        <v>61.221879279569897</v>
      </c>
      <c r="CF66" s="165">
        <v>62.310562705376341</v>
      </c>
      <c r="CN66" s="177"/>
      <c r="CO66" s="171">
        <f t="shared" si="25"/>
        <v>2023</v>
      </c>
      <c r="CP66" s="173">
        <f t="shared" si="26"/>
        <v>45200</v>
      </c>
      <c r="CQ66" s="272">
        <f t="shared" si="27"/>
        <v>2.4289430536456944</v>
      </c>
      <c r="CR66" s="272">
        <f t="shared" si="28"/>
        <v>2.375313065123291</v>
      </c>
      <c r="CS66" s="272">
        <f t="shared" si="95"/>
        <v>2.4920367606274088</v>
      </c>
      <c r="CT66" s="272">
        <f t="shared" si="95"/>
        <v>2.4612651831744037</v>
      </c>
      <c r="CU66" s="272">
        <f t="shared" si="95"/>
        <v>2.4920367606274088</v>
      </c>
      <c r="CV66" s="272">
        <f t="shared" si="30"/>
        <v>2.4308520131441451</v>
      </c>
      <c r="CW66" s="272">
        <f t="shared" si="31"/>
        <v>2.4888205425875367</v>
      </c>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39"/>
      <c r="EV66" s="139"/>
      <c r="EW66" s="139"/>
      <c r="EX66" s="139"/>
      <c r="EY66" s="139"/>
      <c r="EZ66" s="139"/>
      <c r="FA66" s="139"/>
      <c r="FB66" s="162"/>
      <c r="FC66" s="162"/>
      <c r="FD66" s="162"/>
      <c r="FE66" s="162"/>
      <c r="FF66" s="162"/>
      <c r="FG66" s="162"/>
      <c r="FH66" s="162"/>
      <c r="FI66" s="139"/>
      <c r="FJ66" s="139"/>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39"/>
      <c r="GH66" s="139"/>
      <c r="GI66" s="162"/>
      <c r="GJ66" s="162"/>
      <c r="GK66" s="162"/>
      <c r="GL66" s="162"/>
      <c r="GM66" s="162"/>
    </row>
    <row r="67" spans="1:195" s="138" customFormat="1" x14ac:dyDescent="0.2">
      <c r="A67" s="139"/>
      <c r="B67" s="193">
        <f t="shared" si="147"/>
        <v>45231</v>
      </c>
      <c r="C67" s="193">
        <f t="shared" si="148"/>
        <v>45260</v>
      </c>
      <c r="D67" s="191">
        <f t="shared" si="149"/>
        <v>45231</v>
      </c>
      <c r="E67" s="325">
        <v>78.199610000000007</v>
      </c>
      <c r="F67" s="329">
        <v>62.598747299999999</v>
      </c>
      <c r="G67" s="327">
        <v>68.264049999999997</v>
      </c>
      <c r="H67" s="328">
        <v>64.113069999999993</v>
      </c>
      <c r="I67" s="325">
        <v>69.750619999999998</v>
      </c>
      <c r="J67" s="329">
        <v>54.169696799999997</v>
      </c>
      <c r="K67" s="327">
        <v>70.468850000000003</v>
      </c>
      <c r="L67" s="328">
        <v>66.273840000000007</v>
      </c>
      <c r="M67" s="325">
        <v>71.039670000000001</v>
      </c>
      <c r="N67" s="329">
        <v>66.427279999999996</v>
      </c>
      <c r="O67" s="337">
        <f>G67+Sheet1!D61</f>
        <v>66.264049999999997</v>
      </c>
      <c r="P67" s="338">
        <f>H67+Sheet1!E61</f>
        <v>62.113069999999993</v>
      </c>
      <c r="Q67" s="325">
        <v>63.660730000000001</v>
      </c>
      <c r="R67" s="329">
        <v>57.419960000000003</v>
      </c>
      <c r="S67" s="4">
        <v>29.229749999999999</v>
      </c>
      <c r="T67" s="5">
        <v>27.090900000000001</v>
      </c>
      <c r="U67" s="2">
        <v>29.979749999999999</v>
      </c>
      <c r="V67" s="3">
        <v>29.840900000000001</v>
      </c>
      <c r="W67" s="4">
        <v>33.029299999999999</v>
      </c>
      <c r="X67" s="5">
        <v>27.569749999999999</v>
      </c>
      <c r="Y67" s="2">
        <v>29.729749999999999</v>
      </c>
      <c r="Z67" s="3">
        <v>31.590900000000001</v>
      </c>
      <c r="AA67" s="327">
        <v>63.863494899999999</v>
      </c>
      <c r="AB67" s="328">
        <v>59.685540000000003</v>
      </c>
      <c r="AC67" s="2">
        <v>29.729749999999999</v>
      </c>
      <c r="AD67" s="73">
        <v>30.090900000000001</v>
      </c>
      <c r="AE67" s="337">
        <f>I67+Sheet1!B61</f>
        <v>73.492269999999991</v>
      </c>
      <c r="AF67" s="341">
        <f>J67+Sheet1!C61</f>
        <v>56.97664679999999</v>
      </c>
      <c r="AG67" s="330">
        <v>2.8080553520723686</v>
      </c>
      <c r="AH67" s="331">
        <v>2.9760586637348183</v>
      </c>
      <c r="AI67" s="330">
        <v>2.5560503845786946</v>
      </c>
      <c r="AJ67" s="331">
        <v>2.7960551155250508</v>
      </c>
      <c r="AK67" s="339">
        <v>2.7810575018176036</v>
      </c>
      <c r="AL67" s="340">
        <v>2.9096370433361165</v>
      </c>
      <c r="AM67" s="339">
        <v>2.4711068185303642</v>
      </c>
      <c r="AN67" s="331">
        <v>2.8680565348089582</v>
      </c>
      <c r="AO67" s="332">
        <v>2.6280518038626015</v>
      </c>
      <c r="AP67" s="333">
        <v>3.192062921586539</v>
      </c>
      <c r="AQ67" s="332">
        <v>2.220043761253796</v>
      </c>
      <c r="AR67" s="340">
        <v>3.0539140872017576</v>
      </c>
      <c r="AS67" s="339">
        <v>2.8676437249552649</v>
      </c>
      <c r="AT67" s="340">
        <v>3.1039061328932478</v>
      </c>
      <c r="AU67" s="339">
        <v>2.887640543231861</v>
      </c>
      <c r="AV67" s="340">
        <v>2.8689435181432437</v>
      </c>
      <c r="AW67" s="339">
        <v>3.2963755088054851</v>
      </c>
      <c r="AX67" s="340">
        <v>2.8674437567724991</v>
      </c>
      <c r="AY67" s="339">
        <v>2.8060535246633491</v>
      </c>
      <c r="AZ67" s="340">
        <v>2.5373962711172799</v>
      </c>
      <c r="BA67" s="332">
        <v>2.4240477825581985</v>
      </c>
      <c r="BB67" s="333">
        <v>3.5880707276480268</v>
      </c>
      <c r="BC67" s="15"/>
      <c r="BD67" s="151"/>
      <c r="BE67" s="151"/>
      <c r="BF67" s="151"/>
      <c r="BG67" s="151"/>
      <c r="BH67" s="151"/>
      <c r="BI67" s="151"/>
      <c r="BJ67" s="266">
        <f t="shared" si="6"/>
        <v>2.680675802279298</v>
      </c>
      <c r="BK67" s="266">
        <f t="shared" si="7"/>
        <v>3.2539160886132117</v>
      </c>
      <c r="BL67" s="266">
        <f t="shared" si="8"/>
        <v>2.7822789201640856</v>
      </c>
      <c r="BM67" s="266">
        <f t="shared" si="9"/>
        <v>3.3772449147527257</v>
      </c>
      <c r="BN67" s="266">
        <f t="shared" si="10"/>
        <v>3.0235289314523301</v>
      </c>
      <c r="BO67" s="266"/>
      <c r="BP67" s="266">
        <f t="shared" si="11"/>
        <v>2.8388631517033871</v>
      </c>
      <c r="BQ67" s="292">
        <f t="shared" si="12"/>
        <v>2.680675802279298</v>
      </c>
      <c r="BR67" s="292">
        <f t="shared" si="13"/>
        <v>2.9660250362329066</v>
      </c>
      <c r="BS67" s="292">
        <f t="shared" si="14"/>
        <v>2.8236572166862044</v>
      </c>
      <c r="BT67" s="292">
        <f t="shared" si="15"/>
        <v>2.504683868845091</v>
      </c>
      <c r="BU67" s="292">
        <f t="shared" si="16"/>
        <v>2.7890068532859278</v>
      </c>
      <c r="BV67" s="292">
        <f t="shared" si="17"/>
        <v>2.8413551155250509</v>
      </c>
      <c r="BW67" s="169"/>
      <c r="BX67" s="148">
        <v>71.253872237586691</v>
      </c>
      <c r="BY67" s="165">
        <v>66.415971525658804</v>
      </c>
      <c r="BZ67" s="165">
        <v>62.813759601664351</v>
      </c>
      <c r="CA67" s="165">
        <v>68.986164882108184</v>
      </c>
      <c r="CB67" s="165">
        <v>60.882245714285709</v>
      </c>
      <c r="CC67" s="165">
        <v>68.601168710124824</v>
      </c>
      <c r="CD67" s="165">
        <v>66.13926716061026</v>
      </c>
      <c r="CE67" s="165">
        <v>62.003406796116508</v>
      </c>
      <c r="CF67" s="165">
        <v>64.415971525658804</v>
      </c>
      <c r="CN67" s="177"/>
      <c r="CO67" s="171">
        <f t="shared" si="25"/>
        <v>2023</v>
      </c>
      <c r="CP67" s="173">
        <f t="shared" si="26"/>
        <v>45231</v>
      </c>
      <c r="CQ67" s="272">
        <f t="shared" si="27"/>
        <v>2.6378993389108825</v>
      </c>
      <c r="CR67" s="272">
        <f t="shared" si="28"/>
        <v>2.504683868845091</v>
      </c>
      <c r="CS67" s="272">
        <f t="shared" si="95"/>
        <v>2.8337961196569035</v>
      </c>
      <c r="CT67" s="272">
        <f t="shared" si="95"/>
        <v>2.7990271669668374</v>
      </c>
      <c r="CU67" s="272">
        <f t="shared" si="95"/>
        <v>2.8337961196569035</v>
      </c>
      <c r="CV67" s="272">
        <f t="shared" si="30"/>
        <v>2.5625681386224288</v>
      </c>
      <c r="CW67" s="272">
        <f t="shared" si="31"/>
        <v>2.8263121288921762</v>
      </c>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39"/>
      <c r="EV67" s="139"/>
      <c r="EW67" s="139"/>
      <c r="EX67" s="139"/>
      <c r="EY67" s="139"/>
      <c r="EZ67" s="139"/>
      <c r="FA67" s="139"/>
      <c r="FB67" s="162"/>
      <c r="FC67" s="162"/>
      <c r="FD67" s="162"/>
      <c r="FE67" s="162"/>
      <c r="FF67" s="162"/>
      <c r="FG67" s="162"/>
      <c r="FH67" s="162"/>
      <c r="FI67" s="139"/>
      <c r="FJ67" s="139"/>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39"/>
      <c r="GH67" s="139"/>
      <c r="GI67" s="162"/>
      <c r="GJ67" s="162"/>
      <c r="GK67" s="162"/>
      <c r="GL67" s="162"/>
      <c r="GM67" s="162"/>
    </row>
    <row r="68" spans="1:195" s="138" customFormat="1" x14ac:dyDescent="0.2">
      <c r="A68" s="139"/>
      <c r="B68" s="193">
        <f t="shared" si="147"/>
        <v>45261</v>
      </c>
      <c r="C68" s="193">
        <f t="shared" si="148"/>
        <v>45291</v>
      </c>
      <c r="D68" s="191">
        <f t="shared" si="149"/>
        <v>45261</v>
      </c>
      <c r="E68" s="325">
        <v>77.509169999999997</v>
      </c>
      <c r="F68" s="329">
        <v>65.395600000000002</v>
      </c>
      <c r="G68" s="327">
        <v>69.607900000000001</v>
      </c>
      <c r="H68" s="328">
        <v>65.581029999999998</v>
      </c>
      <c r="I68" s="325">
        <v>69.15889</v>
      </c>
      <c r="J68" s="329">
        <v>56.970664999999997</v>
      </c>
      <c r="K68" s="327">
        <v>69.260530000000003</v>
      </c>
      <c r="L68" s="328">
        <v>65.663380000000004</v>
      </c>
      <c r="M68" s="325">
        <v>70.527550000000005</v>
      </c>
      <c r="N68" s="329">
        <v>66.208060000000003</v>
      </c>
      <c r="O68" s="337">
        <f>G68+Sheet1!D62</f>
        <v>67.607900000000001</v>
      </c>
      <c r="P68" s="338">
        <f>H68+Sheet1!E62</f>
        <v>63.581029999999998</v>
      </c>
      <c r="Q68" s="325">
        <v>65.604460000000003</v>
      </c>
      <c r="R68" s="329">
        <v>59.470460000000003</v>
      </c>
      <c r="S68" s="4">
        <v>32.052500000000002</v>
      </c>
      <c r="T68" s="5">
        <v>29.94425</v>
      </c>
      <c r="U68" s="2">
        <v>33.552500000000002</v>
      </c>
      <c r="V68" s="3">
        <v>33.944249999999997</v>
      </c>
      <c r="W68" s="4">
        <v>39.782800000000002</v>
      </c>
      <c r="X68" s="5">
        <v>32.270049999999998</v>
      </c>
      <c r="Y68" s="2">
        <v>33.052500000000002</v>
      </c>
      <c r="Z68" s="3">
        <v>34.944249999999997</v>
      </c>
      <c r="AA68" s="327">
        <v>66.426506000000003</v>
      </c>
      <c r="AB68" s="328">
        <v>62.372439999999997</v>
      </c>
      <c r="AC68" s="2">
        <v>35.552500000000002</v>
      </c>
      <c r="AD68" s="73">
        <v>32.944249999999997</v>
      </c>
      <c r="AE68" s="337">
        <f>I68+Sheet1!B62</f>
        <v>70.676439999999999</v>
      </c>
      <c r="AF68" s="341">
        <f>J68+Sheet1!C62</f>
        <v>58.495214999999995</v>
      </c>
      <c r="AG68" s="330">
        <v>2.9040572444509114</v>
      </c>
      <c r="AH68" s="331">
        <v>3.3600662332489879</v>
      </c>
      <c r="AI68" s="330">
        <v>2.7480541693357798</v>
      </c>
      <c r="AJ68" s="331">
        <v>3.0960610292079962</v>
      </c>
      <c r="AK68" s="339">
        <v>3.0809901496239882</v>
      </c>
      <c r="AL68" s="340">
        <v>3.2141162526160567</v>
      </c>
      <c r="AM68" s="339">
        <v>2.729336292663807</v>
      </c>
      <c r="AN68" s="331">
        <v>3.0480600830187252</v>
      </c>
      <c r="AO68" s="332">
        <v>2.8200555886196867</v>
      </c>
      <c r="AP68" s="333">
        <v>3.3720664697963061</v>
      </c>
      <c r="AQ68" s="332">
        <v>2.3400461267269739</v>
      </c>
      <c r="AR68" s="340">
        <v>3.3636193780894139</v>
      </c>
      <c r="AS68" s="339">
        <v>3.1716163721891548</v>
      </c>
      <c r="AT68" s="340">
        <v>3.4138556433694398</v>
      </c>
      <c r="AU68" s="339">
        <v>3.1937203289123666</v>
      </c>
      <c r="AV68" s="340">
        <v>3.1718173172502748</v>
      </c>
      <c r="AW68" s="339">
        <v>3.7768628962829069</v>
      </c>
      <c r="AX68" s="340">
        <v>3.1714154271280353</v>
      </c>
      <c r="AY68" s="339">
        <v>3.1061082822640014</v>
      </c>
      <c r="AZ68" s="340">
        <v>2.7707309752545481</v>
      </c>
      <c r="BA68" s="332">
        <v>2.6160515673152838</v>
      </c>
      <c r="BB68" s="333">
        <v>3.6600721469319333</v>
      </c>
      <c r="BC68" s="15"/>
      <c r="BD68" s="151"/>
      <c r="BE68" s="151"/>
      <c r="BF68" s="151"/>
      <c r="BG68" s="151"/>
      <c r="BH68" s="151"/>
      <c r="BI68" s="151"/>
      <c r="BJ68" s="266">
        <f t="shared" si="6"/>
        <v>2.8758214316695665</v>
      </c>
      <c r="BK68" s="266">
        <f t="shared" si="7"/>
        <v>3.436865116166588</v>
      </c>
      <c r="BL68" s="266">
        <f t="shared" si="8"/>
        <v>2.9848205353431974</v>
      </c>
      <c r="BM68" s="266">
        <f t="shared" si="9"/>
        <v>3.5671276789831419</v>
      </c>
      <c r="BN68" s="266">
        <f t="shared" si="10"/>
        <v>3.216158690540623</v>
      </c>
      <c r="BO68" s="266"/>
      <c r="BP68" s="266">
        <f t="shared" si="11"/>
        <v>3.1430362366501026</v>
      </c>
      <c r="BQ68" s="292">
        <f t="shared" si="12"/>
        <v>2.8758214316695665</v>
      </c>
      <c r="BR68" s="292">
        <f t="shared" si="13"/>
        <v>3.1514806226073566</v>
      </c>
      <c r="BS68" s="292">
        <f t="shared" si="14"/>
        <v>3.1277560180715689</v>
      </c>
      <c r="BT68" s="292">
        <f t="shared" si="15"/>
        <v>2.7638723403230019</v>
      </c>
      <c r="BU68" s="292">
        <f t="shared" si="16"/>
        <v>3.0895487747025041</v>
      </c>
      <c r="BV68" s="292">
        <f t="shared" si="17"/>
        <v>3.1413610292079963</v>
      </c>
      <c r="BW68" s="169"/>
      <c r="BX68" s="148">
        <v>71.908272043010754</v>
      </c>
      <c r="BY68" s="165">
        <v>67.74601387096773</v>
      </c>
      <c r="BZ68" s="165">
        <v>63.523474139784938</v>
      </c>
      <c r="CA68" s="165">
        <v>68.530366451612906</v>
      </c>
      <c r="CB68" s="165">
        <v>62.7683094623656</v>
      </c>
      <c r="CC68" s="165">
        <v>67.597331612903233</v>
      </c>
      <c r="CD68" s="165">
        <v>65.044260698924731</v>
      </c>
      <c r="CE68" s="165">
        <v>64.552045376344083</v>
      </c>
      <c r="CF68" s="165">
        <v>65.74601387096773</v>
      </c>
      <c r="CN68" s="177"/>
      <c r="CO68" s="171">
        <f t="shared" si="25"/>
        <v>2023</v>
      </c>
      <c r="CP68" s="173">
        <f t="shared" si="26"/>
        <v>45261</v>
      </c>
      <c r="CQ68" s="272">
        <f t="shared" si="27"/>
        <v>2.8345640779840005</v>
      </c>
      <c r="CR68" s="272">
        <f t="shared" si="28"/>
        <v>2.7638723403230019</v>
      </c>
      <c r="CS68" s="272">
        <f t="shared" si="95"/>
        <v>3.1378949210422675</v>
      </c>
      <c r="CT68" s="272">
        <f t="shared" si="95"/>
        <v>3.0995690883834142</v>
      </c>
      <c r="CU68" s="272">
        <f t="shared" si="95"/>
        <v>3.1378949210422675</v>
      </c>
      <c r="CV68" s="272">
        <f t="shared" si="30"/>
        <v>2.8264553546678863</v>
      </c>
      <c r="CW68" s="272">
        <f t="shared" si="31"/>
        <v>3.1276439023784612</v>
      </c>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39"/>
      <c r="EV68" s="139"/>
      <c r="EW68" s="139"/>
      <c r="EX68" s="139"/>
      <c r="EY68" s="139"/>
      <c r="EZ68" s="139"/>
      <c r="FA68" s="139"/>
      <c r="FB68" s="162"/>
      <c r="FC68" s="162"/>
      <c r="FD68" s="162"/>
      <c r="FE68" s="162"/>
      <c r="FF68" s="162"/>
      <c r="FG68" s="162"/>
      <c r="FH68" s="162"/>
      <c r="FI68" s="139"/>
      <c r="FJ68" s="139"/>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39"/>
      <c r="GH68" s="139"/>
      <c r="GI68" s="162"/>
      <c r="GJ68" s="162"/>
      <c r="GK68" s="162"/>
      <c r="GL68" s="162"/>
      <c r="GM68" s="162"/>
    </row>
    <row r="69" spans="1:195" s="138" customFormat="1" x14ac:dyDescent="0.2">
      <c r="A69" s="321"/>
      <c r="B69" s="193">
        <f t="shared" si="147"/>
        <v>45292</v>
      </c>
      <c r="C69" s="193">
        <f t="shared" si="148"/>
        <v>45322</v>
      </c>
      <c r="D69" s="191">
        <f t="shared" si="149"/>
        <v>45292</v>
      </c>
      <c r="E69" s="325">
        <v>78.447105399999998</v>
      </c>
      <c r="F69" s="329">
        <v>62.261339999999997</v>
      </c>
      <c r="G69" s="327">
        <v>71.540329999999997</v>
      </c>
      <c r="H69" s="328">
        <v>67.69126</v>
      </c>
      <c r="I69" s="325">
        <v>69.866039999999998</v>
      </c>
      <c r="J69" s="329">
        <v>53.423263499999997</v>
      </c>
      <c r="K69" s="327">
        <v>70.3683853</v>
      </c>
      <c r="L69" s="328">
        <v>66.147384599999995</v>
      </c>
      <c r="M69" s="325">
        <v>70.973129999999998</v>
      </c>
      <c r="N69" s="329">
        <v>66.447490000000002</v>
      </c>
      <c r="O69" s="337">
        <f>G69+Sheet1!D63</f>
        <v>69.540329999999997</v>
      </c>
      <c r="P69" s="338">
        <f>H69+Sheet1!E63</f>
        <v>65.69126</v>
      </c>
      <c r="Q69" s="325">
        <v>66.631749999999997</v>
      </c>
      <c r="R69" s="329">
        <v>60.350647000000002</v>
      </c>
      <c r="S69" s="4">
        <v>35.769150000000003</v>
      </c>
      <c r="T69" s="5">
        <v>29.494199999999999</v>
      </c>
      <c r="U69" s="2">
        <v>37.269150000000003</v>
      </c>
      <c r="V69" s="3">
        <v>33.494199999999999</v>
      </c>
      <c r="W69" s="4">
        <v>37.501800000000003</v>
      </c>
      <c r="X69" s="5">
        <v>28.695250000000001</v>
      </c>
      <c r="Y69" s="2">
        <v>38.769150000000003</v>
      </c>
      <c r="Z69" s="3">
        <v>35.244199999999999</v>
      </c>
      <c r="AA69" s="327">
        <v>67.747245800000002</v>
      </c>
      <c r="AB69" s="328">
        <v>64.042959999999994</v>
      </c>
      <c r="AC69" s="2">
        <v>37.769150000000003</v>
      </c>
      <c r="AD69" s="73">
        <v>31.494199999999999</v>
      </c>
      <c r="AE69" s="337">
        <f>I69+Sheet1!B63</f>
        <v>71.767789999999991</v>
      </c>
      <c r="AF69" s="341">
        <f>J69+Sheet1!C63</f>
        <v>58.470063499999995</v>
      </c>
      <c r="AG69" s="330">
        <v>3.1918229168555925</v>
      </c>
      <c r="AH69" s="331">
        <v>3.6092151444444007</v>
      </c>
      <c r="AI69" s="330">
        <v>3.032231771012813</v>
      </c>
      <c r="AJ69" s="331">
        <v>3.2409278848072169</v>
      </c>
      <c r="AK69" s="339">
        <v>3.225696529018105</v>
      </c>
      <c r="AL69" s="340">
        <v>3.361763307400838</v>
      </c>
      <c r="AM69" s="339">
        <v>2.9320359894040289</v>
      </c>
      <c r="AN69" s="331">
        <v>3.2040991588434982</v>
      </c>
      <c r="AO69" s="332">
        <v>3.0445080130007187</v>
      </c>
      <c r="AP69" s="333">
        <v>3.3636903046862785</v>
      </c>
      <c r="AQ69" s="332">
        <v>2.3938671876416944</v>
      </c>
      <c r="AR69" s="340">
        <v>3.5145845771515929</v>
      </c>
      <c r="AS69" s="339">
        <v>3.3187093417036149</v>
      </c>
      <c r="AT69" s="340">
        <v>3.5653557631152992</v>
      </c>
      <c r="AU69" s="339">
        <v>3.3415563753872828</v>
      </c>
      <c r="AV69" s="340">
        <v>3.3185062569597599</v>
      </c>
      <c r="AW69" s="339">
        <v>3.9152707767771613</v>
      </c>
      <c r="AX69" s="340">
        <v>3.3185062569597599</v>
      </c>
      <c r="AY69" s="339">
        <v>3.2510821219999588</v>
      </c>
      <c r="AZ69" s="340">
        <v>3.048809717120553</v>
      </c>
      <c r="BA69" s="332">
        <v>2.8358118992063148</v>
      </c>
      <c r="BB69" s="333">
        <v>3.7688062902871802</v>
      </c>
      <c r="BC69" s="15"/>
      <c r="BD69" s="151"/>
      <c r="BE69" s="151"/>
      <c r="BF69" s="151"/>
      <c r="BG69" s="151"/>
      <c r="BH69" s="151"/>
      <c r="BI69" s="151"/>
      <c r="BJ69" s="266">
        <f t="shared" si="6"/>
        <v>3.1039466724267899</v>
      </c>
      <c r="BK69" s="266">
        <f t="shared" si="7"/>
        <v>3.4283518880844377</v>
      </c>
      <c r="BL69" s="266">
        <f t="shared" si="8"/>
        <v>3.2215916834875777</v>
      </c>
      <c r="BM69" s="266">
        <f t="shared" si="9"/>
        <v>3.5582918010209537</v>
      </c>
      <c r="BN69" s="266">
        <f t="shared" si="10"/>
        <v>3.3280455112549396</v>
      </c>
      <c r="BO69" s="266"/>
      <c r="BP69" s="266">
        <f t="shared" si="11"/>
        <v>3.2899153359091726</v>
      </c>
      <c r="BQ69" s="292">
        <f t="shared" si="12"/>
        <v>3.1039466724267899</v>
      </c>
      <c r="BR69" s="292">
        <f t="shared" si="13"/>
        <v>3.3122458885824879</v>
      </c>
      <c r="BS69" s="292">
        <f t="shared" si="14"/>
        <v>3.2744724120633735</v>
      </c>
      <c r="BT69" s="292">
        <f t="shared" si="15"/>
        <v>2.9673248112054891</v>
      </c>
      <c r="BU69" s="292">
        <f t="shared" si="16"/>
        <v>3.2345491060182807</v>
      </c>
      <c r="BV69" s="292">
        <f t="shared" si="17"/>
        <v>3.2862278848072171</v>
      </c>
      <c r="BW69" s="169"/>
      <c r="BX69" s="148">
        <v>71.311445384946239</v>
      </c>
      <c r="BY69" s="165">
        <v>69.843428172043005</v>
      </c>
      <c r="BZ69" s="165">
        <v>62.617074016129031</v>
      </c>
      <c r="CA69" s="165">
        <v>68.977955376344084</v>
      </c>
      <c r="CB69" s="165">
        <v>63.86266158064516</v>
      </c>
      <c r="CC69" s="165">
        <v>68.507514023655915</v>
      </c>
      <c r="CD69" s="165">
        <v>65.905351435483865</v>
      </c>
      <c r="CE69" s="165">
        <v>66.1141735655914</v>
      </c>
      <c r="CF69" s="165">
        <v>67.843428172043005</v>
      </c>
      <c r="CN69" s="177"/>
      <c r="CO69" s="171">
        <f t="shared" si="25"/>
        <v>2024</v>
      </c>
      <c r="CP69" s="173">
        <f t="shared" si="26"/>
        <v>45292</v>
      </c>
      <c r="CQ69" s="272">
        <f t="shared" si="27"/>
        <v>3.1256401833584073</v>
      </c>
      <c r="CR69" s="272">
        <f t="shared" si="28"/>
        <v>2.9673248112054891</v>
      </c>
      <c r="CS69" s="272">
        <f t="shared" si="95"/>
        <v>3.2846113150340721</v>
      </c>
      <c r="CT69" s="272">
        <f t="shared" si="95"/>
        <v>3.2445694196991908</v>
      </c>
      <c r="CU69" s="272">
        <f t="shared" si="95"/>
        <v>3.2846113150340721</v>
      </c>
      <c r="CV69" s="272">
        <f t="shared" si="30"/>
        <v>3.033596150061344</v>
      </c>
      <c r="CW69" s="272">
        <f t="shared" si="31"/>
        <v>3.273150989159519</v>
      </c>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39"/>
      <c r="EV69" s="139"/>
      <c r="EW69" s="139"/>
      <c r="EX69" s="139"/>
      <c r="EY69" s="139"/>
      <c r="EZ69" s="139"/>
      <c r="FA69" s="139"/>
      <c r="FB69" s="162"/>
      <c r="FC69" s="162"/>
      <c r="FD69" s="162"/>
      <c r="FE69" s="162"/>
      <c r="FF69" s="162"/>
      <c r="FG69" s="162"/>
      <c r="FH69" s="162"/>
      <c r="FI69" s="139"/>
      <c r="FJ69" s="139"/>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39"/>
      <c r="GH69" s="139"/>
      <c r="GI69" s="162"/>
      <c r="GJ69" s="162"/>
      <c r="GK69" s="162"/>
      <c r="GL69" s="162"/>
      <c r="GM69" s="162"/>
    </row>
    <row r="70" spans="1:195" s="138" customFormat="1" x14ac:dyDescent="0.2">
      <c r="A70" s="296"/>
      <c r="B70" s="319">
        <f t="shared" si="147"/>
        <v>45323</v>
      </c>
      <c r="C70" s="319">
        <f t="shared" si="148"/>
        <v>45351</v>
      </c>
      <c r="D70" s="320">
        <f t="shared" si="149"/>
        <v>45323</v>
      </c>
      <c r="E70" s="325">
        <v>76.825370000000007</v>
      </c>
      <c r="F70" s="329">
        <v>66.930374099999995</v>
      </c>
      <c r="G70" s="327">
        <v>69.775459999999995</v>
      </c>
      <c r="H70" s="328">
        <v>65.882545500000006</v>
      </c>
      <c r="I70" s="325">
        <v>68.334649999999996</v>
      </c>
      <c r="J70" s="329">
        <v>58.071056400000003</v>
      </c>
      <c r="K70" s="327">
        <v>68.512879999999996</v>
      </c>
      <c r="L70" s="328">
        <v>66.522080000000003</v>
      </c>
      <c r="M70" s="325">
        <v>68.608029999999999</v>
      </c>
      <c r="N70" s="329">
        <v>66.113060000000004</v>
      </c>
      <c r="O70" s="337">
        <f>G70+Sheet1!D64</f>
        <v>68.275459999999995</v>
      </c>
      <c r="P70" s="338">
        <f>H70+Sheet1!E64</f>
        <v>63.382545500000006</v>
      </c>
      <c r="Q70" s="325">
        <v>64.567700000000002</v>
      </c>
      <c r="R70" s="329">
        <v>58.494689999999999</v>
      </c>
      <c r="S70" s="4">
        <v>36.218000000000004</v>
      </c>
      <c r="T70" s="5">
        <v>29.393000000000001</v>
      </c>
      <c r="U70" s="2">
        <v>36.718000000000004</v>
      </c>
      <c r="V70" s="3">
        <v>32.143000000000001</v>
      </c>
      <c r="W70" s="4">
        <v>32.119549999999997</v>
      </c>
      <c r="X70" s="5">
        <v>26.36515</v>
      </c>
      <c r="Y70" s="2">
        <v>38.218000000000004</v>
      </c>
      <c r="Z70" s="3">
        <v>34.143000000000001</v>
      </c>
      <c r="AA70" s="327">
        <v>66.18186</v>
      </c>
      <c r="AB70" s="328">
        <v>62.477794600000003</v>
      </c>
      <c r="AC70" s="2">
        <v>37.218000000000004</v>
      </c>
      <c r="AD70" s="73">
        <v>30.393000000000001</v>
      </c>
      <c r="AE70" s="337">
        <f>I70+Sheet1!B64</f>
        <v>71.650949999999995</v>
      </c>
      <c r="AF70" s="341">
        <f>J70+Sheet1!C64</f>
        <v>63.787856400000003</v>
      </c>
      <c r="AG70" s="330">
        <v>3.2163754008314047</v>
      </c>
      <c r="AH70" s="331">
        <v>3.5110052085411514</v>
      </c>
      <c r="AI70" s="330">
        <v>2.970850561073282</v>
      </c>
      <c r="AJ70" s="331">
        <v>3.1672704328797803</v>
      </c>
      <c r="AK70" s="339">
        <v>3.1521005444791168</v>
      </c>
      <c r="AL70" s="340">
        <v>3.2869102860663433</v>
      </c>
      <c r="AM70" s="339">
        <v>2.8605352894183724</v>
      </c>
      <c r="AN70" s="331">
        <v>3.1672704328797803</v>
      </c>
      <c r="AO70" s="332">
        <v>2.9585743190853764</v>
      </c>
      <c r="AP70" s="333">
        <v>3.2286516428193108</v>
      </c>
      <c r="AQ70" s="332">
        <v>2.4184196716175066</v>
      </c>
      <c r="AR70" s="340">
        <v>3.4381035071262853</v>
      </c>
      <c r="AS70" s="339">
        <v>3.244030068187135</v>
      </c>
      <c r="AT70" s="340">
        <v>3.4886698017951625</v>
      </c>
      <c r="AU70" s="339">
        <v>3.2666837681987926</v>
      </c>
      <c r="AV70" s="340">
        <v>3.244030068187135</v>
      </c>
      <c r="AW70" s="339">
        <v>3.6587748170612642</v>
      </c>
      <c r="AX70" s="340">
        <v>3.2438278030084602</v>
      </c>
      <c r="AY70" s="339">
        <v>3.1773836918135556</v>
      </c>
      <c r="AZ70" s="340">
        <v>2.9616678787561264</v>
      </c>
      <c r="BA70" s="332">
        <v>2.7621544472788782</v>
      </c>
      <c r="BB70" s="333">
        <v>3.8301875002267112</v>
      </c>
      <c r="BC70" s="15"/>
      <c r="BD70" s="151"/>
      <c r="BE70" s="151"/>
      <c r="BF70" s="151"/>
      <c r="BG70" s="151"/>
      <c r="BH70" s="151"/>
      <c r="BI70" s="151"/>
      <c r="BJ70" s="266">
        <f t="shared" si="6"/>
        <v>3.0166068066728084</v>
      </c>
      <c r="BK70" s="266">
        <f t="shared" si="7"/>
        <v>3.2911035276138945</v>
      </c>
      <c r="BL70" s="266">
        <f t="shared" si="8"/>
        <v>3.1309416518439774</v>
      </c>
      <c r="BM70" s="266">
        <f t="shared" si="9"/>
        <v>3.4158417512952948</v>
      </c>
      <c r="BN70" s="266">
        <f t="shared" si="10"/>
        <v>3.213623434356494</v>
      </c>
      <c r="BO70" s="266"/>
      <c r="BP70" s="266">
        <f t="shared" si="11"/>
        <v>3.2152347600930553</v>
      </c>
      <c r="BQ70" s="292">
        <f t="shared" si="12"/>
        <v>3.0166068066728084</v>
      </c>
      <c r="BR70" s="292">
        <f t="shared" si="13"/>
        <v>3.2743016756102761</v>
      </c>
      <c r="BS70" s="292">
        <f t="shared" si="14"/>
        <v>3.1998541574359898</v>
      </c>
      <c r="BT70" s="292">
        <f t="shared" si="15"/>
        <v>2.8955585761501279</v>
      </c>
      <c r="BU70" s="292">
        <f t="shared" si="16"/>
        <v>3.160803620944677</v>
      </c>
      <c r="BV70" s="292">
        <f t="shared" si="17"/>
        <v>3.2125704328797804</v>
      </c>
      <c r="BW70" s="169"/>
      <c r="BX70" s="148">
        <v>72.617153352873572</v>
      </c>
      <c r="BY70" s="165">
        <v>68.11985268390805</v>
      </c>
      <c r="BZ70" s="165">
        <v>63.969673411494249</v>
      </c>
      <c r="CA70" s="165">
        <v>67.546950804597699</v>
      </c>
      <c r="CB70" s="165">
        <v>61.984925632183909</v>
      </c>
      <c r="CC70" s="165">
        <v>67.666217931034481</v>
      </c>
      <c r="CD70" s="165">
        <v>68.306875710344826</v>
      </c>
      <c r="CE70" s="165">
        <v>64.606567818390801</v>
      </c>
      <c r="CF70" s="165">
        <v>66.194565327586204</v>
      </c>
      <c r="CN70" s="177"/>
      <c r="CO70" s="171">
        <f t="shared" si="25"/>
        <v>2024</v>
      </c>
      <c r="CP70" s="173">
        <f t="shared" si="26"/>
        <v>45323</v>
      </c>
      <c r="CQ70" s="272">
        <f t="shared" si="27"/>
        <v>3.0627689245859693</v>
      </c>
      <c r="CR70" s="272">
        <f t="shared" si="28"/>
        <v>2.8955585761501279</v>
      </c>
      <c r="CS70" s="272">
        <f t="shared" si="95"/>
        <v>3.2099930604066889</v>
      </c>
      <c r="CT70" s="272">
        <f t="shared" si="95"/>
        <v>3.1708239346255871</v>
      </c>
      <c r="CU70" s="272">
        <f t="shared" si="95"/>
        <v>3.2099930604066889</v>
      </c>
      <c r="CV70" s="272">
        <f t="shared" si="30"/>
        <v>2.9605288879765905</v>
      </c>
      <c r="CW70" s="272">
        <f t="shared" si="31"/>
        <v>3.1991680121331663</v>
      </c>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39"/>
      <c r="EV70" s="139"/>
      <c r="EW70" s="139"/>
      <c r="EX70" s="139"/>
      <c r="EY70" s="139"/>
      <c r="EZ70" s="139"/>
      <c r="FA70" s="139"/>
      <c r="FB70" s="162"/>
      <c r="FC70" s="162"/>
      <c r="FD70" s="162"/>
      <c r="FE70" s="162"/>
      <c r="FF70" s="162"/>
      <c r="FG70" s="162"/>
      <c r="FH70" s="162"/>
      <c r="FI70" s="139"/>
      <c r="FJ70" s="139"/>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39"/>
      <c r="GH70" s="139"/>
      <c r="GI70" s="162"/>
      <c r="GJ70" s="162"/>
      <c r="GK70" s="162"/>
      <c r="GL70" s="162"/>
      <c r="GM70" s="162"/>
    </row>
    <row r="71" spans="1:195" s="138" customFormat="1" x14ac:dyDescent="0.2">
      <c r="A71" s="296"/>
      <c r="B71" s="319">
        <f t="shared" si="147"/>
        <v>45352</v>
      </c>
      <c r="C71" s="319">
        <f t="shared" si="148"/>
        <v>45382</v>
      </c>
      <c r="D71" s="320">
        <f t="shared" si="149"/>
        <v>45352</v>
      </c>
      <c r="E71" s="325">
        <v>61.237426800000001</v>
      </c>
      <c r="F71" s="329">
        <v>53.1464462</v>
      </c>
      <c r="G71" s="327">
        <v>57.981426200000001</v>
      </c>
      <c r="H71" s="328">
        <v>60.633037600000002</v>
      </c>
      <c r="I71" s="325">
        <v>52.786163299999998</v>
      </c>
      <c r="J71" s="329">
        <v>44.625050000000002</v>
      </c>
      <c r="K71" s="327">
        <v>57.733715099999998</v>
      </c>
      <c r="L71" s="328">
        <v>57.785209999999999</v>
      </c>
      <c r="M71" s="325">
        <v>54.418640000000003</v>
      </c>
      <c r="N71" s="329">
        <v>57.083423600000003</v>
      </c>
      <c r="O71" s="337">
        <f>G71+Sheet1!D65</f>
        <v>56.481426200000001</v>
      </c>
      <c r="P71" s="338">
        <f>H71+Sheet1!E65</f>
        <v>59.133037600000002</v>
      </c>
      <c r="Q71" s="325">
        <v>52.122215300000001</v>
      </c>
      <c r="R71" s="329">
        <v>53.576560000000001</v>
      </c>
      <c r="S71" s="4">
        <v>31.290900000000001</v>
      </c>
      <c r="T71" s="5">
        <v>26.91405</v>
      </c>
      <c r="U71" s="2">
        <v>32.540900000000001</v>
      </c>
      <c r="V71" s="3">
        <v>29.41405</v>
      </c>
      <c r="W71" s="4">
        <v>26.035250000000001</v>
      </c>
      <c r="X71" s="5">
        <v>22.228100000000001</v>
      </c>
      <c r="Y71" s="2">
        <v>32.790900000000001</v>
      </c>
      <c r="Z71" s="3">
        <v>31.66405</v>
      </c>
      <c r="AA71" s="327">
        <v>55.953777299999999</v>
      </c>
      <c r="AB71" s="328">
        <v>58.663649999999997</v>
      </c>
      <c r="AC71" s="2">
        <v>33.040900000000001</v>
      </c>
      <c r="AD71" s="73">
        <v>28.91405</v>
      </c>
      <c r="AE71" s="337">
        <f>I71+Sheet1!B65</f>
        <v>56.910513299999998</v>
      </c>
      <c r="AF71" s="341">
        <f>J71+Sheet1!C65</f>
        <v>51.124200000000002</v>
      </c>
      <c r="AG71" s="330">
        <v>3.1918229168555925</v>
      </c>
      <c r="AH71" s="331">
        <v>3.2409278848072169</v>
      </c>
      <c r="AI71" s="330">
        <v>2.8726406251700332</v>
      </c>
      <c r="AJ71" s="331">
        <v>2.9094693511337515</v>
      </c>
      <c r="AK71" s="339">
        <v>2.8932201738804166</v>
      </c>
      <c r="AL71" s="340">
        <v>3.0307965412919837</v>
      </c>
      <c r="AM71" s="339">
        <v>2.649699170777108</v>
      </c>
      <c r="AN71" s="331">
        <v>2.970850561073282</v>
      </c>
      <c r="AO71" s="332">
        <v>2.7744306892667838</v>
      </c>
      <c r="AP71" s="333">
        <v>2.9954030450490943</v>
      </c>
      <c r="AQ71" s="332">
        <v>2.3324859777021634</v>
      </c>
      <c r="AR71" s="340">
        <v>3.1852720530470187</v>
      </c>
      <c r="AS71" s="339">
        <v>2.9854071728310019</v>
      </c>
      <c r="AT71" s="340">
        <v>3.2394359772248009</v>
      </c>
      <c r="AU71" s="339">
        <v>3.0058811361702036</v>
      </c>
      <c r="AV71" s="340">
        <v>2.9873570741014022</v>
      </c>
      <c r="AW71" s="339">
        <v>3.3377976635316533</v>
      </c>
      <c r="AX71" s="340">
        <v>2.9851905171342907</v>
      </c>
      <c r="AY71" s="339">
        <v>2.9203021359693087</v>
      </c>
      <c r="AZ71" s="340">
        <v>2.8568220168329472</v>
      </c>
      <c r="BA71" s="332">
        <v>2.5657345754723799</v>
      </c>
      <c r="BB71" s="333">
        <v>3.9406736781178662</v>
      </c>
      <c r="BC71" s="15"/>
      <c r="BD71" s="151"/>
      <c r="BE71" s="151"/>
      <c r="BF71" s="151"/>
      <c r="BG71" s="151"/>
      <c r="BH71" s="151"/>
      <c r="BI71" s="151"/>
      <c r="BJ71" s="266">
        <f t="shared" si="6"/>
        <v>2.8294499514857034</v>
      </c>
      <c r="BK71" s="266">
        <f t="shared" si="7"/>
        <v>3.054038177710229</v>
      </c>
      <c r="BL71" s="266">
        <f t="shared" si="8"/>
        <v>2.9366915840362604</v>
      </c>
      <c r="BM71" s="266">
        <f t="shared" si="9"/>
        <v>3.1697916654055205</v>
      </c>
      <c r="BN71" s="266">
        <f t="shared" si="10"/>
        <v>2.9974928446594284</v>
      </c>
      <c r="BO71" s="266"/>
      <c r="BP71" s="266">
        <f t="shared" si="11"/>
        <v>2.9538527447366434</v>
      </c>
      <c r="BQ71" s="292">
        <f t="shared" si="12"/>
        <v>2.8294499514857034</v>
      </c>
      <c r="BR71" s="292">
        <f t="shared" si="13"/>
        <v>3.0719325397584756</v>
      </c>
      <c r="BS71" s="292">
        <f t="shared" si="14"/>
        <v>2.9373778615841193</v>
      </c>
      <c r="BT71" s="292">
        <f t="shared" si="15"/>
        <v>2.6839394668042837</v>
      </c>
      <c r="BU71" s="292">
        <f t="shared" si="16"/>
        <v>2.9013973690217663</v>
      </c>
      <c r="BV71" s="292">
        <f t="shared" si="17"/>
        <v>2.9547693511337516</v>
      </c>
      <c r="BW71" s="169"/>
      <c r="BX71" s="148">
        <v>57.676524167160167</v>
      </c>
      <c r="BY71" s="165">
        <v>59.148420719246303</v>
      </c>
      <c r="BZ71" s="165">
        <v>49.194394727860029</v>
      </c>
      <c r="CA71" s="165">
        <v>55.591431705518175</v>
      </c>
      <c r="CB71" s="165">
        <v>52.76228355962315</v>
      </c>
      <c r="CC71" s="165">
        <v>57.75637840053836</v>
      </c>
      <c r="CD71" s="165">
        <v>54.363912426379542</v>
      </c>
      <c r="CE71" s="165">
        <v>57.146413064333778</v>
      </c>
      <c r="CF71" s="165">
        <v>57.648420719246303</v>
      </c>
      <c r="CN71" s="177"/>
      <c r="CO71" s="171">
        <f t="shared" si="25"/>
        <v>2024</v>
      </c>
      <c r="CP71" s="173">
        <f t="shared" si="26"/>
        <v>45352</v>
      </c>
      <c r="CQ71" s="272">
        <f t="shared" si="27"/>
        <v>2.9621749105500697</v>
      </c>
      <c r="CR71" s="272">
        <f t="shared" si="28"/>
        <v>2.6839394668042837</v>
      </c>
      <c r="CS71" s="272">
        <f t="shared" si="95"/>
        <v>2.9475167645548179</v>
      </c>
      <c r="CT71" s="272">
        <f t="shared" si="95"/>
        <v>2.9114176827026763</v>
      </c>
      <c r="CU71" s="272">
        <f t="shared" si="95"/>
        <v>2.9475167645548179</v>
      </c>
      <c r="CV71" s="272">
        <f t="shared" si="30"/>
        <v>2.7450734037535849</v>
      </c>
      <c r="CW71" s="272">
        <f t="shared" si="31"/>
        <v>2.9402275925409316</v>
      </c>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39"/>
      <c r="EV71" s="139"/>
      <c r="EW71" s="139"/>
      <c r="EX71" s="139"/>
      <c r="EY71" s="139"/>
      <c r="EZ71" s="139"/>
      <c r="FA71" s="139"/>
      <c r="FB71" s="162"/>
      <c r="FC71" s="162"/>
      <c r="FD71" s="162"/>
      <c r="FE71" s="162"/>
      <c r="FF71" s="162"/>
      <c r="FG71" s="162"/>
      <c r="FH71" s="162"/>
      <c r="FI71" s="139"/>
      <c r="FJ71" s="139"/>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39"/>
      <c r="GH71" s="139"/>
      <c r="GI71" s="162"/>
      <c r="GJ71" s="162"/>
      <c r="GK71" s="162"/>
      <c r="GL71" s="162"/>
      <c r="GM71" s="162"/>
    </row>
    <row r="72" spans="1:195" s="138" customFormat="1" x14ac:dyDescent="0.2">
      <c r="A72" s="296"/>
      <c r="B72" s="319">
        <f t="shared" si="147"/>
        <v>45383</v>
      </c>
      <c r="C72" s="319">
        <f t="shared" si="148"/>
        <v>45412</v>
      </c>
      <c r="D72" s="320">
        <f t="shared" si="149"/>
        <v>45383</v>
      </c>
      <c r="E72" s="325">
        <v>38.889255499999997</v>
      </c>
      <c r="F72" s="329">
        <v>35.464576700000002</v>
      </c>
      <c r="G72" s="327">
        <v>39.3668938</v>
      </c>
      <c r="H72" s="328">
        <v>43.453384399999997</v>
      </c>
      <c r="I72" s="325">
        <v>31.658182100000001</v>
      </c>
      <c r="J72" s="329">
        <v>27.602367399999999</v>
      </c>
      <c r="K72" s="327">
        <v>31.883443799999998</v>
      </c>
      <c r="L72" s="328">
        <v>35.662284900000003</v>
      </c>
      <c r="M72" s="325">
        <v>33.120582599999999</v>
      </c>
      <c r="N72" s="329">
        <v>37.193615000000001</v>
      </c>
      <c r="O72" s="337">
        <f>G72+Sheet1!D66</f>
        <v>37.3668938</v>
      </c>
      <c r="P72" s="338">
        <f>H72+Sheet1!E66</f>
        <v>42.453384399999997</v>
      </c>
      <c r="Q72" s="325">
        <v>44.215187100000001</v>
      </c>
      <c r="R72" s="329">
        <v>42.922756200000002</v>
      </c>
      <c r="S72" s="4">
        <v>20.46285</v>
      </c>
      <c r="T72" s="5">
        <v>20.088100000000001</v>
      </c>
      <c r="U72" s="2">
        <v>22.21285</v>
      </c>
      <c r="V72" s="3">
        <v>21.838100000000001</v>
      </c>
      <c r="W72" s="4">
        <v>22.681650000000001</v>
      </c>
      <c r="X72" s="5">
        <v>17.91395</v>
      </c>
      <c r="Y72" s="2">
        <v>23.46285</v>
      </c>
      <c r="Z72" s="3">
        <v>22.088100000000001</v>
      </c>
      <c r="AA72" s="327">
        <v>44.791229999999999</v>
      </c>
      <c r="AB72" s="328">
        <v>46.202506999999997</v>
      </c>
      <c r="AC72" s="2">
        <v>22.96285</v>
      </c>
      <c r="AD72" s="73">
        <v>22.588100000000001</v>
      </c>
      <c r="AE72" s="337">
        <f>I72+Sheet1!B66</f>
        <v>32.8947821</v>
      </c>
      <c r="AF72" s="341">
        <f>J72+Sheet1!C66</f>
        <v>31.312367399999999</v>
      </c>
      <c r="AG72" s="330">
        <v>3.1427179489039681</v>
      </c>
      <c r="AH72" s="331">
        <v>2.9831268030611886</v>
      </c>
      <c r="AI72" s="330">
        <v>2.798983173242596</v>
      </c>
      <c r="AJ72" s="331">
        <v>2.8112594152305026</v>
      </c>
      <c r="AK72" s="339">
        <v>2.7916851260282289</v>
      </c>
      <c r="AL72" s="340">
        <v>2.9478879538623706</v>
      </c>
      <c r="AM72" s="339">
        <v>2.7351806778643333</v>
      </c>
      <c r="AN72" s="331">
        <v>2.8726406251700332</v>
      </c>
      <c r="AO72" s="332">
        <v>2.6148395434240044</v>
      </c>
      <c r="AP72" s="333">
        <v>2.7007732373393476</v>
      </c>
      <c r="AQ72" s="332">
        <v>2.2342760417989149</v>
      </c>
      <c r="AR72" s="340">
        <v>3.12327358511474</v>
      </c>
      <c r="AS72" s="339">
        <v>2.8938629156640965</v>
      </c>
      <c r="AT72" s="340">
        <v>3.1885212157889846</v>
      </c>
      <c r="AU72" s="339">
        <v>2.9133067096050209</v>
      </c>
      <c r="AV72" s="340">
        <v>2.8989522308566871</v>
      </c>
      <c r="AW72" s="339">
        <v>2.7103865782081202</v>
      </c>
      <c r="AX72" s="340">
        <v>2.8936019251413994</v>
      </c>
      <c r="AY72" s="339">
        <v>2.8243089413653513</v>
      </c>
      <c r="AZ72" s="340">
        <v>2.8802914084838531</v>
      </c>
      <c r="BA72" s="332">
        <v>2.4061434296296005</v>
      </c>
      <c r="BB72" s="333">
        <v>3.9406736781178662</v>
      </c>
      <c r="BC72" s="15"/>
      <c r="BD72" s="151"/>
      <c r="BE72" s="151"/>
      <c r="BF72" s="151"/>
      <c r="BG72" s="151"/>
      <c r="BH72" s="151"/>
      <c r="BI72" s="151"/>
      <c r="BJ72" s="266">
        <f t="shared" si="6"/>
        <v>2.66724734365688</v>
      </c>
      <c r="BK72" s="266">
        <f t="shared" si="7"/>
        <v>2.7545872094108623</v>
      </c>
      <c r="BL72" s="266">
        <f t="shared" si="8"/>
        <v>2.7683415252695731</v>
      </c>
      <c r="BM72" s="266">
        <f t="shared" si="9"/>
        <v>2.8589915569131743</v>
      </c>
      <c r="BN72" s="266">
        <f t="shared" si="10"/>
        <v>2.7622919088126228</v>
      </c>
      <c r="BO72" s="266"/>
      <c r="BP72" s="266">
        <f t="shared" si="11"/>
        <v>2.8542786436484868</v>
      </c>
      <c r="BQ72" s="292">
        <f t="shared" si="12"/>
        <v>2.66724734365688</v>
      </c>
      <c r="BR72" s="292">
        <f t="shared" si="13"/>
        <v>2.9707479718325756</v>
      </c>
      <c r="BS72" s="292">
        <f t="shared" si="14"/>
        <v>2.8344324617542624</v>
      </c>
      <c r="BT72" s="292">
        <f t="shared" si="15"/>
        <v>2.7697384300555385</v>
      </c>
      <c r="BU72" s="292">
        <f t="shared" si="16"/>
        <v>2.7996560661132572</v>
      </c>
      <c r="BV72" s="292">
        <f t="shared" si="17"/>
        <v>2.8565594152305027</v>
      </c>
      <c r="BW72" s="169"/>
      <c r="BX72" s="148">
        <v>37.443280006666662</v>
      </c>
      <c r="BY72" s="165">
        <v>41.092300942222224</v>
      </c>
      <c r="BZ72" s="165">
        <v>29.945727004444443</v>
      </c>
      <c r="CA72" s="165">
        <v>34.840307391111111</v>
      </c>
      <c r="CB72" s="165">
        <v>43.669494053333338</v>
      </c>
      <c r="CC72" s="165">
        <v>33.478954486666673</v>
      </c>
      <c r="CD72" s="165">
        <v>32.226651448888887</v>
      </c>
      <c r="CE72" s="165">
        <v>45.387102511111109</v>
      </c>
      <c r="CF72" s="165">
        <v>39.514523164444441</v>
      </c>
      <c r="CN72" s="177"/>
      <c r="CO72" s="171">
        <f t="shared" si="25"/>
        <v>2024</v>
      </c>
      <c r="CP72" s="173">
        <f t="shared" si="26"/>
        <v>45383</v>
      </c>
      <c r="CQ72" s="272">
        <f t="shared" si="27"/>
        <v>2.8867294000231447</v>
      </c>
      <c r="CR72" s="272">
        <f t="shared" si="28"/>
        <v>2.7697384300555385</v>
      </c>
      <c r="CS72" s="272">
        <f t="shared" si="95"/>
        <v>2.8445713647249611</v>
      </c>
      <c r="CT72" s="272">
        <f t="shared" si="95"/>
        <v>2.8096763797941673</v>
      </c>
      <c r="CU72" s="272">
        <f t="shared" si="95"/>
        <v>2.8445713647249611</v>
      </c>
      <c r="CV72" s="272">
        <f t="shared" si="30"/>
        <v>2.8324277888574367</v>
      </c>
      <c r="CW72" s="272">
        <f t="shared" si="31"/>
        <v>2.8415836231724616</v>
      </c>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39"/>
      <c r="EV72" s="139"/>
      <c r="EW72" s="139"/>
      <c r="EX72" s="139"/>
      <c r="EY72" s="139"/>
      <c r="EZ72" s="139"/>
      <c r="FA72" s="139"/>
      <c r="FB72" s="162"/>
      <c r="FC72" s="162"/>
      <c r="FD72" s="162"/>
      <c r="FE72" s="162"/>
      <c r="FF72" s="162"/>
      <c r="FG72" s="162"/>
      <c r="FH72" s="162"/>
      <c r="FI72" s="139"/>
      <c r="FJ72" s="139"/>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39"/>
      <c r="GH72" s="139"/>
      <c r="GI72" s="162"/>
      <c r="GJ72" s="162"/>
      <c r="GK72" s="162"/>
      <c r="GL72" s="162"/>
      <c r="GM72" s="162"/>
    </row>
    <row r="73" spans="1:195" s="138" customFormat="1" x14ac:dyDescent="0.2">
      <c r="A73" s="296"/>
      <c r="B73" s="319">
        <f t="shared" si="147"/>
        <v>45413</v>
      </c>
      <c r="C73" s="319">
        <f t="shared" si="148"/>
        <v>45443</v>
      </c>
      <c r="D73" s="320">
        <f t="shared" si="149"/>
        <v>45413</v>
      </c>
      <c r="E73" s="325">
        <v>36.009777100000001</v>
      </c>
      <c r="F73" s="329">
        <v>31.7335815</v>
      </c>
      <c r="G73" s="327">
        <v>41.01276</v>
      </c>
      <c r="H73" s="328">
        <v>44.26784</v>
      </c>
      <c r="I73" s="325">
        <v>28.2682018</v>
      </c>
      <c r="J73" s="329">
        <v>23.851247799999999</v>
      </c>
      <c r="K73" s="327">
        <v>33.375556899999999</v>
      </c>
      <c r="L73" s="328">
        <v>36.18985</v>
      </c>
      <c r="M73" s="325">
        <v>34.72963</v>
      </c>
      <c r="N73" s="329">
        <v>37.965213800000001</v>
      </c>
      <c r="O73" s="337">
        <f>G73+Sheet1!D67</f>
        <v>39.01276</v>
      </c>
      <c r="P73" s="338">
        <f>H73+Sheet1!E67</f>
        <v>42.76784</v>
      </c>
      <c r="Q73" s="325">
        <v>50.921165500000001</v>
      </c>
      <c r="R73" s="329">
        <v>50.086414300000001</v>
      </c>
      <c r="S73" s="4">
        <v>19.986650000000001</v>
      </c>
      <c r="T73" s="5">
        <v>19.78341</v>
      </c>
      <c r="U73" s="2">
        <v>20.736650000000001</v>
      </c>
      <c r="V73" s="3">
        <v>22.78341</v>
      </c>
      <c r="W73" s="4">
        <v>15.35561</v>
      </c>
      <c r="X73" s="5">
        <v>10.49916</v>
      </c>
      <c r="Y73" s="2">
        <v>21.486650000000001</v>
      </c>
      <c r="Z73" s="3">
        <v>24.03341</v>
      </c>
      <c r="AA73" s="327">
        <v>48.262329999999999</v>
      </c>
      <c r="AB73" s="328">
        <v>49.439472199999997</v>
      </c>
      <c r="AC73" s="2">
        <v>21.486650000000001</v>
      </c>
      <c r="AD73" s="73">
        <v>22.78341</v>
      </c>
      <c r="AE73" s="337">
        <f>I73+Sheet1!B67</f>
        <v>32.465051799999998</v>
      </c>
      <c r="AF73" s="341">
        <f>J73+Sheet1!C67</f>
        <v>30.431347799999998</v>
      </c>
      <c r="AG73" s="330">
        <v>3.1181654649281558</v>
      </c>
      <c r="AH73" s="331">
        <v>2.9462980770974698</v>
      </c>
      <c r="AI73" s="330">
        <v>2.7744306892667838</v>
      </c>
      <c r="AJ73" s="331">
        <v>2.798983173242596</v>
      </c>
      <c r="AK73" s="339">
        <v>2.7823555504312538</v>
      </c>
      <c r="AL73" s="340">
        <v>2.9144897263720528</v>
      </c>
      <c r="AM73" s="339">
        <v>2.5911378881008194</v>
      </c>
      <c r="AN73" s="331">
        <v>2.860364383182127</v>
      </c>
      <c r="AO73" s="332">
        <v>2.6271157854119109</v>
      </c>
      <c r="AP73" s="333">
        <v>2.688496995351441</v>
      </c>
      <c r="AQ73" s="332">
        <v>2.3202097357142573</v>
      </c>
      <c r="AR73" s="340">
        <v>3.0629189726679673</v>
      </c>
      <c r="AS73" s="339">
        <v>2.8685974874127487</v>
      </c>
      <c r="AT73" s="340">
        <v>3.1183443820391079</v>
      </c>
      <c r="AU73" s="339">
        <v>2.8855576626803177</v>
      </c>
      <c r="AV73" s="340">
        <v>2.8730315201624399</v>
      </c>
      <c r="AW73" s="339">
        <v>2.7524258293708384</v>
      </c>
      <c r="AX73" s="340">
        <v>2.8684866365940063</v>
      </c>
      <c r="AY73" s="339">
        <v>2.8100682551168243</v>
      </c>
      <c r="AZ73" s="340">
        <v>2.8150565419602267</v>
      </c>
      <c r="BA73" s="332">
        <v>2.4184196716175066</v>
      </c>
      <c r="BB73" s="333">
        <v>3.9161211941420535</v>
      </c>
      <c r="BC73" s="15"/>
      <c r="BD73" s="151"/>
      <c r="BE73" s="151"/>
      <c r="BF73" s="151"/>
      <c r="BG73" s="151"/>
      <c r="BH73" s="151"/>
      <c r="BI73" s="151"/>
      <c r="BJ73" s="266">
        <f t="shared" si="6"/>
        <v>2.6797244673360208</v>
      </c>
      <c r="BK73" s="266">
        <f t="shared" si="7"/>
        <v>2.7421100857317215</v>
      </c>
      <c r="BL73" s="266">
        <f t="shared" si="8"/>
        <v>2.7812915297900878</v>
      </c>
      <c r="BM73" s="266">
        <f t="shared" si="9"/>
        <v>2.8460415523926592</v>
      </c>
      <c r="BN73" s="266">
        <f t="shared" si="10"/>
        <v>2.7622919088126223</v>
      </c>
      <c r="BO73" s="266"/>
      <c r="BP73" s="266">
        <f t="shared" si="11"/>
        <v>2.841831881012467</v>
      </c>
      <c r="BQ73" s="292">
        <f t="shared" si="12"/>
        <v>2.6797244673360208</v>
      </c>
      <c r="BR73" s="292">
        <f t="shared" si="13"/>
        <v>2.9580999008418383</v>
      </c>
      <c r="BS73" s="292">
        <f t="shared" si="14"/>
        <v>2.8249732955807096</v>
      </c>
      <c r="BT73" s="292">
        <f t="shared" si="15"/>
        <v>2.6251607027008124</v>
      </c>
      <c r="BU73" s="292">
        <f t="shared" si="16"/>
        <v>2.7903075387141123</v>
      </c>
      <c r="BV73" s="292">
        <f t="shared" si="17"/>
        <v>2.8442831732425962</v>
      </c>
      <c r="BW73" s="169"/>
      <c r="BX73" s="148">
        <v>34.12457258817205</v>
      </c>
      <c r="BY73" s="165">
        <v>42.447795268817202</v>
      </c>
      <c r="BZ73" s="165">
        <v>26.320942509677419</v>
      </c>
      <c r="CA73" s="165">
        <v>36.156070169892473</v>
      </c>
      <c r="CB73" s="165">
        <v>50.553156906451612</v>
      </c>
      <c r="CC73" s="165">
        <v>34.616266761290319</v>
      </c>
      <c r="CD73" s="165">
        <v>31.5684726172043</v>
      </c>
      <c r="CE73" s="165">
        <v>48.781285163440856</v>
      </c>
      <c r="CF73" s="165">
        <v>40.66822537634409</v>
      </c>
      <c r="CG73" s="200"/>
      <c r="CH73" s="295"/>
      <c r="CI73" s="295"/>
      <c r="CJ73" s="295"/>
      <c r="CK73" s="295"/>
      <c r="CL73" s="295"/>
      <c r="CM73" s="295"/>
      <c r="CN73" s="177"/>
      <c r="CO73" s="171">
        <f t="shared" si="25"/>
        <v>2024</v>
      </c>
      <c r="CP73" s="173">
        <f t="shared" si="26"/>
        <v>45413</v>
      </c>
      <c r="CQ73" s="272">
        <f t="shared" si="27"/>
        <v>2.8615808965141696</v>
      </c>
      <c r="CR73" s="272">
        <f t="shared" si="28"/>
        <v>2.6251607027008124</v>
      </c>
      <c r="CS73" s="272">
        <f t="shared" si="95"/>
        <v>2.8351121985514083</v>
      </c>
      <c r="CT73" s="272">
        <f t="shared" si="95"/>
        <v>2.8003278523950219</v>
      </c>
      <c r="CU73" s="272">
        <f t="shared" si="95"/>
        <v>2.8351121985514083</v>
      </c>
      <c r="CV73" s="272">
        <f t="shared" si="30"/>
        <v>2.6852290583110072</v>
      </c>
      <c r="CW73" s="272">
        <f t="shared" si="31"/>
        <v>2.8292531270014023</v>
      </c>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39"/>
      <c r="EV73" s="139"/>
      <c r="EW73" s="139"/>
      <c r="EX73" s="139"/>
      <c r="EY73" s="139"/>
      <c r="EZ73" s="139"/>
      <c r="FA73" s="139"/>
      <c r="FB73" s="162"/>
      <c r="FC73" s="162"/>
      <c r="FD73" s="162"/>
      <c r="FE73" s="162"/>
      <c r="FF73" s="162"/>
      <c r="FG73" s="162"/>
      <c r="FH73" s="162"/>
      <c r="FI73" s="139"/>
      <c r="FJ73" s="139"/>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39"/>
      <c r="GH73" s="139"/>
      <c r="GI73" s="162"/>
      <c r="GJ73" s="162"/>
      <c r="GK73" s="162"/>
      <c r="GL73" s="162"/>
      <c r="GM73" s="162"/>
    </row>
    <row r="74" spans="1:195" s="138" customFormat="1" x14ac:dyDescent="0.2">
      <c r="A74" s="296"/>
      <c r="B74" s="319">
        <f t="shared" si="147"/>
        <v>45444</v>
      </c>
      <c r="C74" s="319">
        <f t="shared" si="148"/>
        <v>45473</v>
      </c>
      <c r="D74" s="320">
        <f t="shared" si="149"/>
        <v>45444</v>
      </c>
      <c r="E74" s="325">
        <v>51.017270000000003</v>
      </c>
      <c r="F74" s="329">
        <v>38.611469999999997</v>
      </c>
      <c r="G74" s="327">
        <v>55.795029999999997</v>
      </c>
      <c r="H74" s="328">
        <v>52.771682699999999</v>
      </c>
      <c r="I74" s="325">
        <v>42.878120000000003</v>
      </c>
      <c r="J74" s="329">
        <v>30.512105900000002</v>
      </c>
      <c r="K74" s="327">
        <v>47.693157200000002</v>
      </c>
      <c r="L74" s="328">
        <v>43.664479999999998</v>
      </c>
      <c r="M74" s="325">
        <v>49.428820000000002</v>
      </c>
      <c r="N74" s="329">
        <v>46.4525261</v>
      </c>
      <c r="O74" s="337">
        <f>G74+Sheet1!D68</f>
        <v>54.795029999999997</v>
      </c>
      <c r="P74" s="338">
        <f>H74+Sheet1!E68</f>
        <v>50.271682699999999</v>
      </c>
      <c r="Q74" s="325">
        <v>69.366730000000004</v>
      </c>
      <c r="R74" s="329">
        <v>59.212769999999999</v>
      </c>
      <c r="S74" s="4">
        <v>39.197560000000003</v>
      </c>
      <c r="T74" s="5">
        <v>31.84365</v>
      </c>
      <c r="U74" s="2">
        <v>40.197560000000003</v>
      </c>
      <c r="V74" s="3">
        <v>28.84365</v>
      </c>
      <c r="W74" s="4">
        <v>20.100149999999999</v>
      </c>
      <c r="X74" s="5">
        <v>12.32076</v>
      </c>
      <c r="Y74" s="2">
        <v>42.197560000000003</v>
      </c>
      <c r="Z74" s="3">
        <v>30.84365</v>
      </c>
      <c r="AA74" s="327">
        <v>64.744569999999996</v>
      </c>
      <c r="AB74" s="328">
        <v>57.237650000000002</v>
      </c>
      <c r="AC74" s="2">
        <v>38.697560000000003</v>
      </c>
      <c r="AD74" s="73">
        <v>28.34365</v>
      </c>
      <c r="AE74" s="337">
        <f>I74+Sheet1!B68</f>
        <v>48.016820000000003</v>
      </c>
      <c r="AF74" s="341">
        <f>J74+Sheet1!C68</f>
        <v>38.180255900000006</v>
      </c>
      <c r="AG74" s="330">
        <v>3.1427179489039681</v>
      </c>
      <c r="AH74" s="331">
        <v>2.9831268030611886</v>
      </c>
      <c r="AI74" s="330">
        <v>2.8235356572184083</v>
      </c>
      <c r="AJ74" s="331">
        <v>2.8480881411942209</v>
      </c>
      <c r="AK74" s="339">
        <v>2.8315519220659398</v>
      </c>
      <c r="AL74" s="340">
        <v>2.9635109507096207</v>
      </c>
      <c r="AM74" s="339">
        <v>2.7130423516465947</v>
      </c>
      <c r="AN74" s="331">
        <v>2.9094693511337515</v>
      </c>
      <c r="AO74" s="332">
        <v>2.7621544472788782</v>
      </c>
      <c r="AP74" s="333">
        <v>2.7130494793272537</v>
      </c>
      <c r="AQ74" s="332">
        <v>2.4920771235449433</v>
      </c>
      <c r="AR74" s="340">
        <v>3.1118959570207267</v>
      </c>
      <c r="AS74" s="339">
        <v>2.9178709859155654</v>
      </c>
      <c r="AT74" s="340">
        <v>3.1670166874483292</v>
      </c>
      <c r="AU74" s="339">
        <v>2.9350686538089779</v>
      </c>
      <c r="AV74" s="340">
        <v>2.922170402888919</v>
      </c>
      <c r="AW74" s="339">
        <v>2.8007945544873381</v>
      </c>
      <c r="AX74" s="340">
        <v>2.9177607444547107</v>
      </c>
      <c r="AY74" s="339">
        <v>2.8591122872797419</v>
      </c>
      <c r="AZ74" s="340">
        <v>2.8563562507583615</v>
      </c>
      <c r="BA74" s="332">
        <v>2.5534583334844738</v>
      </c>
      <c r="BB74" s="333">
        <v>3.9161211941420535</v>
      </c>
      <c r="BC74" s="15"/>
      <c r="BD74" s="151"/>
      <c r="BE74" s="151"/>
      <c r="BF74" s="151"/>
      <c r="BG74" s="151"/>
      <c r="BH74" s="151"/>
      <c r="BI74" s="151"/>
      <c r="BJ74" s="266">
        <f t="shared" si="6"/>
        <v>2.8169728278065636</v>
      </c>
      <c r="BK74" s="266">
        <f t="shared" si="7"/>
        <v>2.7670643330900027</v>
      </c>
      <c r="BL74" s="266">
        <f t="shared" si="8"/>
        <v>2.9237415795157462</v>
      </c>
      <c r="BM74" s="266">
        <f t="shared" si="9"/>
        <v>2.8719415614336889</v>
      </c>
      <c r="BN74" s="266">
        <f t="shared" si="10"/>
        <v>2.8449300754615003</v>
      </c>
      <c r="BO74" s="266"/>
      <c r="BP74" s="266">
        <f t="shared" si="11"/>
        <v>2.8916189315565455</v>
      </c>
      <c r="BQ74" s="292">
        <f t="shared" si="12"/>
        <v>2.8169728278065636</v>
      </c>
      <c r="BR74" s="292">
        <f t="shared" si="13"/>
        <v>3.0086921848047883</v>
      </c>
      <c r="BS74" s="292">
        <f t="shared" si="14"/>
        <v>2.8748530194321602</v>
      </c>
      <c r="BT74" s="292">
        <f t="shared" si="15"/>
        <v>2.7475178878315716</v>
      </c>
      <c r="BU74" s="292">
        <f t="shared" si="16"/>
        <v>2.8396038462883282</v>
      </c>
      <c r="BV74" s="292">
        <f t="shared" si="17"/>
        <v>2.8933881411942211</v>
      </c>
      <c r="BW74" s="169"/>
      <c r="BX74" s="148">
        <v>45.50358111111111</v>
      </c>
      <c r="BY74" s="165">
        <v>54.451320088888892</v>
      </c>
      <c r="BZ74" s="165">
        <v>37.382113733333341</v>
      </c>
      <c r="CA74" s="165">
        <v>48.106022711111116</v>
      </c>
      <c r="CB74" s="165">
        <v>64.853858888888894</v>
      </c>
      <c r="CC74" s="165">
        <v>45.902633999999999</v>
      </c>
      <c r="CD74" s="165">
        <v>43.645013733333336</v>
      </c>
      <c r="CE74" s="165">
        <v>61.408161111111113</v>
      </c>
      <c r="CF74" s="165">
        <v>52.78465342222222</v>
      </c>
      <c r="CG74" s="200"/>
      <c r="CH74" s="295"/>
      <c r="CI74" s="295"/>
      <c r="CJ74" s="295"/>
      <c r="CK74" s="295"/>
      <c r="CL74" s="295"/>
      <c r="CM74" s="295"/>
      <c r="CN74" s="177"/>
      <c r="CO74" s="171">
        <f t="shared" si="25"/>
        <v>2024</v>
      </c>
      <c r="CP74" s="173">
        <f t="shared" si="26"/>
        <v>45444</v>
      </c>
      <c r="CQ74" s="272">
        <f t="shared" si="27"/>
        <v>2.9118779035321194</v>
      </c>
      <c r="CR74" s="272">
        <f t="shared" si="28"/>
        <v>2.7475178878315716</v>
      </c>
      <c r="CS74" s="272">
        <f t="shared" si="95"/>
        <v>2.8849919224028593</v>
      </c>
      <c r="CT74" s="272">
        <f t="shared" si="95"/>
        <v>2.8496241599692378</v>
      </c>
      <c r="CU74" s="272">
        <f t="shared" si="95"/>
        <v>2.8849919224028593</v>
      </c>
      <c r="CV74" s="272">
        <f t="shared" si="30"/>
        <v>2.8098044175590609</v>
      </c>
      <c r="CW74" s="272">
        <f t="shared" si="31"/>
        <v>2.8785751116856377</v>
      </c>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39"/>
      <c r="EV74" s="139"/>
      <c r="EW74" s="139"/>
      <c r="EX74" s="139"/>
      <c r="EY74" s="139"/>
      <c r="EZ74" s="139"/>
      <c r="FA74" s="139"/>
      <c r="FB74" s="162"/>
      <c r="FC74" s="162"/>
      <c r="FD74" s="162"/>
      <c r="FE74" s="162"/>
      <c r="FF74" s="162"/>
      <c r="FG74" s="162"/>
      <c r="FH74" s="162"/>
      <c r="FI74" s="139"/>
      <c r="FJ74" s="139"/>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39"/>
      <c r="GH74" s="139"/>
      <c r="GI74" s="162"/>
      <c r="GJ74" s="162"/>
      <c r="GK74" s="162"/>
      <c r="GL74" s="162"/>
      <c r="GM74" s="162"/>
    </row>
    <row r="75" spans="1:195" s="138" customFormat="1" x14ac:dyDescent="0.2">
      <c r="A75" s="296"/>
      <c r="B75" s="319">
        <f t="shared" si="147"/>
        <v>45474</v>
      </c>
      <c r="C75" s="319">
        <f t="shared" si="148"/>
        <v>45504</v>
      </c>
      <c r="D75" s="320">
        <f t="shared" si="149"/>
        <v>45474</v>
      </c>
      <c r="E75" s="325">
        <v>85.644195600000003</v>
      </c>
      <c r="F75" s="329">
        <v>54.492910000000002</v>
      </c>
      <c r="G75" s="327">
        <v>88.892234799999997</v>
      </c>
      <c r="H75" s="328">
        <v>67.720789999999994</v>
      </c>
      <c r="I75" s="325">
        <v>76.605735800000005</v>
      </c>
      <c r="J75" s="329">
        <v>45.882755299999999</v>
      </c>
      <c r="K75" s="327">
        <v>79.175929999999994</v>
      </c>
      <c r="L75" s="328">
        <v>59.1230659</v>
      </c>
      <c r="M75" s="325">
        <v>82.855033899999995</v>
      </c>
      <c r="N75" s="329">
        <v>61.296455399999999</v>
      </c>
      <c r="O75" s="337">
        <f>G75+Sheet1!D69</f>
        <v>93.392234799999997</v>
      </c>
      <c r="P75" s="338">
        <f>H75+Sheet1!E69</f>
        <v>68.720789999999994</v>
      </c>
      <c r="Q75" s="325">
        <v>102.605644</v>
      </c>
      <c r="R75" s="329">
        <v>71.442359999999994</v>
      </c>
      <c r="S75" s="4">
        <v>96.314670000000007</v>
      </c>
      <c r="T75" s="5">
        <v>47.398589999999999</v>
      </c>
      <c r="U75" s="2">
        <v>98.814670000000007</v>
      </c>
      <c r="V75" s="3">
        <v>47.398589999999999</v>
      </c>
      <c r="W75" s="4">
        <v>60.177759999999999</v>
      </c>
      <c r="X75" s="5">
        <v>27.61673</v>
      </c>
      <c r="Y75" s="2">
        <v>97.314670000000007</v>
      </c>
      <c r="Z75" s="3">
        <v>47.398589999999999</v>
      </c>
      <c r="AA75" s="327">
        <v>97.630250000000004</v>
      </c>
      <c r="AB75" s="328">
        <v>69.655715900000004</v>
      </c>
      <c r="AC75" s="2">
        <v>95.314670000000007</v>
      </c>
      <c r="AD75" s="73">
        <v>45.898589999999999</v>
      </c>
      <c r="AE75" s="337">
        <f>I75+Sheet1!B69</f>
        <v>80.624635799999993</v>
      </c>
      <c r="AF75" s="341">
        <f>J75+Sheet1!C69</f>
        <v>53.382605299999994</v>
      </c>
      <c r="AG75" s="330">
        <v>3.2163754008314047</v>
      </c>
      <c r="AH75" s="331">
        <v>3.5232814505290579</v>
      </c>
      <c r="AI75" s="330">
        <v>2.9340218351095642</v>
      </c>
      <c r="AJ75" s="331">
        <v>2.9831268030611886</v>
      </c>
      <c r="AK75" s="339">
        <v>2.9669598466171112</v>
      </c>
      <c r="AL75" s="340">
        <v>3.099744448877801</v>
      </c>
      <c r="AM75" s="339">
        <v>2.7648728910661422</v>
      </c>
      <c r="AN75" s="331">
        <v>2.9831268030611886</v>
      </c>
      <c r="AO75" s="332">
        <v>2.8358118992063148</v>
      </c>
      <c r="AP75" s="333">
        <v>2.9217455931216576</v>
      </c>
      <c r="AQ75" s="332">
        <v>2.5043533655328494</v>
      </c>
      <c r="AR75" s="340">
        <v>3.2488037872921964</v>
      </c>
      <c r="AS75" s="339">
        <v>3.0548003099632659</v>
      </c>
      <c r="AT75" s="340">
        <v>3.3026936421057878</v>
      </c>
      <c r="AU75" s="339">
        <v>3.0734461997287683</v>
      </c>
      <c r="AV75" s="340">
        <v>3.0579259215424544</v>
      </c>
      <c r="AW75" s="339">
        <v>2.9279435917320709</v>
      </c>
      <c r="AX75" s="340">
        <v>3.054692530253639</v>
      </c>
      <c r="AY75" s="339">
        <v>2.9939047740239073</v>
      </c>
      <c r="AZ75" s="340">
        <v>2.8757782122725142</v>
      </c>
      <c r="BA75" s="332">
        <v>2.6271157854119109</v>
      </c>
      <c r="BB75" s="333">
        <v>4.0634360979969273</v>
      </c>
      <c r="BC75" s="15"/>
      <c r="BD75" s="151"/>
      <c r="BE75" s="151"/>
      <c r="BF75" s="151"/>
      <c r="BG75" s="151"/>
      <c r="BH75" s="151"/>
      <c r="BI75" s="151"/>
      <c r="BJ75" s="266">
        <f t="shared" si="6"/>
        <v>2.8918355698814056</v>
      </c>
      <c r="BK75" s="266">
        <f t="shared" si="7"/>
        <v>2.9791754356353874</v>
      </c>
      <c r="BL75" s="266">
        <f t="shared" si="8"/>
        <v>3.0014416066388332</v>
      </c>
      <c r="BM75" s="266">
        <f t="shared" si="9"/>
        <v>3.0920916382824339</v>
      </c>
      <c r="BN75" s="266">
        <f t="shared" si="10"/>
        <v>2.9911360626095149</v>
      </c>
      <c r="BO75" s="266"/>
      <c r="BP75" s="266">
        <f t="shared" si="11"/>
        <v>3.0285333205527616</v>
      </c>
      <c r="BQ75" s="292">
        <f t="shared" si="12"/>
        <v>2.8918355698814056</v>
      </c>
      <c r="BR75" s="292">
        <f t="shared" si="13"/>
        <v>3.0845806107492137</v>
      </c>
      <c r="BS75" s="292">
        <f t="shared" si="14"/>
        <v>3.0121418002809603</v>
      </c>
      <c r="BT75" s="292">
        <f t="shared" si="15"/>
        <v>2.7995409124421782</v>
      </c>
      <c r="BU75" s="292">
        <f t="shared" si="16"/>
        <v>2.9752868341766963</v>
      </c>
      <c r="BV75" s="292">
        <f t="shared" si="17"/>
        <v>3.0284268030611887</v>
      </c>
      <c r="BW75" s="169"/>
      <c r="BX75" s="148">
        <v>71.910833131182798</v>
      </c>
      <c r="BY75" s="165">
        <v>79.558587092473118</v>
      </c>
      <c r="BZ75" s="165">
        <v>63.061196009677424</v>
      </c>
      <c r="CA75" s="165">
        <v>73.350714346236558</v>
      </c>
      <c r="CB75" s="165">
        <v>88.866991913978495</v>
      </c>
      <c r="CC75" s="165">
        <v>70.335420020430107</v>
      </c>
      <c r="CD75" s="165">
        <v>68.614708375268819</v>
      </c>
      <c r="CE75" s="165">
        <v>85.297390880645167</v>
      </c>
      <c r="CF75" s="165">
        <v>82.515576339784943</v>
      </c>
      <c r="CG75" s="200"/>
      <c r="CH75" s="295"/>
      <c r="CI75" s="295"/>
      <c r="CJ75" s="295"/>
      <c r="CK75" s="295"/>
      <c r="CL75" s="295"/>
      <c r="CM75" s="295"/>
      <c r="CN75" s="177"/>
      <c r="CO75" s="171">
        <f t="shared" si="25"/>
        <v>2024</v>
      </c>
      <c r="CP75" s="173">
        <f t="shared" si="26"/>
        <v>45474</v>
      </c>
      <c r="CQ75" s="272">
        <f t="shared" si="27"/>
        <v>3.0250461693225077</v>
      </c>
      <c r="CR75" s="272">
        <f t="shared" si="28"/>
        <v>2.7995409124421782</v>
      </c>
      <c r="CS75" s="272">
        <f t="shared" si="95"/>
        <v>3.022280703251659</v>
      </c>
      <c r="CT75" s="272">
        <f t="shared" si="95"/>
        <v>2.9853071478576059</v>
      </c>
      <c r="CU75" s="272">
        <f t="shared" si="95"/>
        <v>3.022280703251659</v>
      </c>
      <c r="CV75" s="272">
        <f t="shared" si="30"/>
        <v>2.8627705508769439</v>
      </c>
      <c r="CW75" s="272">
        <f t="shared" si="31"/>
        <v>3.0142105695672847</v>
      </c>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39"/>
      <c r="EV75" s="139"/>
      <c r="EW75" s="139"/>
      <c r="EX75" s="139"/>
      <c r="EY75" s="139"/>
      <c r="EZ75" s="139"/>
      <c r="FA75" s="139"/>
      <c r="FB75" s="162"/>
      <c r="FC75" s="162"/>
      <c r="FD75" s="162"/>
      <c r="FE75" s="162"/>
      <c r="FF75" s="162"/>
      <c r="FG75" s="162"/>
      <c r="FH75" s="162"/>
      <c r="FI75" s="139"/>
      <c r="FJ75" s="139"/>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39"/>
      <c r="GH75" s="139"/>
      <c r="GI75" s="162"/>
      <c r="GJ75" s="162"/>
      <c r="GK75" s="162"/>
      <c r="GL75" s="162"/>
      <c r="GM75" s="162"/>
    </row>
    <row r="76" spans="1:195" s="138" customFormat="1" x14ac:dyDescent="0.2">
      <c r="A76" s="296"/>
      <c r="B76" s="319">
        <f t="shared" si="147"/>
        <v>45505</v>
      </c>
      <c r="C76" s="319">
        <f t="shared" si="148"/>
        <v>45535</v>
      </c>
      <c r="D76" s="320">
        <f t="shared" si="149"/>
        <v>45505</v>
      </c>
      <c r="E76" s="325">
        <v>101.298965</v>
      </c>
      <c r="F76" s="329">
        <v>61.346084599999998</v>
      </c>
      <c r="G76" s="327">
        <v>101.938385</v>
      </c>
      <c r="H76" s="328">
        <v>72.446280000000002</v>
      </c>
      <c r="I76" s="325">
        <v>91.946014399999996</v>
      </c>
      <c r="J76" s="329">
        <v>52.601615899999999</v>
      </c>
      <c r="K76" s="327">
        <v>92.67653</v>
      </c>
      <c r="L76" s="328">
        <v>63.373764000000001</v>
      </c>
      <c r="M76" s="325">
        <v>97.254019999999997</v>
      </c>
      <c r="N76" s="329">
        <v>66.010930000000002</v>
      </c>
      <c r="O76" s="337">
        <f>G76+Sheet1!D70</f>
        <v>105.938385</v>
      </c>
      <c r="P76" s="338">
        <f>H76+Sheet1!E70</f>
        <v>72.946280000000002</v>
      </c>
      <c r="Q76" s="325">
        <v>110.496735</v>
      </c>
      <c r="R76" s="329">
        <v>75.7684</v>
      </c>
      <c r="S76" s="4">
        <v>101.71756000000001</v>
      </c>
      <c r="T76" s="5">
        <v>49.276859999999999</v>
      </c>
      <c r="U76" s="2">
        <v>103.71756000000001</v>
      </c>
      <c r="V76" s="3">
        <v>49.776859999999999</v>
      </c>
      <c r="W76" s="4">
        <v>73.141620000000003</v>
      </c>
      <c r="X76" s="5">
        <v>35.083590000000001</v>
      </c>
      <c r="Y76" s="2">
        <v>101.71756000000001</v>
      </c>
      <c r="Z76" s="3">
        <v>50.276859999999999</v>
      </c>
      <c r="AA76" s="327">
        <v>106.698036</v>
      </c>
      <c r="AB76" s="328">
        <v>73.974815399999997</v>
      </c>
      <c r="AC76" s="2">
        <v>100.71756000000001</v>
      </c>
      <c r="AD76" s="73">
        <v>48.776859999999999</v>
      </c>
      <c r="AE76" s="337">
        <f>I76+Sheet1!B70</f>
        <v>94.814964399999994</v>
      </c>
      <c r="AF76" s="341">
        <f>J76+Sheet1!C70</f>
        <v>59.224965899999994</v>
      </c>
      <c r="AG76" s="330">
        <v>3.2777566107709353</v>
      </c>
      <c r="AH76" s="331">
        <v>3.6092151444444007</v>
      </c>
      <c r="AI76" s="330">
        <v>3.0076792870370008</v>
      </c>
      <c r="AJ76" s="331">
        <v>3.0690604969765314</v>
      </c>
      <c r="AK76" s="339">
        <v>3.0526571805843532</v>
      </c>
      <c r="AL76" s="340">
        <v>3.1876017967706716</v>
      </c>
      <c r="AM76" s="339">
        <v>2.8448818396167637</v>
      </c>
      <c r="AN76" s="331">
        <v>3.0690604969765314</v>
      </c>
      <c r="AO76" s="332">
        <v>2.860364383182127</v>
      </c>
      <c r="AP76" s="333">
        <v>2.970850561073282</v>
      </c>
      <c r="AQ76" s="332">
        <v>2.5289058495086616</v>
      </c>
      <c r="AR76" s="340">
        <v>3.3390590847917836</v>
      </c>
      <c r="AS76" s="339">
        <v>3.1420005772004167</v>
      </c>
      <c r="AT76" s="340">
        <v>3.393736806099044</v>
      </c>
      <c r="AU76" s="339">
        <v>3.1610284242153437</v>
      </c>
      <c r="AV76" s="340">
        <v>3.1450625295936234</v>
      </c>
      <c r="AW76" s="339">
        <v>3.0042127195061199</v>
      </c>
      <c r="AX76" s="340">
        <v>3.1417818663151875</v>
      </c>
      <c r="AY76" s="339">
        <v>3.0799960412379828</v>
      </c>
      <c r="AZ76" s="340">
        <v>2.9641886275092055</v>
      </c>
      <c r="BA76" s="332">
        <v>2.6516682693877232</v>
      </c>
      <c r="BB76" s="333">
        <v>4.1248173079364578</v>
      </c>
      <c r="BC76" s="15"/>
      <c r="BD76" s="151"/>
      <c r="BE76" s="151"/>
      <c r="BF76" s="151"/>
      <c r="BG76" s="151"/>
      <c r="BH76" s="151"/>
      <c r="BI76" s="151"/>
      <c r="BJ76" s="266">
        <f t="shared" si="6"/>
        <v>2.9167898172396858</v>
      </c>
      <c r="BK76" s="266">
        <f t="shared" si="7"/>
        <v>3.0290839303519483</v>
      </c>
      <c r="BL76" s="266">
        <f t="shared" si="8"/>
        <v>3.0273416156798616</v>
      </c>
      <c r="BM76" s="266">
        <f t="shared" si="9"/>
        <v>3.1438916563644916</v>
      </c>
      <c r="BN76" s="266">
        <f t="shared" si="10"/>
        <v>3.0292767549089969</v>
      </c>
      <c r="BO76" s="266"/>
      <c r="BP76" s="266">
        <f t="shared" si="11"/>
        <v>3.1156606590048987</v>
      </c>
      <c r="BQ76" s="292">
        <f t="shared" si="12"/>
        <v>2.9167898172396858</v>
      </c>
      <c r="BR76" s="292">
        <f t="shared" si="13"/>
        <v>3.173117107684376</v>
      </c>
      <c r="BS76" s="292">
        <f t="shared" si="14"/>
        <v>3.0990294956751021</v>
      </c>
      <c r="BT76" s="292">
        <f t="shared" si="15"/>
        <v>2.8798469934926865</v>
      </c>
      <c r="BU76" s="292">
        <f t="shared" si="16"/>
        <v>3.0611582509736399</v>
      </c>
      <c r="BV76" s="292">
        <f t="shared" si="17"/>
        <v>3.1143604969765315</v>
      </c>
      <c r="BW76" s="169"/>
      <c r="BX76" s="148">
        <v>84.544531283870967</v>
      </c>
      <c r="BY76" s="165">
        <v>89.570728064516132</v>
      </c>
      <c r="BZ76" s="165">
        <v>75.446750512903222</v>
      </c>
      <c r="CA76" s="165">
        <v>84.152079032258058</v>
      </c>
      <c r="CB76" s="165">
        <v>95.933239677419351</v>
      </c>
      <c r="CC76" s="165">
        <v>80.388273290322587</v>
      </c>
      <c r="CD76" s="165">
        <v>79.890126319354835</v>
      </c>
      <c r="CE76" s="165">
        <v>92.975395103225807</v>
      </c>
      <c r="CF76" s="165">
        <v>92.10298612903226</v>
      </c>
      <c r="CG76" s="200"/>
      <c r="CH76" s="295"/>
      <c r="CI76" s="295"/>
      <c r="CJ76" s="295"/>
      <c r="CK76" s="295"/>
      <c r="CL76" s="295"/>
      <c r="CM76" s="295"/>
      <c r="CN76" s="177"/>
      <c r="CO76" s="171">
        <f t="shared" si="25"/>
        <v>2024</v>
      </c>
      <c r="CP76" s="173">
        <f t="shared" si="26"/>
        <v>45505</v>
      </c>
      <c r="CQ76" s="272">
        <f t="shared" si="27"/>
        <v>3.1004916798494322</v>
      </c>
      <c r="CR76" s="272">
        <f t="shared" si="28"/>
        <v>2.8798469934926865</v>
      </c>
      <c r="CS76" s="272">
        <f t="shared" si="95"/>
        <v>3.1091683986458007</v>
      </c>
      <c r="CT76" s="272">
        <f t="shared" si="95"/>
        <v>3.0711785646545495</v>
      </c>
      <c r="CU76" s="272">
        <f t="shared" si="95"/>
        <v>3.1091683986458007</v>
      </c>
      <c r="CV76" s="272">
        <f t="shared" si="30"/>
        <v>2.944532475082533</v>
      </c>
      <c r="CW76" s="272">
        <f t="shared" si="31"/>
        <v>3.1005240427646958</v>
      </c>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39"/>
      <c r="EV76" s="139"/>
      <c r="EW76" s="139"/>
      <c r="EX76" s="139"/>
      <c r="EY76" s="139"/>
      <c r="EZ76" s="139"/>
      <c r="FA76" s="139"/>
      <c r="FB76" s="162"/>
      <c r="FC76" s="162"/>
      <c r="FD76" s="162"/>
      <c r="FE76" s="162"/>
      <c r="FF76" s="162"/>
      <c r="FG76" s="162"/>
      <c r="FH76" s="162"/>
      <c r="FI76" s="139"/>
      <c r="FJ76" s="139"/>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39"/>
      <c r="GH76" s="139"/>
      <c r="GI76" s="162"/>
      <c r="GJ76" s="162"/>
      <c r="GK76" s="162"/>
      <c r="GL76" s="162"/>
      <c r="GM76" s="162"/>
    </row>
    <row r="77" spans="1:195" s="138" customFormat="1" x14ac:dyDescent="0.2">
      <c r="A77" s="296"/>
      <c r="B77" s="319">
        <f t="shared" si="147"/>
        <v>45536</v>
      </c>
      <c r="C77" s="319">
        <f t="shared" si="148"/>
        <v>45565</v>
      </c>
      <c r="D77" s="320">
        <f t="shared" si="149"/>
        <v>45536</v>
      </c>
      <c r="E77" s="325">
        <v>79.794439999999994</v>
      </c>
      <c r="F77" s="329">
        <v>61.728200000000001</v>
      </c>
      <c r="G77" s="327">
        <v>87.548389999999998</v>
      </c>
      <c r="H77" s="328">
        <v>74.868064899999993</v>
      </c>
      <c r="I77" s="325">
        <v>70.301450000000003</v>
      </c>
      <c r="J77" s="329">
        <v>52.707717899999999</v>
      </c>
      <c r="K77" s="327">
        <v>82.681060000000002</v>
      </c>
      <c r="L77" s="328">
        <v>70.496830000000003</v>
      </c>
      <c r="M77" s="325">
        <v>81.288600000000002</v>
      </c>
      <c r="N77" s="329">
        <v>68.557959999999994</v>
      </c>
      <c r="O77" s="337">
        <f>G77+Sheet1!D71</f>
        <v>89.548389999999998</v>
      </c>
      <c r="P77" s="338">
        <f>H77+Sheet1!E71</f>
        <v>72.868064899999993</v>
      </c>
      <c r="Q77" s="325">
        <v>84.932000000000002</v>
      </c>
      <c r="R77" s="329">
        <v>67.556365999999997</v>
      </c>
      <c r="S77" s="4">
        <v>63.690100000000001</v>
      </c>
      <c r="T77" s="5">
        <v>41.521459999999998</v>
      </c>
      <c r="U77" s="2">
        <v>68.690100000000001</v>
      </c>
      <c r="V77" s="3">
        <v>42.521459999999998</v>
      </c>
      <c r="W77" s="4">
        <v>42.88008</v>
      </c>
      <c r="X77" s="5">
        <v>28.451160000000002</v>
      </c>
      <c r="Y77" s="2">
        <v>68.190100000000001</v>
      </c>
      <c r="Z77" s="3">
        <v>44.521459999999998</v>
      </c>
      <c r="AA77" s="327">
        <v>83.089889999999997</v>
      </c>
      <c r="AB77" s="328">
        <v>69.326070000000001</v>
      </c>
      <c r="AC77" s="2">
        <v>66.690100000000001</v>
      </c>
      <c r="AD77" s="73">
        <v>41.021459999999998</v>
      </c>
      <c r="AE77" s="337">
        <f>I77+Sheet1!B71</f>
        <v>73.875900000000001</v>
      </c>
      <c r="AF77" s="341">
        <f>J77+Sheet1!C71</f>
        <v>58.934367899999998</v>
      </c>
      <c r="AG77" s="330">
        <v>3.2409278848072169</v>
      </c>
      <c r="AH77" s="331">
        <v>3.5478339345048702</v>
      </c>
      <c r="AI77" s="330">
        <v>2.9954030450490943</v>
      </c>
      <c r="AJ77" s="331">
        <v>3.1181654649281558</v>
      </c>
      <c r="AK77" s="339">
        <v>3.101332959809243</v>
      </c>
      <c r="AL77" s="340">
        <v>3.2392472850835334</v>
      </c>
      <c r="AM77" s="339">
        <v>2.9077591509417489</v>
      </c>
      <c r="AN77" s="331">
        <v>3.1427179489039681</v>
      </c>
      <c r="AO77" s="332">
        <v>2.7744306892667838</v>
      </c>
      <c r="AP77" s="333">
        <v>2.9831268030611886</v>
      </c>
      <c r="AQ77" s="332">
        <v>2.4429721555933188</v>
      </c>
      <c r="AR77" s="340">
        <v>3.3941063321775289</v>
      </c>
      <c r="AS77" s="339">
        <v>3.1925651375537494</v>
      </c>
      <c r="AT77" s="340">
        <v>3.4502146825739048</v>
      </c>
      <c r="AU77" s="339">
        <v>3.2117541933893095</v>
      </c>
      <c r="AV77" s="340">
        <v>3.1958194218767386</v>
      </c>
      <c r="AW77" s="339">
        <v>2.9821588235673424</v>
      </c>
      <c r="AX77" s="340">
        <v>3.1923407041521634</v>
      </c>
      <c r="AY77" s="339">
        <v>3.1293871350074309</v>
      </c>
      <c r="AZ77" s="340">
        <v>2.9907995095283839</v>
      </c>
      <c r="BA77" s="332">
        <v>2.5657345754723799</v>
      </c>
      <c r="BB77" s="333">
        <v>4.1493697919122701</v>
      </c>
      <c r="BC77" s="15"/>
      <c r="BD77" s="151"/>
      <c r="BE77" s="151"/>
      <c r="BF77" s="151"/>
      <c r="BG77" s="151"/>
      <c r="BH77" s="151"/>
      <c r="BI77" s="151"/>
      <c r="BJ77" s="266">
        <f t="shared" si="6"/>
        <v>2.8294499514857034</v>
      </c>
      <c r="BK77" s="266">
        <f t="shared" si="7"/>
        <v>3.0415610540310891</v>
      </c>
      <c r="BL77" s="266">
        <f t="shared" si="8"/>
        <v>2.9366915840362604</v>
      </c>
      <c r="BM77" s="266">
        <f t="shared" si="9"/>
        <v>3.1568416608850063</v>
      </c>
      <c r="BN77" s="266">
        <f t="shared" si="10"/>
        <v>2.9911360626095149</v>
      </c>
      <c r="BO77" s="266"/>
      <c r="BP77" s="266">
        <f t="shared" si="11"/>
        <v>3.1654477095489768</v>
      </c>
      <c r="BQ77" s="292">
        <f t="shared" si="12"/>
        <v>2.8294499514857034</v>
      </c>
      <c r="BR77" s="292">
        <f t="shared" si="13"/>
        <v>3.2490055336288011</v>
      </c>
      <c r="BS77" s="292">
        <f t="shared" si="14"/>
        <v>3.1483813959335323</v>
      </c>
      <c r="BT77" s="292">
        <f t="shared" si="15"/>
        <v>2.9429578148567188</v>
      </c>
      <c r="BU77" s="292">
        <f t="shared" si="16"/>
        <v>3.1099329086232497</v>
      </c>
      <c r="BV77" s="292">
        <f t="shared" si="17"/>
        <v>3.1634654649281559</v>
      </c>
      <c r="BW77" s="169"/>
      <c r="BX77" s="148">
        <v>71.363527999999988</v>
      </c>
      <c r="BY77" s="165">
        <v>81.630904953333328</v>
      </c>
      <c r="BZ77" s="165">
        <v>62.091041686666664</v>
      </c>
      <c r="CA77" s="165">
        <v>75.347634666666664</v>
      </c>
      <c r="CB77" s="165">
        <v>76.823370800000006</v>
      </c>
      <c r="CC77" s="165">
        <v>76.995086000000001</v>
      </c>
      <c r="CD77" s="165">
        <v>66.903185019999995</v>
      </c>
      <c r="CE77" s="165">
        <v>76.666774000000004</v>
      </c>
      <c r="CF77" s="165">
        <v>81.764238286666668</v>
      </c>
      <c r="CG77" s="200"/>
      <c r="CH77" s="295"/>
      <c r="CI77" s="295"/>
      <c r="CJ77" s="295"/>
      <c r="CK77" s="295"/>
      <c r="CL77" s="295"/>
      <c r="CM77" s="295"/>
      <c r="CN77" s="177"/>
      <c r="CO77" s="171">
        <f t="shared" si="25"/>
        <v>2024</v>
      </c>
      <c r="CP77" s="173">
        <f t="shared" si="26"/>
        <v>45536</v>
      </c>
      <c r="CQ77" s="272">
        <f t="shared" si="27"/>
        <v>3.0879174280949444</v>
      </c>
      <c r="CR77" s="272">
        <f t="shared" si="28"/>
        <v>2.9429578148567188</v>
      </c>
      <c r="CS77" s="272">
        <f t="shared" si="95"/>
        <v>3.1585202989042314</v>
      </c>
      <c r="CT77" s="272">
        <f t="shared" si="95"/>
        <v>3.1199532223041597</v>
      </c>
      <c r="CU77" s="272">
        <f t="shared" si="95"/>
        <v>3.1585202989042314</v>
      </c>
      <c r="CV77" s="272">
        <f t="shared" si="30"/>
        <v>3.0087874122606162</v>
      </c>
      <c r="CW77" s="272">
        <f t="shared" si="31"/>
        <v>3.1498460274489313</v>
      </c>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39"/>
      <c r="EV77" s="139"/>
      <c r="EW77" s="139"/>
      <c r="EX77" s="139"/>
      <c r="EY77" s="139"/>
      <c r="EZ77" s="139"/>
      <c r="FA77" s="139"/>
      <c r="FB77" s="162"/>
      <c r="FC77" s="162"/>
      <c r="FD77" s="162"/>
      <c r="FE77" s="162"/>
      <c r="FF77" s="162"/>
      <c r="FG77" s="162"/>
      <c r="FH77" s="162"/>
      <c r="FI77" s="139"/>
      <c r="FJ77" s="139"/>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39"/>
      <c r="GH77" s="139"/>
      <c r="GI77" s="162"/>
      <c r="GJ77" s="162"/>
      <c r="GK77" s="162"/>
      <c r="GL77" s="162"/>
      <c r="GM77" s="162"/>
    </row>
    <row r="78" spans="1:195" s="138" customFormat="1" x14ac:dyDescent="0.2">
      <c r="A78" s="296"/>
      <c r="B78" s="319">
        <f t="shared" si="147"/>
        <v>45566</v>
      </c>
      <c r="C78" s="319">
        <f t="shared" si="148"/>
        <v>45596</v>
      </c>
      <c r="D78" s="320">
        <f t="shared" si="149"/>
        <v>45566</v>
      </c>
      <c r="E78" s="325">
        <v>87.94641</v>
      </c>
      <c r="F78" s="329">
        <v>70.527429999999995</v>
      </c>
      <c r="G78" s="327">
        <v>75.287895199999994</v>
      </c>
      <c r="H78" s="328">
        <v>68.753333999999995</v>
      </c>
      <c r="I78" s="325">
        <v>78.923644999999993</v>
      </c>
      <c r="J78" s="329">
        <v>61.427185100000003</v>
      </c>
      <c r="K78" s="327">
        <v>79.86936</v>
      </c>
      <c r="L78" s="328">
        <v>72.473785399999997</v>
      </c>
      <c r="M78" s="325">
        <v>78.485190000000003</v>
      </c>
      <c r="N78" s="329">
        <v>70.656329999999997</v>
      </c>
      <c r="O78" s="337">
        <f>G78+Sheet1!D72</f>
        <v>73.537895199999994</v>
      </c>
      <c r="P78" s="338">
        <f>H78+Sheet1!E72</f>
        <v>66.753333999999995</v>
      </c>
      <c r="Q78" s="325">
        <v>69.807820000000007</v>
      </c>
      <c r="R78" s="329">
        <v>61.516967800000003</v>
      </c>
      <c r="S78" s="4">
        <v>32.12088</v>
      </c>
      <c r="T78" s="5">
        <v>28.609020000000001</v>
      </c>
      <c r="U78" s="2">
        <v>32.62088</v>
      </c>
      <c r="V78" s="3">
        <v>30.359020000000001</v>
      </c>
      <c r="W78" s="4">
        <v>33.950650000000003</v>
      </c>
      <c r="X78" s="5">
        <v>27.385909999999999</v>
      </c>
      <c r="Y78" s="2">
        <v>35.12088</v>
      </c>
      <c r="Z78" s="3">
        <v>32.109020000000001</v>
      </c>
      <c r="AA78" s="327">
        <v>69.911895799999996</v>
      </c>
      <c r="AB78" s="328">
        <v>64.441980000000001</v>
      </c>
      <c r="AC78" s="2">
        <v>34.12088</v>
      </c>
      <c r="AD78" s="73">
        <v>30.109020000000001</v>
      </c>
      <c r="AE78" s="337">
        <f>I78+Sheet1!B72</f>
        <v>84.136544999999984</v>
      </c>
      <c r="AF78" s="341">
        <f>J78+Sheet1!C72</f>
        <v>65.0152851</v>
      </c>
      <c r="AG78" s="330">
        <v>3.2654803687830292</v>
      </c>
      <c r="AH78" s="331">
        <v>3.1795466748676859</v>
      </c>
      <c r="AI78" s="330">
        <v>2.9831268030611886</v>
      </c>
      <c r="AJ78" s="331">
        <v>3.0567842549886253</v>
      </c>
      <c r="AK78" s="339">
        <v>3.03992450950222</v>
      </c>
      <c r="AL78" s="340">
        <v>3.1766008462453499</v>
      </c>
      <c r="AM78" s="339">
        <v>2.9331461214216494</v>
      </c>
      <c r="AN78" s="331">
        <v>3.1058892229402493</v>
      </c>
      <c r="AO78" s="332">
        <v>2.798983173242596</v>
      </c>
      <c r="AP78" s="333">
        <v>2.9831268030611886</v>
      </c>
      <c r="AQ78" s="332">
        <v>2.4675246395691306</v>
      </c>
      <c r="AR78" s="340">
        <v>3.3301369284748858</v>
      </c>
      <c r="AS78" s="339">
        <v>3.129955550399627</v>
      </c>
      <c r="AT78" s="340">
        <v>3.3863360800962385</v>
      </c>
      <c r="AU78" s="339">
        <v>3.1485012704346733</v>
      </c>
      <c r="AV78" s="340">
        <v>3.1336646944066362</v>
      </c>
      <c r="AW78" s="339">
        <v>2.9566373667993746</v>
      </c>
      <c r="AX78" s="340">
        <v>3.1297307537931411</v>
      </c>
      <c r="AY78" s="339">
        <v>3.0680240853128962</v>
      </c>
      <c r="AZ78" s="340">
        <v>2.9996859169413312</v>
      </c>
      <c r="BA78" s="332">
        <v>2.5902870594481922</v>
      </c>
      <c r="BB78" s="333">
        <v>4.1125410659485517</v>
      </c>
      <c r="BC78" s="15"/>
      <c r="BD78" s="151"/>
      <c r="BE78" s="151"/>
      <c r="BF78" s="151"/>
      <c r="BG78" s="151"/>
      <c r="BH78" s="151"/>
      <c r="BI78" s="151"/>
      <c r="BJ78" s="266">
        <f t="shared" si="6"/>
        <v>2.8544041988439841</v>
      </c>
      <c r="BK78" s="266">
        <f t="shared" si="7"/>
        <v>3.0415610540310891</v>
      </c>
      <c r="BL78" s="266">
        <f t="shared" si="8"/>
        <v>2.9625915930772893</v>
      </c>
      <c r="BM78" s="266">
        <f t="shared" si="9"/>
        <v>3.1568416608850063</v>
      </c>
      <c r="BN78" s="266">
        <f t="shared" si="10"/>
        <v>3.003849626709342</v>
      </c>
      <c r="BO78" s="266"/>
      <c r="BP78" s="266">
        <f t="shared" si="11"/>
        <v>3.1032138963688789</v>
      </c>
      <c r="BQ78" s="292">
        <f t="shared" si="12"/>
        <v>2.8544041988439841</v>
      </c>
      <c r="BR78" s="292">
        <f t="shared" si="13"/>
        <v>3.2110613206565879</v>
      </c>
      <c r="BS78" s="292">
        <f t="shared" si="14"/>
        <v>3.0861199640091455</v>
      </c>
      <c r="BT78" s="292">
        <f t="shared" si="15"/>
        <v>2.9684390659657227</v>
      </c>
      <c r="BU78" s="292">
        <f t="shared" si="16"/>
        <v>3.0483997151497575</v>
      </c>
      <c r="BV78" s="292">
        <f t="shared" si="17"/>
        <v>3.1020842549886254</v>
      </c>
      <c r="BW78" s="169"/>
      <c r="BX78" s="148">
        <v>80.641676451612895</v>
      </c>
      <c r="BY78" s="165">
        <v>72.547595341935477</v>
      </c>
      <c r="BZ78" s="165">
        <v>71.586419880645153</v>
      </c>
      <c r="CA78" s="165">
        <v>75.202119677419361</v>
      </c>
      <c r="CB78" s="165">
        <v>66.331011012903232</v>
      </c>
      <c r="CC78" s="165">
        <v>76.767990006451612</v>
      </c>
      <c r="CD78" s="165">
        <v>76.117952138709668</v>
      </c>
      <c r="CE78" s="165">
        <v>67.618060141935487</v>
      </c>
      <c r="CF78" s="165">
        <v>70.692756632258067</v>
      </c>
      <c r="CG78" s="200"/>
      <c r="CH78" s="295"/>
      <c r="CI78" s="295"/>
      <c r="CJ78" s="295"/>
      <c r="CK78" s="295"/>
      <c r="CL78" s="295"/>
      <c r="CM78" s="295"/>
      <c r="CN78" s="177"/>
      <c r="CO78" s="171">
        <f t="shared" si="25"/>
        <v>2024</v>
      </c>
      <c r="CP78" s="173">
        <f t="shared" si="26"/>
        <v>45566</v>
      </c>
      <c r="CQ78" s="272">
        <f t="shared" si="27"/>
        <v>3.0753431763404575</v>
      </c>
      <c r="CR78" s="272">
        <f t="shared" si="28"/>
        <v>2.9684390659657227</v>
      </c>
      <c r="CS78" s="272">
        <f t="shared" si="95"/>
        <v>3.0962588669798441</v>
      </c>
      <c r="CT78" s="272">
        <f t="shared" si="95"/>
        <v>3.0584200288306675</v>
      </c>
      <c r="CU78" s="272">
        <f t="shared" si="95"/>
        <v>3.0962588669798441</v>
      </c>
      <c r="CV78" s="272">
        <f t="shared" si="30"/>
        <v>3.0347306047883107</v>
      </c>
      <c r="CW78" s="272">
        <f t="shared" si="31"/>
        <v>3.0881935465936374</v>
      </c>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39"/>
      <c r="EV78" s="139"/>
      <c r="EW78" s="139"/>
      <c r="EX78" s="139"/>
      <c r="EY78" s="139"/>
      <c r="EZ78" s="139"/>
      <c r="FA78" s="139"/>
      <c r="FB78" s="162"/>
      <c r="FC78" s="162"/>
      <c r="FD78" s="162"/>
      <c r="FE78" s="162"/>
      <c r="FF78" s="162"/>
      <c r="FG78" s="162"/>
      <c r="FH78" s="162"/>
      <c r="FI78" s="139"/>
      <c r="FJ78" s="139"/>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39"/>
      <c r="GH78" s="139"/>
      <c r="GI78" s="162"/>
      <c r="GJ78" s="162"/>
      <c r="GK78" s="162"/>
      <c r="GL78" s="162"/>
      <c r="GM78" s="162"/>
    </row>
    <row r="79" spans="1:195" s="138" customFormat="1" x14ac:dyDescent="0.2">
      <c r="A79" s="296"/>
      <c r="B79" s="319">
        <f t="shared" si="147"/>
        <v>45597</v>
      </c>
      <c r="C79" s="319">
        <f t="shared" si="148"/>
        <v>45626</v>
      </c>
      <c r="D79" s="320">
        <f t="shared" si="149"/>
        <v>45597</v>
      </c>
      <c r="E79" s="325">
        <v>82.063339999999997</v>
      </c>
      <c r="F79" s="329">
        <v>66.648070000000004</v>
      </c>
      <c r="G79" s="327">
        <v>72.535690000000002</v>
      </c>
      <c r="H79" s="328">
        <v>69.051109999999994</v>
      </c>
      <c r="I79" s="325">
        <v>72.966899999999995</v>
      </c>
      <c r="J79" s="329">
        <v>57.591625200000003</v>
      </c>
      <c r="K79" s="327">
        <v>76.45814</v>
      </c>
      <c r="L79" s="328">
        <v>72.227639999999994</v>
      </c>
      <c r="M79" s="325">
        <v>76.917810000000003</v>
      </c>
      <c r="N79" s="329">
        <v>71.887950000000004</v>
      </c>
      <c r="O79" s="337">
        <f>G79+Sheet1!D73</f>
        <v>70.535690000000002</v>
      </c>
      <c r="P79" s="338">
        <f>H79+Sheet1!E73</f>
        <v>67.051109999999994</v>
      </c>
      <c r="Q79" s="325">
        <v>66.715969999999999</v>
      </c>
      <c r="R79" s="329">
        <v>62.615470000000002</v>
      </c>
      <c r="S79" s="4">
        <v>32.482379999999999</v>
      </c>
      <c r="T79" s="5">
        <v>28.706209999999999</v>
      </c>
      <c r="U79" s="2">
        <v>33.232379999999999</v>
      </c>
      <c r="V79" s="3">
        <v>31.456209999999999</v>
      </c>
      <c r="W79" s="4">
        <v>35.614550000000001</v>
      </c>
      <c r="X79" s="5">
        <v>29.669650000000001</v>
      </c>
      <c r="Y79" s="2">
        <v>32.982379999999999</v>
      </c>
      <c r="Z79" s="3">
        <v>33.206209999999999</v>
      </c>
      <c r="AA79" s="327">
        <v>68.292109999999994</v>
      </c>
      <c r="AB79" s="328">
        <v>64.976104699999993</v>
      </c>
      <c r="AC79" s="2">
        <v>32.982379999999999</v>
      </c>
      <c r="AD79" s="73">
        <v>31.706209999999999</v>
      </c>
      <c r="AE79" s="337">
        <f>I79+Sheet1!B73</f>
        <v>76.708550000000002</v>
      </c>
      <c r="AF79" s="341">
        <f>J79+Sheet1!C73</f>
        <v>60.398575199999996</v>
      </c>
      <c r="AG79" s="330">
        <v>3.4864527245653392</v>
      </c>
      <c r="AH79" s="331">
        <v>3.6951488383597431</v>
      </c>
      <c r="AI79" s="330">
        <v>3.2409278848072169</v>
      </c>
      <c r="AJ79" s="331">
        <v>3.4741764825774335</v>
      </c>
      <c r="AK79" s="339">
        <v>3.457773383037408</v>
      </c>
      <c r="AL79" s="340">
        <v>3.5984026230938948</v>
      </c>
      <c r="AM79" s="339">
        <v>3.1187759925435441</v>
      </c>
      <c r="AN79" s="331">
        <v>3.5355576925169636</v>
      </c>
      <c r="AO79" s="332">
        <v>3.1918229168555925</v>
      </c>
      <c r="AP79" s="333">
        <v>3.6337676284202129</v>
      </c>
      <c r="AQ79" s="332">
        <v>2.7376019633030659</v>
      </c>
      <c r="AR79" s="340">
        <v>3.7562004406689411</v>
      </c>
      <c r="AS79" s="339">
        <v>3.552473944381823</v>
      </c>
      <c r="AT79" s="340">
        <v>3.8108774391356937</v>
      </c>
      <c r="AU79" s="339">
        <v>3.5743447437685236</v>
      </c>
      <c r="AV79" s="340">
        <v>3.5538955463419577</v>
      </c>
      <c r="AW79" s="339">
        <v>3.7417657130737183</v>
      </c>
      <c r="AX79" s="340">
        <v>3.5522552363879556</v>
      </c>
      <c r="AY79" s="339">
        <v>3.4851118822707838</v>
      </c>
      <c r="AZ79" s="340">
        <v>3.3684311675427345</v>
      </c>
      <c r="BA79" s="332">
        <v>2.8726406251700332</v>
      </c>
      <c r="BB79" s="333">
        <v>4.2721322117913312</v>
      </c>
      <c r="BC79" s="15"/>
      <c r="BD79" s="151"/>
      <c r="BE79" s="151"/>
      <c r="BF79" s="151"/>
      <c r="BG79" s="151"/>
      <c r="BH79" s="151"/>
      <c r="BI79" s="151"/>
      <c r="BJ79" s="266">
        <f t="shared" si="6"/>
        <v>3.2536721565764735</v>
      </c>
      <c r="BK79" s="266">
        <f t="shared" si="7"/>
        <v>3.7028486090255237</v>
      </c>
      <c r="BL79" s="266">
        <f t="shared" si="8"/>
        <v>3.3769917377337513</v>
      </c>
      <c r="BM79" s="266">
        <f t="shared" si="9"/>
        <v>3.8431919004722706</v>
      </c>
      <c r="BN79" s="266">
        <f t="shared" si="10"/>
        <v>3.5441761009520047</v>
      </c>
      <c r="BO79" s="266"/>
      <c r="BP79" s="266">
        <f t="shared" si="11"/>
        <v>3.5264038259935453</v>
      </c>
      <c r="BQ79" s="292">
        <f t="shared" si="12"/>
        <v>3.2536721565764735</v>
      </c>
      <c r="BR79" s="292">
        <f t="shared" si="13"/>
        <v>3.6537438053324007</v>
      </c>
      <c r="BS79" s="292">
        <f t="shared" si="14"/>
        <v>3.5097728825280421</v>
      </c>
      <c r="BT79" s="292">
        <f t="shared" si="15"/>
        <v>3.154758318321333</v>
      </c>
      <c r="BU79" s="292">
        <f t="shared" si="16"/>
        <v>3.4670973935534897</v>
      </c>
      <c r="BV79" s="292">
        <f t="shared" si="17"/>
        <v>3.5194764825774336</v>
      </c>
      <c r="BW79" s="169"/>
      <c r="BX79" s="148">
        <v>75.200230887656033</v>
      </c>
      <c r="BY79" s="165">
        <v>70.984302787794732</v>
      </c>
      <c r="BZ79" s="165">
        <v>66.121597349791955</v>
      </c>
      <c r="CA79" s="165">
        <v>74.678440984743418</v>
      </c>
      <c r="CB79" s="165">
        <v>64.890365977808599</v>
      </c>
      <c r="CC79" s="165">
        <v>74.574658030513163</v>
      </c>
      <c r="CD79" s="165">
        <v>69.44710490873787</v>
      </c>
      <c r="CE79" s="165">
        <v>66.815774769348124</v>
      </c>
      <c r="CF79" s="165">
        <v>68.984302787794732</v>
      </c>
      <c r="CG79" s="200"/>
      <c r="CH79" s="295"/>
      <c r="CI79" s="295"/>
      <c r="CJ79" s="295"/>
      <c r="CK79" s="295"/>
      <c r="CL79" s="295"/>
      <c r="CM79" s="295"/>
      <c r="CN79" s="177"/>
      <c r="CO79" s="171">
        <f t="shared" si="25"/>
        <v>2024</v>
      </c>
      <c r="CP79" s="173">
        <f t="shared" si="26"/>
        <v>45597</v>
      </c>
      <c r="CQ79" s="272">
        <f t="shared" si="27"/>
        <v>3.3394024631846939</v>
      </c>
      <c r="CR79" s="272">
        <f t="shared" si="28"/>
        <v>3.154758318321333</v>
      </c>
      <c r="CS79" s="272">
        <f t="shared" si="95"/>
        <v>3.5199117854987412</v>
      </c>
      <c r="CT79" s="272">
        <f t="shared" si="95"/>
        <v>3.4771177072343993</v>
      </c>
      <c r="CU79" s="272">
        <f t="shared" si="95"/>
        <v>3.5199117854987412</v>
      </c>
      <c r="CV79" s="272">
        <f t="shared" si="30"/>
        <v>3.2244275790381214</v>
      </c>
      <c r="CW79" s="272">
        <f t="shared" si="31"/>
        <v>3.5074304164096359</v>
      </c>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39"/>
      <c r="EV79" s="139"/>
      <c r="EW79" s="139"/>
      <c r="EX79" s="139"/>
      <c r="EY79" s="139"/>
      <c r="EZ79" s="139"/>
      <c r="FA79" s="139"/>
      <c r="FB79" s="162"/>
      <c r="FC79" s="162"/>
      <c r="FD79" s="162"/>
      <c r="FE79" s="162"/>
      <c r="FF79" s="162"/>
      <c r="FG79" s="162"/>
      <c r="FH79" s="162"/>
      <c r="FI79" s="139"/>
      <c r="FJ79" s="139"/>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39"/>
      <c r="GH79" s="139"/>
      <c r="GI79" s="162"/>
      <c r="GJ79" s="162"/>
      <c r="GK79" s="162"/>
      <c r="GL79" s="162"/>
      <c r="GM79" s="162"/>
    </row>
    <row r="80" spans="1:195" s="138" customFormat="1" x14ac:dyDescent="0.2">
      <c r="A80" s="296"/>
      <c r="B80" s="319">
        <f t="shared" si="147"/>
        <v>45627</v>
      </c>
      <c r="C80" s="319">
        <f t="shared" si="148"/>
        <v>45657</v>
      </c>
      <c r="D80" s="320">
        <f t="shared" si="149"/>
        <v>45627</v>
      </c>
      <c r="E80" s="325">
        <v>84.247240000000005</v>
      </c>
      <c r="F80" s="329">
        <v>70.265113799999995</v>
      </c>
      <c r="G80" s="327">
        <v>76.687029999999993</v>
      </c>
      <c r="H80" s="328">
        <v>72.773520000000005</v>
      </c>
      <c r="I80" s="325">
        <v>75.483419999999995</v>
      </c>
      <c r="J80" s="329">
        <v>61.272747000000003</v>
      </c>
      <c r="K80" s="327">
        <v>75.961395300000007</v>
      </c>
      <c r="L80" s="328">
        <v>72.160989999999998</v>
      </c>
      <c r="M80" s="325">
        <v>77.473179999999999</v>
      </c>
      <c r="N80" s="329">
        <v>72.993039999999993</v>
      </c>
      <c r="O80" s="337">
        <f>G80+Sheet1!D74</f>
        <v>74.687029999999993</v>
      </c>
      <c r="P80" s="338">
        <f>H80+Sheet1!E74</f>
        <v>70.773520000000005</v>
      </c>
      <c r="Q80" s="325">
        <v>71.394454999999994</v>
      </c>
      <c r="R80" s="329">
        <v>65.643394499999999</v>
      </c>
      <c r="S80" s="4">
        <v>35.56673</v>
      </c>
      <c r="T80" s="5">
        <v>31.38963</v>
      </c>
      <c r="U80" s="2">
        <v>37.06673</v>
      </c>
      <c r="V80" s="3">
        <v>35.389629999999997</v>
      </c>
      <c r="W80" s="4">
        <v>43.406460000000003</v>
      </c>
      <c r="X80" s="5">
        <v>33.705710000000003</v>
      </c>
      <c r="Y80" s="2">
        <v>36.56673</v>
      </c>
      <c r="Z80" s="3">
        <v>36.389629999999997</v>
      </c>
      <c r="AA80" s="327">
        <v>73.037570000000002</v>
      </c>
      <c r="AB80" s="328">
        <v>69.349199999999996</v>
      </c>
      <c r="AC80" s="2">
        <v>39.06673</v>
      </c>
      <c r="AD80" s="73">
        <v>34.389629999999997</v>
      </c>
      <c r="AE80" s="337">
        <f>I80+Sheet1!B74</f>
        <v>77.000969999999995</v>
      </c>
      <c r="AF80" s="341">
        <f>J80+Sheet1!C74</f>
        <v>62.797297</v>
      </c>
      <c r="AG80" s="330">
        <v>3.6214913864323068</v>
      </c>
      <c r="AH80" s="331">
        <v>4.137093549924364</v>
      </c>
      <c r="AI80" s="330">
        <v>3.4864527245653392</v>
      </c>
      <c r="AJ80" s="331">
        <v>3.8056350162508989</v>
      </c>
      <c r="AK80" s="339">
        <v>3.7892450753270244</v>
      </c>
      <c r="AL80" s="340">
        <v>3.9341321530940769</v>
      </c>
      <c r="AM80" s="339">
        <v>3.4068131204366128</v>
      </c>
      <c r="AN80" s="331">
        <v>3.7565300482992741</v>
      </c>
      <c r="AO80" s="332">
        <v>3.3391378207104663</v>
      </c>
      <c r="AP80" s="333">
        <v>4.026607372033209</v>
      </c>
      <c r="AQ80" s="332">
        <v>2.860364383182127</v>
      </c>
      <c r="AR80" s="340">
        <v>4.0966111007860899</v>
      </c>
      <c r="AS80" s="339">
        <v>3.8879125196887498</v>
      </c>
      <c r="AT80" s="340">
        <v>4.1512442371990055</v>
      </c>
      <c r="AU80" s="339">
        <v>3.9119510997104334</v>
      </c>
      <c r="AV80" s="340">
        <v>3.8881310522344017</v>
      </c>
      <c r="AW80" s="339">
        <v>4.1367118229131696</v>
      </c>
      <c r="AX80" s="340">
        <v>3.8876939871430989</v>
      </c>
      <c r="AY80" s="339">
        <v>3.8165616435334826</v>
      </c>
      <c r="AZ80" s="340">
        <v>3.5889599972372745</v>
      </c>
      <c r="BA80" s="332">
        <v>3.1304417069160615</v>
      </c>
      <c r="BB80" s="333">
        <v>4.358065905706674</v>
      </c>
      <c r="BC80" s="15"/>
      <c r="BD80" s="151"/>
      <c r="BE80" s="151"/>
      <c r="BF80" s="151"/>
      <c r="BG80" s="151"/>
      <c r="BH80" s="151"/>
      <c r="BI80" s="151"/>
      <c r="BJ80" s="266">
        <f t="shared" si="6"/>
        <v>3.4033976407261575</v>
      </c>
      <c r="BK80" s="266">
        <f t="shared" si="7"/>
        <v>4.1021165667580126</v>
      </c>
      <c r="BL80" s="266">
        <f t="shared" si="8"/>
        <v>3.5323917919799248</v>
      </c>
      <c r="BM80" s="266">
        <f t="shared" si="9"/>
        <v>4.2575920451287326</v>
      </c>
      <c r="BN80" s="266">
        <f t="shared" si="10"/>
        <v>3.8238745111482064</v>
      </c>
      <c r="BO80" s="266"/>
      <c r="BP80" s="266">
        <f t="shared" si="11"/>
        <v>3.8624664171660741</v>
      </c>
      <c r="BQ80" s="292">
        <f t="shared" si="12"/>
        <v>3.4033976407261575</v>
      </c>
      <c r="BR80" s="292">
        <f t="shared" si="13"/>
        <v>3.8814090831656758</v>
      </c>
      <c r="BS80" s="292">
        <f t="shared" si="14"/>
        <v>3.8458488150938095</v>
      </c>
      <c r="BT80" s="292">
        <f t="shared" si="15"/>
        <v>3.4438651414600145</v>
      </c>
      <c r="BU80" s="292">
        <f t="shared" si="16"/>
        <v>3.7992424268618805</v>
      </c>
      <c r="BV80" s="292">
        <f t="shared" si="17"/>
        <v>3.8509350162508991</v>
      </c>
      <c r="BW80" s="169"/>
      <c r="BX80" s="148">
        <v>77.78238595053763</v>
      </c>
      <c r="BY80" s="165">
        <v>74.877557634408603</v>
      </c>
      <c r="BZ80" s="165">
        <v>68.912893774193549</v>
      </c>
      <c r="CA80" s="165">
        <v>75.401717419354839</v>
      </c>
      <c r="CB80" s="165">
        <v>68.73536251075268</v>
      </c>
      <c r="CC80" s="165">
        <v>74.204218655913976</v>
      </c>
      <c r="CD80" s="165">
        <v>70.433680333333328</v>
      </c>
      <c r="CE80" s="165">
        <v>71.332194623655909</v>
      </c>
      <c r="CF80" s="165">
        <v>72.877557634408603</v>
      </c>
      <c r="CG80" s="200"/>
      <c r="CH80" s="295"/>
      <c r="CI80" s="295"/>
      <c r="CJ80" s="295"/>
      <c r="CK80" s="295"/>
      <c r="CL80" s="295"/>
      <c r="CM80" s="295"/>
      <c r="CN80" s="177"/>
      <c r="CO80" s="171">
        <f t="shared" si="25"/>
        <v>2024</v>
      </c>
      <c r="CP80" s="173">
        <f t="shared" si="26"/>
        <v>45627</v>
      </c>
      <c r="CQ80" s="272">
        <f t="shared" si="27"/>
        <v>3.5908874982744434</v>
      </c>
      <c r="CR80" s="272">
        <f t="shared" si="28"/>
        <v>3.4438651414600145</v>
      </c>
      <c r="CS80" s="272">
        <f t="shared" si="95"/>
        <v>3.8559877180645086</v>
      </c>
      <c r="CT80" s="272">
        <f t="shared" si="95"/>
        <v>3.8092627405427901</v>
      </c>
      <c r="CU80" s="272">
        <f t="shared" si="95"/>
        <v>3.8559877180645086</v>
      </c>
      <c r="CV80" s="272">
        <f t="shared" si="30"/>
        <v>3.5187755269340792</v>
      </c>
      <c r="CW80" s="272">
        <f t="shared" si="31"/>
        <v>3.8403538130282229</v>
      </c>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39"/>
      <c r="EV80" s="139"/>
      <c r="EW80" s="139"/>
      <c r="EX80" s="139"/>
      <c r="EY80" s="139"/>
      <c r="EZ80" s="139"/>
      <c r="FA80" s="139"/>
      <c r="FB80" s="162"/>
      <c r="FC80" s="162"/>
      <c r="FD80" s="162"/>
      <c r="FE80" s="162"/>
      <c r="FF80" s="162"/>
      <c r="FG80" s="162"/>
      <c r="FH80" s="162"/>
      <c r="FI80" s="139"/>
      <c r="FJ80" s="139"/>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39"/>
      <c r="GH80" s="139"/>
      <c r="GI80" s="162"/>
      <c r="GJ80" s="162"/>
      <c r="GK80" s="162"/>
      <c r="GL80" s="162"/>
      <c r="GM80" s="162"/>
    </row>
    <row r="81" spans="1:195" s="138" customFormat="1" x14ac:dyDescent="0.2">
      <c r="A81" s="296"/>
      <c r="B81" s="319">
        <f t="shared" si="147"/>
        <v>45658</v>
      </c>
      <c r="C81" s="319">
        <f t="shared" si="148"/>
        <v>45688</v>
      </c>
      <c r="D81" s="320">
        <f t="shared" si="149"/>
        <v>45658</v>
      </c>
      <c r="E81" s="325">
        <v>84.344345099999998</v>
      </c>
      <c r="F81" s="329">
        <v>65.702380000000005</v>
      </c>
      <c r="G81" s="327">
        <v>77.166039999999995</v>
      </c>
      <c r="H81" s="328">
        <v>73.007819999999995</v>
      </c>
      <c r="I81" s="325">
        <v>75.057389999999998</v>
      </c>
      <c r="J81" s="329">
        <v>56.153007500000001</v>
      </c>
      <c r="K81" s="327">
        <v>77.237539999999996</v>
      </c>
      <c r="L81" s="328">
        <v>72.502849999999995</v>
      </c>
      <c r="M81" s="325">
        <v>76.258679999999998</v>
      </c>
      <c r="N81" s="329">
        <v>71.589370000000002</v>
      </c>
      <c r="O81" s="337">
        <f>G81+Sheet1!D75</f>
        <v>75.166039999999995</v>
      </c>
      <c r="P81" s="338">
        <f>H81+Sheet1!E75</f>
        <v>71.007819999999995</v>
      </c>
      <c r="Q81" s="325">
        <v>72.023349999999994</v>
      </c>
      <c r="R81" s="329">
        <v>65.396630000000002</v>
      </c>
      <c r="S81" s="4">
        <v>36.52375</v>
      </c>
      <c r="T81" s="5">
        <v>30.48892</v>
      </c>
      <c r="U81" s="2">
        <v>38.02375</v>
      </c>
      <c r="V81" s="3">
        <v>34.48892</v>
      </c>
      <c r="W81" s="4">
        <v>40.204549999999998</v>
      </c>
      <c r="X81" s="5">
        <v>30.135429999999999</v>
      </c>
      <c r="Y81" s="2">
        <v>39.52375</v>
      </c>
      <c r="Z81" s="3">
        <v>36.23892</v>
      </c>
      <c r="AA81" s="327">
        <v>72.965385400000002</v>
      </c>
      <c r="AB81" s="328">
        <v>68.8551559</v>
      </c>
      <c r="AC81" s="2">
        <v>38.52375</v>
      </c>
      <c r="AD81" s="73">
        <v>32.48892</v>
      </c>
      <c r="AE81" s="337">
        <f>I81+Sheet1!B75</f>
        <v>76.959139999999991</v>
      </c>
      <c r="AF81" s="341">
        <f>J81+Sheet1!C75</f>
        <v>61.199807499999991</v>
      </c>
      <c r="AG81" s="330">
        <v>3.6832654361154509</v>
      </c>
      <c r="AH81" s="331">
        <v>4.0226789745970795</v>
      </c>
      <c r="AI81" s="330">
        <v>3.5198441027724439</v>
      </c>
      <c r="AJ81" s="331">
        <v>3.5826984617505238</v>
      </c>
      <c r="AK81" s="339">
        <v>3.5671853629322516</v>
      </c>
      <c r="AL81" s="340">
        <v>3.705769045708815</v>
      </c>
      <c r="AM81" s="339">
        <v>3.2680928177159676</v>
      </c>
      <c r="AN81" s="331">
        <v>3.5826984617505238</v>
      </c>
      <c r="AO81" s="332">
        <v>3.4821314873855966</v>
      </c>
      <c r="AP81" s="333">
        <v>3.557556718159292</v>
      </c>
      <c r="AQ81" s="332">
        <v>2.8284461540135712</v>
      </c>
      <c r="AR81" s="340">
        <v>3.8614171371854775</v>
      </c>
      <c r="AS81" s="339">
        <v>3.6620221070412882</v>
      </c>
      <c r="AT81" s="340">
        <v>3.9131274665797178</v>
      </c>
      <c r="AU81" s="339">
        <v>3.6851883346099075</v>
      </c>
      <c r="AV81" s="340">
        <v>3.6617118450649224</v>
      </c>
      <c r="AW81" s="339">
        <v>4.0809791957934207</v>
      </c>
      <c r="AX81" s="340">
        <v>3.6617118450649224</v>
      </c>
      <c r="AY81" s="339">
        <v>3.5930405276293724</v>
      </c>
      <c r="AZ81" s="340">
        <v>3.4393574286696906</v>
      </c>
      <c r="BA81" s="332">
        <v>3.268426666860127</v>
      </c>
      <c r="BB81" s="333">
        <v>4.4878012310348661</v>
      </c>
      <c r="BC81" s="15"/>
      <c r="BD81" s="151"/>
      <c r="BE81" s="151"/>
      <c r="BF81" s="151"/>
      <c r="BG81" s="151"/>
      <c r="BH81" s="151"/>
      <c r="BI81" s="151"/>
      <c r="BJ81" s="266">
        <f t="shared" si="6"/>
        <v>3.548731177340783</v>
      </c>
      <c r="BK81" s="266">
        <f t="shared" si="7"/>
        <v>3.6253906252254211</v>
      </c>
      <c r="BL81" s="266">
        <f t="shared" si="8"/>
        <v>3.6832334446348765</v>
      </c>
      <c r="BM81" s="266">
        <f t="shared" si="9"/>
        <v>3.7627982724089173</v>
      </c>
      <c r="BN81" s="266">
        <f t="shared" si="10"/>
        <v>3.6550383799024995</v>
      </c>
      <c r="BO81" s="266"/>
      <c r="BP81" s="266">
        <f t="shared" si="11"/>
        <v>3.6364332076959585</v>
      </c>
      <c r="BQ81" s="292">
        <f t="shared" si="12"/>
        <v>3.548731177340783</v>
      </c>
      <c r="BR81" s="292">
        <f t="shared" si="13"/>
        <v>3.7023123979368333</v>
      </c>
      <c r="BS81" s="292">
        <f t="shared" si="14"/>
        <v>3.6207046273266266</v>
      </c>
      <c r="BT81" s="292">
        <f t="shared" si="15"/>
        <v>3.3046296674856643</v>
      </c>
      <c r="BU81" s="292">
        <f t="shared" si="16"/>
        <v>3.5767316294530604</v>
      </c>
      <c r="BV81" s="292">
        <f t="shared" si="17"/>
        <v>3.6279984617505239</v>
      </c>
      <c r="BW81" s="169"/>
      <c r="BX81" s="148">
        <v>76.125844356989248</v>
      </c>
      <c r="BY81" s="165">
        <v>75.332846236559135</v>
      </c>
      <c r="BZ81" s="165">
        <v>66.723199865591397</v>
      </c>
      <c r="CA81" s="165">
        <v>74.200166989247307</v>
      </c>
      <c r="CB81" s="165">
        <v>69.101892795698916</v>
      </c>
      <c r="CC81" s="165">
        <v>75.150203548387097</v>
      </c>
      <c r="CD81" s="165">
        <v>70.011477284946224</v>
      </c>
      <c r="CE81" s="165">
        <v>71.153348738709681</v>
      </c>
      <c r="CF81" s="165">
        <v>73.332846236559135</v>
      </c>
      <c r="CG81" s="200"/>
      <c r="CH81" s="295"/>
      <c r="CI81" s="295"/>
      <c r="CJ81" s="295"/>
      <c r="CK81" s="295"/>
      <c r="CL81" s="295"/>
      <c r="CM81" s="295"/>
      <c r="CN81" s="177"/>
      <c r="CO81" s="171">
        <f t="shared" si="25"/>
        <v>2025</v>
      </c>
      <c r="CP81" s="173">
        <f t="shared" si="26"/>
        <v>45658</v>
      </c>
      <c r="CQ81" s="272">
        <f t="shared" si="27"/>
        <v>3.6250894630466495</v>
      </c>
      <c r="CR81" s="272">
        <f t="shared" si="28"/>
        <v>3.3046296674856643</v>
      </c>
      <c r="CS81" s="272">
        <f t="shared" si="95"/>
        <v>3.6308435302973252</v>
      </c>
      <c r="CT81" s="272">
        <f t="shared" si="95"/>
        <v>3.5867519431339705</v>
      </c>
      <c r="CU81" s="272">
        <f t="shared" si="95"/>
        <v>3.6308435302973252</v>
      </c>
      <c r="CV81" s="272">
        <f t="shared" si="30"/>
        <v>3.3770158977640281</v>
      </c>
      <c r="CW81" s="272">
        <f t="shared" si="31"/>
        <v>3.6164320025617958</v>
      </c>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39"/>
      <c r="EV81" s="139"/>
      <c r="EW81" s="139"/>
      <c r="EX81" s="139"/>
      <c r="EY81" s="139"/>
      <c r="EZ81" s="139"/>
      <c r="FA81" s="139"/>
      <c r="FB81" s="162"/>
      <c r="FC81" s="162"/>
      <c r="FD81" s="162"/>
      <c r="FE81" s="162"/>
      <c r="FF81" s="162"/>
      <c r="FG81" s="162"/>
      <c r="FH81" s="162"/>
      <c r="FI81" s="139"/>
      <c r="FJ81" s="139"/>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39"/>
      <c r="GH81" s="139"/>
      <c r="GI81" s="162"/>
      <c r="GJ81" s="162"/>
      <c r="GK81" s="162"/>
      <c r="GL81" s="162"/>
      <c r="GM81" s="162"/>
    </row>
    <row r="82" spans="1:195" s="138" customFormat="1" x14ac:dyDescent="0.2">
      <c r="A82" s="296"/>
      <c r="B82" s="193">
        <f t="shared" si="147"/>
        <v>45689</v>
      </c>
      <c r="C82" s="193">
        <f t="shared" si="148"/>
        <v>45716</v>
      </c>
      <c r="D82" s="191">
        <f t="shared" si="149"/>
        <v>45689</v>
      </c>
      <c r="E82" s="325">
        <v>83.185749999999999</v>
      </c>
      <c r="F82" s="329">
        <v>70.564064000000002</v>
      </c>
      <c r="G82" s="327">
        <v>74.902630000000002</v>
      </c>
      <c r="H82" s="328">
        <v>70.765339999999995</v>
      </c>
      <c r="I82" s="325">
        <v>74.071845999999994</v>
      </c>
      <c r="J82" s="329">
        <v>61.027589999999996</v>
      </c>
      <c r="K82" s="327">
        <v>75.370509999999996</v>
      </c>
      <c r="L82" s="328">
        <v>72.892359999999996</v>
      </c>
      <c r="M82" s="325">
        <v>74.457499999999996</v>
      </c>
      <c r="N82" s="329">
        <v>71.653890000000004</v>
      </c>
      <c r="O82" s="337">
        <f>G82+Sheet1!D76</f>
        <v>73.402630000000002</v>
      </c>
      <c r="P82" s="338">
        <f>H82+Sheet1!E76</f>
        <v>68.265339999999995</v>
      </c>
      <c r="Q82" s="325">
        <v>68.944919999999996</v>
      </c>
      <c r="R82" s="329">
        <v>62.747869999999999</v>
      </c>
      <c r="S82" s="4">
        <v>35.777450000000002</v>
      </c>
      <c r="T82" s="5">
        <v>30.3504</v>
      </c>
      <c r="U82" s="2">
        <v>36.277450000000002</v>
      </c>
      <c r="V82" s="3">
        <v>33.1004</v>
      </c>
      <c r="W82" s="4">
        <v>37.140279999999997</v>
      </c>
      <c r="X82" s="5">
        <v>29.356200000000001</v>
      </c>
      <c r="Y82" s="2">
        <v>37.777450000000002</v>
      </c>
      <c r="Z82" s="3">
        <v>35.1004</v>
      </c>
      <c r="AA82" s="327">
        <v>70.537475599999993</v>
      </c>
      <c r="AB82" s="328">
        <v>66.050030000000007</v>
      </c>
      <c r="AC82" s="2">
        <v>36.777450000000002</v>
      </c>
      <c r="AD82" s="73">
        <v>31.3504</v>
      </c>
      <c r="AE82" s="337">
        <f>I82+Sheet1!B76</f>
        <v>77.388145999999992</v>
      </c>
      <c r="AF82" s="341">
        <f>J82+Sheet1!C76</f>
        <v>66.744389999999996</v>
      </c>
      <c r="AG82" s="330">
        <v>3.6958363079110663</v>
      </c>
      <c r="AH82" s="331">
        <v>3.9723954874146159</v>
      </c>
      <c r="AI82" s="330">
        <v>3.4444188719987494</v>
      </c>
      <c r="AJ82" s="331">
        <v>3.5198441027724439</v>
      </c>
      <c r="AK82" s="339">
        <v>3.5041164704991083</v>
      </c>
      <c r="AL82" s="340">
        <v>3.6437778450863259</v>
      </c>
      <c r="AM82" s="339">
        <v>3.2017265273237814</v>
      </c>
      <c r="AN82" s="331">
        <v>3.5072732309768284</v>
      </c>
      <c r="AO82" s="332">
        <v>3.4192771284075176</v>
      </c>
      <c r="AP82" s="333">
        <v>3.4821314873855966</v>
      </c>
      <c r="AQ82" s="332">
        <v>2.853587897604803</v>
      </c>
      <c r="AR82" s="340">
        <v>3.8005299134105677</v>
      </c>
      <c r="AS82" s="339">
        <v>3.59942592207552</v>
      </c>
      <c r="AT82" s="340">
        <v>3.8529553543216855</v>
      </c>
      <c r="AU82" s="339">
        <v>3.6228076687218791</v>
      </c>
      <c r="AV82" s="340">
        <v>3.5993210711936983</v>
      </c>
      <c r="AW82" s="339">
        <v>3.8701508989405324</v>
      </c>
      <c r="AX82" s="340">
        <v>3.5991113694300538</v>
      </c>
      <c r="AY82" s="339">
        <v>3.5303291909546668</v>
      </c>
      <c r="AZ82" s="340">
        <v>3.3602610606390018</v>
      </c>
      <c r="BA82" s="332">
        <v>3.2055723078820471</v>
      </c>
      <c r="BB82" s="333">
        <v>4.4249468720567871</v>
      </c>
      <c r="BC82" s="15"/>
      <c r="BD82" s="151"/>
      <c r="BE82" s="151"/>
      <c r="BF82" s="151"/>
      <c r="BG82" s="151"/>
      <c r="BH82" s="151"/>
      <c r="BI82" s="151"/>
      <c r="BJ82" s="266">
        <f t="shared" si="6"/>
        <v>3.4848483041035854</v>
      </c>
      <c r="BK82" s="266">
        <f t="shared" si="7"/>
        <v>3.548731177340783</v>
      </c>
      <c r="BL82" s="266">
        <f t="shared" si="8"/>
        <v>3.6169294214898433</v>
      </c>
      <c r="BM82" s="266">
        <f t="shared" si="9"/>
        <v>3.6832334446348765</v>
      </c>
      <c r="BN82" s="266">
        <f t="shared" si="10"/>
        <v>3.5834355868922718</v>
      </c>
      <c r="BO82" s="266"/>
      <c r="BP82" s="266">
        <f t="shared" si="11"/>
        <v>3.5727057829995377</v>
      </c>
      <c r="BQ82" s="292">
        <f t="shared" si="12"/>
        <v>3.4848483041035854</v>
      </c>
      <c r="BR82" s="292">
        <f t="shared" si="13"/>
        <v>3.6246026497697419</v>
      </c>
      <c r="BS82" s="292">
        <f t="shared" si="14"/>
        <v>3.5567596892417201</v>
      </c>
      <c r="BT82" s="292">
        <f t="shared" si="15"/>
        <v>3.2380169098903755</v>
      </c>
      <c r="BU82" s="292">
        <f t="shared" si="16"/>
        <v>3.5135346208842964</v>
      </c>
      <c r="BV82" s="292">
        <f t="shared" si="17"/>
        <v>3.565144102772444</v>
      </c>
      <c r="BW82" s="169"/>
      <c r="BX82" s="148">
        <v>77.77645600000001</v>
      </c>
      <c r="BY82" s="165">
        <v>73.129505714285713</v>
      </c>
      <c r="BZ82" s="165">
        <v>68.481450571428567</v>
      </c>
      <c r="CA82" s="165">
        <v>73.255952857142844</v>
      </c>
      <c r="CB82" s="165">
        <v>66.289041428571437</v>
      </c>
      <c r="CC82" s="165">
        <v>74.30844571428571</v>
      </c>
      <c r="CD82" s="165">
        <v>72.826536285714283</v>
      </c>
      <c r="CE82" s="165">
        <v>68.614284628571426</v>
      </c>
      <c r="CF82" s="165">
        <v>71.200934285714283</v>
      </c>
      <c r="CG82" s="200"/>
      <c r="CH82" s="295"/>
      <c r="CI82" s="295"/>
      <c r="CJ82" s="295"/>
      <c r="CK82" s="295"/>
      <c r="CL82" s="295"/>
      <c r="CM82" s="295"/>
      <c r="CN82" s="177"/>
      <c r="CO82" s="171">
        <f t="shared" si="25"/>
        <v>2025</v>
      </c>
      <c r="CP82" s="173">
        <f t="shared" si="26"/>
        <v>45689</v>
      </c>
      <c r="CQ82" s="272">
        <f t="shared" ref="CQ82:CQ145" si="157">(($AI82+CQ$4)*(1/(1-CQ$2))+CQ$3)</f>
        <v>3.5478332602670792</v>
      </c>
      <c r="CR82" s="272">
        <f t="shared" ref="CR82:CR145" si="158">(($AM82+CR$4)*(1/(1-CR$2))+CR$3)</f>
        <v>3.2380169098903755</v>
      </c>
      <c r="CS82" s="272">
        <f t="shared" si="95"/>
        <v>3.5668985922124188</v>
      </c>
      <c r="CT82" s="272">
        <f t="shared" si="95"/>
        <v>3.523554934565206</v>
      </c>
      <c r="CU82" s="272">
        <f t="shared" si="95"/>
        <v>3.5668985922124188</v>
      </c>
      <c r="CV82" s="272">
        <f t="shared" ref="CV82:CV145" si="159">(($AM82+CV$4)*(1/(1-CV$2))+CV$3)</f>
        <v>3.3091955388773107</v>
      </c>
      <c r="CW82" s="272">
        <f t="shared" ref="CW82:CW145" si="160">(($AJ82+CW$4)*(1/(1-CW$2))+CW$3)</f>
        <v>3.5532998621659742</v>
      </c>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39"/>
      <c r="EV82" s="139"/>
      <c r="EW82" s="139"/>
      <c r="EX82" s="139"/>
      <c r="EY82" s="139"/>
      <c r="EZ82" s="139"/>
      <c r="FA82" s="139"/>
      <c r="FB82" s="162"/>
      <c r="FC82" s="162"/>
      <c r="FD82" s="162"/>
      <c r="FE82" s="162"/>
      <c r="FF82" s="162"/>
      <c r="FG82" s="162"/>
      <c r="FH82" s="162"/>
      <c r="FI82" s="139"/>
      <c r="FJ82" s="139"/>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39"/>
      <c r="GH82" s="139"/>
      <c r="GI82" s="162"/>
      <c r="GJ82" s="162"/>
      <c r="GK82" s="162"/>
      <c r="GL82" s="162"/>
      <c r="GM82" s="162"/>
    </row>
    <row r="83" spans="1:195" s="138" customFormat="1" x14ac:dyDescent="0.2">
      <c r="A83" s="296"/>
      <c r="B83" s="193">
        <f t="shared" si="147"/>
        <v>45717</v>
      </c>
      <c r="C83" s="193">
        <f t="shared" si="148"/>
        <v>45747</v>
      </c>
      <c r="D83" s="191">
        <f t="shared" si="149"/>
        <v>45717</v>
      </c>
      <c r="E83" s="325">
        <v>64.117459999999994</v>
      </c>
      <c r="F83" s="329">
        <v>54.441000000000003</v>
      </c>
      <c r="G83" s="327">
        <v>58.425663</v>
      </c>
      <c r="H83" s="328">
        <v>63.996299999999998</v>
      </c>
      <c r="I83" s="325">
        <v>54.738113400000003</v>
      </c>
      <c r="J83" s="329">
        <v>45.324330000000003</v>
      </c>
      <c r="K83" s="327">
        <v>67.174285900000001</v>
      </c>
      <c r="L83" s="328">
        <v>60.881843600000003</v>
      </c>
      <c r="M83" s="325">
        <v>54.5336456</v>
      </c>
      <c r="N83" s="329">
        <v>59.646282200000002</v>
      </c>
      <c r="O83" s="337">
        <f>G83+Sheet1!D77</f>
        <v>56.925663</v>
      </c>
      <c r="P83" s="338">
        <f>H83+Sheet1!E77</f>
        <v>62.496299999999998</v>
      </c>
      <c r="Q83" s="325">
        <v>51.843646999999997</v>
      </c>
      <c r="R83" s="329">
        <v>56.177129999999998</v>
      </c>
      <c r="S83" s="4">
        <v>29.9635</v>
      </c>
      <c r="T83" s="5">
        <v>27.815390000000001</v>
      </c>
      <c r="U83" s="2">
        <v>31.2135</v>
      </c>
      <c r="V83" s="3">
        <v>30.315390000000001</v>
      </c>
      <c r="W83" s="4">
        <v>27.461310000000001</v>
      </c>
      <c r="X83" s="5">
        <v>23.58042</v>
      </c>
      <c r="Y83" s="2">
        <v>31.4635</v>
      </c>
      <c r="Z83" s="3">
        <v>32.565390000000001</v>
      </c>
      <c r="AA83" s="327">
        <v>55.694389999999999</v>
      </c>
      <c r="AB83" s="328">
        <v>61.273426100000002</v>
      </c>
      <c r="AC83" s="2">
        <v>31.7135</v>
      </c>
      <c r="AD83" s="73">
        <v>29.815390000000001</v>
      </c>
      <c r="AE83" s="337">
        <f>I83+Sheet1!B77</f>
        <v>58.862463400000003</v>
      </c>
      <c r="AF83" s="341">
        <f>J83+Sheet1!C77</f>
        <v>51.823480000000004</v>
      </c>
      <c r="AG83" s="330">
        <v>3.6078402053417555</v>
      </c>
      <c r="AH83" s="331">
        <v>3.5952693335461392</v>
      </c>
      <c r="AI83" s="330">
        <v>3.268426666860127</v>
      </c>
      <c r="AJ83" s="331">
        <v>3.2307140514732788</v>
      </c>
      <c r="AK83" s="339">
        <v>3.2145183724504527</v>
      </c>
      <c r="AL83" s="340">
        <v>3.3516417881770444</v>
      </c>
      <c r="AM83" s="339">
        <v>2.9717991294950381</v>
      </c>
      <c r="AN83" s="331">
        <v>3.3187101540425905</v>
      </c>
      <c r="AO83" s="332">
        <v>3.1427179489039681</v>
      </c>
      <c r="AP83" s="333">
        <v>2.9290131283784984</v>
      </c>
      <c r="AQ83" s="332">
        <v>2.6147413334881016</v>
      </c>
      <c r="AR83" s="340">
        <v>3.5056087100873747</v>
      </c>
      <c r="AS83" s="339">
        <v>3.3064018581066179</v>
      </c>
      <c r="AT83" s="340">
        <v>3.5595943068301268</v>
      </c>
      <c r="AU83" s="339">
        <v>3.3268084136753782</v>
      </c>
      <c r="AV83" s="340">
        <v>3.3083453395893563</v>
      </c>
      <c r="AW83" s="339">
        <v>3.3934266400559348</v>
      </c>
      <c r="AX83" s="340">
        <v>3.3061859157196465</v>
      </c>
      <c r="AY83" s="339">
        <v>3.2415111708218296</v>
      </c>
      <c r="AZ83" s="340">
        <v>3.1986466070080839</v>
      </c>
      <c r="BA83" s="332">
        <v>2.9290131283784984</v>
      </c>
      <c r="BB83" s="333">
        <v>4.3243798976918599</v>
      </c>
      <c r="BC83" s="15"/>
      <c r="BD83" s="151"/>
      <c r="BE83" s="151"/>
      <c r="BF83" s="151"/>
      <c r="BG83" s="151"/>
      <c r="BH83" s="151"/>
      <c r="BI83" s="151"/>
      <c r="BJ83" s="266">
        <f t="shared" ref="BJ83:BJ146" si="161">AO83*(1/(1-BJ$2))+BJ$3</f>
        <v>3.2037636618599126</v>
      </c>
      <c r="BK83" s="266">
        <f t="shared" ref="BK83:BK146" si="162">AP83*(1/(1-BK$2))+BK$3</f>
        <v>2.9865618928534388</v>
      </c>
      <c r="BL83" s="266">
        <f t="shared" ref="BL83:BL146" si="163">(AO83+BL$3)*BL$5+((1/(1-BL$2)-1)*AO83+BL$4*AO83)</f>
        <v>3.3251917196516936</v>
      </c>
      <c r="BM83" s="266">
        <f t="shared" ref="BM83:BM146" si="164">(AP83+BM$3)*BM$5+((1/(1-BM$2)-1)*AP83+BM$4*AP83)</f>
        <v>3.0997580409585788</v>
      </c>
      <c r="BN83" s="266">
        <f t="shared" ref="BN83:BN146" si="165">(BJ83+BK83+BL83+BM83)/4</f>
        <v>3.1538188288309059</v>
      </c>
      <c r="BO83" s="266"/>
      <c r="BP83" s="266">
        <f t="shared" ref="BP83:BP146" si="166">AJ83*(1/(1-BP$2))+BP$3</f>
        <v>3.2795596293960041</v>
      </c>
      <c r="BQ83" s="292">
        <f t="shared" ref="BQ83:BQ146" si="167">AO83*(1/(1-BQ$2))+BQ$3</f>
        <v>3.2037636618599126</v>
      </c>
      <c r="BR83" s="292">
        <f t="shared" ref="BR83:BR146" si="168">AN83*(1/(1-BR$2))+BR$3</f>
        <v>3.4303282793520142</v>
      </c>
      <c r="BS83" s="292">
        <f t="shared" ref="BS83:BS146" si="169">AK83*(1/(1-BS$2))+BS$3</f>
        <v>3.263138987580303</v>
      </c>
      <c r="BT83" s="292">
        <f t="shared" ref="BT83:BT146" si="170">AM83*(1/(1-BT$2))+BT$3</f>
        <v>3.0072356212938254</v>
      </c>
      <c r="BU83" s="292">
        <f t="shared" ref="BU83:BU146" si="171">AK83*(1/(1-BU$2))+BU$3</f>
        <v>3.223348242500061</v>
      </c>
      <c r="BV83" s="292">
        <f t="shared" ref="BV83:BV146" si="172">AJ83*(1/(1-BV$2))+BV$3</f>
        <v>3.276014051473279</v>
      </c>
      <c r="BW83" s="169"/>
      <c r="BX83" s="148">
        <v>59.858775720053835</v>
      </c>
      <c r="BY83" s="165">
        <v>60.877343079407808</v>
      </c>
      <c r="BZ83" s="165">
        <v>50.595035106864074</v>
      </c>
      <c r="CA83" s="165">
        <v>56.783756189771204</v>
      </c>
      <c r="CB83" s="165">
        <v>53.750846113055175</v>
      </c>
      <c r="CC83" s="165">
        <v>64.404933770659497</v>
      </c>
      <c r="CD83" s="165">
        <v>55.76455280538358</v>
      </c>
      <c r="CE83" s="165">
        <v>58.149766587752353</v>
      </c>
      <c r="CF83" s="165">
        <v>59.377343079407808</v>
      </c>
      <c r="CG83" s="200"/>
      <c r="CH83" s="295"/>
      <c r="CI83" s="295"/>
      <c r="CJ83" s="295"/>
      <c r="CK83" s="295"/>
      <c r="CL83" s="295"/>
      <c r="CM83" s="295"/>
      <c r="CN83" s="177"/>
      <c r="CO83" s="171">
        <f t="shared" si="25"/>
        <v>2025</v>
      </c>
      <c r="CP83" s="173">
        <f t="shared" ref="CP83:CP146" si="173">+B83</f>
        <v>45717</v>
      </c>
      <c r="CQ83" s="272">
        <f t="shared" si="157"/>
        <v>3.3675687871147462</v>
      </c>
      <c r="CR83" s="272">
        <f t="shared" si="158"/>
        <v>3.0072356212938254</v>
      </c>
      <c r="CS83" s="272">
        <f t="shared" si="95"/>
        <v>3.2732778905510016</v>
      </c>
      <c r="CT83" s="272">
        <f t="shared" si="95"/>
        <v>3.2333685561809711</v>
      </c>
      <c r="CU83" s="272">
        <f t="shared" si="95"/>
        <v>3.2732778905510016</v>
      </c>
      <c r="CV83" s="272">
        <f t="shared" si="159"/>
        <v>3.0742304904094158</v>
      </c>
      <c r="CW83" s="272">
        <f t="shared" si="160"/>
        <v>3.2628920163451975</v>
      </c>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39"/>
      <c r="EV83" s="139"/>
      <c r="EW83" s="139"/>
      <c r="EX83" s="139"/>
      <c r="EY83" s="139"/>
      <c r="EZ83" s="139"/>
      <c r="FA83" s="139"/>
      <c r="FB83" s="162"/>
      <c r="FC83" s="162"/>
      <c r="FD83" s="162"/>
      <c r="FE83" s="162"/>
      <c r="FF83" s="162"/>
      <c r="FG83" s="162"/>
      <c r="FH83" s="162"/>
      <c r="FI83" s="139"/>
      <c r="FJ83" s="139"/>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39"/>
      <c r="GH83" s="139"/>
      <c r="GI83" s="162"/>
      <c r="GJ83" s="162"/>
      <c r="GK83" s="162"/>
      <c r="GL83" s="162"/>
      <c r="GM83" s="162"/>
    </row>
    <row r="84" spans="1:195" s="138" customFormat="1" x14ac:dyDescent="0.2">
      <c r="A84" s="296"/>
      <c r="B84" s="193">
        <f t="shared" si="147"/>
        <v>45748</v>
      </c>
      <c r="C84" s="193">
        <f t="shared" si="148"/>
        <v>45777</v>
      </c>
      <c r="D84" s="191">
        <f t="shared" si="149"/>
        <v>45748</v>
      </c>
      <c r="E84" s="325">
        <v>38.18967</v>
      </c>
      <c r="F84" s="329">
        <v>33.60707</v>
      </c>
      <c r="G84" s="327">
        <v>38.890243499999997</v>
      </c>
      <c r="H84" s="328">
        <v>43.133749999999999</v>
      </c>
      <c r="I84" s="325">
        <v>30.761476500000001</v>
      </c>
      <c r="J84" s="329">
        <v>25.306047400000001</v>
      </c>
      <c r="K84" s="327">
        <v>31.404352200000002</v>
      </c>
      <c r="L84" s="328">
        <v>35.31964</v>
      </c>
      <c r="M84" s="325">
        <v>32.569484699999997</v>
      </c>
      <c r="N84" s="329">
        <v>36.789333300000003</v>
      </c>
      <c r="O84" s="337">
        <f>G84+Sheet1!D78</f>
        <v>36.890243499999997</v>
      </c>
      <c r="P84" s="338">
        <f>H84+Sheet1!E78</f>
        <v>42.133749999999999</v>
      </c>
      <c r="Q84" s="325">
        <v>42.922157300000002</v>
      </c>
      <c r="R84" s="329">
        <v>43.165959999999998</v>
      </c>
      <c r="S84" s="4">
        <v>20.66508</v>
      </c>
      <c r="T84" s="5">
        <v>22.72259</v>
      </c>
      <c r="U84" s="2">
        <v>22.41508</v>
      </c>
      <c r="V84" s="3">
        <v>24.47259</v>
      </c>
      <c r="W84" s="4">
        <v>21.066949999999999</v>
      </c>
      <c r="X84" s="5">
        <v>18.84918</v>
      </c>
      <c r="Y84" s="2">
        <v>23.66508</v>
      </c>
      <c r="Z84" s="3">
        <v>24.72259</v>
      </c>
      <c r="AA84" s="327">
        <v>43.365549999999999</v>
      </c>
      <c r="AB84" s="328">
        <v>45.362450000000003</v>
      </c>
      <c r="AC84" s="2">
        <v>23.16508</v>
      </c>
      <c r="AD84" s="73">
        <v>25.22259</v>
      </c>
      <c r="AE84" s="337">
        <f>I84+Sheet1!B78</f>
        <v>31.998076500000003</v>
      </c>
      <c r="AF84" s="341">
        <f>J84+Sheet1!C78</f>
        <v>29.016047400000001</v>
      </c>
      <c r="AG84" s="330">
        <v>3.2809975386557424</v>
      </c>
      <c r="AH84" s="331">
        <v>3.1175762053127363</v>
      </c>
      <c r="AI84" s="330">
        <v>2.9415840001741138</v>
      </c>
      <c r="AJ84" s="331">
        <v>2.916442256582882</v>
      </c>
      <c r="AK84" s="339">
        <v>2.8994321337705546</v>
      </c>
      <c r="AL84" s="340">
        <v>3.035172913812926</v>
      </c>
      <c r="AM84" s="339">
        <v>2.8503295792523033</v>
      </c>
      <c r="AN84" s="331">
        <v>2.9667257437653456</v>
      </c>
      <c r="AO84" s="332">
        <v>3.0044383591521937</v>
      </c>
      <c r="AP84" s="333">
        <v>2.790733538626724</v>
      </c>
      <c r="AQ84" s="332">
        <v>2.564457846305638</v>
      </c>
      <c r="AR84" s="340">
        <v>3.1875836142113787</v>
      </c>
      <c r="AS84" s="339">
        <v>2.9882249748509033</v>
      </c>
      <c r="AT84" s="340">
        <v>3.2442840235858026</v>
      </c>
      <c r="AU84" s="339">
        <v>3.0051216968444812</v>
      </c>
      <c r="AV84" s="340">
        <v>2.9926476067821079</v>
      </c>
      <c r="AW84" s="339">
        <v>2.8295772294212642</v>
      </c>
      <c r="AX84" s="340">
        <v>2.9879981732134056</v>
      </c>
      <c r="AY84" s="339">
        <v>2.9277823384577668</v>
      </c>
      <c r="AZ84" s="340">
        <v>2.8965971133018336</v>
      </c>
      <c r="BA84" s="332">
        <v>2.790733538626724</v>
      </c>
      <c r="BB84" s="333">
        <v>3.9472537438233841</v>
      </c>
      <c r="BC84" s="15"/>
      <c r="BD84" s="151"/>
      <c r="BE84" s="151"/>
      <c r="BF84" s="151"/>
      <c r="BG84" s="151"/>
      <c r="BH84" s="151"/>
      <c r="BI84" s="151"/>
      <c r="BJ84" s="266">
        <f t="shared" si="161"/>
        <v>3.0632213407380768</v>
      </c>
      <c r="BK84" s="266">
        <f t="shared" si="162"/>
        <v>2.8460195717316026</v>
      </c>
      <c r="BL84" s="266">
        <f t="shared" si="163"/>
        <v>3.1793228687326196</v>
      </c>
      <c r="BM84" s="266">
        <f t="shared" si="164"/>
        <v>2.9538891900395043</v>
      </c>
      <c r="BN84" s="266">
        <f t="shared" si="165"/>
        <v>3.0106132428104506</v>
      </c>
      <c r="BO84" s="266"/>
      <c r="BP84" s="266">
        <f t="shared" si="166"/>
        <v>2.9609225059139024</v>
      </c>
      <c r="BQ84" s="292">
        <f t="shared" si="167"/>
        <v>3.0632213407380768</v>
      </c>
      <c r="BR84" s="292">
        <f t="shared" si="168"/>
        <v>3.0676827879055879</v>
      </c>
      <c r="BS84" s="292">
        <f t="shared" si="169"/>
        <v>2.9436761074425171</v>
      </c>
      <c r="BT84" s="292">
        <f t="shared" si="170"/>
        <v>2.8853149646214025</v>
      </c>
      <c r="BU84" s="292">
        <f t="shared" si="171"/>
        <v>2.9076219476890075</v>
      </c>
      <c r="BV84" s="292">
        <f t="shared" si="172"/>
        <v>2.9617422565828821</v>
      </c>
      <c r="BW84" s="169"/>
      <c r="BX84" s="148">
        <v>36.254794444444443</v>
      </c>
      <c r="BY84" s="165">
        <v>40.68194624444444</v>
      </c>
      <c r="BZ84" s="165">
        <v>28.458073102222219</v>
      </c>
      <c r="CA84" s="165">
        <v>34.351198553333333</v>
      </c>
      <c r="CB84" s="165">
        <v>43.025096217777779</v>
      </c>
      <c r="CC84" s="165">
        <v>33.05747371555556</v>
      </c>
      <c r="CD84" s="165">
        <v>30.738997546666667</v>
      </c>
      <c r="CE84" s="165">
        <v>44.208685555555562</v>
      </c>
      <c r="CF84" s="165">
        <v>39.104168466666664</v>
      </c>
      <c r="CG84" s="200"/>
      <c r="CH84" s="295"/>
      <c r="CI84" s="295"/>
      <c r="CJ84" s="295"/>
      <c r="CK84" s="295"/>
      <c r="CL84" s="295"/>
      <c r="CM84" s="295"/>
      <c r="CN84" s="177"/>
      <c r="CO84" s="171">
        <f t="shared" si="25"/>
        <v>2025</v>
      </c>
      <c r="CP84" s="173">
        <f t="shared" si="173"/>
        <v>45748</v>
      </c>
      <c r="CQ84" s="272">
        <f t="shared" si="157"/>
        <v>3.0327919084032713</v>
      </c>
      <c r="CR84" s="272">
        <f t="shared" si="158"/>
        <v>2.8853149646214025</v>
      </c>
      <c r="CS84" s="272">
        <f t="shared" si="95"/>
        <v>2.9538150104132161</v>
      </c>
      <c r="CT84" s="272">
        <f t="shared" si="95"/>
        <v>2.9176422613699171</v>
      </c>
      <c r="CU84" s="272">
        <f t="shared" si="95"/>
        <v>2.9538150104132161</v>
      </c>
      <c r="CV84" s="272">
        <f t="shared" si="159"/>
        <v>2.9500995733039397</v>
      </c>
      <c r="CW84" s="272">
        <f t="shared" si="160"/>
        <v>2.9472313143660926</v>
      </c>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39"/>
      <c r="EV84" s="139"/>
      <c r="EW84" s="139"/>
      <c r="EX84" s="139"/>
      <c r="EY84" s="139"/>
      <c r="EZ84" s="139"/>
      <c r="FA84" s="139"/>
      <c r="FB84" s="162"/>
      <c r="FC84" s="162"/>
      <c r="FD84" s="162"/>
      <c r="FE84" s="162"/>
      <c r="FF84" s="162"/>
      <c r="FG84" s="162"/>
      <c r="FH84" s="162"/>
      <c r="FI84" s="139"/>
      <c r="FJ84" s="139"/>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39"/>
      <c r="GH84" s="139"/>
      <c r="GI84" s="162"/>
      <c r="GJ84" s="162"/>
      <c r="GK84" s="162"/>
      <c r="GL84" s="162"/>
      <c r="GM84" s="162"/>
    </row>
    <row r="85" spans="1:195" s="138" customFormat="1" x14ac:dyDescent="0.2">
      <c r="A85" s="296"/>
      <c r="B85" s="193">
        <f t="shared" si="147"/>
        <v>45778</v>
      </c>
      <c r="C85" s="193">
        <f t="shared" si="148"/>
        <v>45808</v>
      </c>
      <c r="D85" s="191">
        <f t="shared" si="149"/>
        <v>45778</v>
      </c>
      <c r="E85" s="325">
        <v>34.2249336</v>
      </c>
      <c r="F85" s="329">
        <v>29.478626299999998</v>
      </c>
      <c r="G85" s="327">
        <v>40.120387999999998</v>
      </c>
      <c r="H85" s="328">
        <v>43.010852800000002</v>
      </c>
      <c r="I85" s="325">
        <v>26.154499999999999</v>
      </c>
      <c r="J85" s="329">
        <v>21.2027264</v>
      </c>
      <c r="K85" s="327">
        <v>32.372844700000002</v>
      </c>
      <c r="L85" s="328">
        <v>34.426549999999999</v>
      </c>
      <c r="M85" s="325">
        <v>33.693379999999998</v>
      </c>
      <c r="N85" s="329">
        <v>36.571773499999999</v>
      </c>
      <c r="O85" s="337">
        <f>G85+Sheet1!D79</f>
        <v>38.120387999999998</v>
      </c>
      <c r="P85" s="338">
        <f>H85+Sheet1!E79</f>
        <v>41.510852800000002</v>
      </c>
      <c r="Q85" s="325">
        <v>51.576477099999998</v>
      </c>
      <c r="R85" s="329">
        <v>52.183616600000001</v>
      </c>
      <c r="S85" s="4">
        <v>19.180109999999999</v>
      </c>
      <c r="T85" s="5">
        <v>23.425619999999999</v>
      </c>
      <c r="U85" s="2">
        <v>19.930109999999999</v>
      </c>
      <c r="V85" s="3">
        <v>26.425619999999999</v>
      </c>
      <c r="W85" s="4">
        <v>12.18088</v>
      </c>
      <c r="X85" s="5">
        <v>11.27877</v>
      </c>
      <c r="Y85" s="2">
        <v>20.680109999999999</v>
      </c>
      <c r="Z85" s="3">
        <v>27.675619999999999</v>
      </c>
      <c r="AA85" s="327">
        <v>48.830249999999999</v>
      </c>
      <c r="AB85" s="328">
        <v>50.970237699999998</v>
      </c>
      <c r="AC85" s="2">
        <v>20.680109999999999</v>
      </c>
      <c r="AD85" s="73">
        <v>26.425619999999999</v>
      </c>
      <c r="AE85" s="337">
        <f>I85+Sheet1!B79</f>
        <v>30.35135</v>
      </c>
      <c r="AF85" s="341">
        <f>J85+Sheet1!C79</f>
        <v>27.782826399999998</v>
      </c>
      <c r="AG85" s="330">
        <v>3.3061392822469742</v>
      </c>
      <c r="AH85" s="331">
        <v>3.1175762053127363</v>
      </c>
      <c r="AI85" s="330">
        <v>2.9415840001741138</v>
      </c>
      <c r="AJ85" s="331">
        <v>2.9290131283784984</v>
      </c>
      <c r="AK85" s="339">
        <v>2.9140130611454236</v>
      </c>
      <c r="AL85" s="340">
        <v>3.0332135954242614</v>
      </c>
      <c r="AM85" s="339">
        <v>2.7415122879650573</v>
      </c>
      <c r="AN85" s="331">
        <v>2.9792966155609619</v>
      </c>
      <c r="AO85" s="332">
        <v>2.9541548719697301</v>
      </c>
      <c r="AP85" s="333">
        <v>2.8033044104223395</v>
      </c>
      <c r="AQ85" s="332">
        <v>2.564457846305638</v>
      </c>
      <c r="AR85" s="340">
        <v>3.1671141955915134</v>
      </c>
      <c r="AS85" s="339">
        <v>2.9918134098609737</v>
      </c>
      <c r="AT85" s="340">
        <v>3.217114419701764</v>
      </c>
      <c r="AU85" s="339">
        <v>3.0071134784387104</v>
      </c>
      <c r="AV85" s="340">
        <v>2.9958134277897934</v>
      </c>
      <c r="AW85" s="339">
        <v>2.9554132467087109</v>
      </c>
      <c r="AX85" s="340">
        <v>2.9917134094127533</v>
      </c>
      <c r="AY85" s="339">
        <v>2.9390131732005491</v>
      </c>
      <c r="AZ85" s="340">
        <v>2.9692133085631403</v>
      </c>
      <c r="BA85" s="332">
        <v>2.7404500514442605</v>
      </c>
      <c r="BB85" s="333">
        <v>3.9723954874146159</v>
      </c>
      <c r="BC85" s="15"/>
      <c r="BD85" s="151"/>
      <c r="BE85" s="151"/>
      <c r="BF85" s="151"/>
      <c r="BG85" s="151"/>
      <c r="BH85" s="151"/>
      <c r="BI85" s="151"/>
      <c r="BJ85" s="266">
        <f t="shared" si="161"/>
        <v>3.0121150421483178</v>
      </c>
      <c r="BK85" s="266">
        <f t="shared" si="162"/>
        <v>2.8587961463790421</v>
      </c>
      <c r="BL85" s="266">
        <f t="shared" si="163"/>
        <v>3.1262796502165919</v>
      </c>
      <c r="BM85" s="266">
        <f t="shared" si="164"/>
        <v>2.9671499946685111</v>
      </c>
      <c r="BN85" s="266">
        <f t="shared" si="165"/>
        <v>2.9910852083531161</v>
      </c>
      <c r="BO85" s="266"/>
      <c r="BP85" s="266">
        <f t="shared" si="166"/>
        <v>2.9736679908531869</v>
      </c>
      <c r="BQ85" s="292">
        <f t="shared" si="167"/>
        <v>3.0121150421483178</v>
      </c>
      <c r="BR85" s="292">
        <f t="shared" si="168"/>
        <v>3.0806344126001033</v>
      </c>
      <c r="BS85" s="292">
        <f t="shared" si="169"/>
        <v>2.9584595682301771</v>
      </c>
      <c r="BT85" s="292">
        <f t="shared" si="170"/>
        <v>2.7760935541152838</v>
      </c>
      <c r="BU85" s="292">
        <f t="shared" si="171"/>
        <v>2.9222324942944824</v>
      </c>
      <c r="BV85" s="292">
        <f t="shared" si="172"/>
        <v>2.9743131283784985</v>
      </c>
      <c r="BW85" s="169"/>
      <c r="BX85" s="148">
        <v>32.132475543010756</v>
      </c>
      <c r="BY85" s="165">
        <v>41.394678933333331</v>
      </c>
      <c r="BZ85" s="165">
        <v>23.971460025806451</v>
      </c>
      <c r="CA85" s="165">
        <v>34.962349177419355</v>
      </c>
      <c r="CB85" s="165">
        <v>51.84414075053764</v>
      </c>
      <c r="CC85" s="165">
        <v>33.278241660215052</v>
      </c>
      <c r="CD85" s="165">
        <v>29.218990133333332</v>
      </c>
      <c r="CE85" s="165">
        <v>49.773685437634406</v>
      </c>
      <c r="CF85" s="165">
        <v>39.615109040860212</v>
      </c>
      <c r="CG85" s="200"/>
      <c r="CH85" s="295"/>
      <c r="CI85" s="295"/>
      <c r="CJ85" s="295"/>
      <c r="CK85" s="295"/>
      <c r="CL85" s="295"/>
      <c r="CM85" s="295"/>
      <c r="CN85" s="177"/>
      <c r="CO85" s="171">
        <f t="shared" si="25"/>
        <v>2025</v>
      </c>
      <c r="CP85" s="173">
        <f t="shared" si="173"/>
        <v>45778</v>
      </c>
      <c r="CQ85" s="272">
        <f t="shared" si="157"/>
        <v>3.0327919084032713</v>
      </c>
      <c r="CR85" s="272">
        <f t="shared" si="158"/>
        <v>2.7760935541152838</v>
      </c>
      <c r="CS85" s="272">
        <f t="shared" si="95"/>
        <v>2.9685984712008757</v>
      </c>
      <c r="CT85" s="272">
        <f t="shared" si="95"/>
        <v>2.932252807975392</v>
      </c>
      <c r="CU85" s="272">
        <f t="shared" si="95"/>
        <v>2.9685984712008757</v>
      </c>
      <c r="CV85" s="272">
        <f t="shared" si="159"/>
        <v>2.8388981229204719</v>
      </c>
      <c r="CW85" s="272">
        <f t="shared" si="160"/>
        <v>2.9598577424452577</v>
      </c>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39"/>
      <c r="EV85" s="139"/>
      <c r="EW85" s="139"/>
      <c r="EX85" s="139"/>
      <c r="EY85" s="139"/>
      <c r="EZ85" s="139"/>
      <c r="FA85" s="139"/>
      <c r="FB85" s="162"/>
      <c r="FC85" s="162"/>
      <c r="FD85" s="162"/>
      <c r="FE85" s="162"/>
      <c r="FF85" s="162"/>
      <c r="FG85" s="162"/>
      <c r="FH85" s="162"/>
      <c r="FI85" s="139"/>
      <c r="FJ85" s="139"/>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39"/>
      <c r="GH85" s="139"/>
      <c r="GI85" s="162"/>
      <c r="GJ85" s="162"/>
      <c r="GK85" s="162"/>
      <c r="GL85" s="162"/>
      <c r="GM85" s="162"/>
    </row>
    <row r="86" spans="1:195" s="138" customFormat="1" x14ac:dyDescent="0.2">
      <c r="A86" s="296"/>
      <c r="B86" s="193">
        <f t="shared" si="147"/>
        <v>45809</v>
      </c>
      <c r="C86" s="193">
        <f t="shared" si="148"/>
        <v>45838</v>
      </c>
      <c r="D86" s="191">
        <f t="shared" si="149"/>
        <v>45809</v>
      </c>
      <c r="E86" s="325">
        <v>53.687542000000001</v>
      </c>
      <c r="F86" s="329">
        <v>40.821159999999999</v>
      </c>
      <c r="G86" s="327">
        <v>59.753253899999997</v>
      </c>
      <c r="H86" s="328">
        <v>56.000239999999998</v>
      </c>
      <c r="I86" s="325">
        <v>45.031799999999997</v>
      </c>
      <c r="J86" s="329">
        <v>32.152214100000002</v>
      </c>
      <c r="K86" s="327">
        <v>51.520706199999999</v>
      </c>
      <c r="L86" s="328">
        <v>47.5846138</v>
      </c>
      <c r="M86" s="325">
        <v>53.223790000000001</v>
      </c>
      <c r="N86" s="329">
        <v>49.531883200000003</v>
      </c>
      <c r="O86" s="337">
        <f>G86+Sheet1!D80</f>
        <v>58.753253899999997</v>
      </c>
      <c r="P86" s="338">
        <f>H86+Sheet1!E80</f>
        <v>53.500239999999998</v>
      </c>
      <c r="Q86" s="325">
        <v>72.366669999999999</v>
      </c>
      <c r="R86" s="329">
        <v>61.890639999999998</v>
      </c>
      <c r="S86" s="4">
        <v>31.778469999999999</v>
      </c>
      <c r="T86" s="5">
        <v>32.502659999999999</v>
      </c>
      <c r="U86" s="2">
        <v>32.778469999999999</v>
      </c>
      <c r="V86" s="3">
        <v>29.502659999999999</v>
      </c>
      <c r="W86" s="4">
        <v>21.287700000000001</v>
      </c>
      <c r="X86" s="5">
        <v>16.648679999999999</v>
      </c>
      <c r="Y86" s="2">
        <v>34.778469999999999</v>
      </c>
      <c r="Z86" s="3">
        <v>31.502659999999999</v>
      </c>
      <c r="AA86" s="327">
        <v>67.745530000000002</v>
      </c>
      <c r="AB86" s="328">
        <v>59.834037799999997</v>
      </c>
      <c r="AC86" s="2">
        <v>31.278469999999999</v>
      </c>
      <c r="AD86" s="73">
        <v>29.002659999999999</v>
      </c>
      <c r="AE86" s="337">
        <f>I86+Sheet1!B80</f>
        <v>50.170499999999997</v>
      </c>
      <c r="AF86" s="341">
        <f>J86+Sheet1!C80</f>
        <v>39.820364100000006</v>
      </c>
      <c r="AG86" s="330">
        <v>3.331281025838206</v>
      </c>
      <c r="AH86" s="331">
        <v>3.2181431796776634</v>
      </c>
      <c r="AI86" s="330">
        <v>2.9918674873565774</v>
      </c>
      <c r="AJ86" s="331">
        <v>3.0044383591521937</v>
      </c>
      <c r="AK86" s="339">
        <v>2.9894381676373212</v>
      </c>
      <c r="AL86" s="340">
        <v>3.1092396972027698</v>
      </c>
      <c r="AM86" s="339">
        <v>2.8819367951140684</v>
      </c>
      <c r="AN86" s="331">
        <v>3.0295801027434255</v>
      </c>
      <c r="AO86" s="332">
        <v>3.0170092309478092</v>
      </c>
      <c r="AP86" s="333">
        <v>2.8661587694004185</v>
      </c>
      <c r="AQ86" s="332">
        <v>2.6398830770793333</v>
      </c>
      <c r="AR86" s="340">
        <v>3.2437414144527925</v>
      </c>
      <c r="AS86" s="339">
        <v>3.0678391686217217</v>
      </c>
      <c r="AT86" s="340">
        <v>3.2937420528357011</v>
      </c>
      <c r="AU86" s="339">
        <v>3.083439367797189</v>
      </c>
      <c r="AV86" s="340">
        <v>3.0716392171388227</v>
      </c>
      <c r="AW86" s="339">
        <v>3.021238573648851</v>
      </c>
      <c r="AX86" s="340">
        <v>3.0676391660681896</v>
      </c>
      <c r="AY86" s="339">
        <v>3.0144384868287757</v>
      </c>
      <c r="AZ86" s="340">
        <v>3.0320387115395593</v>
      </c>
      <c r="BA86" s="332">
        <v>2.8158752822179558</v>
      </c>
      <c r="BB86" s="333">
        <v>3.9975372310058477</v>
      </c>
      <c r="BC86" s="15"/>
      <c r="BD86" s="151"/>
      <c r="BE86" s="151"/>
      <c r="BF86" s="151"/>
      <c r="BG86" s="151"/>
      <c r="BH86" s="151"/>
      <c r="BI86" s="151"/>
      <c r="BJ86" s="266">
        <f t="shared" si="161"/>
        <v>3.0759979153855159</v>
      </c>
      <c r="BK86" s="266">
        <f t="shared" si="162"/>
        <v>2.9226790196162398</v>
      </c>
      <c r="BL86" s="266">
        <f t="shared" si="163"/>
        <v>3.192583673361626</v>
      </c>
      <c r="BM86" s="266">
        <f t="shared" si="164"/>
        <v>3.0334540178135443</v>
      </c>
      <c r="BN86" s="266">
        <f t="shared" si="165"/>
        <v>3.0561786565442315</v>
      </c>
      <c r="BO86" s="266"/>
      <c r="BP86" s="266">
        <f t="shared" si="166"/>
        <v>3.0501409004888917</v>
      </c>
      <c r="BQ86" s="292">
        <f t="shared" si="167"/>
        <v>3.0759979153855159</v>
      </c>
      <c r="BR86" s="292">
        <f t="shared" si="168"/>
        <v>3.1324409113781644</v>
      </c>
      <c r="BS86" s="292">
        <f t="shared" si="169"/>
        <v>3.0349323518577727</v>
      </c>
      <c r="BT86" s="292">
        <f t="shared" si="170"/>
        <v>2.9170395614915874</v>
      </c>
      <c r="BU86" s="292">
        <f t="shared" si="171"/>
        <v>2.997810816940965</v>
      </c>
      <c r="BV86" s="292">
        <f t="shared" si="172"/>
        <v>3.0497383591521938</v>
      </c>
      <c r="BW86" s="169"/>
      <c r="BX86" s="148">
        <v>47.969150000000006</v>
      </c>
      <c r="BY86" s="165">
        <v>58.085247722222213</v>
      </c>
      <c r="BZ86" s="165">
        <v>39.307539599999998</v>
      </c>
      <c r="CA86" s="165">
        <v>51.58294253333333</v>
      </c>
      <c r="CB86" s="165">
        <v>67.710656666666651</v>
      </c>
      <c r="CC86" s="165">
        <v>49.771331800000006</v>
      </c>
      <c r="CD86" s="165">
        <v>45.5704396</v>
      </c>
      <c r="CE86" s="165">
        <v>64.229311244444446</v>
      </c>
      <c r="CF86" s="165">
        <v>56.418581055555549</v>
      </c>
      <c r="CG86" s="200"/>
      <c r="CH86" s="295"/>
      <c r="CI86" s="295"/>
      <c r="CJ86" s="295"/>
      <c r="CK86" s="295"/>
      <c r="CL86" s="295"/>
      <c r="CM86" s="295"/>
      <c r="CN86" s="177"/>
      <c r="CO86" s="171">
        <f t="shared" si="25"/>
        <v>2025</v>
      </c>
      <c r="CP86" s="173">
        <f t="shared" si="173"/>
        <v>45809</v>
      </c>
      <c r="CQ86" s="272">
        <f t="shared" si="157"/>
        <v>3.084296043589652</v>
      </c>
      <c r="CR86" s="272">
        <f t="shared" si="158"/>
        <v>2.9170395614915874</v>
      </c>
      <c r="CS86" s="272">
        <f t="shared" si="95"/>
        <v>3.0450712548284713</v>
      </c>
      <c r="CT86" s="272">
        <f t="shared" si="95"/>
        <v>3.007831130621875</v>
      </c>
      <c r="CU86" s="272">
        <f t="shared" si="95"/>
        <v>3.0450712548284713</v>
      </c>
      <c r="CV86" s="272">
        <f t="shared" si="159"/>
        <v>2.9823992952032254</v>
      </c>
      <c r="CW86" s="272">
        <f t="shared" si="160"/>
        <v>3.0356163109202425</v>
      </c>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39"/>
      <c r="EV86" s="139"/>
      <c r="EW86" s="139"/>
      <c r="EX86" s="139"/>
      <c r="EY86" s="139"/>
      <c r="EZ86" s="139"/>
      <c r="FA86" s="139"/>
      <c r="FB86" s="162"/>
      <c r="FC86" s="162"/>
      <c r="FD86" s="162"/>
      <c r="FE86" s="162"/>
      <c r="FF86" s="162"/>
      <c r="FG86" s="162"/>
      <c r="FH86" s="162"/>
      <c r="FI86" s="139"/>
      <c r="FJ86" s="139"/>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39"/>
      <c r="GH86" s="139"/>
      <c r="GI86" s="162"/>
      <c r="GJ86" s="162"/>
      <c r="GK86" s="162"/>
      <c r="GL86" s="162"/>
      <c r="GM86" s="162"/>
    </row>
    <row r="87" spans="1:195" s="138" customFormat="1" x14ac:dyDescent="0.2">
      <c r="A87" s="296"/>
      <c r="B87" s="193">
        <f t="shared" si="147"/>
        <v>45839</v>
      </c>
      <c r="C87" s="193">
        <f t="shared" si="148"/>
        <v>45869</v>
      </c>
      <c r="D87" s="191">
        <f t="shared" si="149"/>
        <v>45839</v>
      </c>
      <c r="E87" s="325">
        <v>90.152630000000002</v>
      </c>
      <c r="F87" s="329">
        <v>53.848602300000003</v>
      </c>
      <c r="G87" s="327">
        <v>94.266914400000005</v>
      </c>
      <c r="H87" s="328">
        <v>68.845669999999998</v>
      </c>
      <c r="I87" s="325">
        <v>80.565209999999993</v>
      </c>
      <c r="J87" s="329">
        <v>44.751600000000003</v>
      </c>
      <c r="K87" s="327">
        <v>84.750335699999994</v>
      </c>
      <c r="L87" s="328">
        <v>60.12921</v>
      </c>
      <c r="M87" s="325">
        <v>88.185910000000007</v>
      </c>
      <c r="N87" s="329">
        <v>62.278739999999999</v>
      </c>
      <c r="O87" s="337">
        <f>G87+Sheet1!D81</f>
        <v>98.766914400000005</v>
      </c>
      <c r="P87" s="338">
        <f>H87+Sheet1!E81</f>
        <v>69.845669999999998</v>
      </c>
      <c r="Q87" s="325">
        <v>107.69079600000001</v>
      </c>
      <c r="R87" s="329">
        <v>73.095470000000006</v>
      </c>
      <c r="S87" s="4">
        <v>80.502089999999995</v>
      </c>
      <c r="T87" s="5">
        <v>40.65549</v>
      </c>
      <c r="U87" s="2">
        <v>83.002089999999995</v>
      </c>
      <c r="V87" s="3">
        <v>40.65549</v>
      </c>
      <c r="W87" s="4">
        <v>66.229230000000001</v>
      </c>
      <c r="X87" s="5">
        <v>24.78435</v>
      </c>
      <c r="Y87" s="2">
        <v>81.502089999999995</v>
      </c>
      <c r="Z87" s="3">
        <v>40.65549</v>
      </c>
      <c r="AA87" s="327">
        <v>102.527145</v>
      </c>
      <c r="AB87" s="328">
        <v>70.662639999999996</v>
      </c>
      <c r="AC87" s="2">
        <v>79.502089999999995</v>
      </c>
      <c r="AD87" s="73">
        <v>39.15549</v>
      </c>
      <c r="AE87" s="337">
        <f>I87+Sheet1!B81</f>
        <v>84.584109999999981</v>
      </c>
      <c r="AF87" s="341">
        <f>J87+Sheet1!C81</f>
        <v>52.251450000000006</v>
      </c>
      <c r="AG87" s="330">
        <v>3.4318480002031331</v>
      </c>
      <c r="AH87" s="331">
        <v>3.4444188719987494</v>
      </c>
      <c r="AI87" s="330">
        <v>3.1175762053127363</v>
      </c>
      <c r="AJ87" s="331">
        <v>3.1301470771083526</v>
      </c>
      <c r="AK87" s="339">
        <v>3.1151468515064145</v>
      </c>
      <c r="AL87" s="340">
        <v>3.2383487044503299</v>
      </c>
      <c r="AM87" s="339">
        <v>2.9276440314821928</v>
      </c>
      <c r="AN87" s="331">
        <v>3.1050053335171208</v>
      </c>
      <c r="AO87" s="332">
        <v>3.0421509745390409</v>
      </c>
      <c r="AP87" s="333">
        <v>2.8913005129916503</v>
      </c>
      <c r="AQ87" s="332">
        <v>2.6650248206705651</v>
      </c>
      <c r="AR87" s="340">
        <v>3.3766507845001956</v>
      </c>
      <c r="AS87" s="339">
        <v>3.1967480787809559</v>
      </c>
      <c r="AT87" s="340">
        <v>3.4266515365066552</v>
      </c>
      <c r="AU87" s="339">
        <v>3.2139483374711779</v>
      </c>
      <c r="AV87" s="340">
        <v>3.1995481208933176</v>
      </c>
      <c r="AW87" s="339">
        <v>3.0645460904758779</v>
      </c>
      <c r="AX87" s="340">
        <v>3.1965480757729301</v>
      </c>
      <c r="AY87" s="339">
        <v>3.1401472275096443</v>
      </c>
      <c r="AZ87" s="340">
        <v>3.0572459806829348</v>
      </c>
      <c r="BA87" s="332">
        <v>2.8410170258091867</v>
      </c>
      <c r="BB87" s="333">
        <v>4.1106750771663902</v>
      </c>
      <c r="BC87" s="15"/>
      <c r="BD87" s="151"/>
      <c r="BE87" s="151"/>
      <c r="BF87" s="151"/>
      <c r="BG87" s="151"/>
      <c r="BH87" s="151"/>
      <c r="BI87" s="151"/>
      <c r="BJ87" s="266">
        <f t="shared" si="161"/>
        <v>3.1015510646803954</v>
      </c>
      <c r="BK87" s="266">
        <f t="shared" si="162"/>
        <v>2.9482321689111193</v>
      </c>
      <c r="BL87" s="266">
        <f t="shared" si="163"/>
        <v>3.2191052826196396</v>
      </c>
      <c r="BM87" s="266">
        <f t="shared" si="164"/>
        <v>3.0599756270715579</v>
      </c>
      <c r="BN87" s="266">
        <f t="shared" si="165"/>
        <v>3.0822160358206778</v>
      </c>
      <c r="BO87" s="266"/>
      <c r="BP87" s="266">
        <f t="shared" si="166"/>
        <v>3.1775957498817324</v>
      </c>
      <c r="BQ87" s="292">
        <f t="shared" si="167"/>
        <v>3.1015510646803954</v>
      </c>
      <c r="BR87" s="292">
        <f t="shared" si="168"/>
        <v>3.2101506595452558</v>
      </c>
      <c r="BS87" s="292">
        <f t="shared" si="169"/>
        <v>3.1623871666900683</v>
      </c>
      <c r="BT87" s="292">
        <f t="shared" si="170"/>
        <v>2.962916542690146</v>
      </c>
      <c r="BU87" s="292">
        <f t="shared" si="171"/>
        <v>3.1237748614192267</v>
      </c>
      <c r="BV87" s="292">
        <f t="shared" si="172"/>
        <v>3.1754470771083527</v>
      </c>
      <c r="BW87" s="169"/>
      <c r="BX87" s="148">
        <v>74.147628540860211</v>
      </c>
      <c r="BY87" s="165">
        <v>83.059699126881725</v>
      </c>
      <c r="BZ87" s="165">
        <v>64.776414193548391</v>
      </c>
      <c r="CA87" s="165">
        <v>76.764469462365597</v>
      </c>
      <c r="CB87" s="165">
        <v>92.439093139784944</v>
      </c>
      <c r="CC87" s="165">
        <v>73.895860929032253</v>
      </c>
      <c r="CD87" s="165">
        <v>70.329926559139778</v>
      </c>
      <c r="CE87" s="165">
        <v>88.479352473118283</v>
      </c>
      <c r="CF87" s="165">
        <v>86.016688374193549</v>
      </c>
      <c r="CG87" s="200"/>
      <c r="CH87" s="295"/>
      <c r="CI87" s="295"/>
      <c r="CJ87" s="295"/>
      <c r="CK87" s="295"/>
      <c r="CL87" s="295"/>
      <c r="CM87" s="295"/>
      <c r="CN87" s="177"/>
      <c r="CO87" s="171">
        <f t="shared" si="25"/>
        <v>2025</v>
      </c>
      <c r="CP87" s="173">
        <f t="shared" si="173"/>
        <v>45839</v>
      </c>
      <c r="CQ87" s="272">
        <f t="shared" si="157"/>
        <v>3.2130563815556039</v>
      </c>
      <c r="CR87" s="272">
        <f t="shared" si="158"/>
        <v>2.962916542690146</v>
      </c>
      <c r="CS87" s="272">
        <f t="shared" si="95"/>
        <v>3.1725260696607673</v>
      </c>
      <c r="CT87" s="272">
        <f t="shared" si="95"/>
        <v>3.1337951751001367</v>
      </c>
      <c r="CU87" s="272">
        <f t="shared" si="95"/>
        <v>3.1725260696607673</v>
      </c>
      <c r="CV87" s="272">
        <f t="shared" si="159"/>
        <v>3.0291079654616913</v>
      </c>
      <c r="CW87" s="272">
        <f t="shared" si="160"/>
        <v>3.1618805917118848</v>
      </c>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39"/>
      <c r="EV87" s="139"/>
      <c r="EW87" s="139"/>
      <c r="EX87" s="139"/>
      <c r="EY87" s="139"/>
      <c r="EZ87" s="139"/>
      <c r="FA87" s="139"/>
      <c r="FB87" s="162"/>
      <c r="FC87" s="162"/>
      <c r="FD87" s="162"/>
      <c r="FE87" s="162"/>
      <c r="FF87" s="162"/>
      <c r="FG87" s="162"/>
      <c r="FH87" s="162"/>
      <c r="FI87" s="139"/>
      <c r="FJ87" s="139"/>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39"/>
      <c r="GH87" s="139"/>
      <c r="GI87" s="162"/>
      <c r="GJ87" s="162"/>
      <c r="GK87" s="162"/>
      <c r="GL87" s="162"/>
      <c r="GM87" s="162"/>
    </row>
    <row r="88" spans="1:195" s="138" customFormat="1" x14ac:dyDescent="0.2">
      <c r="A88" s="296"/>
      <c r="B88" s="193">
        <f t="shared" si="147"/>
        <v>45870</v>
      </c>
      <c r="C88" s="193">
        <f t="shared" si="148"/>
        <v>45900</v>
      </c>
      <c r="D88" s="191">
        <f t="shared" si="149"/>
        <v>45870</v>
      </c>
      <c r="E88" s="325">
        <v>106.373634</v>
      </c>
      <c r="F88" s="329">
        <v>59.810029999999998</v>
      </c>
      <c r="G88" s="327">
        <v>106.390213</v>
      </c>
      <c r="H88" s="328">
        <v>72.762420000000006</v>
      </c>
      <c r="I88" s="325">
        <v>96.602279999999993</v>
      </c>
      <c r="J88" s="329">
        <v>50.6153336</v>
      </c>
      <c r="K88" s="327">
        <v>97.883179999999996</v>
      </c>
      <c r="L88" s="328">
        <v>63.886104600000003</v>
      </c>
      <c r="M88" s="325">
        <v>101.74597199999999</v>
      </c>
      <c r="N88" s="329">
        <v>66.175899999999999</v>
      </c>
      <c r="O88" s="337">
        <f>G88+Sheet1!D82</f>
        <v>110.390213</v>
      </c>
      <c r="P88" s="338">
        <f>H88+Sheet1!E82</f>
        <v>73.262420000000006</v>
      </c>
      <c r="Q88" s="325">
        <v>114.632256</v>
      </c>
      <c r="R88" s="329">
        <v>76.473730000000003</v>
      </c>
      <c r="S88" s="4">
        <v>91.559520000000006</v>
      </c>
      <c r="T88" s="5">
        <v>44.05762</v>
      </c>
      <c r="U88" s="2">
        <v>93.559520000000006</v>
      </c>
      <c r="V88" s="3">
        <v>44.55762</v>
      </c>
      <c r="W88" s="4">
        <v>82.827699999999993</v>
      </c>
      <c r="X88" s="5">
        <v>32.006929999999997</v>
      </c>
      <c r="Y88" s="2">
        <v>91.559520000000006</v>
      </c>
      <c r="Z88" s="3">
        <v>45.05762</v>
      </c>
      <c r="AA88" s="327">
        <v>110.69499999999999</v>
      </c>
      <c r="AB88" s="328">
        <v>73.847229999999996</v>
      </c>
      <c r="AC88" s="2">
        <v>90.559520000000006</v>
      </c>
      <c r="AD88" s="73">
        <v>43.55762</v>
      </c>
      <c r="AE88" s="337">
        <f>I88+Sheet1!B82</f>
        <v>99.471229999999991</v>
      </c>
      <c r="AF88" s="341">
        <f>J88+Sheet1!C82</f>
        <v>57.238683599999995</v>
      </c>
      <c r="AG88" s="330">
        <v>3.4821314873855966</v>
      </c>
      <c r="AH88" s="331">
        <v>3.5324149745680602</v>
      </c>
      <c r="AI88" s="330">
        <v>3.1804305642908153</v>
      </c>
      <c r="AJ88" s="331">
        <v>3.1930014360864316</v>
      </c>
      <c r="AK88" s="339">
        <v>3.1780014293400183</v>
      </c>
      <c r="AL88" s="340">
        <v>3.3014014848405093</v>
      </c>
      <c r="AM88" s="339">
        <v>2.9880013438854549</v>
      </c>
      <c r="AN88" s="331">
        <v>3.1678596924951998</v>
      </c>
      <c r="AO88" s="332">
        <v>3.1050053335171208</v>
      </c>
      <c r="AP88" s="333">
        <v>2.916442256582882</v>
      </c>
      <c r="AQ88" s="332">
        <v>2.6901665642617969</v>
      </c>
      <c r="AR88" s="340">
        <v>3.4399015471323886</v>
      </c>
      <c r="AS88" s="339">
        <v>3.2597014660854811</v>
      </c>
      <c r="AT88" s="340">
        <v>3.4899015696204314</v>
      </c>
      <c r="AU88" s="339">
        <v>3.27710147391132</v>
      </c>
      <c r="AV88" s="340">
        <v>3.2625014673448116</v>
      </c>
      <c r="AW88" s="339">
        <v>3.0916013904806801</v>
      </c>
      <c r="AX88" s="340">
        <v>3.2595014659955286</v>
      </c>
      <c r="AY88" s="339">
        <v>3.2030014405840403</v>
      </c>
      <c r="AZ88" s="340">
        <v>3.1200014032538887</v>
      </c>
      <c r="BA88" s="332">
        <v>2.8913005129916503</v>
      </c>
      <c r="BB88" s="333">
        <v>4.1735294361444693</v>
      </c>
      <c r="BC88" s="15"/>
      <c r="BD88" s="151"/>
      <c r="BE88" s="151"/>
      <c r="BF88" s="151"/>
      <c r="BG88" s="151"/>
      <c r="BH88" s="151"/>
      <c r="BI88" s="151"/>
      <c r="BJ88" s="266">
        <f t="shared" si="161"/>
        <v>3.165433937917594</v>
      </c>
      <c r="BK88" s="266">
        <f t="shared" si="162"/>
        <v>2.9737853182059983</v>
      </c>
      <c r="BL88" s="266">
        <f t="shared" si="163"/>
        <v>3.2854093057646736</v>
      </c>
      <c r="BM88" s="266">
        <f t="shared" si="164"/>
        <v>3.0864972363295711</v>
      </c>
      <c r="BN88" s="266">
        <f t="shared" si="165"/>
        <v>3.1277814495544591</v>
      </c>
      <c r="BO88" s="266"/>
      <c r="BP88" s="266">
        <f t="shared" si="166"/>
        <v>3.2413231745781523</v>
      </c>
      <c r="BQ88" s="292">
        <f t="shared" si="167"/>
        <v>3.165433937917594</v>
      </c>
      <c r="BR88" s="292">
        <f t="shared" si="168"/>
        <v>3.2749087830178314</v>
      </c>
      <c r="BS88" s="292">
        <f t="shared" si="169"/>
        <v>3.2261148132819817</v>
      </c>
      <c r="BT88" s="292">
        <f t="shared" si="170"/>
        <v>3.02349800650954</v>
      </c>
      <c r="BU88" s="292">
        <f t="shared" si="171"/>
        <v>3.1867571200366127</v>
      </c>
      <c r="BV88" s="292">
        <f t="shared" si="172"/>
        <v>3.2383014360864317</v>
      </c>
      <c r="BW88" s="169"/>
      <c r="BX88" s="148">
        <v>85.845593526881714</v>
      </c>
      <c r="BY88" s="165">
        <v>91.565056946236567</v>
      </c>
      <c r="BZ88" s="165">
        <v>76.328464920430093</v>
      </c>
      <c r="CA88" s="165">
        <v>86.064542408602136</v>
      </c>
      <c r="CB88" s="165">
        <v>97.809680021505386</v>
      </c>
      <c r="CC88" s="165">
        <v>82.895222027957004</v>
      </c>
      <c r="CD88" s="165">
        <v>80.852580511827938</v>
      </c>
      <c r="CE88" s="165">
        <v>94.450284193548384</v>
      </c>
      <c r="CF88" s="165">
        <v>94.022046193548391</v>
      </c>
      <c r="CG88" s="200"/>
      <c r="CH88" s="295"/>
      <c r="CI88" s="295"/>
      <c r="CJ88" s="295"/>
      <c r="CK88" s="295"/>
      <c r="CL88" s="295"/>
      <c r="CM88" s="295"/>
      <c r="CN88" s="177"/>
      <c r="CO88" s="171">
        <f t="shared" si="25"/>
        <v>2025</v>
      </c>
      <c r="CP88" s="173">
        <f t="shared" si="173"/>
        <v>45870</v>
      </c>
      <c r="CQ88" s="272">
        <f t="shared" si="157"/>
        <v>3.2774365505385794</v>
      </c>
      <c r="CR88" s="272">
        <f t="shared" si="158"/>
        <v>3.02349800650954</v>
      </c>
      <c r="CS88" s="272">
        <f t="shared" si="95"/>
        <v>3.2362537162526803</v>
      </c>
      <c r="CT88" s="272">
        <f t="shared" si="95"/>
        <v>3.1967774337175228</v>
      </c>
      <c r="CU88" s="272">
        <f t="shared" si="95"/>
        <v>3.2362537162526803</v>
      </c>
      <c r="CV88" s="272">
        <f t="shared" si="159"/>
        <v>3.0907876911844494</v>
      </c>
      <c r="CW88" s="272">
        <f t="shared" si="160"/>
        <v>3.2250127321077056</v>
      </c>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39"/>
      <c r="EV88" s="139"/>
      <c r="EW88" s="139"/>
      <c r="EX88" s="139"/>
      <c r="EY88" s="139"/>
      <c r="EZ88" s="139"/>
      <c r="FA88" s="139"/>
      <c r="FB88" s="162"/>
      <c r="FC88" s="162"/>
      <c r="FD88" s="162"/>
      <c r="FE88" s="162"/>
      <c r="FF88" s="162"/>
      <c r="FG88" s="162"/>
      <c r="FH88" s="162"/>
      <c r="FI88" s="139"/>
      <c r="FJ88" s="139"/>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39"/>
      <c r="GH88" s="139"/>
      <c r="GI88" s="162"/>
      <c r="GJ88" s="162"/>
      <c r="GK88" s="162"/>
      <c r="GL88" s="162"/>
      <c r="GM88" s="162"/>
    </row>
    <row r="89" spans="1:195" s="138" customFormat="1" x14ac:dyDescent="0.2">
      <c r="A89" s="296"/>
      <c r="B89" s="193">
        <f t="shared" si="147"/>
        <v>45901</v>
      </c>
      <c r="C89" s="193">
        <f t="shared" si="148"/>
        <v>45930</v>
      </c>
      <c r="D89" s="191">
        <f t="shared" si="149"/>
        <v>45901</v>
      </c>
      <c r="E89" s="325">
        <v>78.981189999999998</v>
      </c>
      <c r="F89" s="329">
        <v>60.625942199999997</v>
      </c>
      <c r="G89" s="327">
        <v>85.649180000000001</v>
      </c>
      <c r="H89" s="328">
        <v>72.313509999999994</v>
      </c>
      <c r="I89" s="325">
        <v>68.860214200000001</v>
      </c>
      <c r="J89" s="329">
        <v>51.103700000000003</v>
      </c>
      <c r="K89" s="327">
        <v>84.422200000000004</v>
      </c>
      <c r="L89" s="328">
        <v>70.039640000000006</v>
      </c>
      <c r="M89" s="325">
        <v>79.948170000000005</v>
      </c>
      <c r="N89" s="329">
        <v>66.939384500000003</v>
      </c>
      <c r="O89" s="337">
        <f>G89+Sheet1!D83</f>
        <v>87.649180000000001</v>
      </c>
      <c r="P89" s="338">
        <f>H89+Sheet1!E83</f>
        <v>70.313509999999994</v>
      </c>
      <c r="Q89" s="325">
        <v>82.366990000000001</v>
      </c>
      <c r="R89" s="329">
        <v>65.912506100000002</v>
      </c>
      <c r="S89" s="4">
        <v>42.302509999999998</v>
      </c>
      <c r="T89" s="5">
        <v>34.408619999999999</v>
      </c>
      <c r="U89" s="2">
        <v>47.302509999999998</v>
      </c>
      <c r="V89" s="3">
        <v>35.408619999999999</v>
      </c>
      <c r="W89" s="4">
        <v>34.287559999999999</v>
      </c>
      <c r="X89" s="5">
        <v>25.923870000000001</v>
      </c>
      <c r="Y89" s="2">
        <v>46.802509999999998</v>
      </c>
      <c r="Z89" s="3">
        <v>37.408619999999999</v>
      </c>
      <c r="AA89" s="327">
        <v>81.454999999999998</v>
      </c>
      <c r="AB89" s="328">
        <v>68.017780000000002</v>
      </c>
      <c r="AC89" s="2">
        <v>45.302509999999998</v>
      </c>
      <c r="AD89" s="73">
        <v>33.908619999999999</v>
      </c>
      <c r="AE89" s="337">
        <f>I89+Sheet1!B83</f>
        <v>72.4346642</v>
      </c>
      <c r="AF89" s="341">
        <f>J89+Sheet1!C83</f>
        <v>57.330350000000003</v>
      </c>
      <c r="AG89" s="330">
        <v>3.3941353848162858</v>
      </c>
      <c r="AH89" s="331">
        <v>3.4569897437943649</v>
      </c>
      <c r="AI89" s="330">
        <v>3.1427179489039681</v>
      </c>
      <c r="AJ89" s="331">
        <v>3.1678596924951998</v>
      </c>
      <c r="AK89" s="339">
        <v>3.1528598833511525</v>
      </c>
      <c r="AL89" s="340">
        <v>3.2757583196047144</v>
      </c>
      <c r="AM89" s="339">
        <v>2.9803620781946063</v>
      </c>
      <c r="AN89" s="331">
        <v>3.1678596924951998</v>
      </c>
      <c r="AO89" s="332">
        <v>3.0295801027434255</v>
      </c>
      <c r="AP89" s="333">
        <v>2.7404500514442605</v>
      </c>
      <c r="AQ89" s="332">
        <v>2.5016034873275586</v>
      </c>
      <c r="AR89" s="340">
        <v>3.4137565637299518</v>
      </c>
      <c r="AS89" s="339">
        <v>3.2341588489118895</v>
      </c>
      <c r="AT89" s="340">
        <v>3.4637559275434433</v>
      </c>
      <c r="AU89" s="339">
        <v>3.2512586313361038</v>
      </c>
      <c r="AV89" s="340">
        <v>3.2370588120130717</v>
      </c>
      <c r="AW89" s="339">
        <v>2.9154629039646944</v>
      </c>
      <c r="AX89" s="340">
        <v>3.2339588514566358</v>
      </c>
      <c r="AY89" s="339">
        <v>3.1778595652578985</v>
      </c>
      <c r="AZ89" s="340">
        <v>3.0445612613311295</v>
      </c>
      <c r="BA89" s="332">
        <v>2.8158752822179558</v>
      </c>
      <c r="BB89" s="333">
        <v>4.1735294361444693</v>
      </c>
      <c r="BC89" s="15"/>
      <c r="BD89" s="151"/>
      <c r="BE89" s="151"/>
      <c r="BF89" s="151"/>
      <c r="BG89" s="151"/>
      <c r="BH89" s="151"/>
      <c r="BI89" s="151"/>
      <c r="BJ89" s="266">
        <f t="shared" si="161"/>
        <v>3.0887744900329559</v>
      </c>
      <c r="BK89" s="266">
        <f t="shared" si="162"/>
        <v>2.794913273141844</v>
      </c>
      <c r="BL89" s="266">
        <f t="shared" si="163"/>
        <v>3.2058444779906328</v>
      </c>
      <c r="BM89" s="266">
        <f t="shared" si="164"/>
        <v>2.9008459715234771</v>
      </c>
      <c r="BN89" s="266">
        <f t="shared" si="165"/>
        <v>2.9975945531722274</v>
      </c>
      <c r="BO89" s="266"/>
      <c r="BP89" s="266">
        <f t="shared" si="166"/>
        <v>3.2158322046995842</v>
      </c>
      <c r="BQ89" s="292">
        <f t="shared" si="167"/>
        <v>3.0887744900329559</v>
      </c>
      <c r="BR89" s="292">
        <f t="shared" si="168"/>
        <v>3.2749087830178314</v>
      </c>
      <c r="BS89" s="292">
        <f t="shared" si="169"/>
        <v>3.2006240437505351</v>
      </c>
      <c r="BT89" s="292">
        <f t="shared" si="170"/>
        <v>3.0158303705656992</v>
      </c>
      <c r="BU89" s="292">
        <f t="shared" si="171"/>
        <v>3.161564502313468</v>
      </c>
      <c r="BV89" s="292">
        <f t="shared" si="172"/>
        <v>3.2131596924951999</v>
      </c>
      <c r="BW89" s="169"/>
      <c r="BX89" s="148">
        <v>70.82330208888888</v>
      </c>
      <c r="BY89" s="165">
        <v>79.722215555555564</v>
      </c>
      <c r="BZ89" s="165">
        <v>60.968430111111118</v>
      </c>
      <c r="CA89" s="165">
        <v>74.166487555555562</v>
      </c>
      <c r="CB89" s="165">
        <v>75.05388604444444</v>
      </c>
      <c r="CC89" s="165">
        <v>78.029951111111117</v>
      </c>
      <c r="CD89" s="165">
        <v>65.721635666666671</v>
      </c>
      <c r="CE89" s="165">
        <v>75.482902222222222</v>
      </c>
      <c r="CF89" s="165">
        <v>79.944437777777779</v>
      </c>
      <c r="CG89" s="200"/>
      <c r="CH89" s="295"/>
      <c r="CI89" s="295"/>
      <c r="CJ89" s="295"/>
      <c r="CK89" s="295"/>
      <c r="CL89" s="295"/>
      <c r="CM89" s="295"/>
      <c r="CN89" s="177"/>
      <c r="CO89" s="171">
        <f t="shared" si="25"/>
        <v>2025</v>
      </c>
      <c r="CP89" s="173">
        <f t="shared" si="173"/>
        <v>45901</v>
      </c>
      <c r="CQ89" s="272">
        <f t="shared" si="157"/>
        <v>3.2388084491487943</v>
      </c>
      <c r="CR89" s="272">
        <f t="shared" si="158"/>
        <v>3.0158303705656992</v>
      </c>
      <c r="CS89" s="272">
        <f t="shared" si="95"/>
        <v>3.2107629467212337</v>
      </c>
      <c r="CT89" s="272">
        <f t="shared" si="95"/>
        <v>3.1715848159943776</v>
      </c>
      <c r="CU89" s="272">
        <f t="shared" si="95"/>
        <v>3.2107629467212337</v>
      </c>
      <c r="CV89" s="272">
        <f t="shared" si="159"/>
        <v>3.0829810511308517</v>
      </c>
      <c r="CW89" s="272">
        <f t="shared" si="160"/>
        <v>3.1997598759493768</v>
      </c>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39"/>
      <c r="EV89" s="139"/>
      <c r="EW89" s="139"/>
      <c r="EX89" s="139"/>
      <c r="EY89" s="139"/>
      <c r="EZ89" s="139"/>
      <c r="FA89" s="139"/>
      <c r="FB89" s="162"/>
      <c r="FC89" s="162"/>
      <c r="FD89" s="162"/>
      <c r="FE89" s="162"/>
      <c r="FF89" s="162"/>
      <c r="FG89" s="162"/>
      <c r="FH89" s="162"/>
      <c r="FI89" s="139"/>
      <c r="FJ89" s="139"/>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39"/>
      <c r="GH89" s="139"/>
      <c r="GI89" s="162"/>
      <c r="GJ89" s="162"/>
      <c r="GK89" s="162"/>
      <c r="GL89" s="162"/>
      <c r="GM89" s="162"/>
    </row>
    <row r="90" spans="1:195" s="138" customFormat="1" x14ac:dyDescent="0.2">
      <c r="A90" s="296"/>
      <c r="B90" s="193">
        <f t="shared" si="147"/>
        <v>45931</v>
      </c>
      <c r="C90" s="193">
        <f t="shared" si="148"/>
        <v>45961</v>
      </c>
      <c r="D90" s="191">
        <f t="shared" si="149"/>
        <v>45931</v>
      </c>
      <c r="E90" s="325">
        <v>85.129059999999996</v>
      </c>
      <c r="F90" s="329">
        <v>65.575729999999993</v>
      </c>
      <c r="G90" s="327">
        <v>75.196610000000007</v>
      </c>
      <c r="H90" s="328">
        <v>70.040189999999996</v>
      </c>
      <c r="I90" s="325">
        <v>75.382649999999998</v>
      </c>
      <c r="J90" s="329">
        <v>56.0705223</v>
      </c>
      <c r="K90" s="327">
        <v>82.043859999999995</v>
      </c>
      <c r="L90" s="328">
        <v>72.654640000000001</v>
      </c>
      <c r="M90" s="325">
        <v>79.410385099999999</v>
      </c>
      <c r="N90" s="329">
        <v>72.047539999999998</v>
      </c>
      <c r="O90" s="337">
        <f>G90+Sheet1!D84</f>
        <v>73.446610000000007</v>
      </c>
      <c r="P90" s="338">
        <f>H90+Sheet1!E84</f>
        <v>68.040189999999996</v>
      </c>
      <c r="Q90" s="325">
        <v>69.500079999999997</v>
      </c>
      <c r="R90" s="329">
        <v>63.36139</v>
      </c>
      <c r="S90" s="4">
        <v>35.057209999999998</v>
      </c>
      <c r="T90" s="5">
        <v>29.296890000000001</v>
      </c>
      <c r="U90" s="2">
        <v>35.557209999999998</v>
      </c>
      <c r="V90" s="3">
        <v>31.046890000000001</v>
      </c>
      <c r="W90" s="4">
        <v>37.5473</v>
      </c>
      <c r="X90" s="5">
        <v>29.17717</v>
      </c>
      <c r="Y90" s="2">
        <v>38.057209999999998</v>
      </c>
      <c r="Z90" s="3">
        <v>32.796889999999998</v>
      </c>
      <c r="AA90" s="327">
        <v>70.114710000000002</v>
      </c>
      <c r="AB90" s="328">
        <v>66.214060000000003</v>
      </c>
      <c r="AC90" s="2">
        <v>37.057209999999998</v>
      </c>
      <c r="AD90" s="73">
        <v>30.796890000000001</v>
      </c>
      <c r="AE90" s="337">
        <f>I90+Sheet1!B84</f>
        <v>80.595550000000003</v>
      </c>
      <c r="AF90" s="341">
        <f>J90+Sheet1!C84</f>
        <v>59.658622300000005</v>
      </c>
      <c r="AG90" s="330">
        <v>3.3941353848162858</v>
      </c>
      <c r="AH90" s="331">
        <v>3.3689936412250541</v>
      </c>
      <c r="AI90" s="330">
        <v>3.1175762053127363</v>
      </c>
      <c r="AJ90" s="331">
        <v>3.1427179489039681</v>
      </c>
      <c r="AK90" s="339">
        <v>3.1277178632344609</v>
      </c>
      <c r="AL90" s="340">
        <v>3.2494185582997277</v>
      </c>
      <c r="AM90" s="339">
        <v>3.0327173206609173</v>
      </c>
      <c r="AN90" s="331">
        <v>3.1804305642908153</v>
      </c>
      <c r="AO90" s="332">
        <v>3.0672927181302727</v>
      </c>
      <c r="AP90" s="333">
        <v>2.7404500514442605</v>
      </c>
      <c r="AQ90" s="332">
        <v>2.5016034873275586</v>
      </c>
      <c r="AR90" s="340">
        <v>3.3859193378922403</v>
      </c>
      <c r="AS90" s="339">
        <v>3.2078183207096287</v>
      </c>
      <c r="AT90" s="340">
        <v>3.4359196234572642</v>
      </c>
      <c r="AU90" s="339">
        <v>3.2243184149460853</v>
      </c>
      <c r="AV90" s="340">
        <v>3.2111183395569203</v>
      </c>
      <c r="AW90" s="339">
        <v>2.9125166341626016</v>
      </c>
      <c r="AX90" s="340">
        <v>3.2076183195673682</v>
      </c>
      <c r="AY90" s="339">
        <v>3.1527180060169728</v>
      </c>
      <c r="AZ90" s="340">
        <v>3.0823176039414202</v>
      </c>
      <c r="BA90" s="332">
        <v>2.853587897604803</v>
      </c>
      <c r="BB90" s="333">
        <v>4.1735294361444693</v>
      </c>
      <c r="BC90" s="15"/>
      <c r="BD90" s="151"/>
      <c r="BE90" s="151"/>
      <c r="BF90" s="151"/>
      <c r="BG90" s="151"/>
      <c r="BH90" s="151"/>
      <c r="BI90" s="151"/>
      <c r="BJ90" s="266">
        <f t="shared" si="161"/>
        <v>3.1271042139752745</v>
      </c>
      <c r="BK90" s="266">
        <f t="shared" si="162"/>
        <v>2.794913273141844</v>
      </c>
      <c r="BL90" s="266">
        <f t="shared" si="163"/>
        <v>3.2456268918776527</v>
      </c>
      <c r="BM90" s="266">
        <f t="shared" si="164"/>
        <v>2.9008459715234771</v>
      </c>
      <c r="BN90" s="266">
        <f t="shared" si="165"/>
        <v>3.017122587629562</v>
      </c>
      <c r="BO90" s="266"/>
      <c r="BP90" s="266">
        <f t="shared" si="166"/>
        <v>3.1903412348210161</v>
      </c>
      <c r="BQ90" s="292">
        <f t="shared" si="167"/>
        <v>3.1271042139752745</v>
      </c>
      <c r="BR90" s="292">
        <f t="shared" si="168"/>
        <v>3.2878604077123463</v>
      </c>
      <c r="BS90" s="292">
        <f t="shared" si="169"/>
        <v>3.1751327935054863</v>
      </c>
      <c r="BT90" s="292">
        <f t="shared" si="170"/>
        <v>3.0683800468342035</v>
      </c>
      <c r="BU90" s="292">
        <f t="shared" si="171"/>
        <v>3.1363714094993687</v>
      </c>
      <c r="BV90" s="292">
        <f t="shared" si="172"/>
        <v>3.1880179489039682</v>
      </c>
      <c r="BW90" s="169"/>
      <c r="BX90" s="148">
        <v>76.929276451612893</v>
      </c>
      <c r="BY90" s="165">
        <v>73.034240322580644</v>
      </c>
      <c r="BZ90" s="165">
        <v>67.284015803225799</v>
      </c>
      <c r="CA90" s="165">
        <v>76.322740380645158</v>
      </c>
      <c r="CB90" s="165">
        <v>66.925790645161285</v>
      </c>
      <c r="CC90" s="165">
        <v>78.10644516129031</v>
      </c>
      <c r="CD90" s="165">
        <v>71.815548061290315</v>
      </c>
      <c r="CE90" s="165">
        <v>68.478953548387096</v>
      </c>
      <c r="CF90" s="165">
        <v>71.17940161290322</v>
      </c>
      <c r="CG90" s="200"/>
      <c r="CH90" s="295"/>
      <c r="CI90" s="295"/>
      <c r="CJ90" s="295"/>
      <c r="CK90" s="295"/>
      <c r="CL90" s="295"/>
      <c r="CM90" s="295"/>
      <c r="CN90" s="177"/>
      <c r="CO90" s="171">
        <f t="shared" si="25"/>
        <v>2025</v>
      </c>
      <c r="CP90" s="173">
        <f t="shared" si="173"/>
        <v>45931</v>
      </c>
      <c r="CQ90" s="272">
        <f t="shared" si="157"/>
        <v>3.2130563815556039</v>
      </c>
      <c r="CR90" s="272">
        <f t="shared" si="158"/>
        <v>3.0683800468342035</v>
      </c>
      <c r="CS90" s="272">
        <f t="shared" si="95"/>
        <v>3.1852716964761849</v>
      </c>
      <c r="CT90" s="272">
        <f t="shared" si="95"/>
        <v>3.1463917231802787</v>
      </c>
      <c r="CU90" s="272">
        <f t="shared" si="95"/>
        <v>3.1852716964761849</v>
      </c>
      <c r="CV90" s="272">
        <f t="shared" si="159"/>
        <v>3.1364833836054173</v>
      </c>
      <c r="CW90" s="272">
        <f t="shared" si="160"/>
        <v>3.1745070197910485</v>
      </c>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39"/>
      <c r="EV90" s="139"/>
      <c r="EW90" s="139"/>
      <c r="EX90" s="139"/>
      <c r="EY90" s="139"/>
      <c r="EZ90" s="139"/>
      <c r="FA90" s="139"/>
      <c r="FB90" s="162"/>
      <c r="FC90" s="162"/>
      <c r="FD90" s="162"/>
      <c r="FE90" s="162"/>
      <c r="FF90" s="162"/>
      <c r="FG90" s="162"/>
      <c r="FH90" s="162"/>
      <c r="FI90" s="139"/>
      <c r="FJ90" s="139"/>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39"/>
      <c r="GH90" s="139"/>
      <c r="GI90" s="162"/>
      <c r="GJ90" s="162"/>
      <c r="GK90" s="162"/>
      <c r="GL90" s="162"/>
      <c r="GM90" s="162"/>
    </row>
    <row r="91" spans="1:195" s="138" customFormat="1" x14ac:dyDescent="0.2">
      <c r="A91" s="296"/>
      <c r="B91" s="193">
        <f t="shared" si="147"/>
        <v>45962</v>
      </c>
      <c r="C91" s="193">
        <f t="shared" si="148"/>
        <v>45991</v>
      </c>
      <c r="D91" s="191">
        <f t="shared" si="149"/>
        <v>45962</v>
      </c>
      <c r="E91" s="325">
        <v>85.093795799999995</v>
      </c>
      <c r="F91" s="329">
        <v>69.518104600000001</v>
      </c>
      <c r="G91" s="327">
        <v>76.067300000000003</v>
      </c>
      <c r="H91" s="328">
        <v>73.276473999999993</v>
      </c>
      <c r="I91" s="325">
        <v>75.158140000000003</v>
      </c>
      <c r="J91" s="329">
        <v>59.830917399999997</v>
      </c>
      <c r="K91" s="327">
        <v>81.932640000000006</v>
      </c>
      <c r="L91" s="328">
        <v>76.242670000000004</v>
      </c>
      <c r="M91" s="325">
        <v>80.156490000000005</v>
      </c>
      <c r="N91" s="329">
        <v>75.311660000000003</v>
      </c>
      <c r="O91" s="337">
        <f>G91+Sheet1!D85</f>
        <v>74.067300000000003</v>
      </c>
      <c r="P91" s="338">
        <f>H91+Sheet1!E85</f>
        <v>71.276473999999993</v>
      </c>
      <c r="Q91" s="325">
        <v>69.543210000000002</v>
      </c>
      <c r="R91" s="329">
        <v>66.30986</v>
      </c>
      <c r="S91" s="4">
        <v>35.735010000000003</v>
      </c>
      <c r="T91" s="5">
        <v>30.321529999999999</v>
      </c>
      <c r="U91" s="2">
        <v>36.485010000000003</v>
      </c>
      <c r="V91" s="3">
        <v>33.071530000000003</v>
      </c>
      <c r="W91" s="4">
        <v>38.199800000000003</v>
      </c>
      <c r="X91" s="5">
        <v>31.769559999999998</v>
      </c>
      <c r="Y91" s="2">
        <v>36.235010000000003</v>
      </c>
      <c r="Z91" s="3">
        <v>34.821530000000003</v>
      </c>
      <c r="AA91" s="327">
        <v>71.932655299999993</v>
      </c>
      <c r="AB91" s="328">
        <v>69.851905799999997</v>
      </c>
      <c r="AC91" s="2">
        <v>36.235010000000003</v>
      </c>
      <c r="AD91" s="73">
        <v>33.321530000000003</v>
      </c>
      <c r="AE91" s="337">
        <f>I91+Sheet1!B85</f>
        <v>78.899789999999996</v>
      </c>
      <c r="AF91" s="341">
        <f>J91+Sheet1!C85</f>
        <v>62.63786739999999</v>
      </c>
      <c r="AG91" s="330">
        <v>3.5701275899549074</v>
      </c>
      <c r="AH91" s="331">
        <v>3.8089741540716089</v>
      </c>
      <c r="AI91" s="330">
        <v>3.4192771284075176</v>
      </c>
      <c r="AJ91" s="331">
        <v>3.557556718159292</v>
      </c>
      <c r="AK91" s="339">
        <v>3.5425569006496258</v>
      </c>
      <c r="AL91" s="340">
        <v>3.6710553373157682</v>
      </c>
      <c r="AM91" s="339">
        <v>3.2325606721165188</v>
      </c>
      <c r="AN91" s="331">
        <v>3.7209780515022981</v>
      </c>
      <c r="AO91" s="332">
        <v>3.6078402053417555</v>
      </c>
      <c r="AP91" s="333">
        <v>3.3187101540425905</v>
      </c>
      <c r="AQ91" s="332">
        <v>2.7781626668311077</v>
      </c>
      <c r="AR91" s="340">
        <v>3.8154535805421572</v>
      </c>
      <c r="AS91" s="339">
        <v>3.6290558482887025</v>
      </c>
      <c r="AT91" s="340">
        <v>3.8654529722410453</v>
      </c>
      <c r="AU91" s="339">
        <v>3.649055604968257</v>
      </c>
      <c r="AV91" s="340">
        <v>3.6303558324728735</v>
      </c>
      <c r="AW91" s="339">
        <v>3.5465568519855371</v>
      </c>
      <c r="AX91" s="340">
        <v>3.6288558507219064</v>
      </c>
      <c r="AY91" s="339">
        <v>3.5675565964990699</v>
      </c>
      <c r="AZ91" s="340">
        <v>3.6227559249346419</v>
      </c>
      <c r="BA91" s="332">
        <v>3.3689936412250541</v>
      </c>
      <c r="BB91" s="333">
        <v>4.5632264618085614</v>
      </c>
      <c r="BC91" s="15"/>
      <c r="BD91" s="151"/>
      <c r="BE91" s="151"/>
      <c r="BF91" s="151"/>
      <c r="BG91" s="151"/>
      <c r="BH91" s="151"/>
      <c r="BI91" s="151"/>
      <c r="BJ91" s="266">
        <f t="shared" si="161"/>
        <v>3.6764969238151797</v>
      </c>
      <c r="BK91" s="266">
        <f t="shared" si="162"/>
        <v>3.3826357069240678</v>
      </c>
      <c r="BL91" s="266">
        <f t="shared" si="163"/>
        <v>3.8158414909249445</v>
      </c>
      <c r="BM91" s="266">
        <f t="shared" si="164"/>
        <v>3.5108429844577889</v>
      </c>
      <c r="BN91" s="266">
        <f t="shared" si="165"/>
        <v>3.596454276530495</v>
      </c>
      <c r="BO91" s="266"/>
      <c r="BP91" s="266">
        <f t="shared" si="166"/>
        <v>3.6109422378173903</v>
      </c>
      <c r="BQ91" s="292">
        <f t="shared" si="167"/>
        <v>3.6764969238151797</v>
      </c>
      <c r="BR91" s="292">
        <f t="shared" si="168"/>
        <v>3.8447802695765003</v>
      </c>
      <c r="BS91" s="292">
        <f t="shared" si="169"/>
        <v>3.5957340683865211</v>
      </c>
      <c r="BT91" s="292">
        <f t="shared" si="170"/>
        <v>3.2689655647059306</v>
      </c>
      <c r="BU91" s="292">
        <f t="shared" si="171"/>
        <v>3.5520531376980244</v>
      </c>
      <c r="BV91" s="292">
        <f t="shared" si="172"/>
        <v>3.6028567181592921</v>
      </c>
      <c r="BW91" s="169"/>
      <c r="BX91" s="148">
        <v>77.81361835977809</v>
      </c>
      <c r="BY91" s="165">
        <v>74.762850122052711</v>
      </c>
      <c r="BZ91" s="165">
        <v>67.994098368654647</v>
      </c>
      <c r="CA91" s="165">
        <v>77.891985547850211</v>
      </c>
      <c r="CB91" s="165">
        <v>68.031921581137311</v>
      </c>
      <c r="CC91" s="165">
        <v>79.273111719833565</v>
      </c>
      <c r="CD91" s="165">
        <v>71.298863625242703</v>
      </c>
      <c r="CE91" s="165">
        <v>70.960099708460461</v>
      </c>
      <c r="CF91" s="165">
        <v>72.762850122052711</v>
      </c>
      <c r="CG91" s="200"/>
      <c r="CH91" s="295"/>
      <c r="CI91" s="295"/>
      <c r="CJ91" s="295"/>
      <c r="CK91" s="295"/>
      <c r="CL91" s="295"/>
      <c r="CM91" s="295"/>
      <c r="CN91" s="177"/>
      <c r="CO91" s="171">
        <f t="shared" ref="CO91:CO154" si="174">YEAR($CP91)</f>
        <v>2025</v>
      </c>
      <c r="CP91" s="173">
        <f t="shared" si="173"/>
        <v>45962</v>
      </c>
      <c r="CQ91" s="272">
        <f t="shared" si="157"/>
        <v>3.5220811926738889</v>
      </c>
      <c r="CR91" s="272">
        <f t="shared" si="158"/>
        <v>3.2689655647059306</v>
      </c>
      <c r="CS91" s="272">
        <f t="shared" si="95"/>
        <v>3.6058729713572202</v>
      </c>
      <c r="CT91" s="272">
        <f t="shared" si="95"/>
        <v>3.5620734513789341</v>
      </c>
      <c r="CU91" s="272">
        <f t="shared" si="95"/>
        <v>3.6058729713572202</v>
      </c>
      <c r="CV91" s="272">
        <f t="shared" si="159"/>
        <v>3.3407052519176328</v>
      </c>
      <c r="CW91" s="272">
        <f t="shared" si="160"/>
        <v>3.591179146403467</v>
      </c>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39"/>
      <c r="EV91" s="139"/>
      <c r="EW91" s="139"/>
      <c r="EX91" s="139"/>
      <c r="EY91" s="139"/>
      <c r="EZ91" s="139"/>
      <c r="FA91" s="139"/>
      <c r="FB91" s="162"/>
      <c r="FC91" s="162"/>
      <c r="FD91" s="162"/>
      <c r="FE91" s="162"/>
      <c r="FF91" s="162"/>
      <c r="FG91" s="162"/>
      <c r="FH91" s="162"/>
      <c r="FI91" s="139"/>
      <c r="FJ91" s="139"/>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39"/>
      <c r="GH91" s="139"/>
      <c r="GI91" s="162"/>
      <c r="GJ91" s="162"/>
      <c r="GK91" s="162"/>
      <c r="GL91" s="162"/>
      <c r="GM91" s="162"/>
    </row>
    <row r="92" spans="1:195" s="138" customFormat="1" x14ac:dyDescent="0.2">
      <c r="A92" s="296"/>
      <c r="B92" s="193">
        <f t="shared" si="147"/>
        <v>45992</v>
      </c>
      <c r="C92" s="193">
        <f t="shared" si="148"/>
        <v>46022</v>
      </c>
      <c r="D92" s="191">
        <f t="shared" si="149"/>
        <v>45992</v>
      </c>
      <c r="E92" s="325">
        <v>88.343379999999996</v>
      </c>
      <c r="F92" s="329">
        <v>72.995223999999993</v>
      </c>
      <c r="G92" s="327">
        <v>80.167500000000004</v>
      </c>
      <c r="H92" s="328">
        <v>76.95</v>
      </c>
      <c r="I92" s="325">
        <v>79.14958</v>
      </c>
      <c r="J92" s="329">
        <v>63.273635900000002</v>
      </c>
      <c r="K92" s="327">
        <v>80.11318</v>
      </c>
      <c r="L92" s="328">
        <v>77.532219999999995</v>
      </c>
      <c r="M92" s="325">
        <v>80.393799999999999</v>
      </c>
      <c r="N92" s="329">
        <v>76.564514200000005</v>
      </c>
      <c r="O92" s="337">
        <f>G92+Sheet1!D86</f>
        <v>78.167500000000004</v>
      </c>
      <c r="P92" s="338">
        <f>H92+Sheet1!E86</f>
        <v>74.95</v>
      </c>
      <c r="Q92" s="325">
        <v>74.477540000000005</v>
      </c>
      <c r="R92" s="329">
        <v>69.241349999999997</v>
      </c>
      <c r="S92" s="4">
        <v>39.080950000000001</v>
      </c>
      <c r="T92" s="5">
        <v>32.83502</v>
      </c>
      <c r="U92" s="2">
        <v>40.580950000000001</v>
      </c>
      <c r="V92" s="3">
        <v>36.83502</v>
      </c>
      <c r="W92" s="4">
        <v>47.030110000000001</v>
      </c>
      <c r="X92" s="5">
        <v>35.141370000000002</v>
      </c>
      <c r="Y92" s="2">
        <v>40.080950000000001</v>
      </c>
      <c r="Z92" s="3">
        <v>37.83502</v>
      </c>
      <c r="AA92" s="327">
        <v>76.044610000000006</v>
      </c>
      <c r="AB92" s="328">
        <v>73.320480000000003</v>
      </c>
      <c r="AC92" s="2">
        <v>42.580950000000001</v>
      </c>
      <c r="AD92" s="73">
        <v>35.83502</v>
      </c>
      <c r="AE92" s="337">
        <f>I92+Sheet1!B86</f>
        <v>80.66713</v>
      </c>
      <c r="AF92" s="341">
        <f>J92+Sheet1!C86</f>
        <v>64.798185899999993</v>
      </c>
      <c r="AG92" s="330">
        <v>3.6958363079110663</v>
      </c>
      <c r="AH92" s="331">
        <v>4.3118090258962445</v>
      </c>
      <c r="AI92" s="330">
        <v>3.7084071797066827</v>
      </c>
      <c r="AJ92" s="331">
        <v>3.8843993848453042</v>
      </c>
      <c r="AK92" s="339">
        <v>3.8693993872207861</v>
      </c>
      <c r="AL92" s="340">
        <v>4.0018993662373656</v>
      </c>
      <c r="AM92" s="339">
        <v>3.5193994426486879</v>
      </c>
      <c r="AN92" s="331">
        <v>3.8843993848453042</v>
      </c>
      <c r="AO92" s="332">
        <v>3.7964032822759934</v>
      </c>
      <c r="AP92" s="333">
        <v>3.557556718159292</v>
      </c>
      <c r="AQ92" s="332">
        <v>2.853587897604803</v>
      </c>
      <c r="AR92" s="340">
        <v>4.1506993426725884</v>
      </c>
      <c r="AS92" s="339">
        <v>3.959599372936224</v>
      </c>
      <c r="AT92" s="340">
        <v>4.2006993347543178</v>
      </c>
      <c r="AU92" s="339">
        <v>3.9815993694521841</v>
      </c>
      <c r="AV92" s="340">
        <v>3.9597993729045506</v>
      </c>
      <c r="AW92" s="339">
        <v>3.8126993962001059</v>
      </c>
      <c r="AX92" s="340">
        <v>3.9593993729678965</v>
      </c>
      <c r="AY92" s="339">
        <v>3.8943993832616499</v>
      </c>
      <c r="AZ92" s="340">
        <v>3.8113993964059807</v>
      </c>
      <c r="BA92" s="332">
        <v>3.5826984617505238</v>
      </c>
      <c r="BB92" s="333">
        <v>4.6637934361734885</v>
      </c>
      <c r="BC92" s="15"/>
      <c r="BD92" s="151"/>
      <c r="BE92" s="151"/>
      <c r="BF92" s="151"/>
      <c r="BG92" s="151"/>
      <c r="BH92" s="151"/>
      <c r="BI92" s="151"/>
      <c r="BJ92" s="266">
        <f t="shared" si="161"/>
        <v>3.8681455435267744</v>
      </c>
      <c r="BK92" s="266">
        <f t="shared" si="162"/>
        <v>3.6253906252254211</v>
      </c>
      <c r="BL92" s="266">
        <f t="shared" si="163"/>
        <v>4.0147535603600462</v>
      </c>
      <c r="BM92" s="266">
        <f t="shared" si="164"/>
        <v>3.7627982724089173</v>
      </c>
      <c r="BN92" s="266">
        <f t="shared" si="165"/>
        <v>3.8177720003802897</v>
      </c>
      <c r="BO92" s="266"/>
      <c r="BP92" s="266">
        <f t="shared" si="166"/>
        <v>3.9423248462387757</v>
      </c>
      <c r="BQ92" s="292">
        <f t="shared" si="167"/>
        <v>3.8681455435267744</v>
      </c>
      <c r="BR92" s="292">
        <f t="shared" si="168"/>
        <v>4.0131513906051985</v>
      </c>
      <c r="BS92" s="292">
        <f t="shared" si="169"/>
        <v>3.9271164941912056</v>
      </c>
      <c r="BT92" s="292">
        <f t="shared" si="170"/>
        <v>3.5568695800950394</v>
      </c>
      <c r="BU92" s="292">
        <f t="shared" si="171"/>
        <v>3.8795595616671763</v>
      </c>
      <c r="BV92" s="292">
        <f t="shared" si="172"/>
        <v>3.9296993848453043</v>
      </c>
      <c r="BW92" s="169"/>
      <c r="BX92" s="148">
        <v>81.576988645161279</v>
      </c>
      <c r="BY92" s="165">
        <v>78.749032258064517</v>
      </c>
      <c r="BZ92" s="165">
        <v>72.150507869892479</v>
      </c>
      <c r="CA92" s="165">
        <v>78.70562023870967</v>
      </c>
      <c r="CB92" s="165">
        <v>72.169112150537629</v>
      </c>
      <c r="CC92" s="165">
        <v>78.975337419354844</v>
      </c>
      <c r="CD92" s="165">
        <v>73.671143891397847</v>
      </c>
      <c r="CE92" s="165">
        <v>74.84364946236559</v>
      </c>
      <c r="CF92" s="165">
        <v>76.749032258064517</v>
      </c>
      <c r="CG92" s="200"/>
      <c r="CH92" s="295"/>
      <c r="CI92" s="295"/>
      <c r="CJ92" s="295"/>
      <c r="CK92" s="295"/>
      <c r="CL92" s="295"/>
      <c r="CM92" s="295"/>
      <c r="CN92" s="177"/>
      <c r="CO92" s="171">
        <f t="shared" si="174"/>
        <v>2025</v>
      </c>
      <c r="CP92" s="173">
        <f t="shared" si="173"/>
        <v>45992</v>
      </c>
      <c r="CQ92" s="272">
        <f t="shared" si="157"/>
        <v>3.8182299699955777</v>
      </c>
      <c r="CR92" s="272">
        <f t="shared" si="158"/>
        <v>3.5568695800950394</v>
      </c>
      <c r="CS92" s="272">
        <f t="shared" si="95"/>
        <v>3.9372553971619046</v>
      </c>
      <c r="CT92" s="272">
        <f t="shared" si="95"/>
        <v>3.8895798753480859</v>
      </c>
      <c r="CU92" s="272">
        <f t="shared" si="95"/>
        <v>3.9372553971619046</v>
      </c>
      <c r="CV92" s="272">
        <f t="shared" si="159"/>
        <v>3.6338285867485771</v>
      </c>
      <c r="CW92" s="272">
        <f t="shared" si="160"/>
        <v>3.9194662764617356</v>
      </c>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39"/>
      <c r="EV92" s="139"/>
      <c r="EW92" s="139"/>
      <c r="EX92" s="139"/>
      <c r="EY92" s="139"/>
      <c r="EZ92" s="139"/>
      <c r="FA92" s="139"/>
      <c r="FB92" s="162"/>
      <c r="FC92" s="162"/>
      <c r="FD92" s="162"/>
      <c r="FE92" s="162"/>
      <c r="FF92" s="162"/>
      <c r="FG92" s="162"/>
      <c r="FH92" s="162"/>
      <c r="FI92" s="139"/>
      <c r="FJ92" s="139"/>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39"/>
      <c r="GH92" s="139"/>
      <c r="GI92" s="162"/>
      <c r="GJ92" s="162"/>
      <c r="GK92" s="162"/>
      <c r="GL92" s="162"/>
      <c r="GM92" s="162"/>
    </row>
    <row r="93" spans="1:195" s="138" customFormat="1" x14ac:dyDescent="0.2">
      <c r="A93" s="296"/>
      <c r="B93" s="193">
        <f t="shared" si="147"/>
        <v>46023</v>
      </c>
      <c r="C93" s="193">
        <f t="shared" si="148"/>
        <v>46053</v>
      </c>
      <c r="D93" s="191">
        <f t="shared" si="149"/>
        <v>46023</v>
      </c>
      <c r="E93" s="325">
        <v>85.742935200000005</v>
      </c>
      <c r="F93" s="329">
        <v>67.646870000000007</v>
      </c>
      <c r="G93" s="327">
        <v>78.866554300000004</v>
      </c>
      <c r="H93" s="328">
        <v>76.093895000000003</v>
      </c>
      <c r="I93" s="325">
        <v>76.226799999999997</v>
      </c>
      <c r="J93" s="329">
        <v>57.49109</v>
      </c>
      <c r="K93" s="327">
        <v>78.072460000000007</v>
      </c>
      <c r="L93" s="328">
        <v>75.098625200000001</v>
      </c>
      <c r="M93" s="325">
        <v>77.209625200000005</v>
      </c>
      <c r="N93" s="329">
        <v>73.974000000000004</v>
      </c>
      <c r="O93" s="337">
        <f>G93+Sheet1!D87</f>
        <v>76.866554300000004</v>
      </c>
      <c r="P93" s="338">
        <f>H93+Sheet1!E87</f>
        <v>74.093895000000003</v>
      </c>
      <c r="Q93" s="325">
        <v>73.331490000000002</v>
      </c>
      <c r="R93" s="329">
        <v>67.873329999999996</v>
      </c>
      <c r="S93" s="4">
        <v>37.27834</v>
      </c>
      <c r="T93" s="5">
        <v>31.483640000000001</v>
      </c>
      <c r="U93" s="2">
        <v>38.77834</v>
      </c>
      <c r="V93" s="3">
        <v>35.483640000000001</v>
      </c>
      <c r="W93" s="4">
        <v>42.907299999999999</v>
      </c>
      <c r="X93" s="5">
        <v>31.575600000000001</v>
      </c>
      <c r="Y93" s="2">
        <v>40.27834</v>
      </c>
      <c r="Z93" s="3">
        <v>37.233640000000001</v>
      </c>
      <c r="AA93" s="327">
        <v>73.713639999999998</v>
      </c>
      <c r="AB93" s="328">
        <v>71.405654900000002</v>
      </c>
      <c r="AC93" s="2">
        <v>39.27834</v>
      </c>
      <c r="AD93" s="73">
        <v>33.483640000000001</v>
      </c>
      <c r="AE93" s="337">
        <f>I93+Sheet1!B87</f>
        <v>78.12854999999999</v>
      </c>
      <c r="AF93" s="341">
        <f>J93+Sheet1!C87</f>
        <v>62.53788999999999</v>
      </c>
      <c r="AG93" s="330">
        <v>3.7495767848373238</v>
      </c>
      <c r="AH93" s="331">
        <v>4.1876716669145368</v>
      </c>
      <c r="AI93" s="330">
        <v>3.7624619284278298</v>
      </c>
      <c r="AJ93" s="331">
        <v>3.7366916412468174</v>
      </c>
      <c r="AK93" s="339">
        <v>3.7216916748008351</v>
      </c>
      <c r="AL93" s="340">
        <v>3.8557913748279171</v>
      </c>
      <c r="AM93" s="339">
        <v>3.4324923217222953</v>
      </c>
      <c r="AN93" s="331">
        <v>3.7366916412468174</v>
      </c>
      <c r="AO93" s="332">
        <v>3.633610492522767</v>
      </c>
      <c r="AP93" s="333">
        <v>3.7753470720183366</v>
      </c>
      <c r="AQ93" s="332">
        <v>2.8089613027303666</v>
      </c>
      <c r="AR93" s="340">
        <v>4.0061910383929664</v>
      </c>
      <c r="AS93" s="339">
        <v>3.8133914696739408</v>
      </c>
      <c r="AT93" s="340">
        <v>4.0561909265462406</v>
      </c>
      <c r="AU93" s="339">
        <v>3.8358914193429143</v>
      </c>
      <c r="AV93" s="340">
        <v>3.8130914703450212</v>
      </c>
      <c r="AW93" s="339">
        <v>4.0361909712849311</v>
      </c>
      <c r="AX93" s="340">
        <v>3.8130914703450212</v>
      </c>
      <c r="AY93" s="339">
        <v>3.7466916188774726</v>
      </c>
      <c r="AZ93" s="340">
        <v>3.6485918383207481</v>
      </c>
      <c r="BA93" s="332">
        <v>3.3243670463506172</v>
      </c>
      <c r="BB93" s="333">
        <v>4.6386516925822567</v>
      </c>
      <c r="BC93" s="15"/>
      <c r="BD93" s="151"/>
      <c r="BE93" s="151"/>
      <c r="BF93" s="151"/>
      <c r="BG93" s="151"/>
      <c r="BH93" s="151"/>
      <c r="BI93" s="151"/>
      <c r="BJ93" s="266">
        <f t="shared" si="161"/>
        <v>3.7026889018424303</v>
      </c>
      <c r="BK93" s="266">
        <f t="shared" si="162"/>
        <v>3.8467447809923128</v>
      </c>
      <c r="BL93" s="266">
        <f t="shared" si="163"/>
        <v>3.8430261404144077</v>
      </c>
      <c r="BM93" s="266">
        <f t="shared" si="164"/>
        <v>3.9925417126064593</v>
      </c>
      <c r="BN93" s="266">
        <f t="shared" si="165"/>
        <v>3.8462503839639028</v>
      </c>
      <c r="BO93" s="266"/>
      <c r="BP93" s="266">
        <f t="shared" si="166"/>
        <v>3.7925653982021874</v>
      </c>
      <c r="BQ93" s="292">
        <f t="shared" si="167"/>
        <v>3.7026889018424303</v>
      </c>
      <c r="BR93" s="292">
        <f t="shared" si="168"/>
        <v>3.8609698004446438</v>
      </c>
      <c r="BS93" s="292">
        <f t="shared" si="169"/>
        <v>3.7773570777662324</v>
      </c>
      <c r="BT93" s="292">
        <f t="shared" si="170"/>
        <v>3.4696397086442792</v>
      </c>
      <c r="BU93" s="292">
        <f t="shared" si="171"/>
        <v>3.7315518005134263</v>
      </c>
      <c r="BV93" s="292">
        <f t="shared" si="172"/>
        <v>3.7819916412468175</v>
      </c>
      <c r="BW93" s="169"/>
      <c r="BX93" s="148">
        <v>77.76510000430109</v>
      </c>
      <c r="BY93" s="165">
        <v>77.644199124731188</v>
      </c>
      <c r="BZ93" s="165">
        <v>67.966970860215056</v>
      </c>
      <c r="CA93" s="165">
        <v>75.783166778494632</v>
      </c>
      <c r="CB93" s="165">
        <v>70.925204408602141</v>
      </c>
      <c r="CC93" s="165">
        <v>76.761414550537637</v>
      </c>
      <c r="CD93" s="165">
        <v>71.255248279569884</v>
      </c>
      <c r="CE93" s="165">
        <v>72.696141192473121</v>
      </c>
      <c r="CF93" s="165">
        <v>75.644199124731188</v>
      </c>
      <c r="CG93" s="200"/>
      <c r="CH93" s="295"/>
      <c r="CI93" s="295"/>
      <c r="CJ93" s="295"/>
      <c r="CK93" s="295"/>
      <c r="CL93" s="295"/>
      <c r="CM93" s="295"/>
      <c r="CN93" s="177"/>
      <c r="CO93" s="171">
        <f t="shared" si="174"/>
        <v>2026</v>
      </c>
      <c r="CP93" s="173">
        <f t="shared" si="173"/>
        <v>46023</v>
      </c>
      <c r="CQ93" s="272">
        <f t="shared" si="157"/>
        <v>3.873596915320936</v>
      </c>
      <c r="CR93" s="272">
        <f t="shared" si="158"/>
        <v>3.4696397086442792</v>
      </c>
      <c r="CS93" s="272">
        <f t="shared" si="95"/>
        <v>3.7874959807369315</v>
      </c>
      <c r="CT93" s="272">
        <f t="shared" si="95"/>
        <v>3.7415721141943359</v>
      </c>
      <c r="CU93" s="272">
        <f t="shared" si="95"/>
        <v>3.7874959807369315</v>
      </c>
      <c r="CV93" s="272">
        <f t="shared" si="159"/>
        <v>3.5450173529699716</v>
      </c>
      <c r="CW93" s="272">
        <f t="shared" si="160"/>
        <v>3.7711057465315561</v>
      </c>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39"/>
      <c r="EV93" s="139"/>
      <c r="EW93" s="139"/>
      <c r="EX93" s="139"/>
      <c r="EY93" s="139"/>
      <c r="EZ93" s="139"/>
      <c r="FA93" s="139"/>
      <c r="FB93" s="162"/>
      <c r="FC93" s="162"/>
      <c r="FD93" s="162"/>
      <c r="FE93" s="162"/>
      <c r="FF93" s="162"/>
      <c r="FG93" s="162"/>
      <c r="FH93" s="162"/>
      <c r="FI93" s="139"/>
      <c r="FJ93" s="139"/>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39"/>
      <c r="GH93" s="139"/>
      <c r="GI93" s="162"/>
      <c r="GJ93" s="162"/>
      <c r="GK93" s="162"/>
      <c r="GL93" s="162"/>
      <c r="GM93" s="162"/>
    </row>
    <row r="94" spans="1:195" s="138" customFormat="1" x14ac:dyDescent="0.2">
      <c r="A94" s="162"/>
      <c r="B94" s="193">
        <f t="shared" si="147"/>
        <v>46054</v>
      </c>
      <c r="C94" s="193">
        <f t="shared" si="148"/>
        <v>46081</v>
      </c>
      <c r="D94" s="191">
        <f t="shared" si="149"/>
        <v>46054</v>
      </c>
      <c r="E94" s="325">
        <v>82.291989999999998</v>
      </c>
      <c r="F94" s="329">
        <v>70.478700000000003</v>
      </c>
      <c r="G94" s="327">
        <v>74.814189999999996</v>
      </c>
      <c r="H94" s="328">
        <v>71.352810000000005</v>
      </c>
      <c r="I94" s="325">
        <v>72.8784943</v>
      </c>
      <c r="J94" s="329">
        <v>60.499339999999997</v>
      </c>
      <c r="K94" s="327">
        <v>74.687029999999993</v>
      </c>
      <c r="L94" s="328">
        <v>71.511349999999993</v>
      </c>
      <c r="M94" s="325">
        <v>72.973969999999994</v>
      </c>
      <c r="N94" s="329">
        <v>69.246350000000007</v>
      </c>
      <c r="O94" s="337">
        <f>G94+Sheet1!D88</f>
        <v>73.314189999999996</v>
      </c>
      <c r="P94" s="338">
        <f>H94+Sheet1!E88</f>
        <v>68.852810000000005</v>
      </c>
      <c r="Q94" s="325">
        <v>68.708460000000002</v>
      </c>
      <c r="R94" s="329">
        <v>62.856459999999998</v>
      </c>
      <c r="S94" s="4">
        <v>35.3369</v>
      </c>
      <c r="T94" s="5">
        <v>31.307790000000001</v>
      </c>
      <c r="U94" s="2">
        <v>35.8369</v>
      </c>
      <c r="V94" s="3">
        <v>34.057789999999997</v>
      </c>
      <c r="W94" s="4">
        <v>42.161009999999997</v>
      </c>
      <c r="X94" s="5">
        <v>32.347250000000003</v>
      </c>
      <c r="Y94" s="2">
        <v>37.3369</v>
      </c>
      <c r="Z94" s="3">
        <v>36.057789999999997</v>
      </c>
      <c r="AA94" s="327">
        <v>69.724530000000001</v>
      </c>
      <c r="AB94" s="328">
        <v>66.288200000000003</v>
      </c>
      <c r="AC94" s="2">
        <v>36.3369</v>
      </c>
      <c r="AD94" s="73">
        <v>32.307789999999997</v>
      </c>
      <c r="AE94" s="337">
        <f>I94+Sheet1!B88</f>
        <v>76.194794299999998</v>
      </c>
      <c r="AF94" s="341">
        <f>J94+Sheet1!C88</f>
        <v>66.216139999999996</v>
      </c>
      <c r="AG94" s="330">
        <v>3.7624619284278298</v>
      </c>
      <c r="AH94" s="331">
        <v>3.9170836515139054</v>
      </c>
      <c r="AI94" s="330">
        <v>3.5434144873892235</v>
      </c>
      <c r="AJ94" s="331">
        <v>3.5820699181607418</v>
      </c>
      <c r="AK94" s="339">
        <v>3.567070044128076</v>
      </c>
      <c r="AL94" s="340">
        <v>3.7002689255381465</v>
      </c>
      <c r="AM94" s="339">
        <v>3.2786724660600277</v>
      </c>
      <c r="AN94" s="331">
        <v>3.5691847745702359</v>
      </c>
      <c r="AO94" s="332">
        <v>3.4661036258461859</v>
      </c>
      <c r="AP94" s="333">
        <v>3.5176442002082111</v>
      </c>
      <c r="AQ94" s="332">
        <v>2.834731589911379</v>
      </c>
      <c r="AR94" s="340">
        <v>3.8497676700637125</v>
      </c>
      <c r="AS94" s="339">
        <v>3.6579692807660296</v>
      </c>
      <c r="AT94" s="340">
        <v>3.8997672501725971</v>
      </c>
      <c r="AU94" s="339">
        <v>3.6802690934945916</v>
      </c>
      <c r="AV94" s="340">
        <v>3.6579692807660296</v>
      </c>
      <c r="AW94" s="339">
        <v>3.7643683872377371</v>
      </c>
      <c r="AX94" s="340">
        <v>3.6576692832853759</v>
      </c>
      <c r="AY94" s="339">
        <v>3.5920698341825186</v>
      </c>
      <c r="AZ94" s="340">
        <v>3.4810707663407943</v>
      </c>
      <c r="BA94" s="332">
        <v>3.2212858976265668</v>
      </c>
      <c r="BB94" s="333">
        <v>4.4969151130866871</v>
      </c>
      <c r="BC94" s="15"/>
      <c r="BD94" s="151"/>
      <c r="BE94" s="151"/>
      <c r="BF94" s="151"/>
      <c r="BG94" s="151"/>
      <c r="BH94" s="151"/>
      <c r="BI94" s="151"/>
      <c r="BJ94" s="266">
        <f t="shared" si="161"/>
        <v>3.5324410446652972</v>
      </c>
      <c r="BK94" s="266">
        <f t="shared" si="162"/>
        <v>3.5848250007197997</v>
      </c>
      <c r="BL94" s="266">
        <f t="shared" si="163"/>
        <v>3.6663259187328925</v>
      </c>
      <c r="BM94" s="266">
        <f t="shared" si="164"/>
        <v>3.7206952177118202</v>
      </c>
      <c r="BN94" s="266">
        <f t="shared" si="165"/>
        <v>3.6260717954574524</v>
      </c>
      <c r="BO94" s="266"/>
      <c r="BP94" s="266">
        <f t="shared" si="166"/>
        <v>3.6357959334489931</v>
      </c>
      <c r="BQ94" s="292">
        <f t="shared" si="167"/>
        <v>3.5324410446652972</v>
      </c>
      <c r="BR94" s="292">
        <f t="shared" si="168"/>
        <v>3.6883894013902285</v>
      </c>
      <c r="BS94" s="292">
        <f t="shared" si="169"/>
        <v>3.620587706710003</v>
      </c>
      <c r="BT94" s="292">
        <f t="shared" si="170"/>
        <v>3.3152486059018647</v>
      </c>
      <c r="BU94" s="292">
        <f t="shared" si="171"/>
        <v>3.5766160763939459</v>
      </c>
      <c r="BV94" s="292">
        <f t="shared" si="172"/>
        <v>3.6273699181607419</v>
      </c>
      <c r="BW94" s="169"/>
      <c r="BX94" s="148">
        <v>77.229151428571441</v>
      </c>
      <c r="BY94" s="165">
        <v>73.330741428571429</v>
      </c>
      <c r="BZ94" s="165">
        <v>67.573142457142851</v>
      </c>
      <c r="CA94" s="165">
        <v>71.376418571428573</v>
      </c>
      <c r="CB94" s="165">
        <v>66.200460000000007</v>
      </c>
      <c r="CC94" s="165">
        <v>73.326024285714283</v>
      </c>
      <c r="CD94" s="165">
        <v>71.918228171428566</v>
      </c>
      <c r="CE94" s="165">
        <v>68.251817142857135</v>
      </c>
      <c r="CF94" s="165">
        <v>71.402169999999998</v>
      </c>
      <c r="CG94" s="200"/>
      <c r="CH94" s="295"/>
      <c r="CI94" s="295"/>
      <c r="CJ94" s="295"/>
      <c r="CK94" s="295"/>
      <c r="CL94" s="295"/>
      <c r="CM94" s="295"/>
      <c r="CN94" s="177"/>
      <c r="CO94" s="171">
        <f t="shared" si="174"/>
        <v>2026</v>
      </c>
      <c r="CP94" s="173">
        <f t="shared" si="173"/>
        <v>46054</v>
      </c>
      <c r="CQ94" s="272">
        <f t="shared" si="157"/>
        <v>3.6492320264152651</v>
      </c>
      <c r="CR94" s="272">
        <f t="shared" si="158"/>
        <v>3.3152486059018647</v>
      </c>
      <c r="CS94" s="272">
        <f t="shared" si="95"/>
        <v>3.630726609680702</v>
      </c>
      <c r="CT94" s="272">
        <f t="shared" si="95"/>
        <v>3.5866363900748559</v>
      </c>
      <c r="CU94" s="272">
        <f t="shared" si="95"/>
        <v>3.630726609680702</v>
      </c>
      <c r="CV94" s="272">
        <f t="shared" si="159"/>
        <v>3.3878273435047697</v>
      </c>
      <c r="CW94" s="272">
        <f t="shared" si="160"/>
        <v>3.615800681157836</v>
      </c>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39"/>
      <c r="EV94" s="139"/>
      <c r="EW94" s="139"/>
      <c r="EX94" s="139"/>
      <c r="EY94" s="139"/>
      <c r="EZ94" s="139"/>
      <c r="FA94" s="139"/>
      <c r="FB94" s="162"/>
      <c r="FC94" s="162"/>
      <c r="FD94" s="162"/>
      <c r="FE94" s="162"/>
      <c r="FF94" s="162"/>
      <c r="FG94" s="162"/>
      <c r="FH94" s="162"/>
      <c r="FI94" s="139"/>
      <c r="FJ94" s="139"/>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39"/>
      <c r="GH94" s="139"/>
      <c r="GI94" s="162"/>
      <c r="GJ94" s="162"/>
      <c r="GK94" s="162"/>
      <c r="GL94" s="162"/>
      <c r="GM94" s="162"/>
    </row>
    <row r="95" spans="1:195" s="138" customFormat="1" x14ac:dyDescent="0.2">
      <c r="A95" s="162"/>
      <c r="B95" s="193">
        <f t="shared" si="147"/>
        <v>46082</v>
      </c>
      <c r="C95" s="193">
        <f t="shared" si="148"/>
        <v>46112</v>
      </c>
      <c r="D95" s="191">
        <f t="shared" si="149"/>
        <v>46082</v>
      </c>
      <c r="E95" s="325">
        <v>64.772989999999993</v>
      </c>
      <c r="F95" s="329">
        <v>56.299293499999997</v>
      </c>
      <c r="G95" s="327">
        <v>59.2201843</v>
      </c>
      <c r="H95" s="328">
        <v>65.800669999999997</v>
      </c>
      <c r="I95" s="325">
        <v>54.7654152</v>
      </c>
      <c r="J95" s="329">
        <v>46.589923900000002</v>
      </c>
      <c r="K95" s="327">
        <v>67.290930000000003</v>
      </c>
      <c r="L95" s="328">
        <v>62.8901939</v>
      </c>
      <c r="M95" s="325">
        <v>53.373429999999999</v>
      </c>
      <c r="N95" s="329">
        <v>59.775109999999998</v>
      </c>
      <c r="O95" s="337">
        <f>G95+Sheet1!D89</f>
        <v>57.7201843</v>
      </c>
      <c r="P95" s="338">
        <f>H95+Sheet1!E89</f>
        <v>64.300669999999997</v>
      </c>
      <c r="Q95" s="325">
        <v>55.079210000000003</v>
      </c>
      <c r="R95" s="329">
        <v>59.224712400000001</v>
      </c>
      <c r="S95" s="4">
        <v>28.636109999999999</v>
      </c>
      <c r="T95" s="5">
        <v>28.716719999999999</v>
      </c>
      <c r="U95" s="2">
        <v>29.886109999999999</v>
      </c>
      <c r="V95" s="3">
        <v>31.216719999999999</v>
      </c>
      <c r="W95" s="4">
        <v>28.887370000000001</v>
      </c>
      <c r="X95" s="5">
        <v>24.932729999999999</v>
      </c>
      <c r="Y95" s="2">
        <v>30.136109999999999</v>
      </c>
      <c r="Z95" s="3">
        <v>33.466720000000002</v>
      </c>
      <c r="AA95" s="327">
        <v>57.720172900000001</v>
      </c>
      <c r="AB95" s="328">
        <v>63.4873276</v>
      </c>
      <c r="AC95" s="2">
        <v>30.386109999999999</v>
      </c>
      <c r="AD95" s="73">
        <v>30.716719999999999</v>
      </c>
      <c r="AE95" s="337">
        <f>I95+Sheet1!B89</f>
        <v>58.889765199999999</v>
      </c>
      <c r="AF95" s="341">
        <f>J95+Sheet1!C89</f>
        <v>53.089073900000002</v>
      </c>
      <c r="AG95" s="330">
        <v>3.633610492522767</v>
      </c>
      <c r="AH95" s="331">
        <v>3.5434144873892235</v>
      </c>
      <c r="AI95" s="330">
        <v>3.285711615579098</v>
      </c>
      <c r="AJ95" s="331">
        <v>3.2985967591696044</v>
      </c>
      <c r="AK95" s="339">
        <v>3.2835967739069036</v>
      </c>
      <c r="AL95" s="340">
        <v>3.4105966491311022</v>
      </c>
      <c r="AM95" s="339">
        <v>3.0587969947698981</v>
      </c>
      <c r="AN95" s="331">
        <v>3.3887927643031484</v>
      </c>
      <c r="AO95" s="332">
        <v>3.272826471988592</v>
      </c>
      <c r="AP95" s="333">
        <v>2.9893533129974537</v>
      </c>
      <c r="AQ95" s="332">
        <v>2.6929950104158098</v>
      </c>
      <c r="AR95" s="340">
        <v>3.553196509028508</v>
      </c>
      <c r="AS95" s="339">
        <v>3.3686966902972912</v>
      </c>
      <c r="AT95" s="340">
        <v>3.6031964599041775</v>
      </c>
      <c r="AU95" s="339">
        <v>3.3875966717282946</v>
      </c>
      <c r="AV95" s="340">
        <v>3.3704966885288159</v>
      </c>
      <c r="AW95" s="339">
        <v>3.2044968516215961</v>
      </c>
      <c r="AX95" s="340">
        <v>3.3684966904937892</v>
      </c>
      <c r="AY95" s="339">
        <v>3.3085967493447388</v>
      </c>
      <c r="AZ95" s="340">
        <v>3.2877967697804595</v>
      </c>
      <c r="BA95" s="332">
        <v>3.0151236001784665</v>
      </c>
      <c r="BB95" s="333">
        <v>4.3809488207721303</v>
      </c>
      <c r="BC95" s="15"/>
      <c r="BD95" s="151"/>
      <c r="BE95" s="151"/>
      <c r="BF95" s="151"/>
      <c r="BG95" s="151"/>
      <c r="BH95" s="151"/>
      <c r="BI95" s="151"/>
      <c r="BJ95" s="266">
        <f t="shared" si="161"/>
        <v>3.3360012094609126</v>
      </c>
      <c r="BK95" s="266">
        <f t="shared" si="162"/>
        <v>3.0478894511611481</v>
      </c>
      <c r="BL95" s="266">
        <f t="shared" si="163"/>
        <v>3.4624410475619136</v>
      </c>
      <c r="BM95" s="266">
        <f t="shared" si="164"/>
        <v>3.1634099031778105</v>
      </c>
      <c r="BN95" s="266">
        <f t="shared" si="165"/>
        <v>3.2524354028404465</v>
      </c>
      <c r="BO95" s="266"/>
      <c r="BP95" s="266">
        <f t="shared" si="166"/>
        <v>3.348385248068138</v>
      </c>
      <c r="BQ95" s="292">
        <f t="shared" si="167"/>
        <v>3.3360012094609126</v>
      </c>
      <c r="BR95" s="292">
        <f t="shared" si="168"/>
        <v>3.5025335870239358</v>
      </c>
      <c r="BS95" s="292">
        <f t="shared" si="169"/>
        <v>3.333176908554095</v>
      </c>
      <c r="BT95" s="292">
        <f t="shared" si="170"/>
        <v>3.0945565740940459</v>
      </c>
      <c r="BU95" s="292">
        <f t="shared" si="171"/>
        <v>3.2925669676170055</v>
      </c>
      <c r="BV95" s="292">
        <f t="shared" si="172"/>
        <v>3.3438967591696045</v>
      </c>
      <c r="BW95" s="169"/>
      <c r="BX95" s="148">
        <v>61.043651163526242</v>
      </c>
      <c r="BY95" s="165">
        <v>62.116306539434717</v>
      </c>
      <c r="BZ95" s="165">
        <v>51.167318759757741</v>
      </c>
      <c r="CA95" s="165">
        <v>56.190858479138626</v>
      </c>
      <c r="CB95" s="165">
        <v>56.903677408882913</v>
      </c>
      <c r="CC95" s="165">
        <v>65.354132281695826</v>
      </c>
      <c r="CD95" s="165">
        <v>56.336836458277254</v>
      </c>
      <c r="CE95" s="165">
        <v>60.258341926783309</v>
      </c>
      <c r="CF95" s="165">
        <v>60.616306539434717</v>
      </c>
      <c r="CG95" s="200"/>
      <c r="CH95" s="295"/>
      <c r="CI95" s="295"/>
      <c r="CJ95" s="295"/>
      <c r="CK95" s="295"/>
      <c r="CL95" s="295"/>
      <c r="CM95" s="295"/>
      <c r="CN95" s="177"/>
      <c r="CO95" s="171">
        <f t="shared" si="174"/>
        <v>2026</v>
      </c>
      <c r="CP95" s="173">
        <f t="shared" si="173"/>
        <v>46082</v>
      </c>
      <c r="CQ95" s="272">
        <f t="shared" si="157"/>
        <v>3.3852733335850638</v>
      </c>
      <c r="CR95" s="272">
        <f t="shared" si="158"/>
        <v>3.0945565740940459</v>
      </c>
      <c r="CS95" s="272">
        <f t="shared" si="95"/>
        <v>3.3433158115247936</v>
      </c>
      <c r="CT95" s="272">
        <f t="shared" si="95"/>
        <v>3.3025872812979151</v>
      </c>
      <c r="CU95" s="272">
        <f t="shared" si="95"/>
        <v>3.3433158115247936</v>
      </c>
      <c r="CV95" s="272">
        <f t="shared" si="159"/>
        <v>3.1631344567220179</v>
      </c>
      <c r="CW95" s="272">
        <f t="shared" si="160"/>
        <v>3.331074727972684</v>
      </c>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39"/>
      <c r="EV95" s="139"/>
      <c r="EW95" s="139"/>
      <c r="EX95" s="139"/>
      <c r="EY95" s="139"/>
      <c r="EZ95" s="139"/>
      <c r="FA95" s="139"/>
      <c r="FB95" s="162"/>
      <c r="FC95" s="162"/>
      <c r="FD95" s="162"/>
      <c r="FE95" s="162"/>
      <c r="FF95" s="162"/>
      <c r="FG95" s="162"/>
      <c r="FH95" s="162"/>
      <c r="FI95" s="139"/>
      <c r="FJ95" s="139"/>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39"/>
      <c r="GH95" s="139"/>
      <c r="GI95" s="162"/>
      <c r="GJ95" s="162"/>
      <c r="GK95" s="162"/>
      <c r="GL95" s="162"/>
      <c r="GM95" s="162"/>
    </row>
    <row r="96" spans="1:195" s="138" customFormat="1" x14ac:dyDescent="0.2">
      <c r="A96" s="162"/>
      <c r="B96" s="193">
        <f t="shared" si="147"/>
        <v>46113</v>
      </c>
      <c r="C96" s="193">
        <f t="shared" si="148"/>
        <v>46142</v>
      </c>
      <c r="D96" s="191">
        <f t="shared" si="149"/>
        <v>46113</v>
      </c>
      <c r="E96" s="325">
        <v>41.818813300000002</v>
      </c>
      <c r="F96" s="329">
        <v>41.4848061</v>
      </c>
      <c r="G96" s="327">
        <v>41.898857100000001</v>
      </c>
      <c r="H96" s="328">
        <v>48.643413500000001</v>
      </c>
      <c r="I96" s="325">
        <v>34.217296599999997</v>
      </c>
      <c r="J96" s="329">
        <v>32.6844635</v>
      </c>
      <c r="K96" s="327">
        <v>34.247726399999998</v>
      </c>
      <c r="L96" s="328">
        <v>40.459969999999998</v>
      </c>
      <c r="M96" s="325">
        <v>35.3295326</v>
      </c>
      <c r="N96" s="329">
        <v>42.051693</v>
      </c>
      <c r="O96" s="337">
        <f>G96+Sheet1!D90</f>
        <v>39.898857100000001</v>
      </c>
      <c r="P96" s="338">
        <f>H96+Sheet1!E90</f>
        <v>47.643413500000001</v>
      </c>
      <c r="Q96" s="325">
        <v>46.277912100000002</v>
      </c>
      <c r="R96" s="329">
        <v>48.737987500000003</v>
      </c>
      <c r="S96" s="4">
        <v>20.86731</v>
      </c>
      <c r="T96" s="5">
        <v>25.35707</v>
      </c>
      <c r="U96" s="2">
        <v>22.61731</v>
      </c>
      <c r="V96" s="3">
        <v>27.10707</v>
      </c>
      <c r="W96" s="4">
        <v>19.452249999999999</v>
      </c>
      <c r="X96" s="5">
        <v>19.784410000000001</v>
      </c>
      <c r="Y96" s="2">
        <v>23.86731</v>
      </c>
      <c r="Z96" s="3">
        <v>27.35707</v>
      </c>
      <c r="AA96" s="327">
        <v>46.640976000000002</v>
      </c>
      <c r="AB96" s="328">
        <v>51.026539999999997</v>
      </c>
      <c r="AC96" s="2">
        <v>23.36731</v>
      </c>
      <c r="AD96" s="73">
        <v>27.85707</v>
      </c>
      <c r="AE96" s="337">
        <f>I96+Sheet1!B90</f>
        <v>35.4538966</v>
      </c>
      <c r="AF96" s="341">
        <f>J96+Sheet1!C90</f>
        <v>36.394463500000001</v>
      </c>
      <c r="AG96" s="330">
        <v>3.3243670463506172</v>
      </c>
      <c r="AH96" s="331">
        <v>3.1955156104455544</v>
      </c>
      <c r="AI96" s="330">
        <v>2.9893533129974537</v>
      </c>
      <c r="AJ96" s="331">
        <v>2.9893533129974537</v>
      </c>
      <c r="AK96" s="339">
        <v>2.9743535472601952</v>
      </c>
      <c r="AL96" s="340">
        <v>3.0939516794052722</v>
      </c>
      <c r="AM96" s="339">
        <v>2.9309542250603924</v>
      </c>
      <c r="AN96" s="331">
        <v>3.0408938873594789</v>
      </c>
      <c r="AO96" s="332">
        <v>2.8862721642734042</v>
      </c>
      <c r="AP96" s="333">
        <v>2.7574207283683414</v>
      </c>
      <c r="AQ96" s="332">
        <v>2.564143574510747</v>
      </c>
      <c r="AR96" s="340">
        <v>3.2283495804111126</v>
      </c>
      <c r="AS96" s="339">
        <v>3.0525523259704381</v>
      </c>
      <c r="AT96" s="340">
        <v>3.2783487995353093</v>
      </c>
      <c r="AU96" s="339">
        <v>3.0674520932694485</v>
      </c>
      <c r="AV96" s="340">
        <v>3.0564522650621258</v>
      </c>
      <c r="AW96" s="339">
        <v>2.9133544999286753</v>
      </c>
      <c r="AX96" s="340">
        <v>3.05245232753219</v>
      </c>
      <c r="AY96" s="339">
        <v>2.9993531568222935</v>
      </c>
      <c r="AZ96" s="340">
        <v>2.9012546889006199</v>
      </c>
      <c r="BA96" s="332">
        <v>2.7187652975968222</v>
      </c>
      <c r="BB96" s="333">
        <v>4.0330499438284617</v>
      </c>
      <c r="BC96" s="15"/>
      <c r="BD96" s="151"/>
      <c r="BE96" s="151"/>
      <c r="BF96" s="151"/>
      <c r="BG96" s="151"/>
      <c r="BH96" s="151"/>
      <c r="BI96" s="151"/>
      <c r="BJ96" s="266">
        <f t="shared" si="161"/>
        <v>2.9431215390521435</v>
      </c>
      <c r="BK96" s="266">
        <f t="shared" si="162"/>
        <v>2.8121616489158869</v>
      </c>
      <c r="BL96" s="266">
        <f t="shared" si="163"/>
        <v>3.0546713052199554</v>
      </c>
      <c r="BM96" s="266">
        <f t="shared" si="164"/>
        <v>2.9187480577726359</v>
      </c>
      <c r="BN96" s="266">
        <f t="shared" si="165"/>
        <v>2.9321756377401553</v>
      </c>
      <c r="BO96" s="266"/>
      <c r="BP96" s="266">
        <f t="shared" si="166"/>
        <v>3.0348463185617498</v>
      </c>
      <c r="BQ96" s="292">
        <f t="shared" si="167"/>
        <v>2.9431215390521435</v>
      </c>
      <c r="BR96" s="292">
        <f t="shared" si="168"/>
        <v>3.1440973736032269</v>
      </c>
      <c r="BS96" s="292">
        <f t="shared" si="169"/>
        <v>3.0196382016224224</v>
      </c>
      <c r="BT96" s="292">
        <f t="shared" si="170"/>
        <v>2.966239029469429</v>
      </c>
      <c r="BU96" s="292">
        <f t="shared" si="171"/>
        <v>2.9826955541473406</v>
      </c>
      <c r="BV96" s="292">
        <f t="shared" si="172"/>
        <v>3.0346533129974538</v>
      </c>
      <c r="BW96" s="169"/>
      <c r="BX96" s="148">
        <v>41.677788037777773</v>
      </c>
      <c r="BY96" s="165">
        <v>44.746558691111119</v>
      </c>
      <c r="BZ96" s="165">
        <v>33.570100402222216</v>
      </c>
      <c r="CA96" s="165">
        <v>38.167778102222222</v>
      </c>
      <c r="CB96" s="165">
        <v>47.316610602222227</v>
      </c>
      <c r="CC96" s="165">
        <v>36.870673697777775</v>
      </c>
      <c r="CD96" s="165">
        <v>35.851024846666661</v>
      </c>
      <c r="CE96" s="165">
        <v>48.492658577777782</v>
      </c>
      <c r="CF96" s="165">
        <v>43.168780913333336</v>
      </c>
      <c r="CG96" s="200"/>
      <c r="CH96" s="295"/>
      <c r="CI96" s="295"/>
      <c r="CJ96" s="295"/>
      <c r="CK96" s="295"/>
      <c r="CL96" s="295"/>
      <c r="CM96" s="295"/>
      <c r="CN96" s="177"/>
      <c r="CO96" s="171">
        <f t="shared" si="174"/>
        <v>2026</v>
      </c>
      <c r="CP96" s="173">
        <f t="shared" si="173"/>
        <v>46113</v>
      </c>
      <c r="CQ96" s="272">
        <f t="shared" si="157"/>
        <v>3.0817208368303324</v>
      </c>
      <c r="CR96" s="272">
        <f t="shared" si="158"/>
        <v>2.966239029469429</v>
      </c>
      <c r="CS96" s="272">
        <f t="shared" si="95"/>
        <v>3.029777104593121</v>
      </c>
      <c r="CT96" s="272">
        <f t="shared" si="95"/>
        <v>2.9927158678282506</v>
      </c>
      <c r="CU96" s="272">
        <f t="shared" si="95"/>
        <v>3.029777104593121</v>
      </c>
      <c r="CV96" s="272">
        <f t="shared" si="159"/>
        <v>3.0324906845368624</v>
      </c>
      <c r="CW96" s="272">
        <f t="shared" si="160"/>
        <v>3.0204645972252449</v>
      </c>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39"/>
      <c r="EV96" s="139"/>
      <c r="EW96" s="139"/>
      <c r="EX96" s="139"/>
      <c r="EY96" s="139"/>
      <c r="EZ96" s="139"/>
      <c r="FA96" s="139"/>
      <c r="FB96" s="162"/>
      <c r="FC96" s="162"/>
      <c r="FD96" s="162"/>
      <c r="FE96" s="162"/>
      <c r="FF96" s="162"/>
      <c r="FG96" s="162"/>
      <c r="FH96" s="162"/>
      <c r="FI96" s="139"/>
      <c r="FJ96" s="139"/>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39"/>
      <c r="GH96" s="139"/>
      <c r="GI96" s="162"/>
      <c r="GJ96" s="162"/>
      <c r="GK96" s="162"/>
      <c r="GL96" s="162"/>
      <c r="GM96" s="162"/>
    </row>
    <row r="97" spans="1:195" s="138" customFormat="1" x14ac:dyDescent="0.2">
      <c r="A97" s="162"/>
      <c r="B97" s="193">
        <f t="shared" si="147"/>
        <v>46143</v>
      </c>
      <c r="C97" s="193">
        <f t="shared" ref="C97:C160" si="175">EOMONTH(B97,0)</f>
        <v>46173</v>
      </c>
      <c r="D97" s="191">
        <f t="shared" si="149"/>
        <v>46143</v>
      </c>
      <c r="E97" s="325">
        <v>31.480968499999999</v>
      </c>
      <c r="F97" s="329">
        <v>26.814493200000001</v>
      </c>
      <c r="G97" s="327">
        <v>37.669246700000002</v>
      </c>
      <c r="H97" s="328">
        <v>39.704025299999998</v>
      </c>
      <c r="I97" s="325">
        <v>23.090446499999999</v>
      </c>
      <c r="J97" s="329">
        <v>18.146000000000001</v>
      </c>
      <c r="K97" s="327">
        <v>30.006588000000001</v>
      </c>
      <c r="L97" s="328">
        <v>31.808937100000001</v>
      </c>
      <c r="M97" s="325">
        <v>31.080513</v>
      </c>
      <c r="N97" s="329">
        <v>33.116016399999999</v>
      </c>
      <c r="O97" s="337">
        <f>G97+Sheet1!D91</f>
        <v>35.669246700000002</v>
      </c>
      <c r="P97" s="338">
        <f>H97+Sheet1!E91</f>
        <v>38.204025299999998</v>
      </c>
      <c r="Q97" s="325">
        <v>47.75</v>
      </c>
      <c r="R97" s="329">
        <v>48.751895900000001</v>
      </c>
      <c r="S97" s="4">
        <v>18.599350000000001</v>
      </c>
      <c r="T97" s="5">
        <v>22.766020000000001</v>
      </c>
      <c r="U97" s="2">
        <v>19.349350000000001</v>
      </c>
      <c r="V97" s="3">
        <v>25.766020000000001</v>
      </c>
      <c r="W97" s="4">
        <v>12.299110000000001</v>
      </c>
      <c r="X97" s="5">
        <v>11.618779999999999</v>
      </c>
      <c r="Y97" s="2">
        <v>20.099350000000001</v>
      </c>
      <c r="Z97" s="3">
        <v>27.016020000000001</v>
      </c>
      <c r="AA97" s="327">
        <v>45.403156299999999</v>
      </c>
      <c r="AB97" s="328">
        <v>47.259120000000003</v>
      </c>
      <c r="AC97" s="2">
        <v>20.099350000000001</v>
      </c>
      <c r="AD97" s="73">
        <v>25.766020000000001</v>
      </c>
      <c r="AE97" s="337">
        <f>I97+Sheet1!B91</f>
        <v>27.2872965</v>
      </c>
      <c r="AF97" s="341">
        <f>J97+Sheet1!C91</f>
        <v>24.726099999999999</v>
      </c>
      <c r="AG97" s="330">
        <v>3.3501373335316296</v>
      </c>
      <c r="AH97" s="331">
        <v>3.2084007540360608</v>
      </c>
      <c r="AI97" s="330">
        <v>3.0022384565879605</v>
      </c>
      <c r="AJ97" s="331">
        <v>3.0151236001784665</v>
      </c>
      <c r="AK97" s="339">
        <v>3.0001234827685379</v>
      </c>
      <c r="AL97" s="340">
        <v>3.1193244157861066</v>
      </c>
      <c r="AM97" s="339">
        <v>2.8276221325543536</v>
      </c>
      <c r="AN97" s="331">
        <v>3.0666641745404917</v>
      </c>
      <c r="AO97" s="332">
        <v>2.8605018770923918</v>
      </c>
      <c r="AP97" s="333">
        <v>2.834731589911379</v>
      </c>
      <c r="AQ97" s="332">
        <v>2.6285692924632786</v>
      </c>
      <c r="AR97" s="340">
        <v>3.2532254638654066</v>
      </c>
      <c r="AS97" s="339">
        <v>3.0780240925174356</v>
      </c>
      <c r="AT97" s="340">
        <v>3.3032258552318363</v>
      </c>
      <c r="AU97" s="339">
        <v>3.0932242114928301</v>
      </c>
      <c r="AV97" s="340">
        <v>3.0819241230440175</v>
      </c>
      <c r="AW97" s="339">
        <v>2.9868233786650675</v>
      </c>
      <c r="AX97" s="340">
        <v>3.0778240909519696</v>
      </c>
      <c r="AY97" s="339">
        <v>3.0251236784517528</v>
      </c>
      <c r="AZ97" s="340">
        <v>2.8755225074833941</v>
      </c>
      <c r="BA97" s="332">
        <v>2.744535584777835</v>
      </c>
      <c r="BB97" s="333">
        <v>4.0588202310094736</v>
      </c>
      <c r="BC97" s="15"/>
      <c r="BD97" s="151"/>
      <c r="BE97" s="151"/>
      <c r="BF97" s="151"/>
      <c r="BG97" s="151"/>
      <c r="BH97" s="151"/>
      <c r="BI97" s="151"/>
      <c r="BJ97" s="266">
        <f t="shared" si="161"/>
        <v>2.9169295610248924</v>
      </c>
      <c r="BK97" s="266">
        <f t="shared" si="162"/>
        <v>2.8907375829976409</v>
      </c>
      <c r="BL97" s="266">
        <f t="shared" si="163"/>
        <v>3.0274866557304918</v>
      </c>
      <c r="BM97" s="266">
        <f t="shared" si="164"/>
        <v>3.0003020062410277</v>
      </c>
      <c r="BN97" s="266">
        <f t="shared" si="165"/>
        <v>2.9588639514985129</v>
      </c>
      <c r="BO97" s="266"/>
      <c r="BP97" s="266">
        <f t="shared" si="166"/>
        <v>3.0609745626872824</v>
      </c>
      <c r="BQ97" s="292">
        <f t="shared" si="167"/>
        <v>2.9169295610248924</v>
      </c>
      <c r="BR97" s="292">
        <f t="shared" si="168"/>
        <v>3.1706482042269837</v>
      </c>
      <c r="BS97" s="292">
        <f t="shared" si="169"/>
        <v>3.045766089190447</v>
      </c>
      <c r="BT97" s="292">
        <f t="shared" si="170"/>
        <v>2.8625231883512532</v>
      </c>
      <c r="BU97" s="292">
        <f t="shared" si="171"/>
        <v>3.008517837880381</v>
      </c>
      <c r="BV97" s="292">
        <f t="shared" si="172"/>
        <v>3.0604236001784666</v>
      </c>
      <c r="BW97" s="169"/>
      <c r="BX97" s="148">
        <v>29.323350888172044</v>
      </c>
      <c r="BY97" s="165">
        <v>38.610058310752692</v>
      </c>
      <c r="BZ97" s="165">
        <v>20.804304569892473</v>
      </c>
      <c r="CA97" s="165">
        <v>32.021659733333337</v>
      </c>
      <c r="CB97" s="165">
        <v>48.213242190322575</v>
      </c>
      <c r="CC97" s="165">
        <v>30.839932207526886</v>
      </c>
      <c r="CD97" s="165">
        <v>26.103087365591399</v>
      </c>
      <c r="CE97" s="165">
        <v>46.261290053763446</v>
      </c>
      <c r="CF97" s="165">
        <v>36.841241106451612</v>
      </c>
      <c r="CG97" s="200"/>
      <c r="CH97" s="295"/>
      <c r="CI97" s="295"/>
      <c r="CJ97" s="295"/>
      <c r="CK97" s="295"/>
      <c r="CL97" s="295"/>
      <c r="CM97" s="295"/>
      <c r="CN97" s="177"/>
      <c r="CO97" s="171">
        <f t="shared" si="174"/>
        <v>2026</v>
      </c>
      <c r="CP97" s="173">
        <f t="shared" si="173"/>
        <v>46143</v>
      </c>
      <c r="CQ97" s="272">
        <f t="shared" si="157"/>
        <v>3.0949187714718431</v>
      </c>
      <c r="CR97" s="272">
        <f t="shared" si="158"/>
        <v>2.8625231883512532</v>
      </c>
      <c r="CS97" s="272">
        <f t="shared" si="95"/>
        <v>3.0559049921611461</v>
      </c>
      <c r="CT97" s="272">
        <f t="shared" si="95"/>
        <v>3.018538151561291</v>
      </c>
      <c r="CU97" s="272">
        <f t="shared" si="95"/>
        <v>3.0559049921611461</v>
      </c>
      <c r="CV97" s="272">
        <f t="shared" si="159"/>
        <v>2.9268946122407962</v>
      </c>
      <c r="CW97" s="272">
        <f t="shared" si="160"/>
        <v>3.0463487747875315</v>
      </c>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39"/>
      <c r="EV97" s="139"/>
      <c r="EW97" s="139"/>
      <c r="EX97" s="139"/>
      <c r="EY97" s="139"/>
      <c r="EZ97" s="139"/>
      <c r="FA97" s="139"/>
      <c r="FB97" s="162"/>
      <c r="FC97" s="162"/>
      <c r="FD97" s="162"/>
      <c r="FE97" s="162"/>
      <c r="FF97" s="162"/>
      <c r="FG97" s="162"/>
      <c r="FH97" s="162"/>
      <c r="FI97" s="139"/>
      <c r="FJ97" s="139"/>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39"/>
      <c r="GH97" s="139"/>
      <c r="GI97" s="162"/>
      <c r="GJ97" s="162"/>
      <c r="GK97" s="162"/>
      <c r="GL97" s="162"/>
      <c r="GM97" s="162"/>
    </row>
    <row r="98" spans="1:195" s="138" customFormat="1" x14ac:dyDescent="0.2">
      <c r="A98" s="162"/>
      <c r="B98" s="193">
        <f t="shared" si="147"/>
        <v>46174</v>
      </c>
      <c r="C98" s="193">
        <f t="shared" si="175"/>
        <v>46203</v>
      </c>
      <c r="D98" s="191">
        <f t="shared" ref="D98:D161" si="176">B98</f>
        <v>46174</v>
      </c>
      <c r="E98" s="325">
        <v>55.317570000000003</v>
      </c>
      <c r="F98" s="329">
        <v>43.380800000000001</v>
      </c>
      <c r="G98" s="327">
        <v>61.572180000000003</v>
      </c>
      <c r="H98" s="328">
        <v>60.039066300000002</v>
      </c>
      <c r="I98" s="325">
        <v>46.239852900000002</v>
      </c>
      <c r="J98" s="329">
        <v>34.051720000000003</v>
      </c>
      <c r="K98" s="327">
        <v>53.452213299999997</v>
      </c>
      <c r="L98" s="328">
        <v>51.755527499999999</v>
      </c>
      <c r="M98" s="325">
        <v>54.886049999999997</v>
      </c>
      <c r="N98" s="329">
        <v>53.401275599999998</v>
      </c>
      <c r="O98" s="337">
        <f>G98+Sheet1!D92</f>
        <v>60.572180000000003</v>
      </c>
      <c r="P98" s="338">
        <f>H98+Sheet1!E92</f>
        <v>57.539066300000002</v>
      </c>
      <c r="Q98" s="325">
        <v>73.834400000000002</v>
      </c>
      <c r="R98" s="329">
        <v>63.840732600000003</v>
      </c>
      <c r="S98" s="4">
        <v>35.359580000000001</v>
      </c>
      <c r="T98" s="5">
        <v>35.182899999999997</v>
      </c>
      <c r="U98" s="2">
        <v>36.359580000000001</v>
      </c>
      <c r="V98" s="3">
        <v>32.182899999999997</v>
      </c>
      <c r="W98" s="4">
        <v>23.474399999999999</v>
      </c>
      <c r="X98" s="5">
        <v>19.218409999999999</v>
      </c>
      <c r="Y98" s="2">
        <v>38.359580000000001</v>
      </c>
      <c r="Z98" s="3">
        <v>34.182899999999997</v>
      </c>
      <c r="AA98" s="327">
        <v>69.05265</v>
      </c>
      <c r="AB98" s="328">
        <v>61.831993099999998</v>
      </c>
      <c r="AC98" s="2">
        <v>34.859580000000001</v>
      </c>
      <c r="AD98" s="73">
        <v>31.6829</v>
      </c>
      <c r="AE98" s="337">
        <f>I98+Sheet1!B92</f>
        <v>51.378552900000003</v>
      </c>
      <c r="AF98" s="341">
        <f>J98+Sheet1!C92</f>
        <v>41.71987</v>
      </c>
      <c r="AG98" s="330">
        <v>3.3887927643031484</v>
      </c>
      <c r="AH98" s="331">
        <v>3.2985967591696044</v>
      </c>
      <c r="AI98" s="330">
        <v>3.0537790309499853</v>
      </c>
      <c r="AJ98" s="331">
        <v>3.0795493181309981</v>
      </c>
      <c r="AK98" s="339">
        <v>3.0645490779062974</v>
      </c>
      <c r="AL98" s="340">
        <v>3.1843509965009047</v>
      </c>
      <c r="AM98" s="339">
        <v>2.9570473562959445</v>
      </c>
      <c r="AN98" s="331">
        <v>3.092434461721504</v>
      </c>
      <c r="AO98" s="332">
        <v>2.8605018770923918</v>
      </c>
      <c r="AP98" s="333">
        <v>2.8991573078639101</v>
      </c>
      <c r="AQ98" s="332">
        <v>2.7058801540063162</v>
      </c>
      <c r="AR98" s="340">
        <v>3.3188531505157193</v>
      </c>
      <c r="AS98" s="339">
        <v>3.1429503334807318</v>
      </c>
      <c r="AT98" s="340">
        <v>3.36885395126472</v>
      </c>
      <c r="AU98" s="339">
        <v>3.1585505833144207</v>
      </c>
      <c r="AV98" s="340">
        <v>3.1467503943376558</v>
      </c>
      <c r="AW98" s="339">
        <v>3.0542489129520032</v>
      </c>
      <c r="AX98" s="340">
        <v>3.1428503318792336</v>
      </c>
      <c r="AY98" s="339">
        <v>3.0895494782807988</v>
      </c>
      <c r="AZ98" s="340">
        <v>2.8755460510750726</v>
      </c>
      <c r="BA98" s="332">
        <v>2.8089613027303666</v>
      </c>
      <c r="BB98" s="333">
        <v>4.0717053745999809</v>
      </c>
      <c r="BC98" s="15"/>
      <c r="BD98" s="151"/>
      <c r="BE98" s="151"/>
      <c r="BF98" s="151"/>
      <c r="BG98" s="151"/>
      <c r="BH98" s="151"/>
      <c r="BI98" s="151"/>
      <c r="BJ98" s="266">
        <f t="shared" si="161"/>
        <v>2.9169295610248924</v>
      </c>
      <c r="BK98" s="266">
        <f t="shared" si="162"/>
        <v>2.956217528065769</v>
      </c>
      <c r="BL98" s="266">
        <f t="shared" si="163"/>
        <v>3.0274866557304918</v>
      </c>
      <c r="BM98" s="266">
        <f t="shared" si="164"/>
        <v>3.068263629964687</v>
      </c>
      <c r="BN98" s="266">
        <f t="shared" si="165"/>
        <v>2.99222434369646</v>
      </c>
      <c r="BO98" s="266"/>
      <c r="BP98" s="266">
        <f t="shared" si="166"/>
        <v>3.1262951730011133</v>
      </c>
      <c r="BQ98" s="292">
        <f t="shared" si="167"/>
        <v>2.9169295610248924</v>
      </c>
      <c r="BR98" s="292">
        <f t="shared" si="168"/>
        <v>3.1971990348507395</v>
      </c>
      <c r="BS98" s="292">
        <f t="shared" si="169"/>
        <v>3.1110865749835726</v>
      </c>
      <c r="BT98" s="292">
        <f t="shared" si="170"/>
        <v>2.9924290638321231</v>
      </c>
      <c r="BU98" s="292">
        <f t="shared" si="171"/>
        <v>3.0730743051163447</v>
      </c>
      <c r="BV98" s="292">
        <f t="shared" si="172"/>
        <v>3.1248493181309982</v>
      </c>
      <c r="BW98" s="169"/>
      <c r="BX98" s="148">
        <v>50.277600444444445</v>
      </c>
      <c r="BY98" s="165">
        <v>60.924865326666669</v>
      </c>
      <c r="BZ98" s="165">
        <v>41.093752342222224</v>
      </c>
      <c r="CA98" s="165">
        <v>54.25914525333333</v>
      </c>
      <c r="CB98" s="165">
        <v>69.614851542222226</v>
      </c>
      <c r="CC98" s="165">
        <v>52.735834851111115</v>
      </c>
      <c r="CD98" s="165">
        <v>47.300442342222219</v>
      </c>
      <c r="CE98" s="165">
        <v>66.003928197777768</v>
      </c>
      <c r="CF98" s="165">
        <v>59.291531993333336</v>
      </c>
      <c r="CG98" s="200"/>
      <c r="CH98" s="295"/>
      <c r="CI98" s="295"/>
      <c r="CJ98" s="295"/>
      <c r="CK98" s="295"/>
      <c r="CL98" s="295"/>
      <c r="CM98" s="295"/>
      <c r="CN98" s="177"/>
      <c r="CO98" s="171">
        <f t="shared" si="174"/>
        <v>2026</v>
      </c>
      <c r="CP98" s="173">
        <f t="shared" si="173"/>
        <v>46174</v>
      </c>
      <c r="CQ98" s="272">
        <f t="shared" si="157"/>
        <v>3.147710510037883</v>
      </c>
      <c r="CR98" s="272">
        <f t="shared" si="158"/>
        <v>2.9924290638321231</v>
      </c>
      <c r="CS98" s="272">
        <f t="shared" ref="CS98:CU161" si="177">(($AK98+CS$4)*(1/(1-CS$2))+CS$3)</f>
        <v>3.1212254779542712</v>
      </c>
      <c r="CT98" s="272">
        <f t="shared" si="177"/>
        <v>3.0830946187972548</v>
      </c>
      <c r="CU98" s="272">
        <f t="shared" si="177"/>
        <v>3.1212254779542712</v>
      </c>
      <c r="CV98" s="272">
        <f t="shared" si="159"/>
        <v>3.0591555096222454</v>
      </c>
      <c r="CW98" s="272">
        <f t="shared" si="160"/>
        <v>3.1110592186932484</v>
      </c>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39"/>
      <c r="EV98" s="139"/>
      <c r="EW98" s="139"/>
      <c r="EX98" s="139"/>
      <c r="EY98" s="139"/>
      <c r="EZ98" s="139"/>
      <c r="FA98" s="139"/>
      <c r="FB98" s="162"/>
      <c r="FC98" s="162"/>
      <c r="FD98" s="162"/>
      <c r="FE98" s="162"/>
      <c r="FF98" s="162"/>
      <c r="FG98" s="162"/>
      <c r="FH98" s="162"/>
      <c r="FI98" s="139"/>
      <c r="FJ98" s="139"/>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39"/>
      <c r="GH98" s="139"/>
      <c r="GI98" s="162"/>
      <c r="GJ98" s="162"/>
      <c r="GK98" s="162"/>
      <c r="GL98" s="162"/>
      <c r="GM98" s="162"/>
    </row>
    <row r="99" spans="1:195" s="138" customFormat="1" x14ac:dyDescent="0.2">
      <c r="A99" s="162"/>
      <c r="B99" s="193">
        <f t="shared" ref="B99:B162" si="178">C98+1</f>
        <v>46204</v>
      </c>
      <c r="C99" s="193">
        <f t="shared" si="175"/>
        <v>46234</v>
      </c>
      <c r="D99" s="191">
        <f t="shared" si="176"/>
        <v>46204</v>
      </c>
      <c r="E99" s="325">
        <v>100.644836</v>
      </c>
      <c r="F99" s="329">
        <v>56.678170000000001</v>
      </c>
      <c r="G99" s="327">
        <v>105.340813</v>
      </c>
      <c r="H99" s="328">
        <v>72.744100000000003</v>
      </c>
      <c r="I99" s="325">
        <v>90.368070000000003</v>
      </c>
      <c r="J99" s="329">
        <v>46.911975900000002</v>
      </c>
      <c r="K99" s="327">
        <v>96.017520000000005</v>
      </c>
      <c r="L99" s="328">
        <v>64.20823</v>
      </c>
      <c r="M99" s="325">
        <v>99.517679999999999</v>
      </c>
      <c r="N99" s="329">
        <v>66.002110000000002</v>
      </c>
      <c r="O99" s="337">
        <f>G99+Sheet1!D93</f>
        <v>109.840813</v>
      </c>
      <c r="P99" s="338">
        <f>H99+Sheet1!E93</f>
        <v>73.744100000000003</v>
      </c>
      <c r="Q99" s="325">
        <v>117.955879</v>
      </c>
      <c r="R99" s="329">
        <v>76.206639999999993</v>
      </c>
      <c r="S99" s="4">
        <v>102.68600000000001</v>
      </c>
      <c r="T99" s="5">
        <v>43.758890000000001</v>
      </c>
      <c r="U99" s="2">
        <v>105.18600000000001</v>
      </c>
      <c r="V99" s="3">
        <v>43.758890000000001</v>
      </c>
      <c r="W99" s="4">
        <v>86.533540000000002</v>
      </c>
      <c r="X99" s="5">
        <v>25.91508</v>
      </c>
      <c r="Y99" s="2">
        <v>103.68600000000001</v>
      </c>
      <c r="Z99" s="3">
        <v>43.758890000000001</v>
      </c>
      <c r="AA99" s="327">
        <v>113.133354</v>
      </c>
      <c r="AB99" s="328">
        <v>73.6023</v>
      </c>
      <c r="AC99" s="2">
        <v>101.68600000000001</v>
      </c>
      <c r="AD99" s="73">
        <v>42.258890000000001</v>
      </c>
      <c r="AE99" s="337">
        <f>I99+Sheet1!B93</f>
        <v>94.386969999999991</v>
      </c>
      <c r="AF99" s="341">
        <f>J99+Sheet1!C93</f>
        <v>54.411825899999997</v>
      </c>
      <c r="AG99" s="330">
        <v>3.4918739130271983</v>
      </c>
      <c r="AH99" s="331">
        <v>3.4789887694366923</v>
      </c>
      <c r="AI99" s="330">
        <v>3.1697453232645416</v>
      </c>
      <c r="AJ99" s="331">
        <v>3.1826304668550485</v>
      </c>
      <c r="AK99" s="339">
        <v>3.1676303232608727</v>
      </c>
      <c r="AL99" s="340">
        <v>3.2908315026477077</v>
      </c>
      <c r="AM99" s="339">
        <v>2.9801285283336676</v>
      </c>
      <c r="AN99" s="331">
        <v>3.1310898924930233</v>
      </c>
      <c r="AO99" s="332">
        <v>2.9120424514544161</v>
      </c>
      <c r="AP99" s="333">
        <v>2.9249275950449225</v>
      </c>
      <c r="AQ99" s="332">
        <v>2.7316504411873286</v>
      </c>
      <c r="AR99" s="340">
        <v>3.4291328265860139</v>
      </c>
      <c r="AS99" s="339">
        <v>3.2491311034558974</v>
      </c>
      <c r="AT99" s="340">
        <v>3.479133305233268</v>
      </c>
      <c r="AU99" s="339">
        <v>3.266431269067847</v>
      </c>
      <c r="AV99" s="340">
        <v>3.2520311312174379</v>
      </c>
      <c r="AW99" s="339">
        <v>3.0981296579411888</v>
      </c>
      <c r="AX99" s="340">
        <v>3.2490311024986025</v>
      </c>
      <c r="AY99" s="339">
        <v>3.1926305625844997</v>
      </c>
      <c r="AZ99" s="340">
        <v>2.9270280200102832</v>
      </c>
      <c r="BA99" s="332">
        <v>2.8089613027303666</v>
      </c>
      <c r="BB99" s="333">
        <v>4.1747865233240304</v>
      </c>
      <c r="BC99" s="15"/>
      <c r="BD99" s="151"/>
      <c r="BE99" s="151"/>
      <c r="BF99" s="151"/>
      <c r="BG99" s="151"/>
      <c r="BH99" s="151"/>
      <c r="BI99" s="151"/>
      <c r="BJ99" s="266">
        <f t="shared" si="161"/>
        <v>2.9693135170793941</v>
      </c>
      <c r="BK99" s="266">
        <f t="shared" si="162"/>
        <v>2.98240950609302</v>
      </c>
      <c r="BL99" s="266">
        <f t="shared" si="163"/>
        <v>3.0818559547094186</v>
      </c>
      <c r="BM99" s="266">
        <f t="shared" si="164"/>
        <v>3.0954482794541507</v>
      </c>
      <c r="BN99" s="266">
        <f t="shared" si="165"/>
        <v>3.0322568143339961</v>
      </c>
      <c r="BO99" s="266"/>
      <c r="BP99" s="266">
        <f t="shared" si="166"/>
        <v>3.2308081495032428</v>
      </c>
      <c r="BQ99" s="292">
        <f t="shared" si="167"/>
        <v>2.9693135170793941</v>
      </c>
      <c r="BR99" s="292">
        <f t="shared" si="168"/>
        <v>3.2370252807863742</v>
      </c>
      <c r="BS99" s="292">
        <f t="shared" si="169"/>
        <v>3.2155996494584533</v>
      </c>
      <c r="BT99" s="292">
        <f t="shared" si="170"/>
        <v>3.0155959533611036</v>
      </c>
      <c r="BU99" s="292">
        <f t="shared" si="171"/>
        <v>3.1763649464235102</v>
      </c>
      <c r="BV99" s="292">
        <f t="shared" si="172"/>
        <v>3.2279304668550486</v>
      </c>
      <c r="BW99" s="169"/>
      <c r="BX99" s="148">
        <v>81.26168217204301</v>
      </c>
      <c r="BY99" s="165">
        <v>90.970219096774187</v>
      </c>
      <c r="BZ99" s="165">
        <v>71.210007009677426</v>
      </c>
      <c r="CA99" s="165">
        <v>84.741998602150531</v>
      </c>
      <c r="CB99" s="165">
        <v>99.550300516129028</v>
      </c>
      <c r="CC99" s="165">
        <v>81.994069569892474</v>
      </c>
      <c r="CD99" s="165">
        <v>76.763519375268814</v>
      </c>
      <c r="CE99" s="165">
        <v>95.70568503225806</v>
      </c>
      <c r="CF99" s="165">
        <v>93.927208344086011</v>
      </c>
      <c r="CG99" s="200"/>
      <c r="CH99" s="295"/>
      <c r="CI99" s="295"/>
      <c r="CJ99" s="295"/>
      <c r="CK99" s="295"/>
      <c r="CL99" s="295"/>
      <c r="CM99" s="295"/>
      <c r="CN99" s="177"/>
      <c r="CO99" s="171">
        <f t="shared" si="174"/>
        <v>2026</v>
      </c>
      <c r="CP99" s="173">
        <f t="shared" si="173"/>
        <v>46204</v>
      </c>
      <c r="CQ99" s="272">
        <f t="shared" si="157"/>
        <v>3.2664919218114736</v>
      </c>
      <c r="CR99" s="272">
        <f t="shared" si="158"/>
        <v>3.0155959533611036</v>
      </c>
      <c r="CS99" s="272">
        <f t="shared" si="177"/>
        <v>3.2257385524291524</v>
      </c>
      <c r="CT99" s="272">
        <f t="shared" si="177"/>
        <v>3.1863852601044198</v>
      </c>
      <c r="CU99" s="272">
        <f t="shared" si="177"/>
        <v>3.2257385524291524</v>
      </c>
      <c r="CV99" s="272">
        <f t="shared" si="159"/>
        <v>3.0827423842520312</v>
      </c>
      <c r="CW99" s="272">
        <f t="shared" si="160"/>
        <v>3.2145959289423951</v>
      </c>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39"/>
      <c r="EV99" s="139"/>
      <c r="EW99" s="139"/>
      <c r="EX99" s="139"/>
      <c r="EY99" s="139"/>
      <c r="EZ99" s="139"/>
      <c r="FA99" s="139"/>
      <c r="FB99" s="162"/>
      <c r="FC99" s="162"/>
      <c r="FD99" s="162"/>
      <c r="FE99" s="162"/>
      <c r="FF99" s="162"/>
      <c r="FG99" s="162"/>
      <c r="FH99" s="162"/>
      <c r="FI99" s="139"/>
      <c r="FJ99" s="139"/>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39"/>
      <c r="GH99" s="139"/>
      <c r="GI99" s="162"/>
      <c r="GJ99" s="162"/>
      <c r="GK99" s="162"/>
      <c r="GL99" s="162"/>
      <c r="GM99" s="162"/>
    </row>
    <row r="100" spans="1:195" s="138" customFormat="1" x14ac:dyDescent="0.2">
      <c r="A100" s="162"/>
      <c r="B100" s="193">
        <f t="shared" si="178"/>
        <v>46235</v>
      </c>
      <c r="C100" s="193">
        <f t="shared" si="175"/>
        <v>46265</v>
      </c>
      <c r="D100" s="191">
        <f t="shared" si="176"/>
        <v>46235</v>
      </c>
      <c r="E100" s="325">
        <v>116.61344099999999</v>
      </c>
      <c r="F100" s="329">
        <v>61.885524699999998</v>
      </c>
      <c r="G100" s="327">
        <v>116.26990499999999</v>
      </c>
      <c r="H100" s="328">
        <v>75.734390000000005</v>
      </c>
      <c r="I100" s="325">
        <v>106.242035</v>
      </c>
      <c r="J100" s="329">
        <v>52.1215324</v>
      </c>
      <c r="K100" s="327">
        <v>107.865593</v>
      </c>
      <c r="L100" s="328">
        <v>67.101590000000002</v>
      </c>
      <c r="M100" s="325">
        <v>111.79840900000001</v>
      </c>
      <c r="N100" s="329">
        <v>68.9774551</v>
      </c>
      <c r="O100" s="337">
        <f>G100+Sheet1!D94</f>
        <v>120.26990499999999</v>
      </c>
      <c r="P100" s="338">
        <f>H100+Sheet1!E94</f>
        <v>76.234390000000005</v>
      </c>
      <c r="Q100" s="325">
        <v>123.672287</v>
      </c>
      <c r="R100" s="329">
        <v>79.356250000000003</v>
      </c>
      <c r="S100" s="4">
        <v>108.7611</v>
      </c>
      <c r="T100" s="5">
        <v>49.148530000000001</v>
      </c>
      <c r="U100" s="2">
        <v>110.7611</v>
      </c>
      <c r="V100" s="3">
        <v>49.648530000000001</v>
      </c>
      <c r="W100" s="4">
        <v>99.046700000000001</v>
      </c>
      <c r="X100" s="5">
        <v>35.016419999999997</v>
      </c>
      <c r="Y100" s="2">
        <v>108.7611</v>
      </c>
      <c r="Z100" s="3">
        <v>50.148530000000001</v>
      </c>
      <c r="AA100" s="327">
        <v>119.885391</v>
      </c>
      <c r="AB100" s="328">
        <v>76.709779999999995</v>
      </c>
      <c r="AC100" s="2">
        <v>107.7611</v>
      </c>
      <c r="AD100" s="73">
        <v>48.648530000000001</v>
      </c>
      <c r="AE100" s="337">
        <f>I100+Sheet1!B94</f>
        <v>109.110985</v>
      </c>
      <c r="AF100" s="341">
        <f>J100+Sheet1!C94</f>
        <v>58.744882399999995</v>
      </c>
      <c r="AG100" s="330">
        <v>3.5691847745702359</v>
      </c>
      <c r="AH100" s="331">
        <v>3.5949550617512487</v>
      </c>
      <c r="AI100" s="330">
        <v>3.2599413283980851</v>
      </c>
      <c r="AJ100" s="331">
        <v>3.2470561848075792</v>
      </c>
      <c r="AK100" s="339">
        <v>3.2320563872121513</v>
      </c>
      <c r="AL100" s="340">
        <v>3.3553547234465677</v>
      </c>
      <c r="AM100" s="339">
        <v>3.0420589510033986</v>
      </c>
      <c r="AN100" s="331">
        <v>3.2084007540360608</v>
      </c>
      <c r="AO100" s="332">
        <v>3.0151236001784665</v>
      </c>
      <c r="AP100" s="333">
        <v>2.9120424514544161</v>
      </c>
      <c r="AQ100" s="332">
        <v>2.7058801540063162</v>
      </c>
      <c r="AR100" s="340">
        <v>3.493852854577685</v>
      </c>
      <c r="AS100" s="339">
        <v>3.3137552847819149</v>
      </c>
      <c r="AT100" s="340">
        <v>3.5438521798957776</v>
      </c>
      <c r="AU100" s="339">
        <v>3.3310550513419752</v>
      </c>
      <c r="AV100" s="340">
        <v>3.3165552469997279</v>
      </c>
      <c r="AW100" s="339">
        <v>3.0871583424403184</v>
      </c>
      <c r="AX100" s="340">
        <v>3.3135552874806429</v>
      </c>
      <c r="AY100" s="339">
        <v>3.2570560498711973</v>
      </c>
      <c r="AZ100" s="340">
        <v>3.0300591129270567</v>
      </c>
      <c r="BA100" s="332">
        <v>2.8089613027303666</v>
      </c>
      <c r="BB100" s="333">
        <v>4.2392122412765616</v>
      </c>
      <c r="BC100" s="15"/>
      <c r="BD100" s="151"/>
      <c r="BE100" s="151"/>
      <c r="BF100" s="151"/>
      <c r="BG100" s="151"/>
      <c r="BH100" s="151"/>
      <c r="BI100" s="151"/>
      <c r="BJ100" s="266">
        <f t="shared" si="161"/>
        <v>3.0740814291883996</v>
      </c>
      <c r="BK100" s="266">
        <f t="shared" si="162"/>
        <v>2.9693135170793941</v>
      </c>
      <c r="BL100" s="266">
        <f t="shared" si="163"/>
        <v>3.1905945526672745</v>
      </c>
      <c r="BM100" s="266">
        <f t="shared" si="164"/>
        <v>3.0818559547094186</v>
      </c>
      <c r="BN100" s="266">
        <f t="shared" si="165"/>
        <v>3.0789613634111217</v>
      </c>
      <c r="BO100" s="266"/>
      <c r="BP100" s="266">
        <f t="shared" si="166"/>
        <v>3.2961287598170732</v>
      </c>
      <c r="BQ100" s="292">
        <f t="shared" si="167"/>
        <v>3.0740814291883996</v>
      </c>
      <c r="BR100" s="292">
        <f t="shared" si="168"/>
        <v>3.3166777726576426</v>
      </c>
      <c r="BS100" s="292">
        <f t="shared" si="169"/>
        <v>3.280920610577057</v>
      </c>
      <c r="BT100" s="292">
        <f t="shared" si="170"/>
        <v>3.0777563695708103</v>
      </c>
      <c r="BU100" s="292">
        <f t="shared" si="171"/>
        <v>3.2409218834253255</v>
      </c>
      <c r="BV100" s="292">
        <f t="shared" si="172"/>
        <v>3.2923561848075793</v>
      </c>
      <c r="BW100" s="169"/>
      <c r="BX100" s="148">
        <v>92.486080050537623</v>
      </c>
      <c r="BY100" s="165">
        <v>98.399409139784936</v>
      </c>
      <c r="BZ100" s="165">
        <v>82.382458584946235</v>
      </c>
      <c r="CA100" s="165">
        <v>92.920354054838711</v>
      </c>
      <c r="CB100" s="165">
        <v>104.13510939784948</v>
      </c>
      <c r="CC100" s="165">
        <v>89.894365870967746</v>
      </c>
      <c r="CD100" s="165">
        <v>86.90657417634408</v>
      </c>
      <c r="CE100" s="165">
        <v>100.85098184946236</v>
      </c>
      <c r="CF100" s="165">
        <v>100.85639838709677</v>
      </c>
      <c r="CG100" s="200"/>
      <c r="CH100" s="295"/>
      <c r="CI100" s="295"/>
      <c r="CJ100" s="295"/>
      <c r="CK100" s="295"/>
      <c r="CL100" s="295"/>
      <c r="CM100" s="295"/>
      <c r="CN100" s="177"/>
      <c r="CO100" s="171">
        <f t="shared" si="174"/>
        <v>2026</v>
      </c>
      <c r="CP100" s="173">
        <f t="shared" si="173"/>
        <v>46235</v>
      </c>
      <c r="CQ100" s="272">
        <f t="shared" si="157"/>
        <v>3.3588774643020436</v>
      </c>
      <c r="CR100" s="272">
        <f t="shared" si="158"/>
        <v>3.0777563695708103</v>
      </c>
      <c r="CS100" s="272">
        <f t="shared" si="177"/>
        <v>3.2910595135477556</v>
      </c>
      <c r="CT100" s="272">
        <f t="shared" si="177"/>
        <v>3.2509421971062356</v>
      </c>
      <c r="CU100" s="272">
        <f t="shared" si="177"/>
        <v>3.2910595135477556</v>
      </c>
      <c r="CV100" s="272">
        <f t="shared" si="159"/>
        <v>3.146029686685945</v>
      </c>
      <c r="CW100" s="272">
        <f t="shared" si="160"/>
        <v>3.2793063728481107</v>
      </c>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39"/>
      <c r="EV100" s="139"/>
      <c r="EW100" s="139"/>
      <c r="EX100" s="139"/>
      <c r="EY100" s="139"/>
      <c r="EZ100" s="139"/>
      <c r="FA100" s="139"/>
      <c r="FB100" s="162"/>
      <c r="FC100" s="162"/>
      <c r="FD100" s="162"/>
      <c r="FE100" s="162"/>
      <c r="FF100" s="162"/>
      <c r="FG100" s="162"/>
      <c r="FH100" s="162"/>
      <c r="FI100" s="139"/>
      <c r="FJ100" s="139"/>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39"/>
      <c r="GH100" s="139"/>
      <c r="GI100" s="162"/>
      <c r="GJ100" s="162"/>
      <c r="GK100" s="162"/>
      <c r="GL100" s="162"/>
      <c r="GM100" s="162"/>
    </row>
    <row r="101" spans="1:195" s="138" customFormat="1" x14ac:dyDescent="0.2">
      <c r="A101" s="162"/>
      <c r="B101" s="193">
        <f t="shared" si="178"/>
        <v>46266</v>
      </c>
      <c r="C101" s="193">
        <f t="shared" si="175"/>
        <v>46295</v>
      </c>
      <c r="D101" s="191">
        <f t="shared" si="176"/>
        <v>46266</v>
      </c>
      <c r="E101" s="325">
        <v>81.773240000000001</v>
      </c>
      <c r="F101" s="329">
        <v>64.300250000000005</v>
      </c>
      <c r="G101" s="327">
        <v>88.224320000000006</v>
      </c>
      <c r="H101" s="328">
        <v>75.790109999999999</v>
      </c>
      <c r="I101" s="325">
        <v>70.966835000000003</v>
      </c>
      <c r="J101" s="329">
        <v>54.025219999999997</v>
      </c>
      <c r="K101" s="327">
        <v>89.430503799999997</v>
      </c>
      <c r="L101" s="328">
        <v>74.629230000000007</v>
      </c>
      <c r="M101" s="325">
        <v>82.333709999999996</v>
      </c>
      <c r="N101" s="329">
        <v>69.76361</v>
      </c>
      <c r="O101" s="337">
        <f>G101+Sheet1!D95</f>
        <v>90.224320000000006</v>
      </c>
      <c r="P101" s="338">
        <f>H101+Sheet1!E95</f>
        <v>73.790109999999999</v>
      </c>
      <c r="Q101" s="325">
        <v>84.954089999999994</v>
      </c>
      <c r="R101" s="329">
        <v>69.511750000000006</v>
      </c>
      <c r="S101" s="4">
        <v>45.50273</v>
      </c>
      <c r="T101" s="5">
        <v>37.228760000000001</v>
      </c>
      <c r="U101" s="2">
        <v>50.50273</v>
      </c>
      <c r="V101" s="3">
        <v>38.228760000000001</v>
      </c>
      <c r="W101" s="4">
        <v>36.977829999999997</v>
      </c>
      <c r="X101" s="5">
        <v>27.561579999999999</v>
      </c>
      <c r="Y101" s="2">
        <v>50.00273</v>
      </c>
      <c r="Z101" s="3">
        <v>40.228760000000001</v>
      </c>
      <c r="AA101" s="327">
        <v>84.408615100000006</v>
      </c>
      <c r="AB101" s="328">
        <v>72.062740000000005</v>
      </c>
      <c r="AC101" s="2">
        <v>48.50273</v>
      </c>
      <c r="AD101" s="73">
        <v>36.728760000000001</v>
      </c>
      <c r="AE101" s="337">
        <f>I101+Sheet1!B95</f>
        <v>74.541285000000002</v>
      </c>
      <c r="AF101" s="341">
        <f>J101+Sheet1!C95</f>
        <v>60.251869999999997</v>
      </c>
      <c r="AG101" s="330">
        <v>3.4403333386651731</v>
      </c>
      <c r="AH101" s="331">
        <v>3.5176442002082111</v>
      </c>
      <c r="AI101" s="330">
        <v>3.2084007540360608</v>
      </c>
      <c r="AJ101" s="331">
        <v>3.2212858976265668</v>
      </c>
      <c r="AK101" s="339">
        <v>3.2062859632943415</v>
      </c>
      <c r="AL101" s="340">
        <v>3.3291854252563771</v>
      </c>
      <c r="AM101" s="339">
        <v>3.0337867184737464</v>
      </c>
      <c r="AN101" s="331">
        <v>3.2084007540360608</v>
      </c>
      <c r="AO101" s="332">
        <v>3.0408938873594789</v>
      </c>
      <c r="AP101" s="333">
        <v>2.7831910155493538</v>
      </c>
      <c r="AQ101" s="332">
        <v>2.564143574510747</v>
      </c>
      <c r="AR101" s="340">
        <v>3.4671848211128533</v>
      </c>
      <c r="AS101" s="339">
        <v>3.2875856073750045</v>
      </c>
      <c r="AT101" s="340">
        <v>3.5171846022202717</v>
      </c>
      <c r="AU101" s="339">
        <v>3.3046855325137416</v>
      </c>
      <c r="AV101" s="340">
        <v>3.2904855946792351</v>
      </c>
      <c r="AW101" s="339">
        <v>2.9581870494393292</v>
      </c>
      <c r="AX101" s="340">
        <v>3.2873856082505748</v>
      </c>
      <c r="AY101" s="339">
        <v>3.2312858538480507</v>
      </c>
      <c r="AZ101" s="340">
        <v>3.0558866217232254</v>
      </c>
      <c r="BA101" s="332">
        <v>2.8218464463208726</v>
      </c>
      <c r="BB101" s="333">
        <v>4.2134419540955497</v>
      </c>
      <c r="BC101" s="15"/>
      <c r="BD101" s="151"/>
      <c r="BE101" s="151"/>
      <c r="BF101" s="151"/>
      <c r="BG101" s="151"/>
      <c r="BH101" s="151"/>
      <c r="BI101" s="151"/>
      <c r="BJ101" s="266">
        <f t="shared" si="161"/>
        <v>3.1002734072156506</v>
      </c>
      <c r="BK101" s="266">
        <f t="shared" si="162"/>
        <v>2.8383536269431384</v>
      </c>
      <c r="BL101" s="266">
        <f t="shared" si="163"/>
        <v>3.2177792021567382</v>
      </c>
      <c r="BM101" s="266">
        <f t="shared" si="164"/>
        <v>2.9459327072621</v>
      </c>
      <c r="BN101" s="266">
        <f t="shared" si="165"/>
        <v>3.025584735894407</v>
      </c>
      <c r="BO101" s="266"/>
      <c r="BP101" s="266">
        <f t="shared" si="166"/>
        <v>3.270000515691541</v>
      </c>
      <c r="BQ101" s="292">
        <f t="shared" si="167"/>
        <v>3.1002734072156506</v>
      </c>
      <c r="BR101" s="292">
        <f t="shared" si="168"/>
        <v>3.3166777726576426</v>
      </c>
      <c r="BS101" s="292">
        <f t="shared" si="169"/>
        <v>3.2547922278154124</v>
      </c>
      <c r="BT101" s="292">
        <f t="shared" si="170"/>
        <v>3.0694534161133658</v>
      </c>
      <c r="BU101" s="292">
        <f t="shared" si="171"/>
        <v>3.2150991102906783</v>
      </c>
      <c r="BV101" s="292">
        <f t="shared" si="172"/>
        <v>3.2665858976265669</v>
      </c>
      <c r="BW101" s="169"/>
      <c r="BX101" s="148">
        <v>74.007466666666673</v>
      </c>
      <c r="BY101" s="165">
        <v>82.69800444444445</v>
      </c>
      <c r="BZ101" s="165">
        <v>63.437228333333337</v>
      </c>
      <c r="CA101" s="165">
        <v>76.746998888888896</v>
      </c>
      <c r="CB101" s="165">
        <v>78.090827777777776</v>
      </c>
      <c r="CC101" s="165">
        <v>82.852159888888892</v>
      </c>
      <c r="CD101" s="165">
        <v>68.19043388888889</v>
      </c>
      <c r="CE101" s="165">
        <v>78.921559500000001</v>
      </c>
      <c r="CF101" s="165">
        <v>82.920226666666665</v>
      </c>
      <c r="CG101" s="200"/>
      <c r="CH101" s="295"/>
      <c r="CI101" s="295"/>
      <c r="CJ101" s="295"/>
      <c r="CK101" s="295"/>
      <c r="CL101" s="295"/>
      <c r="CM101" s="295"/>
      <c r="CN101" s="177"/>
      <c r="CO101" s="171">
        <f t="shared" si="174"/>
        <v>2026</v>
      </c>
      <c r="CP101" s="173">
        <f t="shared" si="173"/>
        <v>46266</v>
      </c>
      <c r="CQ101" s="272">
        <f t="shared" si="157"/>
        <v>3.3060857257360041</v>
      </c>
      <c r="CR101" s="272">
        <f t="shared" si="158"/>
        <v>3.0694534161133658</v>
      </c>
      <c r="CS101" s="272">
        <f t="shared" si="177"/>
        <v>3.2649311307861115</v>
      </c>
      <c r="CT101" s="272">
        <f t="shared" si="177"/>
        <v>3.2251194239715884</v>
      </c>
      <c r="CU101" s="272">
        <f t="shared" si="177"/>
        <v>3.2649311307861115</v>
      </c>
      <c r="CV101" s="272">
        <f t="shared" si="159"/>
        <v>3.1375762116515555</v>
      </c>
      <c r="CW101" s="272">
        <f t="shared" si="160"/>
        <v>3.2534221952858244</v>
      </c>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39"/>
      <c r="EV101" s="139"/>
      <c r="EW101" s="139"/>
      <c r="EX101" s="139"/>
      <c r="EY101" s="139"/>
      <c r="EZ101" s="139"/>
      <c r="FA101" s="139"/>
      <c r="FB101" s="162"/>
      <c r="FC101" s="162"/>
      <c r="FD101" s="162"/>
      <c r="FE101" s="162"/>
      <c r="FF101" s="162"/>
      <c r="FG101" s="162"/>
      <c r="FH101" s="162"/>
      <c r="FI101" s="139"/>
      <c r="FJ101" s="139"/>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39"/>
      <c r="GH101" s="139"/>
      <c r="GI101" s="162"/>
      <c r="GJ101" s="162"/>
      <c r="GK101" s="162"/>
      <c r="GL101" s="162"/>
      <c r="GM101" s="162"/>
    </row>
    <row r="102" spans="1:195" s="138" customFormat="1" x14ac:dyDescent="0.2">
      <c r="A102" s="162"/>
      <c r="B102" s="193">
        <f t="shared" si="178"/>
        <v>46296</v>
      </c>
      <c r="C102" s="193">
        <f t="shared" si="175"/>
        <v>46326</v>
      </c>
      <c r="D102" s="191">
        <f t="shared" si="176"/>
        <v>46296</v>
      </c>
      <c r="E102" s="325">
        <v>87.33399</v>
      </c>
      <c r="F102" s="329">
        <v>68.104839999999996</v>
      </c>
      <c r="G102" s="327">
        <v>77.973640000000003</v>
      </c>
      <c r="H102" s="328">
        <v>74.258499999999998</v>
      </c>
      <c r="I102" s="325">
        <v>77.203980000000001</v>
      </c>
      <c r="J102" s="329">
        <v>57.920389999999998</v>
      </c>
      <c r="K102" s="327">
        <v>82.486509999999996</v>
      </c>
      <c r="L102" s="328">
        <v>75.785700000000006</v>
      </c>
      <c r="M102" s="325">
        <v>80.327849999999998</v>
      </c>
      <c r="N102" s="329">
        <v>74.161865199999994</v>
      </c>
      <c r="O102" s="337">
        <f>G102+Sheet1!D96</f>
        <v>76.223640000000003</v>
      </c>
      <c r="P102" s="338">
        <f>H102+Sheet1!E96</f>
        <v>72.258499999999998</v>
      </c>
      <c r="Q102" s="325">
        <v>71.686935399999996</v>
      </c>
      <c r="R102" s="329">
        <v>66.780270000000002</v>
      </c>
      <c r="S102" s="4">
        <v>36.871110000000002</v>
      </c>
      <c r="T102" s="5">
        <v>31.557510000000001</v>
      </c>
      <c r="U102" s="2">
        <v>37.371110000000002</v>
      </c>
      <c r="V102" s="3">
        <v>33.307510000000001</v>
      </c>
      <c r="W102" s="4">
        <v>38.613349999999997</v>
      </c>
      <c r="X102" s="5">
        <v>30.894600000000001</v>
      </c>
      <c r="Y102" s="2">
        <v>39.871110000000002</v>
      </c>
      <c r="Z102" s="3">
        <v>35.057510000000001</v>
      </c>
      <c r="AA102" s="327">
        <v>72.589150000000004</v>
      </c>
      <c r="AB102" s="328">
        <v>70.447950000000006</v>
      </c>
      <c r="AC102" s="2">
        <v>38.871110000000002</v>
      </c>
      <c r="AD102" s="73">
        <v>33.057510000000001</v>
      </c>
      <c r="AE102" s="337">
        <f>I102+Sheet1!B96</f>
        <v>82.416879999999992</v>
      </c>
      <c r="AF102" s="341">
        <f>J102+Sheet1!C96</f>
        <v>61.508489999999995</v>
      </c>
      <c r="AG102" s="330">
        <v>3.4661036258461859</v>
      </c>
      <c r="AH102" s="331">
        <v>3.4661036258461859</v>
      </c>
      <c r="AI102" s="330">
        <v>3.2084007540360608</v>
      </c>
      <c r="AJ102" s="331">
        <v>3.2470561848075792</v>
      </c>
      <c r="AK102" s="339">
        <v>3.2320563872121513</v>
      </c>
      <c r="AL102" s="340">
        <v>3.3536547463857529</v>
      </c>
      <c r="AM102" s="339">
        <v>3.1370576691077754</v>
      </c>
      <c r="AN102" s="331">
        <v>3.2470561848075792</v>
      </c>
      <c r="AO102" s="332">
        <v>3.1310898924930233</v>
      </c>
      <c r="AP102" s="333">
        <v>2.8605018770923918</v>
      </c>
      <c r="AQ102" s="332">
        <v>2.5899138616917594</v>
      </c>
      <c r="AR102" s="340">
        <v>3.490252903154782</v>
      </c>
      <c r="AS102" s="339">
        <v>3.3121553063717357</v>
      </c>
      <c r="AT102" s="340">
        <v>3.540252228472875</v>
      </c>
      <c r="AU102" s="339">
        <v>3.3286550837267068</v>
      </c>
      <c r="AV102" s="340">
        <v>3.3154552618427298</v>
      </c>
      <c r="AW102" s="339">
        <v>3.032459080542325</v>
      </c>
      <c r="AX102" s="340">
        <v>3.3119553090704632</v>
      </c>
      <c r="AY102" s="339">
        <v>3.2570560498711973</v>
      </c>
      <c r="AZ102" s="340">
        <v>3.1460575476650319</v>
      </c>
      <c r="BA102" s="332">
        <v>2.8862721642734042</v>
      </c>
      <c r="BB102" s="333">
        <v>4.2392122412765616</v>
      </c>
      <c r="BC102" s="15"/>
      <c r="BD102" s="151"/>
      <c r="BE102" s="151"/>
      <c r="BF102" s="151"/>
      <c r="BG102" s="151"/>
      <c r="BH102" s="151"/>
      <c r="BI102" s="151"/>
      <c r="BJ102" s="266">
        <f t="shared" si="161"/>
        <v>3.191945330311031</v>
      </c>
      <c r="BK102" s="266">
        <f t="shared" si="162"/>
        <v>2.9169295610248924</v>
      </c>
      <c r="BL102" s="266">
        <f t="shared" si="163"/>
        <v>3.3129254753698625</v>
      </c>
      <c r="BM102" s="266">
        <f t="shared" si="164"/>
        <v>3.0274866557304918</v>
      </c>
      <c r="BN102" s="266">
        <f t="shared" si="165"/>
        <v>3.1123217556090692</v>
      </c>
      <c r="BO102" s="266"/>
      <c r="BP102" s="266">
        <f t="shared" si="166"/>
        <v>3.2961287598170732</v>
      </c>
      <c r="BQ102" s="292">
        <f t="shared" si="167"/>
        <v>3.191945330311031</v>
      </c>
      <c r="BR102" s="292">
        <f t="shared" si="168"/>
        <v>3.3565040185932764</v>
      </c>
      <c r="BS102" s="292">
        <f t="shared" si="169"/>
        <v>3.280920610577057</v>
      </c>
      <c r="BT102" s="292">
        <f t="shared" si="170"/>
        <v>3.173107888294465</v>
      </c>
      <c r="BU102" s="292">
        <f t="shared" si="171"/>
        <v>3.2409218834253255</v>
      </c>
      <c r="BV102" s="292">
        <f t="shared" si="172"/>
        <v>3.2923561848075793</v>
      </c>
      <c r="BW102" s="169"/>
      <c r="BX102" s="148">
        <v>79.270152903225807</v>
      </c>
      <c r="BY102" s="165">
        <v>76.415678064516129</v>
      </c>
      <c r="BZ102" s="165">
        <v>69.117313225806456</v>
      </c>
      <c r="CA102" s="165">
        <v>77.742114438709677</v>
      </c>
      <c r="CB102" s="165">
        <v>69.629301522580633</v>
      </c>
      <c r="CC102" s="165">
        <v>79.676492903225807</v>
      </c>
      <c r="CD102" s="165">
        <v>73.648845483870957</v>
      </c>
      <c r="CE102" s="165">
        <v>71.691227419354846</v>
      </c>
      <c r="CF102" s="165">
        <v>74.56083935483872</v>
      </c>
      <c r="CG102" s="200"/>
      <c r="CH102" s="295"/>
      <c r="CI102" s="295"/>
      <c r="CJ102" s="295"/>
      <c r="CK102" s="295"/>
      <c r="CL102" s="295"/>
      <c r="CM102" s="295"/>
      <c r="CN102" s="177"/>
      <c r="CO102" s="171">
        <f t="shared" si="174"/>
        <v>2026</v>
      </c>
      <c r="CP102" s="173">
        <f t="shared" si="173"/>
        <v>46296</v>
      </c>
      <c r="CQ102" s="272">
        <f t="shared" si="157"/>
        <v>3.3060857257360041</v>
      </c>
      <c r="CR102" s="272">
        <f t="shared" si="158"/>
        <v>3.173107888294465</v>
      </c>
      <c r="CS102" s="272">
        <f t="shared" si="177"/>
        <v>3.2910595135477556</v>
      </c>
      <c r="CT102" s="272">
        <f t="shared" si="177"/>
        <v>3.2509421971062356</v>
      </c>
      <c r="CU102" s="272">
        <f t="shared" si="177"/>
        <v>3.2910595135477556</v>
      </c>
      <c r="CV102" s="272">
        <f t="shared" si="159"/>
        <v>3.2431098024727918</v>
      </c>
      <c r="CW102" s="272">
        <f t="shared" si="160"/>
        <v>3.2793063728481107</v>
      </c>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39"/>
      <c r="EV102" s="139"/>
      <c r="EW102" s="139"/>
      <c r="EX102" s="139"/>
      <c r="EY102" s="139"/>
      <c r="EZ102" s="139"/>
      <c r="FA102" s="139"/>
      <c r="FB102" s="162"/>
      <c r="FC102" s="162"/>
      <c r="FD102" s="162"/>
      <c r="FE102" s="162"/>
      <c r="FF102" s="162"/>
      <c r="FG102" s="162"/>
      <c r="FH102" s="162"/>
      <c r="FI102" s="139"/>
      <c r="FJ102" s="139"/>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39"/>
      <c r="GH102" s="139"/>
      <c r="GI102" s="162"/>
      <c r="GJ102" s="162"/>
      <c r="GK102" s="162"/>
      <c r="GL102" s="162"/>
      <c r="GM102" s="162"/>
    </row>
    <row r="103" spans="1:195" s="138" customFormat="1" x14ac:dyDescent="0.2">
      <c r="A103" s="162"/>
      <c r="B103" s="193">
        <f t="shared" si="178"/>
        <v>46327</v>
      </c>
      <c r="C103" s="193">
        <f t="shared" si="175"/>
        <v>46356</v>
      </c>
      <c r="D103" s="191">
        <f t="shared" si="176"/>
        <v>46327</v>
      </c>
      <c r="E103" s="325">
        <v>87.633120000000005</v>
      </c>
      <c r="F103" s="329">
        <v>70.345954899999995</v>
      </c>
      <c r="G103" s="327">
        <v>79.956789999999998</v>
      </c>
      <c r="H103" s="328">
        <v>75.989090000000004</v>
      </c>
      <c r="I103" s="325">
        <v>77.32311</v>
      </c>
      <c r="J103" s="329">
        <v>60.113494899999999</v>
      </c>
      <c r="K103" s="327">
        <v>83.320260000000005</v>
      </c>
      <c r="L103" s="328">
        <v>77.182640000000006</v>
      </c>
      <c r="M103" s="325">
        <v>79.747640000000004</v>
      </c>
      <c r="N103" s="329">
        <v>75.628200000000007</v>
      </c>
      <c r="O103" s="337">
        <f>G103+Sheet1!D97</f>
        <v>77.956789999999998</v>
      </c>
      <c r="P103" s="338">
        <f>H103+Sheet1!E97</f>
        <v>73.989090000000004</v>
      </c>
      <c r="Q103" s="325">
        <v>72.261139999999997</v>
      </c>
      <c r="R103" s="329">
        <v>68.142265300000005</v>
      </c>
      <c r="S103" s="4">
        <v>38.111780000000003</v>
      </c>
      <c r="T103" s="5">
        <v>32.173639999999999</v>
      </c>
      <c r="U103" s="2">
        <v>38.861780000000003</v>
      </c>
      <c r="V103" s="3">
        <v>34.923639999999999</v>
      </c>
      <c r="W103" s="4">
        <v>39.715119999999999</v>
      </c>
      <c r="X103" s="5">
        <v>32.856090000000002</v>
      </c>
      <c r="Y103" s="2">
        <v>38.611780000000003</v>
      </c>
      <c r="Z103" s="3">
        <v>36.673639999999999</v>
      </c>
      <c r="AA103" s="327">
        <v>74.538925199999994</v>
      </c>
      <c r="AB103" s="328">
        <v>71.57396</v>
      </c>
      <c r="AC103" s="2">
        <v>38.611780000000003</v>
      </c>
      <c r="AD103" s="73">
        <v>35.173639999999999</v>
      </c>
      <c r="AE103" s="337">
        <f>I103+Sheet1!B97</f>
        <v>81.064760000000007</v>
      </c>
      <c r="AF103" s="341">
        <f>J103+Sheet1!C97</f>
        <v>62.920444899999993</v>
      </c>
      <c r="AG103" s="330">
        <v>3.6078402053417546</v>
      </c>
      <c r="AH103" s="331">
        <v>3.814002502789855</v>
      </c>
      <c r="AI103" s="330">
        <v>3.4789887694366923</v>
      </c>
      <c r="AJ103" s="331">
        <v>3.5562996309797295</v>
      </c>
      <c r="AK103" s="339">
        <v>3.5412996325362083</v>
      </c>
      <c r="AL103" s="340">
        <v>3.6698996191920004</v>
      </c>
      <c r="AM103" s="339">
        <v>3.2312996647034278</v>
      </c>
      <c r="AN103" s="331">
        <v>3.710921354065805</v>
      </c>
      <c r="AO103" s="332">
        <v>3.5949550617512487</v>
      </c>
      <c r="AP103" s="333">
        <v>3.3372521899411232</v>
      </c>
      <c r="AQ103" s="332">
        <v>2.7058801540063162</v>
      </c>
      <c r="AR103" s="340">
        <v>3.8141996042186781</v>
      </c>
      <c r="AS103" s="339">
        <v>3.6278996235501393</v>
      </c>
      <c r="AT103" s="340">
        <v>3.864199599030417</v>
      </c>
      <c r="AU103" s="339">
        <v>3.6478996214748345</v>
      </c>
      <c r="AV103" s="340">
        <v>3.6291996234152446</v>
      </c>
      <c r="AW103" s="339">
        <v>3.5650996300665962</v>
      </c>
      <c r="AX103" s="340">
        <v>3.627699623570892</v>
      </c>
      <c r="AY103" s="339">
        <v>3.5662996299420771</v>
      </c>
      <c r="AZ103" s="340">
        <v>3.6099996254075366</v>
      </c>
      <c r="BA103" s="332">
        <v>3.3372521899411232</v>
      </c>
      <c r="BB103" s="333">
        <v>4.5999962618107375</v>
      </c>
      <c r="BC103" s="15"/>
      <c r="BD103" s="151"/>
      <c r="BE103" s="151"/>
      <c r="BF103" s="151"/>
      <c r="BG103" s="151"/>
      <c r="BH103" s="151"/>
      <c r="BI103" s="151"/>
      <c r="BJ103" s="266">
        <f t="shared" si="161"/>
        <v>3.6634009348015537</v>
      </c>
      <c r="BK103" s="266">
        <f t="shared" si="162"/>
        <v>3.4014811545290407</v>
      </c>
      <c r="BL103" s="266">
        <f t="shared" si="163"/>
        <v>3.802249166180212</v>
      </c>
      <c r="BM103" s="266">
        <f t="shared" si="164"/>
        <v>3.5304026712855729</v>
      </c>
      <c r="BN103" s="266">
        <f t="shared" si="165"/>
        <v>3.5993834816990948</v>
      </c>
      <c r="BO103" s="266"/>
      <c r="BP103" s="266">
        <f t="shared" si="166"/>
        <v>3.6096676893234609</v>
      </c>
      <c r="BQ103" s="292">
        <f t="shared" si="167"/>
        <v>3.6634009348015537</v>
      </c>
      <c r="BR103" s="292">
        <f t="shared" si="168"/>
        <v>3.8344189698208879</v>
      </c>
      <c r="BS103" s="292">
        <f t="shared" si="169"/>
        <v>3.594459336445512</v>
      </c>
      <c r="BT103" s="292">
        <f t="shared" si="170"/>
        <v>3.2676998742381085</v>
      </c>
      <c r="BU103" s="292">
        <f t="shared" si="171"/>
        <v>3.5507933156102793</v>
      </c>
      <c r="BV103" s="292">
        <f t="shared" si="172"/>
        <v>3.6015996309797296</v>
      </c>
      <c r="BW103" s="169"/>
      <c r="BX103" s="148">
        <v>79.552988739667128</v>
      </c>
      <c r="BY103" s="165">
        <v>78.10226170596394</v>
      </c>
      <c r="BZ103" s="165">
        <v>69.27922610443828</v>
      </c>
      <c r="CA103" s="165">
        <v>77.822187461858533</v>
      </c>
      <c r="CB103" s="165">
        <v>70.335951686685164</v>
      </c>
      <c r="CC103" s="165">
        <v>80.451497253814154</v>
      </c>
      <c r="CD103" s="165">
        <v>72.583991361026349</v>
      </c>
      <c r="CE103" s="165">
        <v>73.153081548959761</v>
      </c>
      <c r="CF103" s="165">
        <v>76.10226170596394</v>
      </c>
      <c r="CG103" s="200"/>
      <c r="CH103" s="295"/>
      <c r="CI103" s="295"/>
      <c r="CJ103" s="295"/>
      <c r="CK103" s="295"/>
      <c r="CL103" s="295"/>
      <c r="CM103" s="295"/>
      <c r="CN103" s="177"/>
      <c r="CO103" s="171">
        <f t="shared" si="174"/>
        <v>2026</v>
      </c>
      <c r="CP103" s="173">
        <f t="shared" si="173"/>
        <v>46327</v>
      </c>
      <c r="CQ103" s="272">
        <f t="shared" si="157"/>
        <v>3.5832423532077149</v>
      </c>
      <c r="CR103" s="272">
        <f t="shared" si="158"/>
        <v>3.2676998742381085</v>
      </c>
      <c r="CS103" s="272">
        <f t="shared" si="177"/>
        <v>3.6045982394162106</v>
      </c>
      <c r="CT103" s="272">
        <f t="shared" si="177"/>
        <v>3.5608136292911894</v>
      </c>
      <c r="CU103" s="272">
        <f t="shared" si="177"/>
        <v>3.6045982394162106</v>
      </c>
      <c r="CV103" s="272">
        <f t="shared" si="159"/>
        <v>3.3394166161537644</v>
      </c>
      <c r="CW103" s="272">
        <f t="shared" si="160"/>
        <v>3.5899165035955498</v>
      </c>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39"/>
      <c r="EV103" s="139"/>
      <c r="EW103" s="139"/>
      <c r="EX103" s="139"/>
      <c r="EY103" s="139"/>
      <c r="EZ103" s="139"/>
      <c r="FA103" s="139"/>
      <c r="FB103" s="162"/>
      <c r="FC103" s="162"/>
      <c r="FD103" s="162"/>
      <c r="FE103" s="162"/>
      <c r="FF103" s="162"/>
      <c r="FG103" s="162"/>
      <c r="FH103" s="162"/>
      <c r="FI103" s="139"/>
      <c r="FJ103" s="139"/>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39"/>
      <c r="GH103" s="139"/>
      <c r="GI103" s="162"/>
      <c r="GJ103" s="162"/>
      <c r="GK103" s="162"/>
      <c r="GL103" s="162"/>
      <c r="GM103" s="162"/>
    </row>
    <row r="104" spans="1:195" s="138" customFormat="1" x14ac:dyDescent="0.2">
      <c r="A104" s="162"/>
      <c r="B104" s="193">
        <f t="shared" si="178"/>
        <v>46357</v>
      </c>
      <c r="C104" s="193">
        <f t="shared" si="175"/>
        <v>46387</v>
      </c>
      <c r="D104" s="191">
        <f t="shared" si="176"/>
        <v>46357</v>
      </c>
      <c r="E104" s="325">
        <v>89.870094300000005</v>
      </c>
      <c r="F104" s="329">
        <v>74.584884599999995</v>
      </c>
      <c r="G104" s="327">
        <v>82.288520000000005</v>
      </c>
      <c r="H104" s="328">
        <v>78.775019999999998</v>
      </c>
      <c r="I104" s="325">
        <v>80.407849999999996</v>
      </c>
      <c r="J104" s="329">
        <v>64.281074500000003</v>
      </c>
      <c r="K104" s="327">
        <v>81.27646</v>
      </c>
      <c r="L104" s="328">
        <v>78.901020000000003</v>
      </c>
      <c r="M104" s="325">
        <v>81.306690000000003</v>
      </c>
      <c r="N104" s="329">
        <v>77.594260000000006</v>
      </c>
      <c r="O104" s="337">
        <f>G104+Sheet1!D98</f>
        <v>80.288520000000005</v>
      </c>
      <c r="P104" s="338">
        <f>H104+Sheet1!E98</f>
        <v>76.775019999999998</v>
      </c>
      <c r="Q104" s="325">
        <v>76.318449999999999</v>
      </c>
      <c r="R104" s="329">
        <v>70.731549999999999</v>
      </c>
      <c r="S104" s="4">
        <v>39.852600000000002</v>
      </c>
      <c r="T104" s="5">
        <v>34.106009999999998</v>
      </c>
      <c r="U104" s="2">
        <v>41.352600000000002</v>
      </c>
      <c r="V104" s="3">
        <v>38.106009999999998</v>
      </c>
      <c r="W104" s="4">
        <v>47.674430000000001</v>
      </c>
      <c r="X104" s="5">
        <v>35.737760000000002</v>
      </c>
      <c r="Y104" s="2">
        <v>40.852600000000002</v>
      </c>
      <c r="Z104" s="3">
        <v>39.106009999999998</v>
      </c>
      <c r="AA104" s="327">
        <v>77.556319999999999</v>
      </c>
      <c r="AB104" s="328">
        <v>74.496099999999998</v>
      </c>
      <c r="AC104" s="2">
        <v>43.352600000000002</v>
      </c>
      <c r="AD104" s="73">
        <v>37.106009999999998</v>
      </c>
      <c r="AE104" s="337">
        <f>I104+Sheet1!B98</f>
        <v>81.925399999999996</v>
      </c>
      <c r="AF104" s="341">
        <f>J104+Sheet1!C98</f>
        <v>65.805624499999993</v>
      </c>
      <c r="AG104" s="330">
        <v>3.7753470720183366</v>
      </c>
      <c r="AH104" s="331">
        <v>4.3294082464101056</v>
      </c>
      <c r="AI104" s="330">
        <v>3.8397727899708678</v>
      </c>
      <c r="AJ104" s="331">
        <v>3.8526579335613742</v>
      </c>
      <c r="AK104" s="339">
        <v>3.8376580973417309</v>
      </c>
      <c r="AL104" s="340">
        <v>3.970156650615249</v>
      </c>
      <c r="AM104" s="339">
        <v>3.4876619188833815</v>
      </c>
      <c r="AN104" s="331">
        <v>3.8397727899708678</v>
      </c>
      <c r="AO104" s="332">
        <v>3.7495767848373238</v>
      </c>
      <c r="AP104" s="333">
        <v>3.7495767848373238</v>
      </c>
      <c r="AQ104" s="332">
        <v>2.8089613027303666</v>
      </c>
      <c r="AR104" s="340">
        <v>4.1188550270059814</v>
      </c>
      <c r="AS104" s="339">
        <v>3.9278571124758543</v>
      </c>
      <c r="AT104" s="340">
        <v>4.1688544810714596</v>
      </c>
      <c r="AU104" s="339">
        <v>3.9498568722646641</v>
      </c>
      <c r="AV104" s="340">
        <v>3.9280571102921158</v>
      </c>
      <c r="AW104" s="339">
        <v>4.0046562739204283</v>
      </c>
      <c r="AX104" s="340">
        <v>3.927657114659592</v>
      </c>
      <c r="AY104" s="339">
        <v>3.86265782437447</v>
      </c>
      <c r="AZ104" s="340">
        <v>3.7645588954980016</v>
      </c>
      <c r="BA104" s="332">
        <v>3.45321848225568</v>
      </c>
      <c r="BB104" s="333">
        <v>4.703077410534787</v>
      </c>
      <c r="BC104" s="15"/>
      <c r="BD104" s="151"/>
      <c r="BE104" s="151"/>
      <c r="BF104" s="151"/>
      <c r="BG104" s="151"/>
      <c r="BH104" s="151"/>
      <c r="BI104" s="151"/>
      <c r="BJ104" s="266">
        <f t="shared" si="161"/>
        <v>3.8205528029650613</v>
      </c>
      <c r="BK104" s="266">
        <f t="shared" si="162"/>
        <v>3.8205528029650613</v>
      </c>
      <c r="BL104" s="266">
        <f t="shared" si="163"/>
        <v>3.9653570631169952</v>
      </c>
      <c r="BM104" s="266">
        <f t="shared" si="164"/>
        <v>3.9653570631169952</v>
      </c>
      <c r="BN104" s="266">
        <f t="shared" si="165"/>
        <v>3.8929549330410285</v>
      </c>
      <c r="BO104" s="266"/>
      <c r="BP104" s="266">
        <f t="shared" si="166"/>
        <v>3.9101424967670835</v>
      </c>
      <c r="BQ104" s="292">
        <f t="shared" si="167"/>
        <v>3.8205528029650613</v>
      </c>
      <c r="BR104" s="292">
        <f t="shared" si="168"/>
        <v>3.9671731229396685</v>
      </c>
      <c r="BS104" s="292">
        <f t="shared" si="169"/>
        <v>3.8949343083663499</v>
      </c>
      <c r="BT104" s="292">
        <f t="shared" si="170"/>
        <v>3.5250141913915303</v>
      </c>
      <c r="BU104" s="292">
        <f t="shared" si="171"/>
        <v>3.8477537935446948</v>
      </c>
      <c r="BV104" s="292">
        <f t="shared" si="172"/>
        <v>3.8979579335613743</v>
      </c>
      <c r="BW104" s="169"/>
      <c r="BX104" s="148">
        <v>83.131453464516127</v>
      </c>
      <c r="BY104" s="165">
        <v>80.739557634408598</v>
      </c>
      <c r="BZ104" s="165">
        <v>73.298196284946243</v>
      </c>
      <c r="CA104" s="165">
        <v>79.670027311827965</v>
      </c>
      <c r="CB104" s="165">
        <v>73.855408064516126</v>
      </c>
      <c r="CC104" s="165">
        <v>80.22922301075269</v>
      </c>
      <c r="CD104" s="165">
        <v>74.818832306451611</v>
      </c>
      <c r="CE104" s="165">
        <v>76.207190752688163</v>
      </c>
      <c r="CF104" s="165">
        <v>78.739557634408598</v>
      </c>
      <c r="CG104" s="200"/>
      <c r="CH104" s="295"/>
      <c r="CI104" s="295"/>
      <c r="CJ104" s="295"/>
      <c r="CK104" s="295"/>
      <c r="CL104" s="295"/>
      <c r="CM104" s="295"/>
      <c r="CN104" s="177"/>
      <c r="CO104" s="171">
        <f t="shared" si="174"/>
        <v>2026</v>
      </c>
      <c r="CP104" s="173">
        <f t="shared" si="173"/>
        <v>46357</v>
      </c>
      <c r="CQ104" s="272">
        <f t="shared" si="157"/>
        <v>3.9527845231699965</v>
      </c>
      <c r="CR104" s="272">
        <f t="shared" si="158"/>
        <v>3.5250141913915303</v>
      </c>
      <c r="CS104" s="272">
        <f t="shared" si="177"/>
        <v>3.905073211337049</v>
      </c>
      <c r="CT104" s="272">
        <f t="shared" si="177"/>
        <v>3.8577741072256044</v>
      </c>
      <c r="CU104" s="272">
        <f t="shared" si="177"/>
        <v>3.905073211337049</v>
      </c>
      <c r="CV104" s="272">
        <f t="shared" si="159"/>
        <v>3.6013957019328209</v>
      </c>
      <c r="CW104" s="272">
        <f t="shared" si="160"/>
        <v>3.8875845455618463</v>
      </c>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39"/>
      <c r="EV104" s="139"/>
      <c r="EW104" s="139"/>
      <c r="EX104" s="139"/>
      <c r="EY104" s="139"/>
      <c r="EZ104" s="139"/>
      <c r="FA104" s="139"/>
      <c r="FB104" s="162"/>
      <c r="FC104" s="162"/>
      <c r="FD104" s="162"/>
      <c r="FE104" s="162"/>
      <c r="FF104" s="162"/>
      <c r="FG104" s="162"/>
      <c r="FH104" s="162"/>
      <c r="FI104" s="139"/>
      <c r="FJ104" s="139"/>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39"/>
      <c r="GH104" s="139"/>
      <c r="GI104" s="162"/>
      <c r="GJ104" s="162"/>
      <c r="GK104" s="162"/>
      <c r="GL104" s="162"/>
      <c r="GM104" s="162"/>
    </row>
    <row r="105" spans="1:195" s="138" customFormat="1" x14ac:dyDescent="0.2">
      <c r="A105" s="162"/>
      <c r="B105" s="193">
        <f t="shared" si="178"/>
        <v>46388</v>
      </c>
      <c r="C105" s="193">
        <f t="shared" si="175"/>
        <v>46418</v>
      </c>
      <c r="D105" s="191">
        <f t="shared" si="176"/>
        <v>46388</v>
      </c>
      <c r="E105" s="325">
        <v>88.141379999999998</v>
      </c>
      <c r="F105" s="329">
        <v>68.183589999999995</v>
      </c>
      <c r="G105" s="327">
        <v>81.400930000000002</v>
      </c>
      <c r="H105" s="328">
        <v>77.547960000000003</v>
      </c>
      <c r="I105" s="325">
        <v>78.012370000000004</v>
      </c>
      <c r="J105" s="329">
        <v>57.3092842</v>
      </c>
      <c r="K105" s="327">
        <v>80.726519999999994</v>
      </c>
      <c r="L105" s="328">
        <v>75.70523</v>
      </c>
      <c r="M105" s="325">
        <v>79.061714199999997</v>
      </c>
      <c r="N105" s="329">
        <v>74.201949999999997</v>
      </c>
      <c r="O105" s="337">
        <f>G105+Sheet1!D99</f>
        <v>79.400930000000002</v>
      </c>
      <c r="P105" s="338">
        <f>H105+Sheet1!E99</f>
        <v>75.547960000000003</v>
      </c>
      <c r="Q105" s="325">
        <v>75.244079999999997</v>
      </c>
      <c r="R105" s="329">
        <v>69.334983800000003</v>
      </c>
      <c r="S105" s="4">
        <v>39.175420000000003</v>
      </c>
      <c r="T105" s="5">
        <v>32.642380000000003</v>
      </c>
      <c r="U105" s="2">
        <v>40.675420000000003</v>
      </c>
      <c r="V105" s="3">
        <v>36.642380000000003</v>
      </c>
      <c r="W105" s="4">
        <v>43.83173</v>
      </c>
      <c r="X105" s="5">
        <v>32.414349999999999</v>
      </c>
      <c r="Y105" s="2">
        <v>42.175420000000003</v>
      </c>
      <c r="Z105" s="3">
        <v>38.392380000000003</v>
      </c>
      <c r="AA105" s="327">
        <v>75.641109999999998</v>
      </c>
      <c r="AB105" s="328">
        <v>72.412120000000002</v>
      </c>
      <c r="AC105" s="2">
        <v>41.175420000000003</v>
      </c>
      <c r="AD105" s="73">
        <v>34.642380000000003</v>
      </c>
      <c r="AE105" s="337">
        <f>I105+Sheet1!B99</f>
        <v>79.914119999999997</v>
      </c>
      <c r="AF105" s="341">
        <f>J105+Sheet1!C99</f>
        <v>62.356084199999998</v>
      </c>
      <c r="AG105" s="330">
        <v>3.8169016600977188</v>
      </c>
      <c r="AH105" s="331">
        <v>4.2923634585874</v>
      </c>
      <c r="AI105" s="330">
        <v>3.8565234766385252</v>
      </c>
      <c r="AJ105" s="331">
        <v>3.8169016600977188</v>
      </c>
      <c r="AK105" s="339">
        <v>3.801901653573716</v>
      </c>
      <c r="AL105" s="340">
        <v>3.9360017118982995</v>
      </c>
      <c r="AM105" s="339">
        <v>3.5127015277909446</v>
      </c>
      <c r="AN105" s="331">
        <v>3.8036943879174498</v>
      </c>
      <c r="AO105" s="332">
        <v>3.7112434826555676</v>
      </c>
      <c r="AP105" s="333">
        <v>3.9225598375398705</v>
      </c>
      <c r="AQ105" s="332">
        <v>2.7999417022170117</v>
      </c>
      <c r="AR105" s="340">
        <v>4.0864017773123011</v>
      </c>
      <c r="AS105" s="339">
        <v>3.8936016934571192</v>
      </c>
      <c r="AT105" s="340">
        <v>4.1364017990589756</v>
      </c>
      <c r="AU105" s="339">
        <v>3.9161017032431231</v>
      </c>
      <c r="AV105" s="340">
        <v>3.8933016933266393</v>
      </c>
      <c r="AW105" s="339">
        <v>4.1834018195008511</v>
      </c>
      <c r="AX105" s="340">
        <v>3.8933016933266393</v>
      </c>
      <c r="AY105" s="339">
        <v>3.8269016644470537</v>
      </c>
      <c r="AZ105" s="340">
        <v>3.726201620649249</v>
      </c>
      <c r="BA105" s="332">
        <v>3.3414398616080372</v>
      </c>
      <c r="BB105" s="333">
        <v>4.7149961683560049</v>
      </c>
      <c r="BC105" s="15"/>
      <c r="BD105" s="151"/>
      <c r="BE105" s="151"/>
      <c r="BF105" s="151"/>
      <c r="BG105" s="151"/>
      <c r="BH105" s="151"/>
      <c r="BI105" s="151"/>
      <c r="BJ105" s="266">
        <f t="shared" si="161"/>
        <v>3.7815922356495246</v>
      </c>
      <c r="BK105" s="266">
        <f t="shared" si="162"/>
        <v>3.9963664554729856</v>
      </c>
      <c r="BL105" s="266">
        <f t="shared" si="163"/>
        <v>3.9249198970014176</v>
      </c>
      <c r="BM105" s="266">
        <f t="shared" si="164"/>
        <v>4.1478340228150214</v>
      </c>
      <c r="BN105" s="266">
        <f t="shared" si="165"/>
        <v>3.9626781527347372</v>
      </c>
      <c r="BO105" s="266"/>
      <c r="BP105" s="266">
        <f t="shared" si="166"/>
        <v>3.8738895580429067</v>
      </c>
      <c r="BQ105" s="292">
        <f t="shared" si="167"/>
        <v>3.7815922356495246</v>
      </c>
      <c r="BR105" s="292">
        <f t="shared" si="168"/>
        <v>3.9300019600664098</v>
      </c>
      <c r="BS105" s="292">
        <f t="shared" si="169"/>
        <v>3.8586811969722357</v>
      </c>
      <c r="BT105" s="292">
        <f t="shared" si="170"/>
        <v>3.5501467909173385</v>
      </c>
      <c r="BU105" s="292">
        <f t="shared" si="171"/>
        <v>3.8119247152777631</v>
      </c>
      <c r="BV105" s="292">
        <f t="shared" si="172"/>
        <v>3.8622016600977189</v>
      </c>
      <c r="BW105" s="169"/>
      <c r="BX105" s="148">
        <v>78.913584623655922</v>
      </c>
      <c r="BY105" s="165">
        <v>79.619449247311834</v>
      </c>
      <c r="BZ105" s="165">
        <v>68.439975490322595</v>
      </c>
      <c r="CA105" s="165">
        <v>76.814726451612898</v>
      </c>
      <c r="CB105" s="165">
        <v>72.511917240860214</v>
      </c>
      <c r="CC105" s="165">
        <v>78.40484827956989</v>
      </c>
      <c r="CD105" s="165">
        <v>71.795888393548395</v>
      </c>
      <c r="CE105" s="165">
        <v>74.148136129032252</v>
      </c>
      <c r="CF105" s="165">
        <v>77.619449247311834</v>
      </c>
      <c r="CG105" s="200"/>
      <c r="CH105" s="295"/>
      <c r="CI105" s="295"/>
      <c r="CJ105" s="295"/>
      <c r="CK105" s="295"/>
      <c r="CL105" s="295"/>
      <c r="CM105" s="295"/>
      <c r="CN105" s="177"/>
      <c r="CO105" s="171">
        <f t="shared" si="174"/>
        <v>2027</v>
      </c>
      <c r="CP105" s="173">
        <f t="shared" si="173"/>
        <v>46388</v>
      </c>
      <c r="CQ105" s="272">
        <f t="shared" si="157"/>
        <v>3.9699418382039591</v>
      </c>
      <c r="CR105" s="272">
        <f t="shared" si="158"/>
        <v>3.5501467909173385</v>
      </c>
      <c r="CS105" s="272">
        <f t="shared" si="177"/>
        <v>3.8688200999429347</v>
      </c>
      <c r="CT105" s="272">
        <f t="shared" si="177"/>
        <v>3.8219450289586732</v>
      </c>
      <c r="CU105" s="272">
        <f t="shared" si="177"/>
        <v>3.8688200999429347</v>
      </c>
      <c r="CV105" s="272">
        <f t="shared" si="159"/>
        <v>3.6269839222847291</v>
      </c>
      <c r="CW105" s="272">
        <f t="shared" si="160"/>
        <v>3.8516702491941732</v>
      </c>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39"/>
      <c r="EV105" s="139"/>
      <c r="EW105" s="139"/>
      <c r="EX105" s="139"/>
      <c r="EY105" s="139"/>
      <c r="EZ105" s="139"/>
      <c r="FA105" s="139"/>
      <c r="FB105" s="162"/>
      <c r="FC105" s="162"/>
      <c r="FD105" s="162"/>
      <c r="FE105" s="162"/>
      <c r="FF105" s="162"/>
      <c r="FG105" s="162"/>
      <c r="FH105" s="162"/>
      <c r="FI105" s="139"/>
      <c r="FJ105" s="139"/>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39"/>
      <c r="GH105" s="139"/>
      <c r="GI105" s="162"/>
      <c r="GJ105" s="162"/>
      <c r="GK105" s="162"/>
      <c r="GL105" s="162"/>
      <c r="GM105" s="162"/>
    </row>
    <row r="106" spans="1:195" s="138" customFormat="1" x14ac:dyDescent="0.2">
      <c r="A106" s="162"/>
      <c r="B106" s="193">
        <f t="shared" si="178"/>
        <v>46419</v>
      </c>
      <c r="C106" s="193">
        <f t="shared" si="175"/>
        <v>46446</v>
      </c>
      <c r="D106" s="191">
        <f t="shared" si="176"/>
        <v>46419</v>
      </c>
      <c r="E106" s="325">
        <v>85.133340000000004</v>
      </c>
      <c r="F106" s="329">
        <v>73.826210000000003</v>
      </c>
      <c r="G106" s="327">
        <v>78.618359999999996</v>
      </c>
      <c r="H106" s="328">
        <v>74.888109999999998</v>
      </c>
      <c r="I106" s="325">
        <v>75.378060000000005</v>
      </c>
      <c r="J106" s="329">
        <v>63.130859999999998</v>
      </c>
      <c r="K106" s="327">
        <v>77.157700000000006</v>
      </c>
      <c r="L106" s="328">
        <v>75.814869999999999</v>
      </c>
      <c r="M106" s="325">
        <v>75.72766</v>
      </c>
      <c r="N106" s="329">
        <v>73.029229999999998</v>
      </c>
      <c r="O106" s="337">
        <f>G106+Sheet1!D100</f>
        <v>77.118359999999996</v>
      </c>
      <c r="P106" s="338">
        <f>H106+Sheet1!E100</f>
        <v>72.388109999999998</v>
      </c>
      <c r="Q106" s="325">
        <v>71.550610000000006</v>
      </c>
      <c r="R106" s="329">
        <v>65.368520000000004</v>
      </c>
      <c r="S106" s="4">
        <v>38.005679999999998</v>
      </c>
      <c r="T106" s="5">
        <v>33.059910000000002</v>
      </c>
      <c r="U106" s="2">
        <v>38.505679999999998</v>
      </c>
      <c r="V106" s="3">
        <v>35.809910000000002</v>
      </c>
      <c r="W106" s="4">
        <v>43.945529999999998</v>
      </c>
      <c r="X106" s="5">
        <v>33.907649999999997</v>
      </c>
      <c r="Y106" s="2">
        <v>40.005679999999998</v>
      </c>
      <c r="Z106" s="3">
        <v>37.809910000000002</v>
      </c>
      <c r="AA106" s="327">
        <v>73.590779999999995</v>
      </c>
      <c r="AB106" s="328">
        <v>70.260549999999995</v>
      </c>
      <c r="AC106" s="2">
        <v>39.005679999999998</v>
      </c>
      <c r="AD106" s="73">
        <v>34.059910000000002</v>
      </c>
      <c r="AE106" s="337">
        <f>I106+Sheet1!B100</f>
        <v>78.694360000000003</v>
      </c>
      <c r="AF106" s="341">
        <f>J106+Sheet1!C100</f>
        <v>68.847659999999991</v>
      </c>
      <c r="AG106" s="330">
        <v>3.8169016600977188</v>
      </c>
      <c r="AH106" s="331">
        <v>4.0150107428017527</v>
      </c>
      <c r="AI106" s="330">
        <v>3.6452071217542223</v>
      </c>
      <c r="AJ106" s="331">
        <v>3.7244507548358361</v>
      </c>
      <c r="AK106" s="339">
        <v>3.7094509531651321</v>
      </c>
      <c r="AL106" s="340">
        <v>3.8426491920009846</v>
      </c>
      <c r="AM106" s="339">
        <v>3.4210547663763937</v>
      </c>
      <c r="AN106" s="331">
        <v>3.6584143939344917</v>
      </c>
      <c r="AO106" s="332">
        <v>3.579170760852878</v>
      </c>
      <c r="AP106" s="333">
        <v>3.7772798435569119</v>
      </c>
      <c r="AQ106" s="332">
        <v>2.7999417022170117</v>
      </c>
      <c r="AR106" s="340">
        <v>3.9921472153190027</v>
      </c>
      <c r="AS106" s="339">
        <v>3.8003497512895987</v>
      </c>
      <c r="AT106" s="340">
        <v>4.0421465542213504</v>
      </c>
      <c r="AU106" s="339">
        <v>3.8226494564400459</v>
      </c>
      <c r="AV106" s="340">
        <v>3.8002497526117947</v>
      </c>
      <c r="AW106" s="339">
        <v>4.0240467935386999</v>
      </c>
      <c r="AX106" s="340">
        <v>3.8000497552561847</v>
      </c>
      <c r="AY106" s="339">
        <v>3.7344506226163059</v>
      </c>
      <c r="AZ106" s="340">
        <v>3.5941524776563196</v>
      </c>
      <c r="BA106" s="332">
        <v>3.2886107728869622</v>
      </c>
      <c r="BB106" s="333">
        <v>4.5565089021927783</v>
      </c>
      <c r="BC106" s="15"/>
      <c r="BD106" s="151"/>
      <c r="BE106" s="151"/>
      <c r="BF106" s="151"/>
      <c r="BG106" s="151"/>
      <c r="BH106" s="151"/>
      <c r="BI106" s="151"/>
      <c r="BJ106" s="266">
        <f t="shared" si="161"/>
        <v>3.6473583482598615</v>
      </c>
      <c r="BK106" s="266">
        <f t="shared" si="162"/>
        <v>3.8487091793443562</v>
      </c>
      <c r="BL106" s="266">
        <f t="shared" si="163"/>
        <v>3.7855985683679148</v>
      </c>
      <c r="BM106" s="266">
        <f t="shared" si="164"/>
        <v>3.9945805613181689</v>
      </c>
      <c r="BN106" s="266">
        <f t="shared" si="165"/>
        <v>3.8190616643225752</v>
      </c>
      <c r="BO106" s="266"/>
      <c r="BP106" s="266">
        <f t="shared" si="166"/>
        <v>3.7801544822425592</v>
      </c>
      <c r="BQ106" s="292">
        <f t="shared" si="167"/>
        <v>3.6473583482598615</v>
      </c>
      <c r="BR106" s="292">
        <f t="shared" si="168"/>
        <v>3.7803216524249845</v>
      </c>
      <c r="BS106" s="292">
        <f t="shared" si="169"/>
        <v>3.7649463288706602</v>
      </c>
      <c r="BT106" s="292">
        <f t="shared" si="170"/>
        <v>3.4581596771819667</v>
      </c>
      <c r="BU106" s="292">
        <f t="shared" si="171"/>
        <v>3.7192862134663822</v>
      </c>
      <c r="BV106" s="292">
        <f t="shared" si="172"/>
        <v>3.7697507548358362</v>
      </c>
      <c r="BW106" s="169"/>
      <c r="BX106" s="148">
        <v>80.287427142857155</v>
      </c>
      <c r="BY106" s="165">
        <v>77.019681428571431</v>
      </c>
      <c r="BZ106" s="165">
        <v>70.129260000000002</v>
      </c>
      <c r="CA106" s="165">
        <v>74.571190000000001</v>
      </c>
      <c r="CB106" s="165">
        <v>68.901142857142872</v>
      </c>
      <c r="CC106" s="165">
        <v>76.582201428571437</v>
      </c>
      <c r="CD106" s="165">
        <v>74.474345714285718</v>
      </c>
      <c r="CE106" s="165">
        <v>72.16353857142856</v>
      </c>
      <c r="CF106" s="165">
        <v>75.09111</v>
      </c>
      <c r="CG106" s="200"/>
      <c r="CH106" s="295"/>
      <c r="CI106" s="295"/>
      <c r="CJ106" s="295"/>
      <c r="CK106" s="295"/>
      <c r="CL106" s="295"/>
      <c r="CM106" s="295"/>
      <c r="CN106" s="177"/>
      <c r="CO106" s="171">
        <f t="shared" si="174"/>
        <v>2027</v>
      </c>
      <c r="CP106" s="173">
        <f t="shared" si="173"/>
        <v>46419</v>
      </c>
      <c r="CQ106" s="272">
        <f t="shared" si="157"/>
        <v>3.753495710083194</v>
      </c>
      <c r="CR106" s="272">
        <f t="shared" si="158"/>
        <v>3.4581596771819667</v>
      </c>
      <c r="CS106" s="272">
        <f t="shared" si="177"/>
        <v>3.7750852318413588</v>
      </c>
      <c r="CT106" s="272">
        <f t="shared" si="177"/>
        <v>3.7293065271472918</v>
      </c>
      <c r="CU106" s="272">
        <f t="shared" si="177"/>
        <v>3.7750852318413588</v>
      </c>
      <c r="CV106" s="272">
        <f t="shared" si="159"/>
        <v>3.5333292037038033</v>
      </c>
      <c r="CW106" s="272">
        <f t="shared" si="160"/>
        <v>3.7588107621894697</v>
      </c>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39"/>
      <c r="EV106" s="139"/>
      <c r="EW106" s="139"/>
      <c r="EX106" s="139"/>
      <c r="EY106" s="139"/>
      <c r="EZ106" s="139"/>
      <c r="FA106" s="139"/>
      <c r="FB106" s="162"/>
      <c r="FC106" s="162"/>
      <c r="FD106" s="162"/>
      <c r="FE106" s="162"/>
      <c r="FF106" s="162"/>
      <c r="FG106" s="162"/>
      <c r="FH106" s="162"/>
      <c r="FI106" s="139"/>
      <c r="FJ106" s="139"/>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39"/>
      <c r="GH106" s="139"/>
      <c r="GI106" s="162"/>
      <c r="GJ106" s="162"/>
      <c r="GK106" s="162"/>
      <c r="GL106" s="162"/>
      <c r="GM106" s="162"/>
    </row>
    <row r="107" spans="1:195" s="138" customFormat="1" x14ac:dyDescent="0.2">
      <c r="A107" s="162"/>
      <c r="B107" s="193">
        <f t="shared" si="178"/>
        <v>46447</v>
      </c>
      <c r="C107" s="193">
        <f t="shared" si="175"/>
        <v>46477</v>
      </c>
      <c r="D107" s="191">
        <f t="shared" si="176"/>
        <v>46447</v>
      </c>
      <c r="E107" s="325">
        <v>62.111225099999999</v>
      </c>
      <c r="F107" s="329">
        <v>54.669406899999998</v>
      </c>
      <c r="G107" s="327">
        <v>53.420610000000003</v>
      </c>
      <c r="H107" s="328">
        <v>64.963549999999998</v>
      </c>
      <c r="I107" s="325">
        <v>51.575153399999998</v>
      </c>
      <c r="J107" s="329">
        <v>44.314749999999997</v>
      </c>
      <c r="K107" s="327">
        <v>65.280013999999994</v>
      </c>
      <c r="L107" s="328">
        <v>61.888509999999997</v>
      </c>
      <c r="M107" s="325">
        <v>49.314022100000003</v>
      </c>
      <c r="N107" s="329">
        <v>59.245563500000003</v>
      </c>
      <c r="O107" s="337">
        <f>G107+Sheet1!D101</f>
        <v>51.920610000000003</v>
      </c>
      <c r="P107" s="338">
        <f>H107+Sheet1!E101</f>
        <v>63.463549999999998</v>
      </c>
      <c r="Q107" s="325">
        <v>46.728454599999999</v>
      </c>
      <c r="R107" s="329">
        <v>57.065150000000003</v>
      </c>
      <c r="S107" s="4">
        <v>25.793130000000001</v>
      </c>
      <c r="T107" s="5">
        <v>28.011900000000001</v>
      </c>
      <c r="U107" s="2">
        <v>27.043130000000001</v>
      </c>
      <c r="V107" s="3">
        <v>30.511900000000001</v>
      </c>
      <c r="W107" s="4">
        <v>29.77197</v>
      </c>
      <c r="X107" s="5">
        <v>25.639479999999999</v>
      </c>
      <c r="Y107" s="2">
        <v>27.293130000000001</v>
      </c>
      <c r="Z107" s="3">
        <v>32.761899999999997</v>
      </c>
      <c r="AA107" s="327">
        <v>50.151634199999997</v>
      </c>
      <c r="AB107" s="328">
        <v>61.766359999999999</v>
      </c>
      <c r="AC107" s="2">
        <v>27.543130000000001</v>
      </c>
      <c r="AD107" s="73">
        <v>30.011900000000001</v>
      </c>
      <c r="AE107" s="337">
        <f>I107+Sheet1!B101</f>
        <v>55.699503399999998</v>
      </c>
      <c r="AF107" s="341">
        <f>J107+Sheet1!C101</f>
        <v>50.81389999999999</v>
      </c>
      <c r="AG107" s="330">
        <v>3.6452071217542223</v>
      </c>
      <c r="AH107" s="331">
        <v>3.5659634886726095</v>
      </c>
      <c r="AI107" s="330">
        <v>3.3150253172474993</v>
      </c>
      <c r="AJ107" s="331">
        <v>3.3282325894277687</v>
      </c>
      <c r="AK107" s="339">
        <v>3.3132324425491508</v>
      </c>
      <c r="AL107" s="340">
        <v>3.4403336871006407</v>
      </c>
      <c r="AM107" s="339">
        <v>3.088430241328262</v>
      </c>
      <c r="AN107" s="331">
        <v>3.394268950329113</v>
      </c>
      <c r="AO107" s="332">
        <v>3.2754035007066928</v>
      </c>
      <c r="AP107" s="333">
        <v>3.3678544059685751</v>
      </c>
      <c r="AQ107" s="332">
        <v>2.6282471638735156</v>
      </c>
      <c r="AR107" s="340">
        <v>3.5829350834267029</v>
      </c>
      <c r="AS107" s="339">
        <v>3.3984332768197016</v>
      </c>
      <c r="AT107" s="340">
        <v>3.6329355730220967</v>
      </c>
      <c r="AU107" s="339">
        <v>3.417233460907569</v>
      </c>
      <c r="AV107" s="340">
        <v>3.4001332934659447</v>
      </c>
      <c r="AW107" s="339">
        <v>3.583035084405894</v>
      </c>
      <c r="AX107" s="340">
        <v>3.3982332748613198</v>
      </c>
      <c r="AY107" s="339">
        <v>3.3382326873468475</v>
      </c>
      <c r="AZ107" s="340">
        <v>3.2904322192936517</v>
      </c>
      <c r="BA107" s="332">
        <v>3.0112580571013141</v>
      </c>
      <c r="BB107" s="333">
        <v>4.4112289082098197</v>
      </c>
      <c r="BC107" s="15"/>
      <c r="BD107" s="151"/>
      <c r="BE107" s="151"/>
      <c r="BF107" s="151"/>
      <c r="BG107" s="151"/>
      <c r="BH107" s="151"/>
      <c r="BI107" s="151"/>
      <c r="BJ107" s="266">
        <f t="shared" si="161"/>
        <v>3.3386204072636372</v>
      </c>
      <c r="BK107" s="266">
        <f t="shared" si="162"/>
        <v>3.4325841284364009</v>
      </c>
      <c r="BL107" s="266">
        <f t="shared" si="163"/>
        <v>3.4651595125108594</v>
      </c>
      <c r="BM107" s="266">
        <f t="shared" si="164"/>
        <v>3.5626844425543109</v>
      </c>
      <c r="BN107" s="266">
        <f t="shared" si="165"/>
        <v>3.4497621226913022</v>
      </c>
      <c r="BO107" s="266"/>
      <c r="BP107" s="266">
        <f t="shared" si="166"/>
        <v>3.3784327288124998</v>
      </c>
      <c r="BQ107" s="292">
        <f t="shared" si="167"/>
        <v>3.3386204072636372</v>
      </c>
      <c r="BR107" s="292">
        <f t="shared" si="168"/>
        <v>3.5081756385314833</v>
      </c>
      <c r="BS107" s="292">
        <f t="shared" si="169"/>
        <v>3.3632242254376465</v>
      </c>
      <c r="BT107" s="292">
        <f t="shared" si="170"/>
        <v>3.1242998708504084</v>
      </c>
      <c r="BU107" s="292">
        <f t="shared" si="171"/>
        <v>3.3222628372108867</v>
      </c>
      <c r="BV107" s="292">
        <f t="shared" si="172"/>
        <v>3.3735325894277688</v>
      </c>
      <c r="BW107" s="169"/>
      <c r="BX107" s="148">
        <v>58.996278316419918</v>
      </c>
      <c r="BY107" s="165">
        <v>58.252177079407808</v>
      </c>
      <c r="BZ107" s="165">
        <v>48.536142017227455</v>
      </c>
      <c r="CA107" s="165">
        <v>53.471100667160172</v>
      </c>
      <c r="CB107" s="165">
        <v>51.055119834724096</v>
      </c>
      <c r="CC107" s="165">
        <v>63.860420804845212</v>
      </c>
      <c r="CD107" s="165">
        <v>53.654520011843871</v>
      </c>
      <c r="CE107" s="165">
        <v>55.013248902288019</v>
      </c>
      <c r="CF107" s="165">
        <v>56.752177079407808</v>
      </c>
      <c r="CG107" s="200"/>
      <c r="CH107" s="295"/>
      <c r="CI107" s="295"/>
      <c r="CJ107" s="295"/>
      <c r="CK107" s="295"/>
      <c r="CL107" s="295"/>
      <c r="CM107" s="295"/>
      <c r="CN107" s="177"/>
      <c r="CO107" s="171">
        <f t="shared" si="174"/>
        <v>2027</v>
      </c>
      <c r="CP107" s="173">
        <f t="shared" si="173"/>
        <v>46447</v>
      </c>
      <c r="CQ107" s="272">
        <f t="shared" si="157"/>
        <v>3.4152986348944987</v>
      </c>
      <c r="CR107" s="272">
        <f t="shared" si="158"/>
        <v>3.1242998708504084</v>
      </c>
      <c r="CS107" s="272">
        <f t="shared" si="177"/>
        <v>3.3733631284083456</v>
      </c>
      <c r="CT107" s="272">
        <f t="shared" si="177"/>
        <v>3.3322831508917967</v>
      </c>
      <c r="CU107" s="272">
        <f t="shared" si="177"/>
        <v>3.3733631284083456</v>
      </c>
      <c r="CV107" s="272">
        <f t="shared" si="159"/>
        <v>3.193416960153963</v>
      </c>
      <c r="CW107" s="272">
        <f t="shared" si="160"/>
        <v>3.3608415321693137</v>
      </c>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39"/>
      <c r="EV107" s="139"/>
      <c r="EW107" s="139"/>
      <c r="EX107" s="139"/>
      <c r="EY107" s="139"/>
      <c r="EZ107" s="139"/>
      <c r="FA107" s="139"/>
      <c r="FB107" s="162"/>
      <c r="FC107" s="162"/>
      <c r="FD107" s="162"/>
      <c r="FE107" s="162"/>
      <c r="FF107" s="162"/>
      <c r="FG107" s="162"/>
      <c r="FH107" s="162"/>
      <c r="FI107" s="139"/>
      <c r="FJ107" s="139"/>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39"/>
      <c r="GH107" s="139"/>
      <c r="GI107" s="162"/>
      <c r="GJ107" s="162"/>
      <c r="GK107" s="162"/>
      <c r="GL107" s="162"/>
      <c r="GM107" s="162"/>
    </row>
    <row r="108" spans="1:195" s="138" customFormat="1" x14ac:dyDescent="0.2">
      <c r="A108" s="162"/>
      <c r="B108" s="193">
        <f t="shared" si="178"/>
        <v>46478</v>
      </c>
      <c r="C108" s="193">
        <f t="shared" si="175"/>
        <v>46507</v>
      </c>
      <c r="D108" s="191">
        <f t="shared" si="176"/>
        <v>46478</v>
      </c>
      <c r="E108" s="325">
        <v>38.434489999999997</v>
      </c>
      <c r="F108" s="329">
        <v>34.720529999999997</v>
      </c>
      <c r="G108" s="327">
        <v>38.388324699999998</v>
      </c>
      <c r="H108" s="328">
        <v>46.260997799999998</v>
      </c>
      <c r="I108" s="325">
        <v>30.572893100000002</v>
      </c>
      <c r="J108" s="329">
        <v>25.263357200000002</v>
      </c>
      <c r="K108" s="327">
        <v>31.289663300000001</v>
      </c>
      <c r="L108" s="328">
        <v>37.935360000000003</v>
      </c>
      <c r="M108" s="325">
        <v>32.389719999999997</v>
      </c>
      <c r="N108" s="329">
        <v>39.500286099999997</v>
      </c>
      <c r="O108" s="337">
        <f>G108+Sheet1!D102</f>
        <v>36.388324699999998</v>
      </c>
      <c r="P108" s="338">
        <f>H108+Sheet1!E102</f>
        <v>45.260997799999998</v>
      </c>
      <c r="Q108" s="325">
        <v>39.64629</v>
      </c>
      <c r="R108" s="329">
        <v>46.248989999999999</v>
      </c>
      <c r="S108" s="4">
        <v>19.556730000000002</v>
      </c>
      <c r="T108" s="5">
        <v>24.872209999999999</v>
      </c>
      <c r="U108" s="2">
        <v>21.306730000000002</v>
      </c>
      <c r="V108" s="3">
        <v>26.622209999999999</v>
      </c>
      <c r="W108" s="4">
        <v>17.616119999999999</v>
      </c>
      <c r="X108" s="5">
        <v>17.2195</v>
      </c>
      <c r="Y108" s="2">
        <v>22.556730000000002</v>
      </c>
      <c r="Z108" s="3">
        <v>26.872209999999999</v>
      </c>
      <c r="AA108" s="327">
        <v>40.790669999999999</v>
      </c>
      <c r="AB108" s="328">
        <v>47.804527299999997</v>
      </c>
      <c r="AC108" s="2">
        <v>22.056730000000002</v>
      </c>
      <c r="AD108" s="73">
        <v>27.372209999999999</v>
      </c>
      <c r="AE108" s="337">
        <f>I108+Sheet1!B102</f>
        <v>31.809493100000005</v>
      </c>
      <c r="AF108" s="341">
        <f>J108+Sheet1!C102</f>
        <v>28.973357200000002</v>
      </c>
      <c r="AG108" s="330">
        <v>3.4867198555909957</v>
      </c>
      <c r="AH108" s="331">
        <v>3.2886107728869622</v>
      </c>
      <c r="AI108" s="330">
        <v>3.0772944180026593</v>
      </c>
      <c r="AJ108" s="331">
        <v>3.0905016901829279</v>
      </c>
      <c r="AK108" s="339">
        <v>3.0755016819794836</v>
      </c>
      <c r="AL108" s="340">
        <v>3.195201747442967</v>
      </c>
      <c r="AM108" s="339">
        <v>3.0322016582988751</v>
      </c>
      <c r="AN108" s="331">
        <v>3.1433307789040037</v>
      </c>
      <c r="AO108" s="332">
        <v>2.9584289683802392</v>
      </c>
      <c r="AP108" s="333">
        <v>3.0772944180026593</v>
      </c>
      <c r="AQ108" s="332">
        <v>2.5886253473327088</v>
      </c>
      <c r="AR108" s="340">
        <v>3.3296018209458267</v>
      </c>
      <c r="AS108" s="339">
        <v>3.153801724801462</v>
      </c>
      <c r="AT108" s="340">
        <v>3.37960184829064</v>
      </c>
      <c r="AU108" s="339">
        <v>3.1687017329502165</v>
      </c>
      <c r="AV108" s="340">
        <v>3.1576017268796681</v>
      </c>
      <c r="AW108" s="339">
        <v>3.2333017682797149</v>
      </c>
      <c r="AX108" s="340">
        <v>3.1536017246920824</v>
      </c>
      <c r="AY108" s="339">
        <v>3.1005016956518903</v>
      </c>
      <c r="AZ108" s="340">
        <v>2.9734016261413743</v>
      </c>
      <c r="BA108" s="332">
        <v>2.7867344300367427</v>
      </c>
      <c r="BB108" s="333">
        <v>4.2131198255057862</v>
      </c>
      <c r="BC108" s="15"/>
      <c r="BD108" s="151"/>
      <c r="BE108" s="151"/>
      <c r="BF108" s="151"/>
      <c r="BG108" s="151"/>
      <c r="BH108" s="151"/>
      <c r="BI108" s="151"/>
      <c r="BJ108" s="266">
        <f t="shared" si="161"/>
        <v>3.016459077528447</v>
      </c>
      <c r="BK108" s="266">
        <f t="shared" si="162"/>
        <v>3.1372695761791434</v>
      </c>
      <c r="BL108" s="266">
        <f t="shared" si="163"/>
        <v>3.1307883237904544</v>
      </c>
      <c r="BM108" s="266">
        <f t="shared" si="164"/>
        <v>3.2561775195606062</v>
      </c>
      <c r="BN108" s="266">
        <f t="shared" si="165"/>
        <v>3.1351736242646631</v>
      </c>
      <c r="BO108" s="266"/>
      <c r="BP108" s="266">
        <f t="shared" si="166"/>
        <v>3.1373996767544639</v>
      </c>
      <c r="BQ108" s="292">
        <f t="shared" si="167"/>
        <v>3.016459077528447</v>
      </c>
      <c r="BR108" s="292">
        <f t="shared" si="168"/>
        <v>3.2496369253326578</v>
      </c>
      <c r="BS108" s="292">
        <f t="shared" si="169"/>
        <v>3.1221913139810238</v>
      </c>
      <c r="BT108" s="292">
        <f t="shared" si="170"/>
        <v>3.0678624694357874</v>
      </c>
      <c r="BU108" s="292">
        <f t="shared" si="171"/>
        <v>3.0840491579599583</v>
      </c>
      <c r="BV108" s="292">
        <f t="shared" si="172"/>
        <v>3.135801690182928</v>
      </c>
      <c r="BW108" s="169"/>
      <c r="BX108" s="148">
        <v>36.866373555555548</v>
      </c>
      <c r="BY108" s="165">
        <v>41.712342231111109</v>
      </c>
      <c r="BZ108" s="165">
        <v>28.331089053333333</v>
      </c>
      <c r="CA108" s="165">
        <v>35.391959019999994</v>
      </c>
      <c r="CB108" s="165">
        <v>42.434096666666669</v>
      </c>
      <c r="CC108" s="165">
        <v>34.095624128888893</v>
      </c>
      <c r="CD108" s="165">
        <v>30.612013497777777</v>
      </c>
      <c r="CE108" s="165">
        <v>43.752076415555557</v>
      </c>
      <c r="CF108" s="165">
        <v>40.134564453333333</v>
      </c>
      <c r="CG108" s="200"/>
      <c r="CH108" s="295"/>
      <c r="CI108" s="295"/>
      <c r="CJ108" s="295"/>
      <c r="CK108" s="295"/>
      <c r="CL108" s="295"/>
      <c r="CM108" s="295"/>
      <c r="CN108" s="177"/>
      <c r="CO108" s="171">
        <f t="shared" si="174"/>
        <v>2027</v>
      </c>
      <c r="CP108" s="173">
        <f t="shared" si="173"/>
        <v>46478</v>
      </c>
      <c r="CQ108" s="272">
        <f t="shared" si="157"/>
        <v>3.1717967407586389</v>
      </c>
      <c r="CR108" s="272">
        <f t="shared" si="158"/>
        <v>3.0678624694357874</v>
      </c>
      <c r="CS108" s="272">
        <f t="shared" si="177"/>
        <v>3.1323302169517224</v>
      </c>
      <c r="CT108" s="272">
        <f t="shared" si="177"/>
        <v>3.0940694716408679</v>
      </c>
      <c r="CU108" s="272">
        <f t="shared" si="177"/>
        <v>3.1323302169517224</v>
      </c>
      <c r="CV108" s="272">
        <f t="shared" si="159"/>
        <v>3.1359564232125523</v>
      </c>
      <c r="CW108" s="272">
        <f t="shared" si="160"/>
        <v>3.1220599941572198</v>
      </c>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39"/>
      <c r="EV108" s="139"/>
      <c r="EW108" s="139"/>
      <c r="EX108" s="139"/>
      <c r="EY108" s="139"/>
      <c r="EZ108" s="139"/>
      <c r="FA108" s="139"/>
      <c r="FB108" s="162"/>
      <c r="FC108" s="162"/>
      <c r="FD108" s="162"/>
      <c r="FE108" s="162"/>
      <c r="FF108" s="162"/>
      <c r="FG108" s="162"/>
      <c r="FH108" s="162"/>
      <c r="FI108" s="139"/>
      <c r="FJ108" s="139"/>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39"/>
      <c r="GH108" s="139"/>
      <c r="GI108" s="162"/>
      <c r="GJ108" s="162"/>
      <c r="GK108" s="162"/>
      <c r="GL108" s="162"/>
      <c r="GM108" s="162"/>
    </row>
    <row r="109" spans="1:195" s="138" customFormat="1" x14ac:dyDescent="0.2">
      <c r="A109" s="162"/>
      <c r="B109" s="193">
        <f t="shared" si="178"/>
        <v>46508</v>
      </c>
      <c r="C109" s="193">
        <f t="shared" si="175"/>
        <v>46538</v>
      </c>
      <c r="D109" s="191">
        <f t="shared" si="176"/>
        <v>46508</v>
      </c>
      <c r="E109" s="325">
        <v>32.175780000000003</v>
      </c>
      <c r="F109" s="329">
        <v>28.96041</v>
      </c>
      <c r="G109" s="327">
        <v>38.362099999999998</v>
      </c>
      <c r="H109" s="328">
        <v>42.893905599999997</v>
      </c>
      <c r="I109" s="325">
        <v>23.238655099999999</v>
      </c>
      <c r="J109" s="329">
        <v>19.5865154</v>
      </c>
      <c r="K109" s="327">
        <v>30.5319939</v>
      </c>
      <c r="L109" s="328">
        <v>34.7173424</v>
      </c>
      <c r="M109" s="325">
        <v>31.638463999999999</v>
      </c>
      <c r="N109" s="329">
        <v>36.141710000000003</v>
      </c>
      <c r="O109" s="337">
        <f>G109+Sheet1!D103</f>
        <v>36.362099999999998</v>
      </c>
      <c r="P109" s="338">
        <f>H109+Sheet1!E103</f>
        <v>41.393905599999997</v>
      </c>
      <c r="Q109" s="325">
        <v>48.092210000000001</v>
      </c>
      <c r="R109" s="329">
        <v>51.512077300000001</v>
      </c>
      <c r="S109" s="4">
        <v>18.898050000000001</v>
      </c>
      <c r="T109" s="5">
        <v>24.43158</v>
      </c>
      <c r="U109" s="2">
        <v>19.648050000000001</v>
      </c>
      <c r="V109" s="3">
        <v>27.43158</v>
      </c>
      <c r="W109" s="4">
        <v>11.836919999999999</v>
      </c>
      <c r="X109" s="5">
        <v>11.56002</v>
      </c>
      <c r="Y109" s="2">
        <v>20.398050000000001</v>
      </c>
      <c r="Z109" s="3">
        <v>28.68158</v>
      </c>
      <c r="AA109" s="327">
        <v>46.061325099999998</v>
      </c>
      <c r="AB109" s="328">
        <v>49.872432699999997</v>
      </c>
      <c r="AC109" s="2">
        <v>20.398050000000001</v>
      </c>
      <c r="AD109" s="73">
        <v>27.43158</v>
      </c>
      <c r="AE109" s="337">
        <f>I109+Sheet1!B103</f>
        <v>27.4355051</v>
      </c>
      <c r="AF109" s="341">
        <f>J109+Sheet1!C103</f>
        <v>26.166615399999998</v>
      </c>
      <c r="AG109" s="330">
        <v>3.4338907668699199</v>
      </c>
      <c r="AH109" s="331">
        <v>3.2357816841658864</v>
      </c>
      <c r="AI109" s="330">
        <v>3.0244653292815835</v>
      </c>
      <c r="AJ109" s="331">
        <v>3.0508798736421214</v>
      </c>
      <c r="AK109" s="339">
        <v>3.0358799725950103</v>
      </c>
      <c r="AL109" s="340">
        <v>3.1550791862493881</v>
      </c>
      <c r="AM109" s="339">
        <v>2.8633811105532305</v>
      </c>
      <c r="AN109" s="331">
        <v>3.0905016901829279</v>
      </c>
      <c r="AO109" s="332">
        <v>2.8923926074788939</v>
      </c>
      <c r="AP109" s="333">
        <v>2.8791853352986254</v>
      </c>
      <c r="AQ109" s="332">
        <v>2.6678689804143225</v>
      </c>
      <c r="AR109" s="340">
        <v>3.2889783029299346</v>
      </c>
      <c r="AS109" s="339">
        <v>3.1136794593593606</v>
      </c>
      <c r="AT109" s="340">
        <v>3.3389779730869722</v>
      </c>
      <c r="AU109" s="339">
        <v>3.1289793584274141</v>
      </c>
      <c r="AV109" s="340">
        <v>3.117679432971924</v>
      </c>
      <c r="AW109" s="339">
        <v>3.0312800029405627</v>
      </c>
      <c r="AX109" s="340">
        <v>3.1134794606787328</v>
      </c>
      <c r="AY109" s="339">
        <v>3.0608798076735293</v>
      </c>
      <c r="AZ109" s="340">
        <v>2.9073808202914235</v>
      </c>
      <c r="BA109" s="332">
        <v>2.7735271578564737</v>
      </c>
      <c r="BB109" s="333">
        <v>4.1602907367847104</v>
      </c>
      <c r="BC109" s="15"/>
      <c r="BD109" s="151"/>
      <c r="BE109" s="151"/>
      <c r="BF109" s="151"/>
      <c r="BG109" s="151"/>
      <c r="BH109" s="151"/>
      <c r="BI109" s="151"/>
      <c r="BJ109" s="266">
        <f t="shared" si="161"/>
        <v>2.949342133833615</v>
      </c>
      <c r="BK109" s="266">
        <f t="shared" si="162"/>
        <v>2.9359187450946491</v>
      </c>
      <c r="BL109" s="266">
        <f t="shared" si="163"/>
        <v>3.0611276594737022</v>
      </c>
      <c r="BM109" s="266">
        <f t="shared" si="164"/>
        <v>3.0471955266103525</v>
      </c>
      <c r="BN109" s="266">
        <f t="shared" si="165"/>
        <v>2.9983960162530794</v>
      </c>
      <c r="BO109" s="266"/>
      <c r="BP109" s="266">
        <f t="shared" si="166"/>
        <v>3.0972275014114583</v>
      </c>
      <c r="BQ109" s="292">
        <f t="shared" si="167"/>
        <v>2.949342133833615</v>
      </c>
      <c r="BR109" s="292">
        <f t="shared" si="168"/>
        <v>3.1952077225539575</v>
      </c>
      <c r="BS109" s="292">
        <f t="shared" si="169"/>
        <v>3.0820192472827843</v>
      </c>
      <c r="BT109" s="292">
        <f t="shared" si="170"/>
        <v>2.8984149659271607</v>
      </c>
      <c r="BU109" s="292">
        <f t="shared" si="171"/>
        <v>3.0443469622993318</v>
      </c>
      <c r="BV109" s="292">
        <f t="shared" si="172"/>
        <v>3.0961798736421215</v>
      </c>
      <c r="BW109" s="169"/>
      <c r="BX109" s="148">
        <v>30.689103548387099</v>
      </c>
      <c r="BY109" s="165">
        <v>40.457450976344084</v>
      </c>
      <c r="BZ109" s="165">
        <v>21.550031367741937</v>
      </c>
      <c r="CA109" s="165">
        <v>33.720610000000008</v>
      </c>
      <c r="CB109" s="165">
        <v>49.673438966666666</v>
      </c>
      <c r="CC109" s="165">
        <v>32.467155034408606</v>
      </c>
      <c r="CD109" s="165">
        <v>26.84881416344086</v>
      </c>
      <c r="CE109" s="165">
        <v>47.823450119354838</v>
      </c>
      <c r="CF109" s="165">
        <v>38.688633772043012</v>
      </c>
      <c r="CG109" s="200"/>
      <c r="CH109" s="295"/>
      <c r="CI109" s="295"/>
      <c r="CJ109" s="295"/>
      <c r="CK109" s="295"/>
      <c r="CL109" s="295"/>
      <c r="CM109" s="295"/>
      <c r="CN109" s="177"/>
      <c r="CO109" s="171">
        <f t="shared" si="174"/>
        <v>2027</v>
      </c>
      <c r="CP109" s="173">
        <f t="shared" si="173"/>
        <v>46508</v>
      </c>
      <c r="CQ109" s="272">
        <f t="shared" si="157"/>
        <v>3.1176852087284477</v>
      </c>
      <c r="CR109" s="272">
        <f t="shared" si="158"/>
        <v>2.8984149659271607</v>
      </c>
      <c r="CS109" s="272">
        <f t="shared" si="177"/>
        <v>3.0921581502534834</v>
      </c>
      <c r="CT109" s="272">
        <f t="shared" si="177"/>
        <v>3.0543672759802418</v>
      </c>
      <c r="CU109" s="272">
        <f t="shared" si="177"/>
        <v>3.0921581502534834</v>
      </c>
      <c r="CV109" s="272">
        <f t="shared" si="159"/>
        <v>2.9634370603266333</v>
      </c>
      <c r="CW109" s="272">
        <f t="shared" si="160"/>
        <v>3.0822630711552041</v>
      </c>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39"/>
      <c r="EV109" s="139"/>
      <c r="EW109" s="139"/>
      <c r="EX109" s="139"/>
      <c r="EY109" s="139"/>
      <c r="EZ109" s="139"/>
      <c r="FA109" s="139"/>
      <c r="FB109" s="162"/>
      <c r="FC109" s="162"/>
      <c r="FD109" s="162"/>
      <c r="FE109" s="162"/>
      <c r="FF109" s="162"/>
      <c r="FG109" s="162"/>
      <c r="FH109" s="162"/>
      <c r="FI109" s="139"/>
      <c r="FJ109" s="139"/>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39"/>
      <c r="GH109" s="139"/>
      <c r="GI109" s="162"/>
      <c r="GJ109" s="162"/>
      <c r="GK109" s="162"/>
      <c r="GL109" s="162"/>
      <c r="GM109" s="162"/>
    </row>
    <row r="110" spans="1:195" s="138" customFormat="1" x14ac:dyDescent="0.2">
      <c r="A110" s="162"/>
      <c r="B110" s="193">
        <f t="shared" si="178"/>
        <v>46539</v>
      </c>
      <c r="C110" s="193">
        <f t="shared" si="175"/>
        <v>46568</v>
      </c>
      <c r="D110" s="191">
        <f t="shared" si="176"/>
        <v>46539</v>
      </c>
      <c r="E110" s="325">
        <v>57.146225000000001</v>
      </c>
      <c r="F110" s="329">
        <v>45.584602400000001</v>
      </c>
      <c r="G110" s="327">
        <v>63.699905399999999</v>
      </c>
      <c r="H110" s="328">
        <v>63.73301</v>
      </c>
      <c r="I110" s="325">
        <v>47.605876899999998</v>
      </c>
      <c r="J110" s="329">
        <v>35.4989548</v>
      </c>
      <c r="K110" s="327">
        <v>55.327613800000002</v>
      </c>
      <c r="L110" s="328">
        <v>55.143383</v>
      </c>
      <c r="M110" s="325">
        <v>56.843679999999999</v>
      </c>
      <c r="N110" s="329">
        <v>56.876617400000001</v>
      </c>
      <c r="O110" s="337">
        <f>G110+Sheet1!D104</f>
        <v>62.699905399999999</v>
      </c>
      <c r="P110" s="338">
        <f>H110+Sheet1!E104</f>
        <v>61.23301</v>
      </c>
      <c r="Q110" s="325">
        <v>76.714420000000004</v>
      </c>
      <c r="R110" s="329">
        <v>67.207470000000001</v>
      </c>
      <c r="S110" s="4">
        <v>38.323410000000003</v>
      </c>
      <c r="T110" s="5">
        <v>37.354799999999997</v>
      </c>
      <c r="U110" s="2">
        <v>39.323410000000003</v>
      </c>
      <c r="V110" s="3">
        <v>34.354799999999997</v>
      </c>
      <c r="W110" s="4">
        <v>25.047630000000002</v>
      </c>
      <c r="X110" s="5">
        <v>20.257719999999999</v>
      </c>
      <c r="Y110" s="2">
        <v>41.323410000000003</v>
      </c>
      <c r="Z110" s="3">
        <v>36.354799999999997</v>
      </c>
      <c r="AA110" s="327">
        <v>72.336709999999997</v>
      </c>
      <c r="AB110" s="328">
        <v>65.709779999999995</v>
      </c>
      <c r="AC110" s="2">
        <v>37.823410000000003</v>
      </c>
      <c r="AD110" s="73">
        <v>33.854799999999997</v>
      </c>
      <c r="AE110" s="337">
        <f>I110+Sheet1!B104</f>
        <v>52.744576899999998</v>
      </c>
      <c r="AF110" s="341">
        <f>J110+Sheet1!C104</f>
        <v>43.167104800000004</v>
      </c>
      <c r="AG110" s="330">
        <v>3.4470980390501889</v>
      </c>
      <c r="AH110" s="331">
        <v>3.3282325894277687</v>
      </c>
      <c r="AI110" s="330">
        <v>3.0640871458223899</v>
      </c>
      <c r="AJ110" s="331">
        <v>3.1037089623631968</v>
      </c>
      <c r="AK110" s="339">
        <v>3.0887089190486212</v>
      </c>
      <c r="AL110" s="340">
        <v>3.2085092649876978</v>
      </c>
      <c r="AM110" s="339">
        <v>2.9812086086274969</v>
      </c>
      <c r="AN110" s="331">
        <v>3.0905016901829279</v>
      </c>
      <c r="AO110" s="332">
        <v>2.8791853352986254</v>
      </c>
      <c r="AP110" s="333">
        <v>2.9452216961999698</v>
      </c>
      <c r="AQ110" s="332">
        <v>2.7339053413156669</v>
      </c>
      <c r="AR110" s="340">
        <v>3.343009653375058</v>
      </c>
      <c r="AS110" s="339">
        <v>3.1671091454394693</v>
      </c>
      <c r="AT110" s="340">
        <v>3.3930097977569762</v>
      </c>
      <c r="AU110" s="339">
        <v>3.1827091904866278</v>
      </c>
      <c r="AV110" s="340">
        <v>3.1709091564124954</v>
      </c>
      <c r="AW110" s="339">
        <v>3.1002089522564629</v>
      </c>
      <c r="AX110" s="340">
        <v>3.166909144861942</v>
      </c>
      <c r="AY110" s="339">
        <v>3.113708991239581</v>
      </c>
      <c r="AZ110" s="340">
        <v>2.8942083574029591</v>
      </c>
      <c r="BA110" s="332">
        <v>2.8131489743972806</v>
      </c>
      <c r="BB110" s="333">
        <v>4.1734980089649802</v>
      </c>
      <c r="BC110" s="15"/>
      <c r="BD110" s="151"/>
      <c r="BE110" s="151"/>
      <c r="BF110" s="151"/>
      <c r="BG110" s="151"/>
      <c r="BH110" s="151"/>
      <c r="BI110" s="151"/>
      <c r="BJ110" s="266">
        <f t="shared" si="161"/>
        <v>2.9359187450946491</v>
      </c>
      <c r="BK110" s="266">
        <f t="shared" si="162"/>
        <v>3.0030356887894802</v>
      </c>
      <c r="BL110" s="266">
        <f t="shared" si="163"/>
        <v>3.0471955266103525</v>
      </c>
      <c r="BM110" s="266">
        <f t="shared" si="164"/>
        <v>3.1168561909271033</v>
      </c>
      <c r="BN110" s="266">
        <f t="shared" si="165"/>
        <v>3.0257515378553963</v>
      </c>
      <c r="BO110" s="266"/>
      <c r="BP110" s="266">
        <f t="shared" si="166"/>
        <v>3.1507904018687993</v>
      </c>
      <c r="BQ110" s="292">
        <f t="shared" si="167"/>
        <v>2.9359187450946491</v>
      </c>
      <c r="BR110" s="292">
        <f t="shared" si="168"/>
        <v>3.1952077225539575</v>
      </c>
      <c r="BS110" s="292">
        <f t="shared" si="169"/>
        <v>3.1355820034965238</v>
      </c>
      <c r="BT110" s="292">
        <f t="shared" si="170"/>
        <v>3.0166800447932318</v>
      </c>
      <c r="BU110" s="292">
        <f t="shared" si="171"/>
        <v>3.0972832237890477</v>
      </c>
      <c r="BV110" s="292">
        <f t="shared" si="172"/>
        <v>3.1490089623631969</v>
      </c>
      <c r="BW110" s="169"/>
      <c r="BX110" s="148">
        <v>52.264651013333335</v>
      </c>
      <c r="BY110" s="165">
        <v>63.713882897777772</v>
      </c>
      <c r="BZ110" s="165">
        <v>42.494065346666666</v>
      </c>
      <c r="CA110" s="165">
        <v>56.857586902222224</v>
      </c>
      <c r="CB110" s="165">
        <v>72.700374444444449</v>
      </c>
      <c r="CC110" s="165">
        <v>55.249827462222228</v>
      </c>
      <c r="CD110" s="165">
        <v>48.700755346666668</v>
      </c>
      <c r="CE110" s="165">
        <v>69.538672888888883</v>
      </c>
      <c r="CF110" s="165">
        <v>62.080549564444439</v>
      </c>
      <c r="CG110" s="200"/>
      <c r="CH110" s="295"/>
      <c r="CI110" s="295"/>
      <c r="CJ110" s="295"/>
      <c r="CK110" s="295"/>
      <c r="CL110" s="295"/>
      <c r="CM110" s="295"/>
      <c r="CN110" s="177"/>
      <c r="CO110" s="171">
        <f t="shared" si="174"/>
        <v>2027</v>
      </c>
      <c r="CP110" s="173">
        <f t="shared" si="173"/>
        <v>46539</v>
      </c>
      <c r="CQ110" s="272">
        <f t="shared" si="157"/>
        <v>3.1582688577510907</v>
      </c>
      <c r="CR110" s="272">
        <f t="shared" si="158"/>
        <v>3.0166800447932318</v>
      </c>
      <c r="CS110" s="272">
        <f t="shared" si="177"/>
        <v>3.1457209064672225</v>
      </c>
      <c r="CT110" s="272">
        <f t="shared" si="177"/>
        <v>3.1073035374699578</v>
      </c>
      <c r="CU110" s="272">
        <f t="shared" si="177"/>
        <v>3.1457209064672225</v>
      </c>
      <c r="CV110" s="272">
        <f t="shared" si="159"/>
        <v>3.0838461288296033</v>
      </c>
      <c r="CW110" s="272">
        <f t="shared" si="160"/>
        <v>3.1353256351578915</v>
      </c>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39"/>
      <c r="EV110" s="139"/>
      <c r="EW110" s="139"/>
      <c r="EX110" s="139"/>
      <c r="EY110" s="139"/>
      <c r="EZ110" s="139"/>
      <c r="FA110" s="139"/>
      <c r="FB110" s="162"/>
      <c r="FC110" s="162"/>
      <c r="FD110" s="162"/>
      <c r="FE110" s="162"/>
      <c r="FF110" s="162"/>
      <c r="FG110" s="162"/>
      <c r="FH110" s="162"/>
      <c r="FI110" s="139"/>
      <c r="FJ110" s="139"/>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39"/>
      <c r="GH110" s="139"/>
      <c r="GI110" s="162"/>
      <c r="GJ110" s="162"/>
      <c r="GK110" s="162"/>
      <c r="GL110" s="162"/>
      <c r="GM110" s="162"/>
    </row>
    <row r="111" spans="1:195" s="138" customFormat="1" x14ac:dyDescent="0.2">
      <c r="A111" s="162"/>
      <c r="B111" s="193">
        <f t="shared" si="178"/>
        <v>46569</v>
      </c>
      <c r="C111" s="193">
        <f t="shared" si="175"/>
        <v>46599</v>
      </c>
      <c r="D111" s="191">
        <f t="shared" si="176"/>
        <v>46569</v>
      </c>
      <c r="E111" s="325">
        <v>109.117722</v>
      </c>
      <c r="F111" s="329">
        <v>58.970363599999999</v>
      </c>
      <c r="G111" s="327">
        <v>114.435188</v>
      </c>
      <c r="H111" s="328">
        <v>76.091130000000007</v>
      </c>
      <c r="I111" s="325">
        <v>98.161150000000006</v>
      </c>
      <c r="J111" s="329">
        <v>48.469726600000001</v>
      </c>
      <c r="K111" s="327">
        <v>104.998245</v>
      </c>
      <c r="L111" s="328">
        <v>67.386529999999993</v>
      </c>
      <c r="M111" s="325">
        <v>108.56450700000001</v>
      </c>
      <c r="N111" s="329">
        <v>69.17295</v>
      </c>
      <c r="O111" s="337">
        <f>G111+Sheet1!D105</f>
        <v>118.935188</v>
      </c>
      <c r="P111" s="338">
        <f>H111+Sheet1!E105</f>
        <v>77.091130000000007</v>
      </c>
      <c r="Q111" s="325">
        <v>127.940094</v>
      </c>
      <c r="R111" s="329">
        <v>80.15598</v>
      </c>
      <c r="S111" s="4">
        <v>137.79470000000001</v>
      </c>
      <c r="T111" s="5">
        <v>47.118259999999999</v>
      </c>
      <c r="U111" s="2">
        <v>140.29470000000001</v>
      </c>
      <c r="V111" s="3">
        <v>47.118259999999999</v>
      </c>
      <c r="W111" s="4">
        <v>115.2278</v>
      </c>
      <c r="X111" s="5">
        <v>28.210989999999999</v>
      </c>
      <c r="Y111" s="2">
        <v>138.79470000000001</v>
      </c>
      <c r="Z111" s="3">
        <v>47.118259999999999</v>
      </c>
      <c r="AA111" s="327">
        <v>123.282509</v>
      </c>
      <c r="AB111" s="328">
        <v>77.622439999999997</v>
      </c>
      <c r="AC111" s="2">
        <v>136.79470000000001</v>
      </c>
      <c r="AD111" s="73">
        <v>45.618259999999999</v>
      </c>
      <c r="AE111" s="337">
        <f>I111+Sheet1!B105</f>
        <v>102.18004999999999</v>
      </c>
      <c r="AF111" s="341">
        <f>J111+Sheet1!C105</f>
        <v>55.969576599999996</v>
      </c>
      <c r="AG111" s="330">
        <v>3.4999271277712647</v>
      </c>
      <c r="AH111" s="331">
        <v>3.5527562164923401</v>
      </c>
      <c r="AI111" s="330">
        <v>3.1961598676250791</v>
      </c>
      <c r="AJ111" s="331">
        <v>3.222574411985617</v>
      </c>
      <c r="AK111" s="339">
        <v>3.2075745310882717</v>
      </c>
      <c r="AL111" s="340">
        <v>3.3306735536524839</v>
      </c>
      <c r="AM111" s="339">
        <v>3.0200760198714582</v>
      </c>
      <c r="AN111" s="331">
        <v>3.1433307789040037</v>
      </c>
      <c r="AO111" s="332">
        <v>2.9188071518394318</v>
      </c>
      <c r="AP111" s="333">
        <v>2.9716362405605077</v>
      </c>
      <c r="AQ111" s="332">
        <v>2.7603198856762048</v>
      </c>
      <c r="AR111" s="340">
        <v>3.4689724555260053</v>
      </c>
      <c r="AS111" s="339">
        <v>3.2890738839638471</v>
      </c>
      <c r="AT111" s="340">
        <v>3.5189720585171562</v>
      </c>
      <c r="AU111" s="339">
        <v>3.3063737465987848</v>
      </c>
      <c r="AV111" s="340">
        <v>3.2918738617313514</v>
      </c>
      <c r="AW111" s="339">
        <v>3.1447750297313872</v>
      </c>
      <c r="AX111" s="340">
        <v>3.2888738855518826</v>
      </c>
      <c r="AY111" s="339">
        <v>3.2325743325838472</v>
      </c>
      <c r="AZ111" s="340">
        <v>2.9337767051087331</v>
      </c>
      <c r="BA111" s="332">
        <v>2.8527707909380875</v>
      </c>
      <c r="BB111" s="333">
        <v>4.2263270976860552</v>
      </c>
      <c r="BC111" s="15"/>
      <c r="BD111" s="151"/>
      <c r="BE111" s="151"/>
      <c r="BF111" s="151"/>
      <c r="BG111" s="151"/>
      <c r="BH111" s="151"/>
      <c r="BI111" s="151"/>
      <c r="BJ111" s="266">
        <f t="shared" si="161"/>
        <v>2.9761889113115476</v>
      </c>
      <c r="BK111" s="266">
        <f t="shared" si="162"/>
        <v>3.0298824662674129</v>
      </c>
      <c r="BL111" s="266">
        <f t="shared" si="163"/>
        <v>3.088991925200403</v>
      </c>
      <c r="BM111" s="266">
        <f t="shared" si="164"/>
        <v>3.1447204566538041</v>
      </c>
      <c r="BN111" s="266">
        <f t="shared" si="165"/>
        <v>3.059945939858292</v>
      </c>
      <c r="BO111" s="266"/>
      <c r="BP111" s="266">
        <f t="shared" si="166"/>
        <v>3.2713069278978173</v>
      </c>
      <c r="BQ111" s="292">
        <f t="shared" si="167"/>
        <v>2.9761889113115476</v>
      </c>
      <c r="BR111" s="292">
        <f t="shared" si="168"/>
        <v>3.2496369253326578</v>
      </c>
      <c r="BS111" s="292">
        <f t="shared" si="169"/>
        <v>3.2560986941987951</v>
      </c>
      <c r="BT111" s="292">
        <f t="shared" si="170"/>
        <v>3.0556917995297179</v>
      </c>
      <c r="BU111" s="292">
        <f t="shared" si="171"/>
        <v>3.2163902956401085</v>
      </c>
      <c r="BV111" s="292">
        <f t="shared" si="172"/>
        <v>3.2678744119856171</v>
      </c>
      <c r="BW111" s="169"/>
      <c r="BX111" s="148">
        <v>87.009746791397845</v>
      </c>
      <c r="BY111" s="165">
        <v>97.530818344086029</v>
      </c>
      <c r="BZ111" s="165">
        <v>76.254178393548401</v>
      </c>
      <c r="CA111" s="165">
        <v>91.19833670967742</v>
      </c>
      <c r="CB111" s="165">
        <v>106.87397922580645</v>
      </c>
      <c r="CC111" s="165">
        <v>88.416736236559132</v>
      </c>
      <c r="CD111" s="165">
        <v>81.807690759139788</v>
      </c>
      <c r="CE111" s="165">
        <v>103.15280116129033</v>
      </c>
      <c r="CF111" s="165">
        <v>100.48780759139785</v>
      </c>
      <c r="CG111" s="200"/>
      <c r="CH111" s="295"/>
      <c r="CI111" s="295"/>
      <c r="CJ111" s="295"/>
      <c r="CK111" s="295"/>
      <c r="CL111" s="295"/>
      <c r="CM111" s="295"/>
      <c r="CN111" s="177"/>
      <c r="CO111" s="171">
        <f t="shared" si="174"/>
        <v>2027</v>
      </c>
      <c r="CP111" s="173">
        <f t="shared" si="173"/>
        <v>46569</v>
      </c>
      <c r="CQ111" s="272">
        <f t="shared" si="157"/>
        <v>3.2935476878265688</v>
      </c>
      <c r="CR111" s="272">
        <f t="shared" si="158"/>
        <v>3.0556917995297179</v>
      </c>
      <c r="CS111" s="272">
        <f t="shared" si="177"/>
        <v>3.2662375971694941</v>
      </c>
      <c r="CT111" s="272">
        <f t="shared" si="177"/>
        <v>3.2264106093210181</v>
      </c>
      <c r="CU111" s="272">
        <f t="shared" si="177"/>
        <v>3.2662375971694941</v>
      </c>
      <c r="CV111" s="272">
        <f t="shared" si="159"/>
        <v>3.1235651151400612</v>
      </c>
      <c r="CW111" s="272">
        <f t="shared" si="160"/>
        <v>3.2547164041639385</v>
      </c>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39"/>
      <c r="EV111" s="139"/>
      <c r="EW111" s="139"/>
      <c r="EX111" s="139"/>
      <c r="EY111" s="139"/>
      <c r="EZ111" s="139"/>
      <c r="FA111" s="139"/>
      <c r="FB111" s="162"/>
      <c r="FC111" s="162"/>
      <c r="FD111" s="162"/>
      <c r="FE111" s="162"/>
      <c r="FF111" s="162"/>
      <c r="FG111" s="162"/>
      <c r="FH111" s="162"/>
      <c r="FI111" s="139"/>
      <c r="FJ111" s="139"/>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39"/>
      <c r="GH111" s="139"/>
      <c r="GI111" s="162"/>
      <c r="GJ111" s="162"/>
      <c r="GK111" s="162"/>
      <c r="GL111" s="162"/>
      <c r="GM111" s="162"/>
    </row>
    <row r="112" spans="1:195" s="138" customFormat="1" x14ac:dyDescent="0.2">
      <c r="A112" s="162"/>
      <c r="B112" s="193">
        <f t="shared" si="178"/>
        <v>46600</v>
      </c>
      <c r="C112" s="193">
        <f t="shared" si="175"/>
        <v>46630</v>
      </c>
      <c r="D112" s="191">
        <f t="shared" si="176"/>
        <v>46600</v>
      </c>
      <c r="E112" s="325">
        <v>132.387878</v>
      </c>
      <c r="F112" s="329">
        <v>64.766630000000006</v>
      </c>
      <c r="G112" s="327">
        <v>131.38919100000001</v>
      </c>
      <c r="H112" s="328">
        <v>80.116320000000002</v>
      </c>
      <c r="I112" s="325">
        <v>121.268089</v>
      </c>
      <c r="J112" s="329">
        <v>54.241770000000002</v>
      </c>
      <c r="K112" s="327">
        <v>123.076965</v>
      </c>
      <c r="L112" s="328">
        <v>71.307230000000004</v>
      </c>
      <c r="M112" s="325">
        <v>127.4504</v>
      </c>
      <c r="N112" s="329">
        <v>73.17801</v>
      </c>
      <c r="O112" s="337">
        <f>G112+Sheet1!D106</f>
        <v>135.38919100000001</v>
      </c>
      <c r="P112" s="338">
        <f>H112+Sheet1!E106</f>
        <v>80.616320000000002</v>
      </c>
      <c r="Q112" s="325">
        <v>138.83204699999999</v>
      </c>
      <c r="R112" s="329">
        <v>83.49709</v>
      </c>
      <c r="S112" s="4">
        <v>159.2071</v>
      </c>
      <c r="T112" s="5">
        <v>53.503500000000003</v>
      </c>
      <c r="U112" s="2">
        <v>161.2071</v>
      </c>
      <c r="V112" s="3">
        <v>54.003500000000003</v>
      </c>
      <c r="W112" s="4">
        <v>147.94399999999999</v>
      </c>
      <c r="X112" s="5">
        <v>38.566180000000003</v>
      </c>
      <c r="Y112" s="2">
        <v>159.2071</v>
      </c>
      <c r="Z112" s="3">
        <v>54.503500000000003</v>
      </c>
      <c r="AA112" s="327">
        <v>134.99095199999999</v>
      </c>
      <c r="AB112" s="328">
        <v>80.862045300000005</v>
      </c>
      <c r="AC112" s="2">
        <v>158.2071</v>
      </c>
      <c r="AD112" s="73">
        <v>53.003500000000003</v>
      </c>
      <c r="AE112" s="337">
        <f>I112+Sheet1!B106</f>
        <v>124.137039</v>
      </c>
      <c r="AF112" s="341">
        <f>J112+Sheet1!C106</f>
        <v>60.865119999999997</v>
      </c>
      <c r="AG112" s="330">
        <v>3.5659634886726095</v>
      </c>
      <c r="AH112" s="331">
        <v>3.6980362104752982</v>
      </c>
      <c r="AI112" s="330">
        <v>3.3546471337883066</v>
      </c>
      <c r="AJ112" s="331">
        <v>3.3414398616080372</v>
      </c>
      <c r="AK112" s="339">
        <v>3.326439682663846</v>
      </c>
      <c r="AL112" s="340">
        <v>3.449841154778059</v>
      </c>
      <c r="AM112" s="339">
        <v>3.136437416037424</v>
      </c>
      <c r="AN112" s="331">
        <v>3.2357816841658864</v>
      </c>
      <c r="AO112" s="332">
        <v>3.0640871458223899</v>
      </c>
      <c r="AP112" s="333">
        <v>2.9980507849210456</v>
      </c>
      <c r="AQ112" s="332">
        <v>2.7735271578564737</v>
      </c>
      <c r="AR112" s="340">
        <v>3.5883428070294245</v>
      </c>
      <c r="AS112" s="339">
        <v>3.4081406573132078</v>
      </c>
      <c r="AT112" s="340">
        <v>3.6383434035100621</v>
      </c>
      <c r="AU112" s="339">
        <v>3.4255408648884691</v>
      </c>
      <c r="AV112" s="340">
        <v>3.4109406907161226</v>
      </c>
      <c r="AW112" s="339">
        <v>3.1732378550471729</v>
      </c>
      <c r="AX112" s="340">
        <v>3.4080406561202459</v>
      </c>
      <c r="AY112" s="339">
        <v>3.3514399809041646</v>
      </c>
      <c r="AZ112" s="340">
        <v>3.0791367324706131</v>
      </c>
      <c r="BA112" s="332">
        <v>2.9452216961999698</v>
      </c>
      <c r="BB112" s="333">
        <v>4.3187780029479379</v>
      </c>
      <c r="BC112" s="15"/>
      <c r="BD112" s="151"/>
      <c r="BE112" s="151"/>
      <c r="BF112" s="151"/>
      <c r="BG112" s="151"/>
      <c r="BH112" s="151"/>
      <c r="BI112" s="151"/>
      <c r="BJ112" s="266">
        <f t="shared" si="161"/>
        <v>3.1238461874401766</v>
      </c>
      <c r="BK112" s="266">
        <f t="shared" si="162"/>
        <v>3.0567292437453455</v>
      </c>
      <c r="BL112" s="266">
        <f t="shared" si="163"/>
        <v>3.2422453866972556</v>
      </c>
      <c r="BM112" s="266">
        <f t="shared" si="164"/>
        <v>3.1725847223805044</v>
      </c>
      <c r="BN112" s="266">
        <f t="shared" si="165"/>
        <v>3.1488513850658206</v>
      </c>
      <c r="BO112" s="266"/>
      <c r="BP112" s="266">
        <f t="shared" si="166"/>
        <v>3.3918234539268348</v>
      </c>
      <c r="BQ112" s="292">
        <f t="shared" si="167"/>
        <v>3.1238461874401766</v>
      </c>
      <c r="BR112" s="292">
        <f t="shared" si="168"/>
        <v>3.3448880301953836</v>
      </c>
      <c r="BS112" s="292">
        <f t="shared" si="169"/>
        <v>3.3766149180410081</v>
      </c>
      <c r="BT112" s="292">
        <f t="shared" si="170"/>
        <v>3.1724853317649542</v>
      </c>
      <c r="BU112" s="292">
        <f t="shared" si="171"/>
        <v>3.3354969060917208</v>
      </c>
      <c r="BV112" s="292">
        <f t="shared" si="172"/>
        <v>3.3867398616080373</v>
      </c>
      <c r="BW112" s="169"/>
      <c r="BX112" s="148">
        <v>102.57636006451614</v>
      </c>
      <c r="BY112" s="165">
        <v>108.78502206451614</v>
      </c>
      <c r="BZ112" s="165">
        <v>91.718851591397851</v>
      </c>
      <c r="CA112" s="165">
        <v>103.52386247311827</v>
      </c>
      <c r="CB112" s="165">
        <v>114.43706595698923</v>
      </c>
      <c r="CC112" s="165">
        <v>100.25374849462366</v>
      </c>
      <c r="CD112" s="165">
        <v>96.242967182795695</v>
      </c>
      <c r="CE112" s="165">
        <v>111.12767055161289</v>
      </c>
      <c r="CF112" s="165">
        <v>111.24201131182797</v>
      </c>
      <c r="CG112" s="200"/>
      <c r="CH112" s="295"/>
      <c r="CI112" s="295"/>
      <c r="CJ112" s="295"/>
      <c r="CK112" s="295"/>
      <c r="CL112" s="295"/>
      <c r="CM112" s="295"/>
      <c r="CN112" s="177"/>
      <c r="CO112" s="171">
        <f t="shared" si="174"/>
        <v>2027</v>
      </c>
      <c r="CP112" s="173">
        <f t="shared" si="173"/>
        <v>46600</v>
      </c>
      <c r="CQ112" s="272">
        <f t="shared" si="157"/>
        <v>3.4558822839171426</v>
      </c>
      <c r="CR112" s="272">
        <f t="shared" si="158"/>
        <v>3.1724853317649542</v>
      </c>
      <c r="CS112" s="272">
        <f t="shared" si="177"/>
        <v>3.3867538210117067</v>
      </c>
      <c r="CT112" s="272">
        <f t="shared" si="177"/>
        <v>3.3455172197726304</v>
      </c>
      <c r="CU112" s="272">
        <f t="shared" si="177"/>
        <v>3.3867538210117067</v>
      </c>
      <c r="CV112" s="272">
        <f t="shared" si="159"/>
        <v>3.2424759598158763</v>
      </c>
      <c r="CW112" s="272">
        <f t="shared" si="160"/>
        <v>3.374107173169985</v>
      </c>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39"/>
      <c r="EV112" s="139"/>
      <c r="EW112" s="139"/>
      <c r="EX112" s="139"/>
      <c r="EY112" s="139"/>
      <c r="EZ112" s="139"/>
      <c r="FA112" s="139"/>
      <c r="FB112" s="162"/>
      <c r="FC112" s="162"/>
      <c r="FD112" s="162"/>
      <c r="FE112" s="162"/>
      <c r="FF112" s="162"/>
      <c r="FG112" s="162"/>
      <c r="FH112" s="162"/>
      <c r="FI112" s="139"/>
      <c r="FJ112" s="139"/>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39"/>
      <c r="GH112" s="139"/>
      <c r="GI112" s="162"/>
      <c r="GJ112" s="162"/>
      <c r="GK112" s="162"/>
      <c r="GL112" s="162"/>
      <c r="GM112" s="162"/>
    </row>
    <row r="113" spans="1:195" s="138" customFormat="1" x14ac:dyDescent="0.2">
      <c r="A113" s="162"/>
      <c r="B113" s="193">
        <f t="shared" si="178"/>
        <v>46631</v>
      </c>
      <c r="C113" s="193">
        <f t="shared" si="175"/>
        <v>46660</v>
      </c>
      <c r="D113" s="191">
        <f t="shared" si="176"/>
        <v>46631</v>
      </c>
      <c r="E113" s="325">
        <v>86.606279999999998</v>
      </c>
      <c r="F113" s="329">
        <v>65.913619999999995</v>
      </c>
      <c r="G113" s="327">
        <v>93.324539999999999</v>
      </c>
      <c r="H113" s="328">
        <v>80.061769999999996</v>
      </c>
      <c r="I113" s="325">
        <v>74.979489999999998</v>
      </c>
      <c r="J113" s="329">
        <v>54.840229999999998</v>
      </c>
      <c r="K113" s="327">
        <v>93.7136</v>
      </c>
      <c r="L113" s="328">
        <v>77.365269999999995</v>
      </c>
      <c r="M113" s="325">
        <v>86.96</v>
      </c>
      <c r="N113" s="329">
        <v>73.168430000000001</v>
      </c>
      <c r="O113" s="337">
        <f>G113+Sheet1!D107</f>
        <v>95.324539999999999</v>
      </c>
      <c r="P113" s="338">
        <f>H113+Sheet1!E107</f>
        <v>78.061769999999996</v>
      </c>
      <c r="Q113" s="325">
        <v>90.49718</v>
      </c>
      <c r="R113" s="329">
        <v>73.770399999999995</v>
      </c>
      <c r="S113" s="4">
        <v>56.83155</v>
      </c>
      <c r="T113" s="5">
        <v>41.73395</v>
      </c>
      <c r="U113" s="2">
        <v>61.83155</v>
      </c>
      <c r="V113" s="3">
        <v>42.73395</v>
      </c>
      <c r="W113" s="4">
        <v>43.104799999999997</v>
      </c>
      <c r="X113" s="5">
        <v>27.53959</v>
      </c>
      <c r="Y113" s="2">
        <v>61.33155</v>
      </c>
      <c r="Z113" s="3">
        <v>44.73395</v>
      </c>
      <c r="AA113" s="327">
        <v>89.485569999999996</v>
      </c>
      <c r="AB113" s="328">
        <v>75.777739999999994</v>
      </c>
      <c r="AC113" s="2">
        <v>59.83155</v>
      </c>
      <c r="AD113" s="73">
        <v>41.23395</v>
      </c>
      <c r="AE113" s="337">
        <f>I113+Sheet1!B107</f>
        <v>78.553939999999997</v>
      </c>
      <c r="AF113" s="341">
        <f>J113+Sheet1!C107</f>
        <v>61.066879999999998</v>
      </c>
      <c r="AG113" s="330">
        <v>3.5263416721318022</v>
      </c>
      <c r="AH113" s="331">
        <v>3.6452071217542223</v>
      </c>
      <c r="AI113" s="330">
        <v>3.3150253172474993</v>
      </c>
      <c r="AJ113" s="331">
        <v>3.3546471337883066</v>
      </c>
      <c r="AK113" s="339">
        <v>3.3396469230308914</v>
      </c>
      <c r="AL113" s="340">
        <v>3.4626486512416954</v>
      </c>
      <c r="AM113" s="339">
        <v>3.1671444993206181</v>
      </c>
      <c r="AN113" s="331">
        <v>3.3414398616080372</v>
      </c>
      <c r="AO113" s="332">
        <v>3.1433307789040037</v>
      </c>
      <c r="AP113" s="333">
        <v>2.865978063118356</v>
      </c>
      <c r="AQ113" s="332">
        <v>2.6018326195129777</v>
      </c>
      <c r="AR113" s="340">
        <v>3.6006505902099137</v>
      </c>
      <c r="AS113" s="339">
        <v>3.4210480667411307</v>
      </c>
      <c r="AT113" s="340">
        <v>3.6506512927346302</v>
      </c>
      <c r="AU113" s="339">
        <v>3.4381483070045835</v>
      </c>
      <c r="AV113" s="340">
        <v>3.4239481074875644</v>
      </c>
      <c r="AW113" s="339">
        <v>3.0410427275532821</v>
      </c>
      <c r="AX113" s="340">
        <v>3.4208480639310315</v>
      </c>
      <c r="AY113" s="339">
        <v>3.3646472742932496</v>
      </c>
      <c r="AZ113" s="340">
        <v>3.1583443756762679</v>
      </c>
      <c r="BA113" s="332">
        <v>2.8791853352986254</v>
      </c>
      <c r="BB113" s="333">
        <v>4.4244361803900896</v>
      </c>
      <c r="BC113" s="15"/>
      <c r="BD113" s="151"/>
      <c r="BE113" s="151"/>
      <c r="BF113" s="151"/>
      <c r="BG113" s="151"/>
      <c r="BH113" s="151"/>
      <c r="BI113" s="151"/>
      <c r="BJ113" s="266">
        <f t="shared" si="161"/>
        <v>3.2043865198739745</v>
      </c>
      <c r="BK113" s="266">
        <f t="shared" si="162"/>
        <v>2.9224953563556824</v>
      </c>
      <c r="BL113" s="266">
        <f t="shared" si="163"/>
        <v>3.325838183877357</v>
      </c>
      <c r="BM113" s="266">
        <f t="shared" si="164"/>
        <v>3.0332633937470019</v>
      </c>
      <c r="BN113" s="266">
        <f t="shared" si="165"/>
        <v>3.1214958634635037</v>
      </c>
      <c r="BO113" s="266"/>
      <c r="BP113" s="266">
        <f t="shared" si="166"/>
        <v>3.4052141790411707</v>
      </c>
      <c r="BQ113" s="292">
        <f t="shared" si="167"/>
        <v>3.2043865198739745</v>
      </c>
      <c r="BR113" s="292">
        <f t="shared" si="168"/>
        <v>3.453746435752783</v>
      </c>
      <c r="BS113" s="292">
        <f t="shared" si="169"/>
        <v>3.3900056109002246</v>
      </c>
      <c r="BT113" s="292">
        <f t="shared" si="170"/>
        <v>3.2033064531974484</v>
      </c>
      <c r="BU113" s="292">
        <f t="shared" si="171"/>
        <v>3.3487309752254175</v>
      </c>
      <c r="BV113" s="292">
        <f t="shared" si="172"/>
        <v>3.3999471337883067</v>
      </c>
      <c r="BW113" s="169"/>
      <c r="BX113" s="148">
        <v>77.409542222222214</v>
      </c>
      <c r="BY113" s="165">
        <v>87.429975555555544</v>
      </c>
      <c r="BZ113" s="165">
        <v>66.028707777777782</v>
      </c>
      <c r="CA113" s="165">
        <v>80.83041333333334</v>
      </c>
      <c r="CB113" s="165">
        <v>83.06305555555555</v>
      </c>
      <c r="CC113" s="165">
        <v>86.447675555555548</v>
      </c>
      <c r="CD113" s="165">
        <v>70.781913333333335</v>
      </c>
      <c r="CE113" s="165">
        <v>83.393201111111111</v>
      </c>
      <c r="CF113" s="165">
        <v>87.652197777777772</v>
      </c>
      <c r="CG113" s="200"/>
      <c r="CH113" s="295"/>
      <c r="CI113" s="295"/>
      <c r="CJ113" s="295"/>
      <c r="CK113" s="295"/>
      <c r="CL113" s="295"/>
      <c r="CM113" s="295"/>
      <c r="CN113" s="177"/>
      <c r="CO113" s="171">
        <f t="shared" si="174"/>
        <v>2027</v>
      </c>
      <c r="CP113" s="173">
        <f t="shared" si="173"/>
        <v>46631</v>
      </c>
      <c r="CQ113" s="272">
        <f t="shared" si="157"/>
        <v>3.4152986348944987</v>
      </c>
      <c r="CR113" s="272">
        <f t="shared" si="158"/>
        <v>3.2033064531974484</v>
      </c>
      <c r="CS113" s="272">
        <f t="shared" si="177"/>
        <v>3.4001445138709232</v>
      </c>
      <c r="CT113" s="272">
        <f t="shared" si="177"/>
        <v>3.3587512889063271</v>
      </c>
      <c r="CU113" s="272">
        <f t="shared" si="177"/>
        <v>3.4001445138709232</v>
      </c>
      <c r="CV113" s="272">
        <f t="shared" si="159"/>
        <v>3.2738558274613903</v>
      </c>
      <c r="CW113" s="272">
        <f t="shared" si="160"/>
        <v>3.3873728141706576</v>
      </c>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39"/>
      <c r="EV113" s="139"/>
      <c r="EW113" s="139"/>
      <c r="EX113" s="139"/>
      <c r="EY113" s="139"/>
      <c r="EZ113" s="139"/>
      <c r="FA113" s="139"/>
      <c r="FB113" s="162"/>
      <c r="FC113" s="162"/>
      <c r="FD113" s="162"/>
      <c r="FE113" s="162"/>
      <c r="FF113" s="162"/>
      <c r="FG113" s="162"/>
      <c r="FH113" s="162"/>
      <c r="FI113" s="139"/>
      <c r="FJ113" s="139"/>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39"/>
      <c r="GH113" s="139"/>
      <c r="GI113" s="162"/>
      <c r="GJ113" s="162"/>
      <c r="GK113" s="162"/>
      <c r="GL113" s="162"/>
      <c r="GM113" s="162"/>
    </row>
    <row r="114" spans="1:195" s="138" customFormat="1" x14ac:dyDescent="0.2">
      <c r="A114" s="162"/>
      <c r="B114" s="193">
        <f t="shared" si="178"/>
        <v>46661</v>
      </c>
      <c r="C114" s="193">
        <f t="shared" si="175"/>
        <v>46691</v>
      </c>
      <c r="D114" s="191">
        <f t="shared" si="176"/>
        <v>46661</v>
      </c>
      <c r="E114" s="325">
        <v>94.19032</v>
      </c>
      <c r="F114" s="329">
        <v>74.229020000000006</v>
      </c>
      <c r="G114" s="327">
        <v>83.770899999999997</v>
      </c>
      <c r="H114" s="328">
        <v>77.070650000000001</v>
      </c>
      <c r="I114" s="325">
        <v>83.776679999999999</v>
      </c>
      <c r="J114" s="329">
        <v>63.327219999999997</v>
      </c>
      <c r="K114" s="327">
        <v>86.859369999999998</v>
      </c>
      <c r="L114" s="328">
        <v>77.709450000000004</v>
      </c>
      <c r="M114" s="325">
        <v>84.384209999999996</v>
      </c>
      <c r="N114" s="329">
        <v>75.7253647</v>
      </c>
      <c r="O114" s="337">
        <f>G114+Sheet1!D108</f>
        <v>82.020899999999997</v>
      </c>
      <c r="P114" s="338">
        <f>H114+Sheet1!E108</f>
        <v>75.070650000000001</v>
      </c>
      <c r="Q114" s="325">
        <v>75.397316000000004</v>
      </c>
      <c r="R114" s="329">
        <v>67.892234799999997</v>
      </c>
      <c r="S114" s="4">
        <v>39.019370000000002</v>
      </c>
      <c r="T114" s="5">
        <v>34.058100000000003</v>
      </c>
      <c r="U114" s="2">
        <v>39.519370000000002</v>
      </c>
      <c r="V114" s="3">
        <v>35.808100000000003</v>
      </c>
      <c r="W114" s="4">
        <v>44.654249999999998</v>
      </c>
      <c r="X114" s="5">
        <v>32.992080000000001</v>
      </c>
      <c r="Y114" s="2">
        <v>42.019370000000002</v>
      </c>
      <c r="Z114" s="3">
        <v>37.558100000000003</v>
      </c>
      <c r="AA114" s="327">
        <v>76.037499999999994</v>
      </c>
      <c r="AB114" s="328">
        <v>71.017480000000006</v>
      </c>
      <c r="AC114" s="2">
        <v>41.019370000000002</v>
      </c>
      <c r="AD114" s="73">
        <v>35.558100000000003</v>
      </c>
      <c r="AE114" s="337">
        <f>I114+Sheet1!B108</f>
        <v>88.989579999999989</v>
      </c>
      <c r="AF114" s="341">
        <f>J114+Sheet1!C108</f>
        <v>66.915319999999994</v>
      </c>
      <c r="AG114" s="330">
        <v>3.5527562164923401</v>
      </c>
      <c r="AH114" s="331">
        <v>3.5659634886726095</v>
      </c>
      <c r="AI114" s="330">
        <v>3.2886107728869622</v>
      </c>
      <c r="AJ114" s="331">
        <v>3.3282325894277687</v>
      </c>
      <c r="AK114" s="339">
        <v>3.3132324425491508</v>
      </c>
      <c r="AL114" s="340">
        <v>3.434933634224338</v>
      </c>
      <c r="AM114" s="339">
        <v>3.2182315123179031</v>
      </c>
      <c r="AN114" s="331">
        <v>3.3414398616080372</v>
      </c>
      <c r="AO114" s="332">
        <v>3.1697453232645416</v>
      </c>
      <c r="AP114" s="333">
        <v>3.3018180450672308</v>
      </c>
      <c r="AQ114" s="332">
        <v>2.6150398916932467</v>
      </c>
      <c r="AR114" s="340">
        <v>3.5715349717989535</v>
      </c>
      <c r="AS114" s="339">
        <v>3.3933332268809706</v>
      </c>
      <c r="AT114" s="340">
        <v>3.6215354613943465</v>
      </c>
      <c r="AU114" s="339">
        <v>3.409833388447451</v>
      </c>
      <c r="AV114" s="340">
        <v>3.3966332591942665</v>
      </c>
      <c r="AW114" s="339">
        <v>3.4738340151295546</v>
      </c>
      <c r="AX114" s="340">
        <v>3.3932332259017803</v>
      </c>
      <c r="AY114" s="339">
        <v>3.3382326873468475</v>
      </c>
      <c r="AZ114" s="340">
        <v>3.1847311842889896</v>
      </c>
      <c r="BA114" s="332">
        <v>2.8923926074788939</v>
      </c>
      <c r="BB114" s="333">
        <v>4.4376434525703576</v>
      </c>
      <c r="BC114" s="15"/>
      <c r="BD114" s="151"/>
      <c r="BE114" s="151"/>
      <c r="BF114" s="151"/>
      <c r="BG114" s="151"/>
      <c r="BH114" s="151"/>
      <c r="BI114" s="151"/>
      <c r="BJ114" s="266">
        <f t="shared" si="161"/>
        <v>3.2312332973519071</v>
      </c>
      <c r="BK114" s="266">
        <f t="shared" si="162"/>
        <v>3.3654671847415698</v>
      </c>
      <c r="BL114" s="266">
        <f t="shared" si="163"/>
        <v>3.3537024496040577</v>
      </c>
      <c r="BM114" s="266">
        <f t="shared" si="164"/>
        <v>3.4930237782375597</v>
      </c>
      <c r="BN114" s="266">
        <f t="shared" si="165"/>
        <v>3.3608566774837731</v>
      </c>
      <c r="BO114" s="266"/>
      <c r="BP114" s="266">
        <f t="shared" si="166"/>
        <v>3.3784327288124998</v>
      </c>
      <c r="BQ114" s="292">
        <f t="shared" si="167"/>
        <v>3.2312332973519071</v>
      </c>
      <c r="BR114" s="292">
        <f t="shared" si="168"/>
        <v>3.453746435752783</v>
      </c>
      <c r="BS114" s="292">
        <f t="shared" si="169"/>
        <v>3.3632242254376465</v>
      </c>
      <c r="BT114" s="292">
        <f t="shared" si="170"/>
        <v>3.2545831901213518</v>
      </c>
      <c r="BU114" s="292">
        <f t="shared" si="171"/>
        <v>3.3222628372108867</v>
      </c>
      <c r="BV114" s="292">
        <f t="shared" si="172"/>
        <v>3.3735325894277688</v>
      </c>
      <c r="BW114" s="169"/>
      <c r="BX114" s="148">
        <v>85.390176989247308</v>
      </c>
      <c r="BY114" s="165">
        <v>80.817026344086017</v>
      </c>
      <c r="BZ114" s="165">
        <v>74.761326666666662</v>
      </c>
      <c r="CA114" s="165">
        <v>80.566869598924725</v>
      </c>
      <c r="CB114" s="165">
        <v>72.088624288172042</v>
      </c>
      <c r="CC114" s="165">
        <v>82.825534301075265</v>
      </c>
      <c r="CD114" s="165">
        <v>79.257916989247292</v>
      </c>
      <c r="CE114" s="165">
        <v>73.824372903225807</v>
      </c>
      <c r="CF114" s="165">
        <v>78.956811290322577</v>
      </c>
      <c r="CG114" s="200"/>
      <c r="CH114" s="295"/>
      <c r="CI114" s="295"/>
      <c r="CJ114" s="295"/>
      <c r="CK114" s="295"/>
      <c r="CL114" s="295"/>
      <c r="CM114" s="295"/>
      <c r="CN114" s="177"/>
      <c r="CO114" s="171">
        <f t="shared" si="174"/>
        <v>2027</v>
      </c>
      <c r="CP114" s="173">
        <f t="shared" si="173"/>
        <v>46661</v>
      </c>
      <c r="CQ114" s="272">
        <f t="shared" si="157"/>
        <v>3.388242868879404</v>
      </c>
      <c r="CR114" s="272">
        <f t="shared" si="158"/>
        <v>3.2545831901213518</v>
      </c>
      <c r="CS114" s="272">
        <f t="shared" si="177"/>
        <v>3.3733631284083456</v>
      </c>
      <c r="CT114" s="272">
        <f t="shared" si="177"/>
        <v>3.3322831508917967</v>
      </c>
      <c r="CU114" s="272">
        <f t="shared" si="177"/>
        <v>3.3733631284083456</v>
      </c>
      <c r="CV114" s="272">
        <f t="shared" si="159"/>
        <v>3.3260621438827491</v>
      </c>
      <c r="CW114" s="272">
        <f t="shared" si="160"/>
        <v>3.3608415321693137</v>
      </c>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39"/>
      <c r="EV114" s="139"/>
      <c r="EW114" s="139"/>
      <c r="EX114" s="139"/>
      <c r="EY114" s="139"/>
      <c r="EZ114" s="139"/>
      <c r="FA114" s="139"/>
      <c r="FB114" s="162"/>
      <c r="FC114" s="162"/>
      <c r="FD114" s="162"/>
      <c r="FE114" s="162"/>
      <c r="FF114" s="162"/>
      <c r="FG114" s="162"/>
      <c r="FH114" s="162"/>
      <c r="FI114" s="139"/>
      <c r="FJ114" s="139"/>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39"/>
      <c r="GH114" s="139"/>
      <c r="GI114" s="162"/>
      <c r="GJ114" s="162"/>
      <c r="GK114" s="162"/>
      <c r="GL114" s="162"/>
      <c r="GM114" s="162"/>
    </row>
    <row r="115" spans="1:195" s="138" customFormat="1" x14ac:dyDescent="0.2">
      <c r="A115" s="162"/>
      <c r="B115" s="193">
        <f t="shared" si="178"/>
        <v>46692</v>
      </c>
      <c r="C115" s="193">
        <f t="shared" si="175"/>
        <v>46721</v>
      </c>
      <c r="D115" s="191">
        <f t="shared" si="176"/>
        <v>46692</v>
      </c>
      <c r="E115" s="325">
        <v>91.994619999999998</v>
      </c>
      <c r="F115" s="329">
        <v>73.398674</v>
      </c>
      <c r="G115" s="327">
        <v>81.268109999999993</v>
      </c>
      <c r="H115" s="328">
        <v>78.649444599999995</v>
      </c>
      <c r="I115" s="325">
        <v>81.017849999999996</v>
      </c>
      <c r="J115" s="329">
        <v>62.353180000000002</v>
      </c>
      <c r="K115" s="327">
        <v>87.388220000000004</v>
      </c>
      <c r="L115" s="328">
        <v>81.234899999999996</v>
      </c>
      <c r="M115" s="325">
        <v>83.599464400000002</v>
      </c>
      <c r="N115" s="329">
        <v>79.704574600000001</v>
      </c>
      <c r="O115" s="337">
        <f>G115+Sheet1!D109</f>
        <v>79.268109999999993</v>
      </c>
      <c r="P115" s="338">
        <f>H115+Sheet1!E109</f>
        <v>76.649444599999995</v>
      </c>
      <c r="Q115" s="325">
        <v>73.472089999999994</v>
      </c>
      <c r="R115" s="329">
        <v>70.396194499999993</v>
      </c>
      <c r="S115" s="4">
        <v>39.569659999999999</v>
      </c>
      <c r="T115" s="5">
        <v>33.426650000000002</v>
      </c>
      <c r="U115" s="2">
        <v>40.319659999999999</v>
      </c>
      <c r="V115" s="3">
        <v>36.176650000000002</v>
      </c>
      <c r="W115" s="4">
        <v>43.994599999999998</v>
      </c>
      <c r="X115" s="5">
        <v>34.564210000000003</v>
      </c>
      <c r="Y115" s="2">
        <v>40.069659999999999</v>
      </c>
      <c r="Z115" s="3">
        <v>37.926650000000002</v>
      </c>
      <c r="AA115" s="327">
        <v>75.523499999999999</v>
      </c>
      <c r="AB115" s="328">
        <v>74.073005699999996</v>
      </c>
      <c r="AC115" s="2">
        <v>40.069659999999999</v>
      </c>
      <c r="AD115" s="73">
        <v>36.426650000000002</v>
      </c>
      <c r="AE115" s="337">
        <f>I115+Sheet1!B109</f>
        <v>84.759500000000003</v>
      </c>
      <c r="AF115" s="341">
        <f>J115+Sheet1!C109</f>
        <v>65.160129999999995</v>
      </c>
      <c r="AG115" s="330">
        <v>3.8169016600977188</v>
      </c>
      <c r="AH115" s="331">
        <v>4.0150107428017527</v>
      </c>
      <c r="AI115" s="330">
        <v>3.6452071217542223</v>
      </c>
      <c r="AJ115" s="331">
        <v>3.6980362104752982</v>
      </c>
      <c r="AK115" s="339">
        <v>3.6830360635966799</v>
      </c>
      <c r="AL115" s="340">
        <v>3.8116373228360323</v>
      </c>
      <c r="AM115" s="339">
        <v>3.3730330281052412</v>
      </c>
      <c r="AN115" s="331">
        <v>3.8697307488187946</v>
      </c>
      <c r="AO115" s="332">
        <v>3.7376580270161055</v>
      </c>
      <c r="AP115" s="333">
        <v>3.7904871157371809</v>
      </c>
      <c r="AQ115" s="332">
        <v>2.9584289683802392</v>
      </c>
      <c r="AR115" s="340">
        <v>3.955938735808338</v>
      </c>
      <c r="AS115" s="339">
        <v>3.7696369115759016</v>
      </c>
      <c r="AT115" s="340">
        <v>4.00593922540373</v>
      </c>
      <c r="AU115" s="339">
        <v>3.7896371074140593</v>
      </c>
      <c r="AV115" s="340">
        <v>3.7709369243053814</v>
      </c>
      <c r="AW115" s="339">
        <v>4.0184393478025795</v>
      </c>
      <c r="AX115" s="340">
        <v>3.7694369096175198</v>
      </c>
      <c r="AY115" s="339">
        <v>3.7080363083943775</v>
      </c>
      <c r="AZ115" s="340">
        <v>3.7527367460926588</v>
      </c>
      <c r="BA115" s="332">
        <v>3.4206834946896509</v>
      </c>
      <c r="BB115" s="333">
        <v>4.9527270676008461</v>
      </c>
      <c r="BC115" s="15"/>
      <c r="BD115" s="151"/>
      <c r="BE115" s="151"/>
      <c r="BF115" s="151"/>
      <c r="BG115" s="151"/>
      <c r="BH115" s="151"/>
      <c r="BI115" s="151"/>
      <c r="BJ115" s="266">
        <f t="shared" si="161"/>
        <v>3.8084390131274573</v>
      </c>
      <c r="BK115" s="266">
        <f t="shared" si="162"/>
        <v>3.8621325680833225</v>
      </c>
      <c r="BL115" s="266">
        <f t="shared" si="163"/>
        <v>3.9527841627281184</v>
      </c>
      <c r="BM115" s="266">
        <f t="shared" si="164"/>
        <v>4.008512694181519</v>
      </c>
      <c r="BN115" s="266">
        <f t="shared" si="165"/>
        <v>3.9079671095301043</v>
      </c>
      <c r="BO115" s="266"/>
      <c r="BP115" s="266">
        <f t="shared" si="166"/>
        <v>3.7533730320138887</v>
      </c>
      <c r="BQ115" s="292">
        <f t="shared" si="167"/>
        <v>3.8084390131274573</v>
      </c>
      <c r="BR115" s="292">
        <f t="shared" si="168"/>
        <v>3.998038463539785</v>
      </c>
      <c r="BS115" s="292">
        <f t="shared" si="169"/>
        <v>3.7381645286390346</v>
      </c>
      <c r="BT115" s="292">
        <f t="shared" si="170"/>
        <v>3.4099595986201354</v>
      </c>
      <c r="BU115" s="292">
        <f t="shared" si="171"/>
        <v>3.6928176655341343</v>
      </c>
      <c r="BV115" s="292">
        <f t="shared" si="172"/>
        <v>3.7433362104752983</v>
      </c>
      <c r="BW115" s="169"/>
      <c r="BX115" s="148">
        <v>83.715426288488203</v>
      </c>
      <c r="BY115" s="165">
        <v>80.102240938418859</v>
      </c>
      <c r="BZ115" s="165">
        <v>72.708059334257982</v>
      </c>
      <c r="CA115" s="165">
        <v>81.865401118723995</v>
      </c>
      <c r="CB115" s="165">
        <v>72.102655248959763</v>
      </c>
      <c r="CC115" s="165">
        <v>84.648669764216365</v>
      </c>
      <c r="CD115" s="165">
        <v>76.033566893203883</v>
      </c>
      <c r="CE115" s="165">
        <v>74.877718210402222</v>
      </c>
      <c r="CF115" s="165">
        <v>78.102240938418859</v>
      </c>
      <c r="CG115" s="200"/>
      <c r="CH115" s="295"/>
      <c r="CI115" s="295"/>
      <c r="CJ115" s="295"/>
      <c r="CK115" s="295"/>
      <c r="CL115" s="295"/>
      <c r="CM115" s="295"/>
      <c r="CN115" s="177"/>
      <c r="CO115" s="171">
        <f t="shared" si="174"/>
        <v>2027</v>
      </c>
      <c r="CP115" s="173">
        <f t="shared" si="173"/>
        <v>46692</v>
      </c>
      <c r="CQ115" s="272">
        <f t="shared" si="157"/>
        <v>3.753495710083194</v>
      </c>
      <c r="CR115" s="272">
        <f t="shared" si="158"/>
        <v>3.4099595986201354</v>
      </c>
      <c r="CS115" s="272">
        <f t="shared" si="177"/>
        <v>3.7483034316097337</v>
      </c>
      <c r="CT115" s="272">
        <f t="shared" si="177"/>
        <v>3.7028379792150443</v>
      </c>
      <c r="CU115" s="272">
        <f t="shared" si="177"/>
        <v>3.7483034316097337</v>
      </c>
      <c r="CV115" s="272">
        <f t="shared" si="159"/>
        <v>3.4842553213959708</v>
      </c>
      <c r="CW115" s="272">
        <f t="shared" si="160"/>
        <v>3.7322794801881258</v>
      </c>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39"/>
      <c r="EV115" s="139"/>
      <c r="EW115" s="139"/>
      <c r="EX115" s="139"/>
      <c r="EY115" s="139"/>
      <c r="EZ115" s="139"/>
      <c r="FA115" s="139"/>
      <c r="FB115" s="162"/>
      <c r="FC115" s="162"/>
      <c r="FD115" s="162"/>
      <c r="FE115" s="162"/>
      <c r="FF115" s="162"/>
      <c r="FG115" s="162"/>
      <c r="FH115" s="162"/>
      <c r="FI115" s="139"/>
      <c r="FJ115" s="139"/>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39"/>
      <c r="GH115" s="139"/>
      <c r="GI115" s="162"/>
      <c r="GJ115" s="162"/>
      <c r="GK115" s="162"/>
      <c r="GL115" s="162"/>
      <c r="GM115" s="162"/>
    </row>
    <row r="116" spans="1:195" s="138" customFormat="1" x14ac:dyDescent="0.2">
      <c r="A116" s="162"/>
      <c r="B116" s="193">
        <f t="shared" si="178"/>
        <v>46722</v>
      </c>
      <c r="C116" s="193">
        <f t="shared" si="175"/>
        <v>46752</v>
      </c>
      <c r="D116" s="191">
        <f t="shared" si="176"/>
        <v>46722</v>
      </c>
      <c r="E116" s="325">
        <v>95.311424299999999</v>
      </c>
      <c r="F116" s="329">
        <v>78.927955600000004</v>
      </c>
      <c r="G116" s="327">
        <v>87.598113999999995</v>
      </c>
      <c r="H116" s="328">
        <v>84.122280000000003</v>
      </c>
      <c r="I116" s="325">
        <v>85.480869999999996</v>
      </c>
      <c r="J116" s="329">
        <v>67.816339999999997</v>
      </c>
      <c r="K116" s="327">
        <v>86.171469999999999</v>
      </c>
      <c r="L116" s="328">
        <v>83.564679999999996</v>
      </c>
      <c r="M116" s="325">
        <v>86.640349999999998</v>
      </c>
      <c r="N116" s="329">
        <v>82.854960000000005</v>
      </c>
      <c r="O116" s="337">
        <f>G116+Sheet1!D110</f>
        <v>85.598113999999995</v>
      </c>
      <c r="P116" s="338">
        <f>H116+Sheet1!E110</f>
        <v>82.122280000000003</v>
      </c>
      <c r="Q116" s="325">
        <v>80.852599999999995</v>
      </c>
      <c r="R116" s="329">
        <v>75.231399999999994</v>
      </c>
      <c r="S116" s="4">
        <v>44.276339999999998</v>
      </c>
      <c r="T116" s="5">
        <v>37.917140000000003</v>
      </c>
      <c r="U116" s="2">
        <v>45.776339999999998</v>
      </c>
      <c r="V116" s="3">
        <v>41.917140000000003</v>
      </c>
      <c r="W116" s="4">
        <v>51.540500000000002</v>
      </c>
      <c r="X116" s="5">
        <v>39.013039999999997</v>
      </c>
      <c r="Y116" s="2">
        <v>45.276339999999998</v>
      </c>
      <c r="Z116" s="3">
        <v>42.917140000000003</v>
      </c>
      <c r="AA116" s="327">
        <v>82.012720000000002</v>
      </c>
      <c r="AB116" s="328">
        <v>79.336749999999995</v>
      </c>
      <c r="AC116" s="2">
        <v>47.776339999999998</v>
      </c>
      <c r="AD116" s="73">
        <v>40.917140000000003</v>
      </c>
      <c r="AE116" s="337">
        <f>I116+Sheet1!B110</f>
        <v>86.998419999999996</v>
      </c>
      <c r="AF116" s="341">
        <f>J116+Sheet1!C110</f>
        <v>69.340890000000002</v>
      </c>
      <c r="AG116" s="330">
        <v>3.9489743819004084</v>
      </c>
      <c r="AH116" s="331">
        <v>4.7546179848968126</v>
      </c>
      <c r="AI116" s="330">
        <v>4.2131198255057862</v>
      </c>
      <c r="AJ116" s="331">
        <v>4.1470834646044423</v>
      </c>
      <c r="AK116" s="339">
        <v>4.1320835244127263</v>
      </c>
      <c r="AL116" s="340">
        <v>4.2645829961062205</v>
      </c>
      <c r="AM116" s="339">
        <v>3.7820849199393454</v>
      </c>
      <c r="AN116" s="331">
        <v>4.0942543758833665</v>
      </c>
      <c r="AO116" s="332">
        <v>4.0150107428017527</v>
      </c>
      <c r="AP116" s="333">
        <v>4.279156186407131</v>
      </c>
      <c r="AQ116" s="332">
        <v>3.0244653292815835</v>
      </c>
      <c r="AR116" s="340">
        <v>4.4132824032067672</v>
      </c>
      <c r="AS116" s="339">
        <v>4.2222831647655799</v>
      </c>
      <c r="AT116" s="340">
        <v>4.4632822038458215</v>
      </c>
      <c r="AU116" s="339">
        <v>4.2442830770467639</v>
      </c>
      <c r="AV116" s="340">
        <v>4.2224831639681364</v>
      </c>
      <c r="AW116" s="339">
        <v>4.534281920753279</v>
      </c>
      <c r="AX116" s="340">
        <v>4.2220831655630233</v>
      </c>
      <c r="AY116" s="339">
        <v>4.157083424732253</v>
      </c>
      <c r="AZ116" s="340">
        <v>4.0299839315077772</v>
      </c>
      <c r="BA116" s="332">
        <v>3.6452071217542223</v>
      </c>
      <c r="BB116" s="333">
        <v>5.0847997894035357</v>
      </c>
      <c r="BC116" s="15"/>
      <c r="BD116" s="151"/>
      <c r="BE116" s="151"/>
      <c r="BF116" s="151"/>
      <c r="BG116" s="151"/>
      <c r="BH116" s="151"/>
      <c r="BI116" s="151"/>
      <c r="BJ116" s="266">
        <f t="shared" si="161"/>
        <v>4.0903301766457494</v>
      </c>
      <c r="BK116" s="266">
        <f t="shared" si="162"/>
        <v>4.3587979514250748</v>
      </c>
      <c r="BL116" s="266">
        <f t="shared" si="163"/>
        <v>4.2453589528584734</v>
      </c>
      <c r="BM116" s="266">
        <f t="shared" si="164"/>
        <v>4.5240016101254783</v>
      </c>
      <c r="BN116" s="266">
        <f t="shared" si="165"/>
        <v>4.3046221727636942</v>
      </c>
      <c r="BO116" s="266"/>
      <c r="BP116" s="266">
        <f t="shared" si="166"/>
        <v>4.2086576859012901</v>
      </c>
      <c r="BQ116" s="292">
        <f t="shared" si="167"/>
        <v>4.0903301766457494</v>
      </c>
      <c r="BR116" s="292">
        <f t="shared" si="168"/>
        <v>4.2293625753492607</v>
      </c>
      <c r="BS116" s="292">
        <f t="shared" si="169"/>
        <v>4.1934493920842808</v>
      </c>
      <c r="BT116" s="292">
        <f t="shared" si="170"/>
        <v>3.8205306031710782</v>
      </c>
      <c r="BU116" s="292">
        <f t="shared" si="171"/>
        <v>4.14277730703341</v>
      </c>
      <c r="BV116" s="292">
        <f t="shared" si="172"/>
        <v>4.1923834646044424</v>
      </c>
      <c r="BW116" s="169"/>
      <c r="BX116" s="148">
        <v>88.088604765591398</v>
      </c>
      <c r="BY116" s="165">
        <v>86.06575707526882</v>
      </c>
      <c r="BZ116" s="165">
        <v>77.693281505376348</v>
      </c>
      <c r="CA116" s="165">
        <v>84.971522150537638</v>
      </c>
      <c r="CB116" s="165">
        <v>78.374436559139781</v>
      </c>
      <c r="CC116" s="165">
        <v>85.022240000000011</v>
      </c>
      <c r="CD116" s="165">
        <v>79.21391752688173</v>
      </c>
      <c r="CE116" s="165">
        <v>80.832991290322582</v>
      </c>
      <c r="CF116" s="165">
        <v>84.06575707526882</v>
      </c>
      <c r="CG116" s="200"/>
      <c r="CH116" s="295"/>
      <c r="CI116" s="295"/>
      <c r="CJ116" s="295"/>
      <c r="CK116" s="295"/>
      <c r="CL116" s="295"/>
      <c r="CM116" s="295"/>
      <c r="CN116" s="177"/>
      <c r="CO116" s="171">
        <f t="shared" si="174"/>
        <v>2027</v>
      </c>
      <c r="CP116" s="173">
        <f t="shared" si="173"/>
        <v>46722</v>
      </c>
      <c r="CQ116" s="272">
        <f t="shared" si="157"/>
        <v>4.3351946794077501</v>
      </c>
      <c r="CR116" s="272">
        <f t="shared" si="158"/>
        <v>3.8205306031710782</v>
      </c>
      <c r="CS116" s="272">
        <f t="shared" si="177"/>
        <v>4.2035882950549794</v>
      </c>
      <c r="CT116" s="272">
        <f t="shared" si="177"/>
        <v>4.1527976207143196</v>
      </c>
      <c r="CU116" s="272">
        <f t="shared" si="177"/>
        <v>4.2035882950549794</v>
      </c>
      <c r="CV116" s="272">
        <f t="shared" si="159"/>
        <v>3.902269435843837</v>
      </c>
      <c r="CW116" s="272">
        <f t="shared" si="160"/>
        <v>4.1833112742109702</v>
      </c>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39"/>
      <c r="EV116" s="139"/>
      <c r="EW116" s="139"/>
      <c r="EX116" s="139"/>
      <c r="EY116" s="139"/>
      <c r="EZ116" s="139"/>
      <c r="FA116" s="139"/>
      <c r="FB116" s="162"/>
      <c r="FC116" s="162"/>
      <c r="FD116" s="162"/>
      <c r="FE116" s="162"/>
      <c r="FF116" s="162"/>
      <c r="FG116" s="162"/>
      <c r="FH116" s="162"/>
      <c r="FI116" s="139"/>
      <c r="FJ116" s="139"/>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39"/>
      <c r="GH116" s="139"/>
      <c r="GI116" s="162"/>
      <c r="GJ116" s="162"/>
      <c r="GK116" s="162"/>
      <c r="GL116" s="162"/>
      <c r="GM116" s="162"/>
    </row>
    <row r="117" spans="1:195" s="138" customFormat="1" x14ac:dyDescent="0.2">
      <c r="A117" s="162"/>
      <c r="B117" s="193">
        <f t="shared" si="178"/>
        <v>46753</v>
      </c>
      <c r="C117" s="193">
        <f t="shared" si="175"/>
        <v>46783</v>
      </c>
      <c r="D117" s="191">
        <f t="shared" si="176"/>
        <v>46753</v>
      </c>
      <c r="E117" s="325">
        <v>94.703710000000001</v>
      </c>
      <c r="F117" s="329">
        <v>71.376975999999999</v>
      </c>
      <c r="G117" s="327">
        <v>88.152770000000004</v>
      </c>
      <c r="H117" s="328">
        <v>82.127449999999996</v>
      </c>
      <c r="I117" s="325">
        <v>83.936904900000002</v>
      </c>
      <c r="J117" s="329">
        <v>59.666980000000002</v>
      </c>
      <c r="K117" s="327">
        <v>87.081389999999999</v>
      </c>
      <c r="L117" s="328">
        <v>79.131100000000004</v>
      </c>
      <c r="M117" s="325">
        <v>85.325714099999999</v>
      </c>
      <c r="N117" s="329">
        <v>78.242459999999994</v>
      </c>
      <c r="O117" s="337">
        <f>G117+Sheet1!D111</f>
        <v>86.152770000000004</v>
      </c>
      <c r="P117" s="338">
        <f>H117+Sheet1!E111</f>
        <v>80.127449999999996</v>
      </c>
      <c r="Q117" s="325">
        <v>79.348070000000007</v>
      </c>
      <c r="R117" s="329">
        <v>71.766300000000001</v>
      </c>
      <c r="S117" s="4">
        <v>44.398739999999997</v>
      </c>
      <c r="T117" s="5">
        <v>36.945169999999997</v>
      </c>
      <c r="U117" s="2">
        <v>45.898739999999997</v>
      </c>
      <c r="V117" s="3">
        <v>40.945169999999997</v>
      </c>
      <c r="W117" s="4">
        <v>48.149810000000002</v>
      </c>
      <c r="X117" s="5">
        <v>35.904980000000002</v>
      </c>
      <c r="Y117" s="2">
        <v>47.398739999999997</v>
      </c>
      <c r="Z117" s="3">
        <v>42.695169999999997</v>
      </c>
      <c r="AA117" s="327">
        <v>82.554019999999994</v>
      </c>
      <c r="AB117" s="328">
        <v>76.923324600000001</v>
      </c>
      <c r="AC117" s="2">
        <v>46.398739999999997</v>
      </c>
      <c r="AD117" s="73">
        <v>38.945169999999997</v>
      </c>
      <c r="AE117" s="337">
        <f>I117+Sheet1!B111</f>
        <v>85.838654899999995</v>
      </c>
      <c r="AF117" s="341">
        <f>J117+Sheet1!C111</f>
        <v>64.71378</v>
      </c>
      <c r="AG117" s="330">
        <v>3.989652780215637</v>
      </c>
      <c r="AH117" s="331">
        <v>4.7605348428335734</v>
      </c>
      <c r="AI117" s="330">
        <v>4.2736619611801396</v>
      </c>
      <c r="AJ117" s="331">
        <v>4.1519437407667805</v>
      </c>
      <c r="AK117" s="339">
        <v>4.1369435827399723</v>
      </c>
      <c r="AL117" s="340">
        <v>4.271044995499631</v>
      </c>
      <c r="AM117" s="339">
        <v>3.8478405370366375</v>
      </c>
      <c r="AN117" s="331">
        <v>4.0978467539163992</v>
      </c>
      <c r="AO117" s="332">
        <v>4.0167012736408276</v>
      </c>
      <c r="AP117" s="333">
        <v>4.3142347013179254</v>
      </c>
      <c r="AQ117" s="332">
        <v>2.9482857833457925</v>
      </c>
      <c r="AR117" s="340">
        <v>4.4214465799817537</v>
      </c>
      <c r="AS117" s="339">
        <v>4.2286445488105224</v>
      </c>
      <c r="AT117" s="340">
        <v>4.4714471067377781</v>
      </c>
      <c r="AU117" s="339">
        <v>4.251144785850733</v>
      </c>
      <c r="AV117" s="340">
        <v>4.2284445467034981</v>
      </c>
      <c r="AW117" s="339">
        <v>4.5751481992297727</v>
      </c>
      <c r="AX117" s="340">
        <v>4.2284445467034981</v>
      </c>
      <c r="AY117" s="339">
        <v>4.1619438461179854</v>
      </c>
      <c r="AZ117" s="340">
        <v>4.0317424744452968</v>
      </c>
      <c r="BA117" s="332">
        <v>3.5974496255503707</v>
      </c>
      <c r="BB117" s="333">
        <v>5.1121652573610525</v>
      </c>
      <c r="BC117" s="15"/>
      <c r="BD117" s="151"/>
      <c r="BE117" s="151"/>
      <c r="BF117" s="151"/>
      <c r="BG117" s="151"/>
      <c r="BH117" s="151"/>
      <c r="BI117" s="151"/>
      <c r="BJ117" s="266">
        <f t="shared" si="161"/>
        <v>4.0920483704043376</v>
      </c>
      <c r="BK117" s="266">
        <f t="shared" si="162"/>
        <v>4.3944504719157695</v>
      </c>
      <c r="BL117" s="266">
        <f t="shared" si="163"/>
        <v>4.2471422658649827</v>
      </c>
      <c r="BM117" s="266">
        <f t="shared" si="164"/>
        <v>4.5610053550105363</v>
      </c>
      <c r="BN117" s="266">
        <f t="shared" si="165"/>
        <v>4.3236616157989065</v>
      </c>
      <c r="BO117" s="266"/>
      <c r="BP117" s="266">
        <f t="shared" si="166"/>
        <v>4.2135854727433646</v>
      </c>
      <c r="BQ117" s="292">
        <f t="shared" si="167"/>
        <v>4.0920483704043376</v>
      </c>
      <c r="BR117" s="292">
        <f t="shared" si="168"/>
        <v>4.2330637611382125</v>
      </c>
      <c r="BS117" s="292">
        <f t="shared" si="169"/>
        <v>4.1983769580654693</v>
      </c>
      <c r="BT117" s="292">
        <f t="shared" si="170"/>
        <v>3.8865304195891173</v>
      </c>
      <c r="BU117" s="292">
        <f t="shared" si="171"/>
        <v>4.1476472379280622</v>
      </c>
      <c r="BV117" s="292">
        <f t="shared" si="172"/>
        <v>4.1972437407667806</v>
      </c>
      <c r="BW117" s="169"/>
      <c r="BX117" s="148">
        <v>83.918230838709675</v>
      </c>
      <c r="BY117" s="165">
        <v>85.366869354838713</v>
      </c>
      <c r="BZ117" s="165">
        <v>72.715326720430099</v>
      </c>
      <c r="CA117" s="165">
        <v>82.05066112903225</v>
      </c>
      <c r="CB117" s="165">
        <v>75.842520430107527</v>
      </c>
      <c r="CC117" s="165">
        <v>83.405449462365596</v>
      </c>
      <c r="CD117" s="165">
        <v>76.071239623655899</v>
      </c>
      <c r="CE117" s="165">
        <v>79.950580191397833</v>
      </c>
      <c r="CF117" s="165">
        <v>83.366869354838713</v>
      </c>
      <c r="CG117" s="200"/>
      <c r="CH117" s="295"/>
      <c r="CI117" s="295"/>
      <c r="CJ117" s="295"/>
      <c r="CK117" s="295"/>
      <c r="CL117" s="295"/>
      <c r="CM117" s="295"/>
      <c r="CN117" s="177"/>
      <c r="CO117" s="171">
        <f t="shared" si="174"/>
        <v>2028</v>
      </c>
      <c r="CP117" s="173">
        <f t="shared" si="173"/>
        <v>46753</v>
      </c>
      <c r="CQ117" s="272">
        <f t="shared" si="157"/>
        <v>4.3972064951143492</v>
      </c>
      <c r="CR117" s="272">
        <f t="shared" si="158"/>
        <v>3.8865304195891173</v>
      </c>
      <c r="CS117" s="272">
        <f t="shared" si="177"/>
        <v>4.2085158610361679</v>
      </c>
      <c r="CT117" s="272">
        <f t="shared" si="177"/>
        <v>4.1576675516089718</v>
      </c>
      <c r="CU117" s="272">
        <f t="shared" si="177"/>
        <v>4.2085158610361679</v>
      </c>
      <c r="CV117" s="272">
        <f t="shared" si="159"/>
        <v>3.9694657417395329</v>
      </c>
      <c r="CW117" s="272">
        <f t="shared" si="160"/>
        <v>4.1881930300992174</v>
      </c>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39"/>
      <c r="EV117" s="139"/>
      <c r="EW117" s="139"/>
      <c r="EX117" s="139"/>
      <c r="EY117" s="139"/>
      <c r="EZ117" s="139"/>
      <c r="FA117" s="139"/>
      <c r="FB117" s="162"/>
      <c r="FC117" s="162"/>
      <c r="FD117" s="162"/>
      <c r="FE117" s="162"/>
      <c r="FF117" s="162"/>
      <c r="FG117" s="162"/>
      <c r="FH117" s="162"/>
      <c r="FI117" s="139"/>
      <c r="FJ117" s="139"/>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39"/>
      <c r="GH117" s="139"/>
      <c r="GI117" s="162"/>
      <c r="GJ117" s="162"/>
      <c r="GK117" s="162"/>
      <c r="GL117" s="162"/>
      <c r="GM117" s="162"/>
    </row>
    <row r="118" spans="1:195" s="138" customFormat="1" x14ac:dyDescent="0.2">
      <c r="A118" s="162"/>
      <c r="B118" s="193">
        <f t="shared" si="178"/>
        <v>46784</v>
      </c>
      <c r="C118" s="193">
        <f t="shared" si="175"/>
        <v>46812</v>
      </c>
      <c r="D118" s="191">
        <f t="shared" si="176"/>
        <v>46784</v>
      </c>
      <c r="E118" s="325">
        <v>89.307860000000005</v>
      </c>
      <c r="F118" s="329">
        <v>77.810874900000002</v>
      </c>
      <c r="G118" s="327">
        <v>81.349220000000003</v>
      </c>
      <c r="H118" s="328">
        <v>78.609719999999996</v>
      </c>
      <c r="I118" s="325">
        <v>79.106800000000007</v>
      </c>
      <c r="J118" s="329">
        <v>66.436225899999997</v>
      </c>
      <c r="K118" s="327">
        <v>81.063100000000006</v>
      </c>
      <c r="L118" s="328">
        <v>78.810280000000006</v>
      </c>
      <c r="M118" s="325">
        <v>79.730865499999993</v>
      </c>
      <c r="N118" s="329">
        <v>78.050229999999999</v>
      </c>
      <c r="O118" s="337">
        <f>G118+Sheet1!D112</f>
        <v>79.849220000000003</v>
      </c>
      <c r="P118" s="338">
        <f>H118+Sheet1!E112</f>
        <v>76.109719999999996</v>
      </c>
      <c r="Q118" s="325">
        <v>72.335250000000002</v>
      </c>
      <c r="R118" s="329">
        <v>67.513289999999998</v>
      </c>
      <c r="S118" s="4">
        <v>42.238639999999997</v>
      </c>
      <c r="T118" s="5">
        <v>36.834690000000002</v>
      </c>
      <c r="U118" s="2">
        <v>42.738639999999997</v>
      </c>
      <c r="V118" s="3">
        <v>39.584690000000002</v>
      </c>
      <c r="W118" s="4">
        <v>46.945639999999997</v>
      </c>
      <c r="X118" s="5">
        <v>37.236060000000002</v>
      </c>
      <c r="Y118" s="2">
        <v>44.238639999999997</v>
      </c>
      <c r="Z118" s="3">
        <v>41.584690000000002</v>
      </c>
      <c r="AA118" s="327">
        <v>75.210840000000005</v>
      </c>
      <c r="AB118" s="328">
        <v>72.672600000000003</v>
      </c>
      <c r="AC118" s="2">
        <v>43.238639999999997</v>
      </c>
      <c r="AD118" s="73">
        <v>37.834690000000002</v>
      </c>
      <c r="AE118" s="337">
        <f>I118+Sheet1!B112</f>
        <v>82.423100000000005</v>
      </c>
      <c r="AF118" s="341">
        <f>J118+Sheet1!C112</f>
        <v>72.153025899999989</v>
      </c>
      <c r="AG118" s="330">
        <v>3.989652780215637</v>
      </c>
      <c r="AH118" s="331">
        <v>4.2466134677549485</v>
      </c>
      <c r="AI118" s="330">
        <v>3.8679345598022778</v>
      </c>
      <c r="AJ118" s="331">
        <v>3.9220315466526596</v>
      </c>
      <c r="AK118" s="339">
        <v>3.907031425999985</v>
      </c>
      <c r="AL118" s="340">
        <v>4.0403324982000868</v>
      </c>
      <c r="AM118" s="339">
        <v>3.6187291070555783</v>
      </c>
      <c r="AN118" s="331">
        <v>3.8814588065148738</v>
      </c>
      <c r="AO118" s="332">
        <v>3.7732648328141107</v>
      </c>
      <c r="AP118" s="333">
        <v>3.989652780215637</v>
      </c>
      <c r="AQ118" s="332">
        <v>2.9618100300583876</v>
      </c>
      <c r="AR118" s="340">
        <v>4.1898337007050772</v>
      </c>
      <c r="AS118" s="339">
        <v>3.9979321571551933</v>
      </c>
      <c r="AT118" s="340">
        <v>4.2398341028806588</v>
      </c>
      <c r="AU118" s="339">
        <v>4.0203323373298536</v>
      </c>
      <c r="AV118" s="340">
        <v>3.9979321571551933</v>
      </c>
      <c r="AW118" s="339">
        <v>4.2365340763370716</v>
      </c>
      <c r="AX118" s="340">
        <v>3.9977321555464909</v>
      </c>
      <c r="AY118" s="339">
        <v>3.9320316270877758</v>
      </c>
      <c r="AZ118" s="340">
        <v>3.7883304712351529</v>
      </c>
      <c r="BA118" s="332">
        <v>3.462207158424417</v>
      </c>
      <c r="BB118" s="333">
        <v>4.9769227902350996</v>
      </c>
      <c r="BC118" s="15"/>
      <c r="BD118" s="151"/>
      <c r="BE118" s="151"/>
      <c r="BF118" s="151"/>
      <c r="BG118" s="151"/>
      <c r="BH118" s="151"/>
      <c r="BI118" s="151"/>
      <c r="BJ118" s="266">
        <f t="shared" si="161"/>
        <v>3.8446284691677106</v>
      </c>
      <c r="BK118" s="266">
        <f t="shared" si="162"/>
        <v>4.0645572702669348</v>
      </c>
      <c r="BL118" s="266">
        <f t="shared" si="163"/>
        <v>3.9903451929277107</v>
      </c>
      <c r="BM118" s="266">
        <f t="shared" si="164"/>
        <v>4.2186092577608409</v>
      </c>
      <c r="BN118" s="266">
        <f t="shared" si="165"/>
        <v>4.0295350475307998</v>
      </c>
      <c r="BO118" s="266"/>
      <c r="BP118" s="266">
        <f t="shared" si="166"/>
        <v>3.9804797299530161</v>
      </c>
      <c r="BQ118" s="292">
        <f t="shared" si="167"/>
        <v>3.8446284691677106</v>
      </c>
      <c r="BR118" s="292">
        <f t="shared" si="168"/>
        <v>4.0101217465566572</v>
      </c>
      <c r="BS118" s="292">
        <f t="shared" si="169"/>
        <v>3.965271253168392</v>
      </c>
      <c r="BT118" s="292">
        <f t="shared" si="170"/>
        <v>3.6565681291333716</v>
      </c>
      <c r="BU118" s="292">
        <f t="shared" si="171"/>
        <v>3.9172680449691488</v>
      </c>
      <c r="BV118" s="292">
        <f t="shared" si="172"/>
        <v>3.9673315466526597</v>
      </c>
      <c r="BW118" s="169"/>
      <c r="BX118" s="148">
        <v>84.418337601149432</v>
      </c>
      <c r="BY118" s="165">
        <v>80.18414528735633</v>
      </c>
      <c r="BZ118" s="165">
        <v>73.71816503793103</v>
      </c>
      <c r="CA118" s="165">
        <v>79.016112471264364</v>
      </c>
      <c r="CB118" s="165">
        <v>70.284531379310337</v>
      </c>
      <c r="CC118" s="165">
        <v>80.105004137931047</v>
      </c>
      <c r="CD118" s="165">
        <v>78.0553673367816</v>
      </c>
      <c r="CE118" s="165">
        <v>74.131358620689653</v>
      </c>
      <c r="CF118" s="165">
        <v>78.258857931034484</v>
      </c>
      <c r="CG118" s="200"/>
      <c r="CH118" s="295"/>
      <c r="CI118" s="295"/>
      <c r="CJ118" s="295"/>
      <c r="CK118" s="295"/>
      <c r="CL118" s="295"/>
      <c r="CM118" s="295"/>
      <c r="CN118" s="177"/>
      <c r="CO118" s="171">
        <f t="shared" si="174"/>
        <v>2028</v>
      </c>
      <c r="CP118" s="173">
        <f t="shared" si="173"/>
        <v>46784</v>
      </c>
      <c r="CQ118" s="272">
        <f t="shared" si="157"/>
        <v>3.9816299291224806</v>
      </c>
      <c r="CR118" s="272">
        <f t="shared" si="158"/>
        <v>3.6565681291333716</v>
      </c>
      <c r="CS118" s="272">
        <f t="shared" si="177"/>
        <v>3.9754101561390907</v>
      </c>
      <c r="CT118" s="272">
        <f t="shared" si="177"/>
        <v>3.9272883586500589</v>
      </c>
      <c r="CU118" s="272">
        <f t="shared" si="177"/>
        <v>3.9754101561390907</v>
      </c>
      <c r="CV118" s="272">
        <f t="shared" si="159"/>
        <v>3.7353345387667369</v>
      </c>
      <c r="CW118" s="272">
        <f t="shared" si="160"/>
        <v>3.9572647515595216</v>
      </c>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39"/>
      <c r="EV118" s="139"/>
      <c r="EW118" s="139"/>
      <c r="EX118" s="139"/>
      <c r="EY118" s="139"/>
      <c r="EZ118" s="139"/>
      <c r="FA118" s="139"/>
      <c r="FB118" s="162"/>
      <c r="FC118" s="162"/>
      <c r="FD118" s="162"/>
      <c r="FE118" s="162"/>
      <c r="FF118" s="162"/>
      <c r="FG118" s="162"/>
      <c r="FH118" s="162"/>
      <c r="FI118" s="139"/>
      <c r="FJ118" s="139"/>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39"/>
      <c r="GH118" s="139"/>
      <c r="GI118" s="162"/>
      <c r="GJ118" s="162"/>
      <c r="GK118" s="162"/>
      <c r="GL118" s="162"/>
      <c r="GM118" s="162"/>
    </row>
    <row r="119" spans="1:195" s="138" customFormat="1" x14ac:dyDescent="0.2">
      <c r="A119" s="162"/>
      <c r="B119" s="193">
        <f t="shared" si="178"/>
        <v>46813</v>
      </c>
      <c r="C119" s="193">
        <f t="shared" si="175"/>
        <v>46843</v>
      </c>
      <c r="D119" s="191">
        <f t="shared" si="176"/>
        <v>46813</v>
      </c>
      <c r="E119" s="325">
        <v>67.427229999999994</v>
      </c>
      <c r="F119" s="329">
        <v>60.751849999999997</v>
      </c>
      <c r="G119" s="327">
        <v>56.164932299999997</v>
      </c>
      <c r="H119" s="328">
        <v>71.023039999999995</v>
      </c>
      <c r="I119" s="325">
        <v>55.654193900000003</v>
      </c>
      <c r="J119" s="329">
        <v>49.287616700000001</v>
      </c>
      <c r="K119" s="327">
        <v>74.278310000000005</v>
      </c>
      <c r="L119" s="328">
        <v>70.441370000000006</v>
      </c>
      <c r="M119" s="325">
        <v>53.558639999999997</v>
      </c>
      <c r="N119" s="329">
        <v>65.386219999999994</v>
      </c>
      <c r="O119" s="337">
        <f>G119+Sheet1!D113</f>
        <v>54.664932299999997</v>
      </c>
      <c r="P119" s="338">
        <f>H119+Sheet1!E113</f>
        <v>69.523039999999995</v>
      </c>
      <c r="Q119" s="325">
        <v>47.814045</v>
      </c>
      <c r="R119" s="329">
        <v>61.838059999999999</v>
      </c>
      <c r="S119" s="4">
        <v>28.689070000000001</v>
      </c>
      <c r="T119" s="5">
        <v>31.325109999999999</v>
      </c>
      <c r="U119" s="2">
        <v>29.939070000000001</v>
      </c>
      <c r="V119" s="3">
        <v>33.825110000000002</v>
      </c>
      <c r="W119" s="4">
        <v>31.773199999999999</v>
      </c>
      <c r="X119" s="5">
        <v>28.64912</v>
      </c>
      <c r="Y119" s="2">
        <v>30.189070000000001</v>
      </c>
      <c r="Z119" s="3">
        <v>36.075110000000002</v>
      </c>
      <c r="AA119" s="327">
        <v>52.046129999999998</v>
      </c>
      <c r="AB119" s="328">
        <v>67.1327438</v>
      </c>
      <c r="AC119" s="2">
        <v>30.439070000000001</v>
      </c>
      <c r="AD119" s="73">
        <v>33.325110000000002</v>
      </c>
      <c r="AE119" s="337">
        <f>I119+Sheet1!B113</f>
        <v>59.778543900000003</v>
      </c>
      <c r="AF119" s="341">
        <f>J119+Sheet1!C113</f>
        <v>55.786766700000001</v>
      </c>
      <c r="AG119" s="330">
        <v>3.8949830532274685</v>
      </c>
      <c r="AH119" s="331">
        <v>3.8949830532274685</v>
      </c>
      <c r="AI119" s="330">
        <v>3.6244981189755614</v>
      </c>
      <c r="AJ119" s="331">
        <v>3.6380223656881565</v>
      </c>
      <c r="AK119" s="339">
        <v>3.6230222734711908</v>
      </c>
      <c r="AL119" s="340">
        <v>3.7501230548562825</v>
      </c>
      <c r="AM119" s="339">
        <v>3.3982208914462602</v>
      </c>
      <c r="AN119" s="331">
        <v>3.7056435992511338</v>
      </c>
      <c r="AO119" s="332">
        <v>3.5704011321251801</v>
      </c>
      <c r="AP119" s="333">
        <v>3.6244981189755614</v>
      </c>
      <c r="AQ119" s="332">
        <v>2.7859948227946481</v>
      </c>
      <c r="AR119" s="340">
        <v>3.8927239315322395</v>
      </c>
      <c r="AS119" s="339">
        <v>3.7082227972635575</v>
      </c>
      <c r="AT119" s="340">
        <v>3.9427242389221262</v>
      </c>
      <c r="AU119" s="339">
        <v>3.7270229128421546</v>
      </c>
      <c r="AV119" s="340">
        <v>3.7099228077148143</v>
      </c>
      <c r="AW119" s="339">
        <v>3.8397236056989597</v>
      </c>
      <c r="AX119" s="340">
        <v>3.708022796033998</v>
      </c>
      <c r="AY119" s="339">
        <v>3.6480224271661337</v>
      </c>
      <c r="AZ119" s="340">
        <v>3.5854220423139953</v>
      </c>
      <c r="BA119" s="332">
        <v>3.2593434577354863</v>
      </c>
      <c r="BB119" s="333">
        <v>4.8011075829713592</v>
      </c>
      <c r="BC119" s="15"/>
      <c r="BD119" s="151"/>
      <c r="BE119" s="151"/>
      <c r="BF119" s="151"/>
      <c r="BG119" s="151"/>
      <c r="BH119" s="151"/>
      <c r="BI119" s="151"/>
      <c r="BJ119" s="266">
        <f t="shared" si="161"/>
        <v>3.6384452181371887</v>
      </c>
      <c r="BK119" s="266">
        <f t="shared" si="162"/>
        <v>3.6934274184119946</v>
      </c>
      <c r="BL119" s="266">
        <f t="shared" si="163"/>
        <v>3.7763476321466509</v>
      </c>
      <c r="BM119" s="266">
        <f t="shared" si="164"/>
        <v>3.8334136483549335</v>
      </c>
      <c r="BN119" s="266">
        <f t="shared" si="165"/>
        <v>3.7354084792626923</v>
      </c>
      <c r="BO119" s="266"/>
      <c r="BP119" s="266">
        <f t="shared" si="166"/>
        <v>3.692525577094349</v>
      </c>
      <c r="BQ119" s="292">
        <f t="shared" si="167"/>
        <v>3.6384452181371887</v>
      </c>
      <c r="BR119" s="292">
        <f t="shared" si="168"/>
        <v>3.8289813597091427</v>
      </c>
      <c r="BS119" s="292">
        <f t="shared" si="169"/>
        <v>3.6773171291404143</v>
      </c>
      <c r="BT119" s="292">
        <f t="shared" si="170"/>
        <v>3.4352410031579446</v>
      </c>
      <c r="BU119" s="292">
        <f t="shared" si="171"/>
        <v>3.6326819653103666</v>
      </c>
      <c r="BV119" s="292">
        <f t="shared" si="172"/>
        <v>3.6833223656881566</v>
      </c>
      <c r="BW119" s="169"/>
      <c r="BX119" s="148">
        <v>64.633093822341863</v>
      </c>
      <c r="BY119" s="165">
        <v>62.384140233647372</v>
      </c>
      <c r="BZ119" s="165">
        <v>52.98931434522207</v>
      </c>
      <c r="CA119" s="165">
        <v>58.509349798115743</v>
      </c>
      <c r="CB119" s="165">
        <v>53.684123956931359</v>
      </c>
      <c r="CC119" s="165">
        <v>72.672269165545103</v>
      </c>
      <c r="CD119" s="165">
        <v>58.107692339838493</v>
      </c>
      <c r="CE119" s="165">
        <v>58.360984497711982</v>
      </c>
      <c r="CF119" s="165">
        <v>60.884140233647372</v>
      </c>
      <c r="CG119" s="200"/>
      <c r="CH119" s="295"/>
      <c r="CI119" s="295"/>
      <c r="CJ119" s="295"/>
      <c r="CK119" s="295"/>
      <c r="CL119" s="295"/>
      <c r="CM119" s="295"/>
      <c r="CN119" s="177"/>
      <c r="CO119" s="171">
        <f t="shared" si="174"/>
        <v>2028</v>
      </c>
      <c r="CP119" s="173">
        <f t="shared" si="173"/>
        <v>46813</v>
      </c>
      <c r="CQ119" s="272">
        <f t="shared" si="157"/>
        <v>3.7322839895273598</v>
      </c>
      <c r="CR119" s="272">
        <f t="shared" si="158"/>
        <v>3.4352410031579446</v>
      </c>
      <c r="CS119" s="272">
        <f t="shared" si="177"/>
        <v>3.6874560321111134</v>
      </c>
      <c r="CT119" s="272">
        <f t="shared" si="177"/>
        <v>3.6427022789912762</v>
      </c>
      <c r="CU119" s="272">
        <f t="shared" si="177"/>
        <v>3.6874560321111134</v>
      </c>
      <c r="CV119" s="272">
        <f t="shared" si="159"/>
        <v>3.5099950443981567</v>
      </c>
      <c r="CW119" s="272">
        <f t="shared" si="160"/>
        <v>3.672000407481073</v>
      </c>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39"/>
      <c r="EV119" s="139"/>
      <c r="EW119" s="139"/>
      <c r="EX119" s="139"/>
      <c r="EY119" s="139"/>
      <c r="EZ119" s="139"/>
      <c r="FA119" s="139"/>
      <c r="FB119" s="162"/>
      <c r="FC119" s="162"/>
      <c r="FD119" s="162"/>
      <c r="FE119" s="162"/>
      <c r="FF119" s="162"/>
      <c r="FG119" s="162"/>
      <c r="FH119" s="162"/>
      <c r="FI119" s="139"/>
      <c r="FJ119" s="139"/>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39"/>
      <c r="GH119" s="139"/>
      <c r="GI119" s="162"/>
      <c r="GJ119" s="162"/>
      <c r="GK119" s="162"/>
      <c r="GL119" s="162"/>
      <c r="GM119" s="162"/>
    </row>
    <row r="120" spans="1:195" s="138" customFormat="1" x14ac:dyDescent="0.2">
      <c r="A120" s="162"/>
      <c r="B120" s="193">
        <f t="shared" si="178"/>
        <v>46844</v>
      </c>
      <c r="C120" s="193">
        <f t="shared" si="175"/>
        <v>46873</v>
      </c>
      <c r="D120" s="191">
        <f t="shared" si="176"/>
        <v>46844</v>
      </c>
      <c r="E120" s="325">
        <v>38.493609999999997</v>
      </c>
      <c r="F120" s="329">
        <v>34.700279999999999</v>
      </c>
      <c r="G120" s="327">
        <v>38.709865600000001</v>
      </c>
      <c r="H120" s="328">
        <v>46.018863699999997</v>
      </c>
      <c r="I120" s="325">
        <v>30.303661300000002</v>
      </c>
      <c r="J120" s="329">
        <v>24.674406099999999</v>
      </c>
      <c r="K120" s="327">
        <v>31.529838600000001</v>
      </c>
      <c r="L120" s="328">
        <v>37.526607499999997</v>
      </c>
      <c r="M120" s="325">
        <v>32.593699999999998</v>
      </c>
      <c r="N120" s="329">
        <v>39.094135299999998</v>
      </c>
      <c r="O120" s="337">
        <f>G120+Sheet1!D114</f>
        <v>36.709865600000001</v>
      </c>
      <c r="P120" s="338">
        <f>H120+Sheet1!E114</f>
        <v>45.018863699999997</v>
      </c>
      <c r="Q120" s="325">
        <v>39.408900000000003</v>
      </c>
      <c r="R120" s="329">
        <v>46.463799999999999</v>
      </c>
      <c r="S120" s="4">
        <v>20.675129999999999</v>
      </c>
      <c r="T120" s="5">
        <v>26.532630000000001</v>
      </c>
      <c r="U120" s="2">
        <v>22.425129999999999</v>
      </c>
      <c r="V120" s="3">
        <v>28.282630000000001</v>
      </c>
      <c r="W120" s="4">
        <v>17.105560000000001</v>
      </c>
      <c r="X120" s="5">
        <v>17.26182</v>
      </c>
      <c r="Y120" s="2">
        <v>23.675129999999999</v>
      </c>
      <c r="Z120" s="3">
        <v>28.532630000000001</v>
      </c>
      <c r="AA120" s="327">
        <v>41.031179999999999</v>
      </c>
      <c r="AB120" s="328">
        <v>48.452198000000003</v>
      </c>
      <c r="AC120" s="2">
        <v>23.175129999999999</v>
      </c>
      <c r="AD120" s="73">
        <v>29.032630000000001</v>
      </c>
      <c r="AE120" s="337">
        <f>I120+Sheet1!B114</f>
        <v>31.540261300000004</v>
      </c>
      <c r="AF120" s="341">
        <f>J120+Sheet1!C114</f>
        <v>28.3844061</v>
      </c>
      <c r="AG120" s="330">
        <v>3.5433526386999894</v>
      </c>
      <c r="AH120" s="331">
        <v>3.462207158424417</v>
      </c>
      <c r="AI120" s="330">
        <v>3.2322949643102956</v>
      </c>
      <c r="AJ120" s="331">
        <v>3.2458192110228907</v>
      </c>
      <c r="AK120" s="339">
        <v>3.2308191222418987</v>
      </c>
      <c r="AL120" s="340">
        <v>3.3505198307142137</v>
      </c>
      <c r="AM120" s="339">
        <v>3.1875188659607687</v>
      </c>
      <c r="AN120" s="331">
        <v>3.2863919511606769</v>
      </c>
      <c r="AO120" s="332">
        <v>3.0970524971843418</v>
      </c>
      <c r="AP120" s="333">
        <v>3.2863919511606769</v>
      </c>
      <c r="AQ120" s="332">
        <v>2.7589463293694574</v>
      </c>
      <c r="AR120" s="340">
        <v>3.4849206261919008</v>
      </c>
      <c r="AS120" s="339">
        <v>3.3091195856786761</v>
      </c>
      <c r="AT120" s="340">
        <v>3.5349209221285403</v>
      </c>
      <c r="AU120" s="339">
        <v>3.3240196738677947</v>
      </c>
      <c r="AV120" s="340">
        <v>3.3129196081698606</v>
      </c>
      <c r="AW120" s="339">
        <v>3.4424203746457578</v>
      </c>
      <c r="AX120" s="340">
        <v>3.3089195844949297</v>
      </c>
      <c r="AY120" s="339">
        <v>3.2558192702102184</v>
      </c>
      <c r="AZ120" s="340">
        <v>3.1121184196883167</v>
      </c>
      <c r="BA120" s="332">
        <v>2.9212372899206018</v>
      </c>
      <c r="BB120" s="333">
        <v>4.3818559348809032</v>
      </c>
      <c r="BC120" s="15"/>
      <c r="BD120" s="151"/>
      <c r="BE120" s="151"/>
      <c r="BF120" s="151"/>
      <c r="BG120" s="151"/>
      <c r="BH120" s="151"/>
      <c r="BI120" s="151"/>
      <c r="BJ120" s="266">
        <f t="shared" si="161"/>
        <v>3.1573509657326371</v>
      </c>
      <c r="BK120" s="266">
        <f t="shared" si="162"/>
        <v>3.3497886666944576</v>
      </c>
      <c r="BL120" s="266">
        <f t="shared" si="163"/>
        <v>3.2770199903241783</v>
      </c>
      <c r="BM120" s="266">
        <f t="shared" si="164"/>
        <v>3.4767510470531673</v>
      </c>
      <c r="BN120" s="266">
        <f t="shared" si="165"/>
        <v>3.3152276674511096</v>
      </c>
      <c r="BO120" s="266"/>
      <c r="BP120" s="266">
        <f t="shared" si="166"/>
        <v>3.2948746040990478</v>
      </c>
      <c r="BQ120" s="292">
        <f t="shared" si="167"/>
        <v>3.1573509657326371</v>
      </c>
      <c r="BR120" s="292">
        <f t="shared" si="168"/>
        <v>3.397031206457378</v>
      </c>
      <c r="BS120" s="292">
        <f t="shared" si="169"/>
        <v>3.2796661596288135</v>
      </c>
      <c r="BT120" s="292">
        <f t="shared" si="170"/>
        <v>3.2237564849551026</v>
      </c>
      <c r="BU120" s="292">
        <f t="shared" si="171"/>
        <v>3.2396821051144924</v>
      </c>
      <c r="BV120" s="292">
        <f t="shared" si="172"/>
        <v>3.2911192110228908</v>
      </c>
      <c r="BW120" s="169"/>
      <c r="BX120" s="148">
        <v>36.807685555555551</v>
      </c>
      <c r="BY120" s="165">
        <v>41.958309200000002</v>
      </c>
      <c r="BZ120" s="165">
        <v>27.801770099999999</v>
      </c>
      <c r="CA120" s="165">
        <v>35.482782355555557</v>
      </c>
      <c r="CB120" s="165">
        <v>42.54441111111111</v>
      </c>
      <c r="CC120" s="165">
        <v>34.195069222222223</v>
      </c>
      <c r="CD120" s="165">
        <v>30.137658988888887</v>
      </c>
      <c r="CE120" s="165">
        <v>44.329410222222222</v>
      </c>
      <c r="CF120" s="165">
        <v>40.402753644444445</v>
      </c>
      <c r="CG120" s="200"/>
      <c r="CH120" s="295"/>
      <c r="CI120" s="295"/>
      <c r="CJ120" s="295"/>
      <c r="CK120" s="295"/>
      <c r="CL120" s="295"/>
      <c r="CM120" s="295"/>
      <c r="CN120" s="177"/>
      <c r="CO120" s="171">
        <f t="shared" si="174"/>
        <v>2028</v>
      </c>
      <c r="CP120" s="173">
        <f t="shared" si="173"/>
        <v>46844</v>
      </c>
      <c r="CQ120" s="272">
        <f t="shared" si="157"/>
        <v>3.3305599757352202</v>
      </c>
      <c r="CR120" s="272">
        <f t="shared" si="158"/>
        <v>3.2237564849551026</v>
      </c>
      <c r="CS120" s="272">
        <f t="shared" si="177"/>
        <v>3.2898050625995121</v>
      </c>
      <c r="CT120" s="272">
        <f t="shared" si="177"/>
        <v>3.249702418795402</v>
      </c>
      <c r="CU120" s="272">
        <f t="shared" si="177"/>
        <v>3.2898050625995121</v>
      </c>
      <c r="CV120" s="272">
        <f t="shared" si="159"/>
        <v>3.294676591277764</v>
      </c>
      <c r="CW120" s="272">
        <f t="shared" si="160"/>
        <v>3.2780639323251211</v>
      </c>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39"/>
      <c r="EV120" s="139"/>
      <c r="EW120" s="139"/>
      <c r="EX120" s="139"/>
      <c r="EY120" s="139"/>
      <c r="EZ120" s="139"/>
      <c r="FA120" s="139"/>
      <c r="FB120" s="162"/>
      <c r="FC120" s="162"/>
      <c r="FD120" s="162"/>
      <c r="FE120" s="162"/>
      <c r="FF120" s="162"/>
      <c r="FG120" s="162"/>
      <c r="FH120" s="162"/>
      <c r="FI120" s="139"/>
      <c r="FJ120" s="139"/>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39"/>
      <c r="GH120" s="139"/>
      <c r="GI120" s="162"/>
      <c r="GJ120" s="162"/>
      <c r="GK120" s="162"/>
      <c r="GL120" s="162"/>
      <c r="GM120" s="162"/>
    </row>
    <row r="121" spans="1:195" s="138" customFormat="1" x14ac:dyDescent="0.2">
      <c r="A121" s="162"/>
      <c r="B121" s="193">
        <f t="shared" si="178"/>
        <v>46874</v>
      </c>
      <c r="C121" s="193">
        <f t="shared" si="175"/>
        <v>46904</v>
      </c>
      <c r="D121" s="191">
        <f t="shared" si="176"/>
        <v>46874</v>
      </c>
      <c r="E121" s="325">
        <v>37.132614099999998</v>
      </c>
      <c r="F121" s="329">
        <v>33.795949999999998</v>
      </c>
      <c r="G121" s="327">
        <v>44.333460000000002</v>
      </c>
      <c r="H121" s="328">
        <v>50.306907699999996</v>
      </c>
      <c r="I121" s="325">
        <v>27.366327299999998</v>
      </c>
      <c r="J121" s="329">
        <v>23.411058400000002</v>
      </c>
      <c r="K121" s="327">
        <v>36.244785299999997</v>
      </c>
      <c r="L121" s="328">
        <v>41.691574099999997</v>
      </c>
      <c r="M121" s="325">
        <v>37.417163799999997</v>
      </c>
      <c r="N121" s="329">
        <v>43.36074</v>
      </c>
      <c r="O121" s="337">
        <f>G121+Sheet1!D115</f>
        <v>42.333460000000002</v>
      </c>
      <c r="P121" s="338">
        <f>H121+Sheet1!E115</f>
        <v>48.806907699999996</v>
      </c>
      <c r="Q121" s="325">
        <v>53.965942400000003</v>
      </c>
      <c r="R121" s="329">
        <v>57.397064200000003</v>
      </c>
      <c r="S121" s="4">
        <v>21.042750000000002</v>
      </c>
      <c r="T121" s="5">
        <v>28.150379999999998</v>
      </c>
      <c r="U121" s="2">
        <v>21.792750000000002</v>
      </c>
      <c r="V121" s="3">
        <v>31.150379999999998</v>
      </c>
      <c r="W121" s="4">
        <v>13.00628</v>
      </c>
      <c r="X121" s="5">
        <v>12.46111</v>
      </c>
      <c r="Y121" s="2">
        <v>22.542750000000002</v>
      </c>
      <c r="Z121" s="3">
        <v>32.400379999999998</v>
      </c>
      <c r="AA121" s="327">
        <v>52.778335599999998</v>
      </c>
      <c r="AB121" s="328">
        <v>56.779186199999998</v>
      </c>
      <c r="AC121" s="2">
        <v>22.542750000000002</v>
      </c>
      <c r="AD121" s="73">
        <v>31.150379999999998</v>
      </c>
      <c r="AE121" s="337">
        <f>I121+Sheet1!B115</f>
        <v>31.5631773</v>
      </c>
      <c r="AF121" s="341">
        <f>J121+Sheet1!C115</f>
        <v>29.9911584</v>
      </c>
      <c r="AG121" s="330">
        <v>3.5433526386999894</v>
      </c>
      <c r="AH121" s="331">
        <v>3.448682911711821</v>
      </c>
      <c r="AI121" s="330">
        <v>3.2187707175976996</v>
      </c>
      <c r="AJ121" s="331">
        <v>3.2322949643102956</v>
      </c>
      <c r="AK121" s="339">
        <v>3.2172949876792112</v>
      </c>
      <c r="AL121" s="340">
        <v>3.3364948019742293</v>
      </c>
      <c r="AM121" s="339">
        <v>3.0447952564217391</v>
      </c>
      <c r="AN121" s="331">
        <v>3.2728677044480814</v>
      </c>
      <c r="AO121" s="332">
        <v>3.0564797570465552</v>
      </c>
      <c r="AP121" s="333">
        <v>2.9888585234835783</v>
      </c>
      <c r="AQ121" s="332">
        <v>2.7724705760820521</v>
      </c>
      <c r="AR121" s="340">
        <v>3.4703945933677107</v>
      </c>
      <c r="AS121" s="339">
        <v>3.2950948664724367</v>
      </c>
      <c r="AT121" s="340">
        <v>3.5203945154713252</v>
      </c>
      <c r="AU121" s="339">
        <v>3.3103948426361427</v>
      </c>
      <c r="AV121" s="340">
        <v>3.2990948602407251</v>
      </c>
      <c r="AW121" s="339">
        <v>3.1408951067048871</v>
      </c>
      <c r="AX121" s="340">
        <v>3.2949948666282287</v>
      </c>
      <c r="AY121" s="339">
        <v>3.2422949487310193</v>
      </c>
      <c r="AZ121" s="340">
        <v>3.0714952148250698</v>
      </c>
      <c r="BA121" s="332">
        <v>2.9212372899206018</v>
      </c>
      <c r="BB121" s="333">
        <v>4.3818559348809032</v>
      </c>
      <c r="BC121" s="15"/>
      <c r="BD121" s="151"/>
      <c r="BE121" s="151"/>
      <c r="BF121" s="151"/>
      <c r="BG121" s="151"/>
      <c r="BH121" s="151"/>
      <c r="BI121" s="151"/>
      <c r="BJ121" s="266">
        <f t="shared" si="161"/>
        <v>3.1161143155265321</v>
      </c>
      <c r="BK121" s="266">
        <f t="shared" si="162"/>
        <v>3.0473865651830248</v>
      </c>
      <c r="BL121" s="266">
        <f t="shared" si="163"/>
        <v>3.2342204781679658</v>
      </c>
      <c r="BM121" s="266">
        <f t="shared" si="164"/>
        <v>3.1628879579076123</v>
      </c>
      <c r="BN121" s="266">
        <f t="shared" si="165"/>
        <v>3.1401523291962836</v>
      </c>
      <c r="BO121" s="266"/>
      <c r="BP121" s="266">
        <f t="shared" si="166"/>
        <v>3.2811625015819685</v>
      </c>
      <c r="BQ121" s="292">
        <f t="shared" si="167"/>
        <v>3.1161143155265321</v>
      </c>
      <c r="BR121" s="292">
        <f t="shared" si="168"/>
        <v>3.3830973305460308</v>
      </c>
      <c r="BS121" s="292">
        <f t="shared" si="169"/>
        <v>3.2659541708194375</v>
      </c>
      <c r="BT121" s="292">
        <f t="shared" si="170"/>
        <v>3.0805028369183369</v>
      </c>
      <c r="BU121" s="292">
        <f t="shared" si="171"/>
        <v>3.2261304980563961</v>
      </c>
      <c r="BV121" s="292">
        <f t="shared" si="172"/>
        <v>3.2775949643102957</v>
      </c>
      <c r="BW121" s="169"/>
      <c r="BX121" s="148">
        <v>35.66161164731183</v>
      </c>
      <c r="BY121" s="165">
        <v>46.966915437634405</v>
      </c>
      <c r="BZ121" s="165">
        <v>25.62260660215054</v>
      </c>
      <c r="CA121" s="165">
        <v>40.037450081720429</v>
      </c>
      <c r="CB121" s="165">
        <v>55.47858749462366</v>
      </c>
      <c r="CC121" s="165">
        <v>38.646057781720422</v>
      </c>
      <c r="CD121" s="165">
        <v>30.870136709677421</v>
      </c>
      <c r="CE121" s="165">
        <v>54.542151455913974</v>
      </c>
      <c r="CF121" s="165">
        <v>45.187345545161286</v>
      </c>
      <c r="CG121" s="200"/>
      <c r="CH121" s="295"/>
      <c r="CI121" s="295"/>
      <c r="CJ121" s="295"/>
      <c r="CK121" s="295"/>
      <c r="CL121" s="295"/>
      <c r="CM121" s="295"/>
      <c r="CN121" s="177"/>
      <c r="CO121" s="171">
        <f t="shared" si="174"/>
        <v>2028</v>
      </c>
      <c r="CP121" s="173">
        <f t="shared" si="173"/>
        <v>46874</v>
      </c>
      <c r="CQ121" s="272">
        <f t="shared" si="157"/>
        <v>3.3167074235354908</v>
      </c>
      <c r="CR121" s="272">
        <f t="shared" si="158"/>
        <v>3.0805028369183369</v>
      </c>
      <c r="CS121" s="272">
        <f t="shared" si="177"/>
        <v>3.2760930737901361</v>
      </c>
      <c r="CT121" s="272">
        <f t="shared" si="177"/>
        <v>3.2361508117373061</v>
      </c>
      <c r="CU121" s="272">
        <f t="shared" si="177"/>
        <v>3.2760930737901361</v>
      </c>
      <c r="CV121" s="272">
        <f t="shared" si="159"/>
        <v>3.1488259438580557</v>
      </c>
      <c r="CW121" s="272">
        <f t="shared" si="160"/>
        <v>3.2644799159404334</v>
      </c>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39"/>
      <c r="EV121" s="139"/>
      <c r="EW121" s="139"/>
      <c r="EX121" s="139"/>
      <c r="EY121" s="139"/>
      <c r="EZ121" s="139"/>
      <c r="FA121" s="139"/>
      <c r="FB121" s="162"/>
      <c r="FC121" s="162"/>
      <c r="FD121" s="162"/>
      <c r="FE121" s="162"/>
      <c r="FF121" s="162"/>
      <c r="FG121" s="162"/>
      <c r="FH121" s="162"/>
      <c r="FI121" s="139"/>
      <c r="FJ121" s="139"/>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39"/>
      <c r="GH121" s="139"/>
      <c r="GI121" s="162"/>
      <c r="GJ121" s="162"/>
      <c r="GK121" s="162"/>
      <c r="GL121" s="162"/>
      <c r="GM121" s="162"/>
    </row>
    <row r="122" spans="1:195" s="138" customFormat="1" x14ac:dyDescent="0.2">
      <c r="A122" s="162"/>
      <c r="B122" s="193">
        <f t="shared" si="178"/>
        <v>46905</v>
      </c>
      <c r="C122" s="193">
        <f t="shared" si="175"/>
        <v>46934</v>
      </c>
      <c r="D122" s="191">
        <f t="shared" si="176"/>
        <v>46905</v>
      </c>
      <c r="E122" s="325">
        <v>59.081413300000001</v>
      </c>
      <c r="F122" s="329">
        <v>46.8725357</v>
      </c>
      <c r="G122" s="327">
        <v>66.479140000000001</v>
      </c>
      <c r="H122" s="328">
        <v>66.204350000000005</v>
      </c>
      <c r="I122" s="325">
        <v>48.880012499999999</v>
      </c>
      <c r="J122" s="329">
        <v>36.047800000000002</v>
      </c>
      <c r="K122" s="327">
        <v>57.774814599999999</v>
      </c>
      <c r="L122" s="328">
        <v>57.498260000000002</v>
      </c>
      <c r="M122" s="325">
        <v>59.446445500000003</v>
      </c>
      <c r="N122" s="329">
        <v>59.178703300000002</v>
      </c>
      <c r="O122" s="337">
        <f>G122+Sheet1!D116</f>
        <v>65.479140000000001</v>
      </c>
      <c r="P122" s="338">
        <f>H122+Sheet1!E116</f>
        <v>63.704350000000005</v>
      </c>
      <c r="Q122" s="325">
        <v>78.398430000000005</v>
      </c>
      <c r="R122" s="329">
        <v>68.774559999999994</v>
      </c>
      <c r="S122" s="4">
        <v>41.810429999999997</v>
      </c>
      <c r="T122" s="5">
        <v>39.82423</v>
      </c>
      <c r="U122" s="2">
        <v>42.810429999999997</v>
      </c>
      <c r="V122" s="3">
        <v>36.82423</v>
      </c>
      <c r="W122" s="4">
        <v>27.477930000000001</v>
      </c>
      <c r="X122" s="5">
        <v>21.09506</v>
      </c>
      <c r="Y122" s="2">
        <v>44.810429999999997</v>
      </c>
      <c r="Z122" s="3">
        <v>38.82423</v>
      </c>
      <c r="AA122" s="327">
        <v>75.214680000000001</v>
      </c>
      <c r="AB122" s="328">
        <v>68.049679999999995</v>
      </c>
      <c r="AC122" s="2">
        <v>41.310429999999997</v>
      </c>
      <c r="AD122" s="73">
        <v>36.32423</v>
      </c>
      <c r="AE122" s="337">
        <f>I122+Sheet1!B116</f>
        <v>54.018712499999999</v>
      </c>
      <c r="AF122" s="341">
        <f>J122+Sheet1!C116</f>
        <v>43.715950000000007</v>
      </c>
      <c r="AG122" s="330">
        <v>3.5568768854125841</v>
      </c>
      <c r="AH122" s="331">
        <v>3.5433526386999894</v>
      </c>
      <c r="AI122" s="330">
        <v>3.2593434577354863</v>
      </c>
      <c r="AJ122" s="331">
        <v>3.2999161978732721</v>
      </c>
      <c r="AK122" s="339">
        <v>3.2849161242443441</v>
      </c>
      <c r="AL122" s="340">
        <v>3.4047167122940483</v>
      </c>
      <c r="AM122" s="339">
        <v>3.177415596570361</v>
      </c>
      <c r="AN122" s="331">
        <v>3.2863919511606769</v>
      </c>
      <c r="AO122" s="332">
        <v>3.0564797570465552</v>
      </c>
      <c r="AP122" s="333">
        <v>3.0564797570465552</v>
      </c>
      <c r="AQ122" s="332">
        <v>2.8536160563576245</v>
      </c>
      <c r="AR122" s="340">
        <v>3.5392173725001017</v>
      </c>
      <c r="AS122" s="339">
        <v>3.3633165090782069</v>
      </c>
      <c r="AT122" s="340">
        <v>3.5892176179298607</v>
      </c>
      <c r="AU122" s="339">
        <v>3.3789165856522922</v>
      </c>
      <c r="AV122" s="340">
        <v>3.367116527730869</v>
      </c>
      <c r="AW122" s="339">
        <v>3.2115157639534573</v>
      </c>
      <c r="AX122" s="340">
        <v>3.3631165080964882</v>
      </c>
      <c r="AY122" s="339">
        <v>3.3099162469592236</v>
      </c>
      <c r="AZ122" s="340">
        <v>3.07151507675013</v>
      </c>
      <c r="BA122" s="332">
        <v>2.9753342767709836</v>
      </c>
      <c r="BB122" s="333">
        <v>4.3953801815934979</v>
      </c>
      <c r="BC122" s="15"/>
      <c r="BD122" s="151"/>
      <c r="BE122" s="151"/>
      <c r="BF122" s="151"/>
      <c r="BG122" s="151"/>
      <c r="BH122" s="151"/>
      <c r="BI122" s="151"/>
      <c r="BJ122" s="266">
        <f t="shared" si="161"/>
        <v>3.1161143155265321</v>
      </c>
      <c r="BK122" s="266">
        <f t="shared" si="162"/>
        <v>3.1161143155265321</v>
      </c>
      <c r="BL122" s="266">
        <f t="shared" si="163"/>
        <v>3.2342204781679658</v>
      </c>
      <c r="BM122" s="266">
        <f t="shared" si="164"/>
        <v>3.2342204781679658</v>
      </c>
      <c r="BN122" s="266">
        <f t="shared" si="165"/>
        <v>3.1751673968472489</v>
      </c>
      <c r="BO122" s="266"/>
      <c r="BP122" s="266">
        <f t="shared" si="166"/>
        <v>3.3497230141673651</v>
      </c>
      <c r="BQ122" s="292">
        <f t="shared" si="167"/>
        <v>3.1161143155265321</v>
      </c>
      <c r="BR122" s="292">
        <f t="shared" si="168"/>
        <v>3.397031206457378</v>
      </c>
      <c r="BS122" s="292">
        <f t="shared" si="169"/>
        <v>3.3345145850596616</v>
      </c>
      <c r="BT122" s="292">
        <f t="shared" si="170"/>
        <v>3.2136156946405308</v>
      </c>
      <c r="BU122" s="292">
        <f t="shared" si="171"/>
        <v>3.2938889980406221</v>
      </c>
      <c r="BV122" s="292">
        <f t="shared" si="172"/>
        <v>3.3452161978732722</v>
      </c>
      <c r="BW122" s="169"/>
      <c r="BX122" s="148">
        <v>53.926553868888888</v>
      </c>
      <c r="BY122" s="165">
        <v>66.363117555555561</v>
      </c>
      <c r="BZ122" s="165">
        <v>43.461967222222221</v>
      </c>
      <c r="CA122" s="165">
        <v>59.333398793333338</v>
      </c>
      <c r="CB122" s="165">
        <v>74.335018222222232</v>
      </c>
      <c r="CC122" s="165">
        <v>57.658047102222227</v>
      </c>
      <c r="CD122" s="165">
        <v>49.668657222222222</v>
      </c>
      <c r="CE122" s="165">
        <v>72.189457777777776</v>
      </c>
      <c r="CF122" s="165">
        <v>64.729784222222222</v>
      </c>
      <c r="CG122" s="200"/>
      <c r="CH122" s="295"/>
      <c r="CI122" s="295"/>
      <c r="CJ122" s="295"/>
      <c r="CK122" s="295"/>
      <c r="CL122" s="295"/>
      <c r="CM122" s="295"/>
      <c r="CN122" s="177"/>
      <c r="CO122" s="171">
        <f t="shared" si="174"/>
        <v>2028</v>
      </c>
      <c r="CP122" s="173">
        <f t="shared" si="173"/>
        <v>46905</v>
      </c>
      <c r="CQ122" s="272">
        <f t="shared" si="157"/>
        <v>3.3582650801346778</v>
      </c>
      <c r="CR122" s="272">
        <f t="shared" si="158"/>
        <v>3.2136156946405308</v>
      </c>
      <c r="CS122" s="272">
        <f t="shared" si="177"/>
        <v>3.3446534880303602</v>
      </c>
      <c r="CT122" s="272">
        <f t="shared" si="177"/>
        <v>3.3039093117215321</v>
      </c>
      <c r="CU122" s="272">
        <f t="shared" si="177"/>
        <v>3.3446534880303602</v>
      </c>
      <c r="CV122" s="272">
        <f t="shared" si="159"/>
        <v>3.2843519618320398</v>
      </c>
      <c r="CW122" s="272">
        <f t="shared" si="160"/>
        <v>3.332399997863873</v>
      </c>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39"/>
      <c r="EV122" s="139"/>
      <c r="EW122" s="139"/>
      <c r="EX122" s="139"/>
      <c r="EY122" s="139"/>
      <c r="EZ122" s="139"/>
      <c r="FA122" s="139"/>
      <c r="FB122" s="162"/>
      <c r="FC122" s="162"/>
      <c r="FD122" s="162"/>
      <c r="FE122" s="162"/>
      <c r="FF122" s="162"/>
      <c r="FG122" s="162"/>
      <c r="FH122" s="162"/>
      <c r="FI122" s="139"/>
      <c r="FJ122" s="139"/>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39"/>
      <c r="GH122" s="139"/>
      <c r="GI122" s="162"/>
      <c r="GJ122" s="162"/>
      <c r="GK122" s="162"/>
      <c r="GL122" s="162"/>
      <c r="GM122" s="162"/>
    </row>
    <row r="123" spans="1:195" s="138" customFormat="1" x14ac:dyDescent="0.2">
      <c r="A123" s="162"/>
      <c r="B123" s="193">
        <f t="shared" si="178"/>
        <v>46935</v>
      </c>
      <c r="C123" s="193">
        <f t="shared" si="175"/>
        <v>46965</v>
      </c>
      <c r="D123" s="191">
        <f t="shared" si="176"/>
        <v>46935</v>
      </c>
      <c r="E123" s="325">
        <v>113.84382600000001</v>
      </c>
      <c r="F123" s="329">
        <v>59.256477400000001</v>
      </c>
      <c r="G123" s="327">
        <v>120.50820899999999</v>
      </c>
      <c r="H123" s="328">
        <v>76.564509999999999</v>
      </c>
      <c r="I123" s="325">
        <v>102.357956</v>
      </c>
      <c r="J123" s="329">
        <v>48.093586000000002</v>
      </c>
      <c r="K123" s="327">
        <v>109.9906</v>
      </c>
      <c r="L123" s="328">
        <v>67.412809999999993</v>
      </c>
      <c r="M123" s="325">
        <v>114.224457</v>
      </c>
      <c r="N123" s="329">
        <v>69.487049999999996</v>
      </c>
      <c r="O123" s="337">
        <f>G123+Sheet1!D117</f>
        <v>125.00820899999999</v>
      </c>
      <c r="P123" s="338">
        <f>H123+Sheet1!E117</f>
        <v>77.564509999999999</v>
      </c>
      <c r="Q123" s="325">
        <v>132.34771699999999</v>
      </c>
      <c r="R123" s="329">
        <v>79.456760000000003</v>
      </c>
      <c r="S123" s="4">
        <v>151.41560000000001</v>
      </c>
      <c r="T123" s="5">
        <v>51.154110000000003</v>
      </c>
      <c r="U123" s="2">
        <v>153.91560000000001</v>
      </c>
      <c r="V123" s="3">
        <v>51.154110000000003</v>
      </c>
      <c r="W123" s="4">
        <v>124.2148</v>
      </c>
      <c r="X123" s="5">
        <v>29.963069999999998</v>
      </c>
      <c r="Y123" s="2">
        <v>152.41560000000001</v>
      </c>
      <c r="Z123" s="3">
        <v>51.154110000000003</v>
      </c>
      <c r="AA123" s="327">
        <v>129.43026699999999</v>
      </c>
      <c r="AB123" s="328">
        <v>78.628069999999994</v>
      </c>
      <c r="AC123" s="2">
        <v>150.41560000000001</v>
      </c>
      <c r="AD123" s="73">
        <v>49.654110000000003</v>
      </c>
      <c r="AE123" s="337">
        <f>I123+Sheet1!B117</f>
        <v>106.376856</v>
      </c>
      <c r="AF123" s="341">
        <f>J123+Sheet1!C117</f>
        <v>55.593435999999997</v>
      </c>
      <c r="AG123" s="330">
        <v>3.6380223656881565</v>
      </c>
      <c r="AH123" s="331">
        <v>3.8003133262393014</v>
      </c>
      <c r="AI123" s="330">
        <v>3.448682911711821</v>
      </c>
      <c r="AJ123" s="331">
        <v>3.462207158424417</v>
      </c>
      <c r="AK123" s="339">
        <v>3.4472071274105045</v>
      </c>
      <c r="AL123" s="340">
        <v>3.5704073821381024</v>
      </c>
      <c r="AM123" s="339">
        <v>3.2597067397366044</v>
      </c>
      <c r="AN123" s="331">
        <v>3.3675374314362494</v>
      </c>
      <c r="AO123" s="332">
        <v>3.1105767438969365</v>
      </c>
      <c r="AP123" s="333">
        <v>3.0835282504717458</v>
      </c>
      <c r="AQ123" s="332">
        <v>2.8671403030702205</v>
      </c>
      <c r="AR123" s="340">
        <v>3.7086076678796123</v>
      </c>
      <c r="AS123" s="339">
        <v>3.528707295919427</v>
      </c>
      <c r="AT123" s="340">
        <v>3.7586077712593187</v>
      </c>
      <c r="AU123" s="339">
        <v>3.5460073316888057</v>
      </c>
      <c r="AV123" s="340">
        <v>3.5316073019154497</v>
      </c>
      <c r="AW123" s="339">
        <v>3.256706733533822</v>
      </c>
      <c r="AX123" s="340">
        <v>3.5285072955059085</v>
      </c>
      <c r="AY123" s="339">
        <v>3.4722071791003581</v>
      </c>
      <c r="AZ123" s="340">
        <v>3.1256064624722306</v>
      </c>
      <c r="BA123" s="332">
        <v>2.9888585234835783</v>
      </c>
      <c r="BB123" s="333">
        <v>4.4765256618690703</v>
      </c>
      <c r="BC123" s="15"/>
      <c r="BD123" s="151"/>
      <c r="BE123" s="151"/>
      <c r="BF123" s="151"/>
      <c r="BG123" s="151"/>
      <c r="BH123" s="151"/>
      <c r="BI123" s="151"/>
      <c r="BJ123" s="266">
        <f t="shared" si="161"/>
        <v>3.171096515801338</v>
      </c>
      <c r="BK123" s="266">
        <f t="shared" si="162"/>
        <v>3.1436054156639353</v>
      </c>
      <c r="BL123" s="266">
        <f t="shared" si="163"/>
        <v>3.2912864943762483</v>
      </c>
      <c r="BM123" s="266">
        <f t="shared" si="164"/>
        <v>3.262753486272107</v>
      </c>
      <c r="BN123" s="266">
        <f t="shared" si="165"/>
        <v>3.2171854780284073</v>
      </c>
      <c r="BO123" s="266"/>
      <c r="BP123" s="266">
        <f t="shared" si="166"/>
        <v>3.5142682443723179</v>
      </c>
      <c r="BQ123" s="292">
        <f t="shared" si="167"/>
        <v>3.171096515801338</v>
      </c>
      <c r="BR123" s="292">
        <f t="shared" si="168"/>
        <v>3.4806344619254617</v>
      </c>
      <c r="BS123" s="292">
        <f t="shared" si="169"/>
        <v>3.4990598584715649</v>
      </c>
      <c r="BT123" s="292">
        <f t="shared" si="170"/>
        <v>3.2962124457860127</v>
      </c>
      <c r="BU123" s="292">
        <f t="shared" si="171"/>
        <v>3.4565096739720644</v>
      </c>
      <c r="BV123" s="292">
        <f t="shared" si="172"/>
        <v>3.5075071584244171</v>
      </c>
      <c r="BW123" s="169"/>
      <c r="BX123" s="148">
        <v>88.604514281720441</v>
      </c>
      <c r="BY123" s="165">
        <v>100.19015462365591</v>
      </c>
      <c r="BZ123" s="165">
        <v>77.267978473118291</v>
      </c>
      <c r="CA123" s="165">
        <v>93.539419354838714</v>
      </c>
      <c r="CB123" s="165">
        <v>107.89275838709678</v>
      </c>
      <c r="CC123" s="165">
        <v>90.30409494623656</v>
      </c>
      <c r="CD123" s="165">
        <v>82.896349978494626</v>
      </c>
      <c r="CE123" s="165">
        <v>105.94107913978495</v>
      </c>
      <c r="CF123" s="165">
        <v>103.07187505376345</v>
      </c>
      <c r="CG123" s="200"/>
      <c r="CH123" s="295"/>
      <c r="CI123" s="295"/>
      <c r="CJ123" s="295"/>
      <c r="CK123" s="295"/>
      <c r="CL123" s="295"/>
      <c r="CM123" s="295"/>
      <c r="CN123" s="177"/>
      <c r="CO123" s="171">
        <f t="shared" si="174"/>
        <v>2028</v>
      </c>
      <c r="CP123" s="173">
        <f t="shared" si="173"/>
        <v>46935</v>
      </c>
      <c r="CQ123" s="272">
        <f t="shared" si="157"/>
        <v>3.5522008109308829</v>
      </c>
      <c r="CR123" s="272">
        <f t="shared" si="158"/>
        <v>3.2962124457860127</v>
      </c>
      <c r="CS123" s="272">
        <f t="shared" si="177"/>
        <v>3.5091987614422639</v>
      </c>
      <c r="CT123" s="272">
        <f t="shared" si="177"/>
        <v>3.4665299876529745</v>
      </c>
      <c r="CU123" s="272">
        <f t="shared" si="177"/>
        <v>3.5091987614422639</v>
      </c>
      <c r="CV123" s="272">
        <f t="shared" si="159"/>
        <v>3.3684460829551628</v>
      </c>
      <c r="CW123" s="272">
        <f t="shared" si="160"/>
        <v>3.4954081944801296</v>
      </c>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39"/>
      <c r="EV123" s="139"/>
      <c r="EW123" s="139"/>
      <c r="EX123" s="139"/>
      <c r="EY123" s="139"/>
      <c r="EZ123" s="139"/>
      <c r="FA123" s="139"/>
      <c r="FB123" s="162"/>
      <c r="FC123" s="162"/>
      <c r="FD123" s="162"/>
      <c r="FE123" s="162"/>
      <c r="FF123" s="162"/>
      <c r="FG123" s="162"/>
      <c r="FH123" s="162"/>
      <c r="FI123" s="139"/>
      <c r="FJ123" s="139"/>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39"/>
      <c r="GH123" s="139"/>
      <c r="GI123" s="162"/>
      <c r="GJ123" s="162"/>
      <c r="GK123" s="162"/>
      <c r="GL123" s="162"/>
      <c r="GM123" s="162"/>
    </row>
    <row r="124" spans="1:195" s="138" customFormat="1" x14ac:dyDescent="0.2">
      <c r="A124" s="162"/>
      <c r="B124" s="193">
        <f t="shared" si="178"/>
        <v>46966</v>
      </c>
      <c r="C124" s="193">
        <f t="shared" si="175"/>
        <v>46996</v>
      </c>
      <c r="D124" s="191">
        <f t="shared" si="176"/>
        <v>46966</v>
      </c>
      <c r="E124" s="325">
        <v>127.155563</v>
      </c>
      <c r="F124" s="329">
        <v>64.587230000000005</v>
      </c>
      <c r="G124" s="327">
        <v>126.61294599999999</v>
      </c>
      <c r="H124" s="328">
        <v>81.061329999999998</v>
      </c>
      <c r="I124" s="325">
        <v>115.904785</v>
      </c>
      <c r="J124" s="329">
        <v>53.320419999999999</v>
      </c>
      <c r="K124" s="327">
        <v>117.984718</v>
      </c>
      <c r="L124" s="328">
        <v>71.88391</v>
      </c>
      <c r="M124" s="325">
        <v>122.443832</v>
      </c>
      <c r="N124" s="329">
        <v>73.961395300000007</v>
      </c>
      <c r="O124" s="337">
        <f>G124+Sheet1!D118</f>
        <v>130.61294599999999</v>
      </c>
      <c r="P124" s="338">
        <f>H124+Sheet1!E118</f>
        <v>81.561329999999998</v>
      </c>
      <c r="Q124" s="325">
        <v>132.38166799999999</v>
      </c>
      <c r="R124" s="329">
        <v>82.136799999999994</v>
      </c>
      <c r="S124" s="4">
        <v>156.0874</v>
      </c>
      <c r="T124" s="5">
        <v>55.47681</v>
      </c>
      <c r="U124" s="2">
        <v>158.0874</v>
      </c>
      <c r="V124" s="3">
        <v>55.97681</v>
      </c>
      <c r="W124" s="4">
        <v>143.3938</v>
      </c>
      <c r="X124" s="5">
        <v>38.364899999999999</v>
      </c>
      <c r="Y124" s="2">
        <v>156.0874</v>
      </c>
      <c r="Z124" s="3">
        <v>56.47681</v>
      </c>
      <c r="AA124" s="327">
        <v>130.47323600000001</v>
      </c>
      <c r="AB124" s="328">
        <v>81.128219999999999</v>
      </c>
      <c r="AC124" s="2">
        <v>155.0874</v>
      </c>
      <c r="AD124" s="73">
        <v>54.97681</v>
      </c>
      <c r="AE124" s="337">
        <f>I124+Sheet1!B118</f>
        <v>118.773735</v>
      </c>
      <c r="AF124" s="341">
        <f>J124+Sheet1!C118</f>
        <v>59.943769999999994</v>
      </c>
      <c r="AG124" s="330">
        <v>3.6921193525385383</v>
      </c>
      <c r="AH124" s="331">
        <v>3.9355557933652552</v>
      </c>
      <c r="AI124" s="330">
        <v>3.5704011321251801</v>
      </c>
      <c r="AJ124" s="331">
        <v>3.5433526386999894</v>
      </c>
      <c r="AK124" s="339">
        <v>3.528352839190902</v>
      </c>
      <c r="AL124" s="340">
        <v>3.6516511911555996</v>
      </c>
      <c r="AM124" s="339">
        <v>3.3383553787424631</v>
      </c>
      <c r="AN124" s="331">
        <v>3.448682911711821</v>
      </c>
      <c r="AO124" s="332">
        <v>3.2458192110228907</v>
      </c>
      <c r="AP124" s="333">
        <v>3.1105767438969365</v>
      </c>
      <c r="AQ124" s="332">
        <v>2.8941887964954112</v>
      </c>
      <c r="AR124" s="340">
        <v>3.7901493399561716</v>
      </c>
      <c r="AS124" s="339">
        <v>3.6100517471837308</v>
      </c>
      <c r="AT124" s="340">
        <v>3.8401486716531292</v>
      </c>
      <c r="AU124" s="339">
        <v>3.6273515159508785</v>
      </c>
      <c r="AV124" s="340">
        <v>3.6128517097587602</v>
      </c>
      <c r="AW124" s="339">
        <v>3.2857560817972638</v>
      </c>
      <c r="AX124" s="340">
        <v>3.6098517498569427</v>
      </c>
      <c r="AY124" s="339">
        <v>3.5533525050393804</v>
      </c>
      <c r="AZ124" s="340">
        <v>3.260756415948785</v>
      </c>
      <c r="BA124" s="332">
        <v>3.0564797570465552</v>
      </c>
      <c r="BB124" s="333">
        <v>4.5576711421446428</v>
      </c>
      <c r="BC124" s="15"/>
      <c r="BD124" s="151"/>
      <c r="BE124" s="151"/>
      <c r="BF124" s="151"/>
      <c r="BG124" s="151"/>
      <c r="BH124" s="151"/>
      <c r="BI124" s="151"/>
      <c r="BJ124" s="266">
        <f t="shared" si="161"/>
        <v>3.3085520164883531</v>
      </c>
      <c r="BK124" s="266">
        <f t="shared" si="162"/>
        <v>3.171096515801338</v>
      </c>
      <c r="BL124" s="266">
        <f t="shared" si="163"/>
        <v>3.4339515348969551</v>
      </c>
      <c r="BM124" s="266">
        <f t="shared" si="164"/>
        <v>3.2912864943762483</v>
      </c>
      <c r="BN124" s="266">
        <f t="shared" si="165"/>
        <v>3.3012216403907235</v>
      </c>
      <c r="BO124" s="266"/>
      <c r="BP124" s="266">
        <f t="shared" si="166"/>
        <v>3.5965408594747941</v>
      </c>
      <c r="BQ124" s="292">
        <f t="shared" si="167"/>
        <v>3.3085520164883531</v>
      </c>
      <c r="BR124" s="292">
        <f t="shared" si="168"/>
        <v>3.5642377173935444</v>
      </c>
      <c r="BS124" s="292">
        <f t="shared" si="169"/>
        <v>3.5813327082945374</v>
      </c>
      <c r="BT124" s="292">
        <f t="shared" si="170"/>
        <v>3.3751531654546452</v>
      </c>
      <c r="BU124" s="292">
        <f t="shared" si="171"/>
        <v>3.5378202225620914</v>
      </c>
      <c r="BV124" s="292">
        <f t="shared" si="172"/>
        <v>3.5886526386999895</v>
      </c>
      <c r="BW124" s="169"/>
      <c r="BX124" s="148">
        <v>100.91722980645162</v>
      </c>
      <c r="BY124" s="165">
        <v>107.51065541935485</v>
      </c>
      <c r="BZ124" s="165">
        <v>89.659728709677424</v>
      </c>
      <c r="CA124" s="165">
        <v>102.11248757741936</v>
      </c>
      <c r="CB124" s="165">
        <v>111.31123948387096</v>
      </c>
      <c r="CC124" s="165">
        <v>98.652121096774195</v>
      </c>
      <c r="CD124" s="165">
        <v>94.103104516129036</v>
      </c>
      <c r="CE124" s="165">
        <v>109.78016477419357</v>
      </c>
      <c r="CF124" s="165">
        <v>110.04291348387098</v>
      </c>
      <c r="CG124" s="200"/>
      <c r="CH124" s="295"/>
      <c r="CI124" s="295"/>
      <c r="CJ124" s="295"/>
      <c r="CK124" s="295"/>
      <c r="CL124" s="295"/>
      <c r="CM124" s="295"/>
      <c r="CN124" s="177"/>
      <c r="CO124" s="171">
        <f t="shared" si="174"/>
        <v>2028</v>
      </c>
      <c r="CP124" s="173">
        <f t="shared" si="173"/>
        <v>46966</v>
      </c>
      <c r="CQ124" s="272">
        <f t="shared" si="157"/>
        <v>3.6768737807284442</v>
      </c>
      <c r="CR124" s="272">
        <f t="shared" si="158"/>
        <v>3.3751531654546452</v>
      </c>
      <c r="CS124" s="272">
        <f t="shared" si="177"/>
        <v>3.5914716112652361</v>
      </c>
      <c r="CT124" s="272">
        <f t="shared" si="177"/>
        <v>3.547840536243001</v>
      </c>
      <c r="CU124" s="272">
        <f t="shared" si="177"/>
        <v>3.5914716112652361</v>
      </c>
      <c r="CV124" s="272">
        <f t="shared" si="159"/>
        <v>3.448817893580836</v>
      </c>
      <c r="CW124" s="272">
        <f t="shared" si="160"/>
        <v>3.5769122927882577</v>
      </c>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39"/>
      <c r="EV124" s="139"/>
      <c r="EW124" s="139"/>
      <c r="EX124" s="139"/>
      <c r="EY124" s="139"/>
      <c r="EZ124" s="139"/>
      <c r="FA124" s="139"/>
      <c r="FB124" s="162"/>
      <c r="FC124" s="162"/>
      <c r="FD124" s="162"/>
      <c r="FE124" s="162"/>
      <c r="FF124" s="162"/>
      <c r="FG124" s="162"/>
      <c r="FH124" s="162"/>
      <c r="FI124" s="139"/>
      <c r="FJ124" s="139"/>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39"/>
      <c r="GH124" s="139"/>
      <c r="GI124" s="162"/>
      <c r="GJ124" s="162"/>
      <c r="GK124" s="162"/>
      <c r="GL124" s="162"/>
      <c r="GM124" s="162"/>
    </row>
    <row r="125" spans="1:195" s="138" customFormat="1" x14ac:dyDescent="0.2">
      <c r="A125" s="162"/>
      <c r="B125" s="193">
        <f t="shared" si="178"/>
        <v>46997</v>
      </c>
      <c r="C125" s="193">
        <f t="shared" si="175"/>
        <v>47026</v>
      </c>
      <c r="D125" s="191">
        <f t="shared" si="176"/>
        <v>46997</v>
      </c>
      <c r="E125" s="325">
        <v>83.742874099999995</v>
      </c>
      <c r="F125" s="329">
        <v>65.576459999999997</v>
      </c>
      <c r="G125" s="327">
        <v>89.428489999999996</v>
      </c>
      <c r="H125" s="328">
        <v>80.26482</v>
      </c>
      <c r="I125" s="325">
        <v>71.340440000000001</v>
      </c>
      <c r="J125" s="329">
        <v>53.688859999999998</v>
      </c>
      <c r="K125" s="327">
        <v>91.172430000000006</v>
      </c>
      <c r="L125" s="328">
        <v>77.844660000000005</v>
      </c>
      <c r="M125" s="325">
        <v>82.470650000000006</v>
      </c>
      <c r="N125" s="329">
        <v>73.510040000000004</v>
      </c>
      <c r="O125" s="337">
        <f>G125+Sheet1!D119</f>
        <v>91.428489999999996</v>
      </c>
      <c r="P125" s="338">
        <f>H125+Sheet1!E119</f>
        <v>78.26482</v>
      </c>
      <c r="Q125" s="325">
        <v>85.125050000000002</v>
      </c>
      <c r="R125" s="329">
        <v>72.681045499999996</v>
      </c>
      <c r="S125" s="4">
        <v>48.947859999999999</v>
      </c>
      <c r="T125" s="5">
        <v>41.274850000000001</v>
      </c>
      <c r="U125" s="2">
        <v>53.947859999999999</v>
      </c>
      <c r="V125" s="3">
        <v>42.274850000000001</v>
      </c>
      <c r="W125" s="4">
        <v>38.075020000000002</v>
      </c>
      <c r="X125" s="5">
        <v>29.350380000000001</v>
      </c>
      <c r="Y125" s="2">
        <v>53.447859999999999</v>
      </c>
      <c r="Z125" s="3">
        <v>44.274850000000001</v>
      </c>
      <c r="AA125" s="327">
        <v>86.111789999999999</v>
      </c>
      <c r="AB125" s="328">
        <v>76.198139999999995</v>
      </c>
      <c r="AC125" s="2">
        <v>51.947859999999999</v>
      </c>
      <c r="AD125" s="73">
        <v>40.774850000000001</v>
      </c>
      <c r="AE125" s="337">
        <f>I125+Sheet1!B119</f>
        <v>74.91489</v>
      </c>
      <c r="AF125" s="341">
        <f>J125+Sheet1!C119</f>
        <v>59.915509999999998</v>
      </c>
      <c r="AG125" s="330">
        <v>3.6921193525385383</v>
      </c>
      <c r="AH125" s="331">
        <v>3.9220315466526596</v>
      </c>
      <c r="AI125" s="330">
        <v>3.5568768854125841</v>
      </c>
      <c r="AJ125" s="331">
        <v>3.5433526386999894</v>
      </c>
      <c r="AK125" s="339">
        <v>3.528352839190902</v>
      </c>
      <c r="AL125" s="340">
        <v>3.6512511965020233</v>
      </c>
      <c r="AM125" s="339">
        <v>3.3558551448363985</v>
      </c>
      <c r="AN125" s="331">
        <v>3.5433526386999894</v>
      </c>
      <c r="AO125" s="332">
        <v>3.3134404445858681</v>
      </c>
      <c r="AP125" s="333">
        <v>3.0023827701961743</v>
      </c>
      <c r="AQ125" s="332">
        <v>2.7183735892316707</v>
      </c>
      <c r="AR125" s="340">
        <v>3.7892493519856267</v>
      </c>
      <c r="AS125" s="339">
        <v>3.6096517525301555</v>
      </c>
      <c r="AT125" s="340">
        <v>3.8392486836825843</v>
      </c>
      <c r="AU125" s="339">
        <v>3.6267515239705141</v>
      </c>
      <c r="AV125" s="340">
        <v>3.6125517137685788</v>
      </c>
      <c r="AW125" s="339">
        <v>3.1773575306782598</v>
      </c>
      <c r="AX125" s="340">
        <v>3.6094517552033674</v>
      </c>
      <c r="AY125" s="339">
        <v>3.5533525050393804</v>
      </c>
      <c r="AZ125" s="340">
        <v>3.3283555124030713</v>
      </c>
      <c r="BA125" s="332">
        <v>3.0294312636213649</v>
      </c>
      <c r="BB125" s="333">
        <v>4.6523408691328099</v>
      </c>
      <c r="BC125" s="15"/>
      <c r="BD125" s="151"/>
      <c r="BE125" s="151"/>
      <c r="BF125" s="151"/>
      <c r="BG125" s="151"/>
      <c r="BH125" s="151"/>
      <c r="BI125" s="151"/>
      <c r="BJ125" s="266">
        <f t="shared" si="161"/>
        <v>3.3772797668318608</v>
      </c>
      <c r="BK125" s="266">
        <f t="shared" si="162"/>
        <v>3.061132115251727</v>
      </c>
      <c r="BL125" s="266">
        <f t="shared" si="163"/>
        <v>3.505284055157309</v>
      </c>
      <c r="BM125" s="266">
        <f t="shared" si="164"/>
        <v>3.1771544619596841</v>
      </c>
      <c r="BN125" s="266">
        <f t="shared" si="165"/>
        <v>3.2802125998001452</v>
      </c>
      <c r="BO125" s="266"/>
      <c r="BP125" s="266">
        <f t="shared" si="166"/>
        <v>3.5965408594747941</v>
      </c>
      <c r="BQ125" s="292">
        <f t="shared" si="167"/>
        <v>3.3772797668318608</v>
      </c>
      <c r="BR125" s="292">
        <f t="shared" si="168"/>
        <v>3.6617748487729758</v>
      </c>
      <c r="BS125" s="292">
        <f t="shared" si="169"/>
        <v>3.5813327082945374</v>
      </c>
      <c r="BT125" s="292">
        <f t="shared" si="170"/>
        <v>3.3927179211446337</v>
      </c>
      <c r="BU125" s="292">
        <f t="shared" si="171"/>
        <v>3.5378202225620914</v>
      </c>
      <c r="BV125" s="292">
        <f t="shared" si="172"/>
        <v>3.5886526386999895</v>
      </c>
      <c r="BW125" s="169"/>
      <c r="BX125" s="148">
        <v>75.668912277777764</v>
      </c>
      <c r="BY125" s="165">
        <v>85.355747777777779</v>
      </c>
      <c r="BZ125" s="165">
        <v>63.495293333333336</v>
      </c>
      <c r="CA125" s="165">
        <v>78.488156666666669</v>
      </c>
      <c r="CB125" s="165">
        <v>79.594381333333331</v>
      </c>
      <c r="CC125" s="165">
        <v>85.248976666666678</v>
      </c>
      <c r="CD125" s="165">
        <v>68.248498888888889</v>
      </c>
      <c r="CE125" s="165">
        <v>81.705723333333339</v>
      </c>
      <c r="CF125" s="165">
        <v>85.577969999999993</v>
      </c>
      <c r="CG125" s="200"/>
      <c r="CH125" s="295"/>
      <c r="CI125" s="295"/>
      <c r="CJ125" s="295"/>
      <c r="CK125" s="295"/>
      <c r="CL125" s="295"/>
      <c r="CM125" s="295"/>
      <c r="CN125" s="177"/>
      <c r="CO125" s="171">
        <f t="shared" si="174"/>
        <v>2028</v>
      </c>
      <c r="CP125" s="173">
        <f t="shared" si="173"/>
        <v>46997</v>
      </c>
      <c r="CQ125" s="272">
        <f t="shared" si="157"/>
        <v>3.6630212285287147</v>
      </c>
      <c r="CR125" s="272">
        <f t="shared" si="158"/>
        <v>3.3927179211446337</v>
      </c>
      <c r="CS125" s="272">
        <f t="shared" si="177"/>
        <v>3.5914716112652361</v>
      </c>
      <c r="CT125" s="272">
        <f t="shared" si="177"/>
        <v>3.547840536243001</v>
      </c>
      <c r="CU125" s="272">
        <f t="shared" si="177"/>
        <v>3.5914716112652361</v>
      </c>
      <c r="CV125" s="272">
        <f t="shared" si="159"/>
        <v>3.4667010750862475</v>
      </c>
      <c r="CW125" s="272">
        <f t="shared" si="160"/>
        <v>3.5769122927882577</v>
      </c>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39"/>
      <c r="EV125" s="139"/>
      <c r="EW125" s="139"/>
      <c r="EX125" s="139"/>
      <c r="EY125" s="139"/>
      <c r="EZ125" s="139"/>
      <c r="FA125" s="139"/>
      <c r="FB125" s="162"/>
      <c r="FC125" s="162"/>
      <c r="FD125" s="162"/>
      <c r="FE125" s="162"/>
      <c r="FF125" s="162"/>
      <c r="FG125" s="162"/>
      <c r="FH125" s="162"/>
      <c r="FI125" s="139"/>
      <c r="FJ125" s="139"/>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39"/>
      <c r="GH125" s="139"/>
      <c r="GI125" s="162"/>
      <c r="GJ125" s="162"/>
      <c r="GK125" s="162"/>
      <c r="GL125" s="162"/>
      <c r="GM125" s="162"/>
    </row>
    <row r="126" spans="1:195" s="138" customFormat="1" x14ac:dyDescent="0.2">
      <c r="A126" s="162"/>
      <c r="B126" s="193">
        <f t="shared" si="178"/>
        <v>47027</v>
      </c>
      <c r="C126" s="193">
        <f t="shared" si="175"/>
        <v>47057</v>
      </c>
      <c r="D126" s="191">
        <f t="shared" si="176"/>
        <v>47027</v>
      </c>
      <c r="E126" s="325">
        <v>94.885379999999998</v>
      </c>
      <c r="F126" s="329">
        <v>73.879480000000001</v>
      </c>
      <c r="G126" s="327">
        <v>85.124390000000005</v>
      </c>
      <c r="H126" s="328">
        <v>80.535759999999996</v>
      </c>
      <c r="I126" s="325">
        <v>83.53725</v>
      </c>
      <c r="J126" s="329">
        <v>62.216747300000002</v>
      </c>
      <c r="K126" s="327">
        <v>89.322784400000003</v>
      </c>
      <c r="L126" s="328">
        <v>81.302859999999995</v>
      </c>
      <c r="M126" s="325">
        <v>86.438230000000004</v>
      </c>
      <c r="N126" s="329">
        <v>79.728660000000005</v>
      </c>
      <c r="O126" s="337">
        <f>G126+Sheet1!D120</f>
        <v>83.374390000000005</v>
      </c>
      <c r="P126" s="338">
        <f>H126+Sheet1!E120</f>
        <v>78.535759999999996</v>
      </c>
      <c r="Q126" s="325">
        <v>75.739044199999995</v>
      </c>
      <c r="R126" s="329">
        <v>70.746444699999998</v>
      </c>
      <c r="S126" s="4">
        <v>40.001669999999997</v>
      </c>
      <c r="T126" s="5">
        <v>33.86206</v>
      </c>
      <c r="U126" s="2">
        <v>40.501669999999997</v>
      </c>
      <c r="V126" s="3">
        <v>35.61206</v>
      </c>
      <c r="W126" s="4">
        <v>41.983229999999999</v>
      </c>
      <c r="X126" s="5">
        <v>32.570869999999999</v>
      </c>
      <c r="Y126" s="2">
        <v>43.001669999999997</v>
      </c>
      <c r="Z126" s="3">
        <v>37.36206</v>
      </c>
      <c r="AA126" s="327">
        <v>77.889080000000007</v>
      </c>
      <c r="AB126" s="328">
        <v>75.056243899999998</v>
      </c>
      <c r="AC126" s="2">
        <v>42.001669999999997</v>
      </c>
      <c r="AD126" s="73">
        <v>35.36206</v>
      </c>
      <c r="AE126" s="337">
        <f>I126+Sheet1!B120</f>
        <v>88.750149999999991</v>
      </c>
      <c r="AF126" s="341">
        <f>J126+Sheet1!C120</f>
        <v>65.804847300000006</v>
      </c>
      <c r="AG126" s="330">
        <v>3.719167845963729</v>
      </c>
      <c r="AH126" s="331">
        <v>3.8138375729518965</v>
      </c>
      <c r="AI126" s="330">
        <v>3.5027798985622027</v>
      </c>
      <c r="AJ126" s="331">
        <v>3.5163041452747983</v>
      </c>
      <c r="AK126" s="339">
        <v>3.5013041275916876</v>
      </c>
      <c r="AL126" s="340">
        <v>3.6229042709427715</v>
      </c>
      <c r="AM126" s="339">
        <v>3.406304015598653</v>
      </c>
      <c r="AN126" s="331">
        <v>3.5298283919873934</v>
      </c>
      <c r="AO126" s="332">
        <v>3.3404889380110587</v>
      </c>
      <c r="AP126" s="333">
        <v>3.4892556518496076</v>
      </c>
      <c r="AQ126" s="332">
        <v>2.7454220826568614</v>
      </c>
      <c r="AR126" s="340">
        <v>3.759504431976965</v>
      </c>
      <c r="AS126" s="339">
        <v>3.5814042220194979</v>
      </c>
      <c r="AT126" s="340">
        <v>3.8095044909206677</v>
      </c>
      <c r="AU126" s="339">
        <v>3.5979042414709204</v>
      </c>
      <c r="AV126" s="340">
        <v>3.5847042259097832</v>
      </c>
      <c r="AW126" s="339">
        <v>3.6613043162115346</v>
      </c>
      <c r="AX126" s="340">
        <v>3.581204221783723</v>
      </c>
      <c r="AY126" s="339">
        <v>3.5263041570635383</v>
      </c>
      <c r="AZ126" s="340">
        <v>3.355503955711852</v>
      </c>
      <c r="BA126" s="332">
        <v>3.0429555103339601</v>
      </c>
      <c r="BB126" s="333">
        <v>4.6523408691328099</v>
      </c>
      <c r="BC126" s="15"/>
      <c r="BD126" s="151"/>
      <c r="BE126" s="151"/>
      <c r="BF126" s="151"/>
      <c r="BG126" s="151"/>
      <c r="BH126" s="151"/>
      <c r="BI126" s="151"/>
      <c r="BJ126" s="266">
        <f t="shared" si="161"/>
        <v>3.404770866969264</v>
      </c>
      <c r="BK126" s="266">
        <f t="shared" si="162"/>
        <v>3.5559719177249796</v>
      </c>
      <c r="BL126" s="266">
        <f t="shared" si="163"/>
        <v>3.5338170632614503</v>
      </c>
      <c r="BM126" s="266">
        <f t="shared" si="164"/>
        <v>3.6907486078342266</v>
      </c>
      <c r="BN126" s="266">
        <f t="shared" si="165"/>
        <v>3.5463271139474801</v>
      </c>
      <c r="BO126" s="266"/>
      <c r="BP126" s="266">
        <f t="shared" si="166"/>
        <v>3.5691166544406352</v>
      </c>
      <c r="BQ126" s="292">
        <f t="shared" si="167"/>
        <v>3.404770866969264</v>
      </c>
      <c r="BR126" s="292">
        <f t="shared" si="168"/>
        <v>3.6478409728616281</v>
      </c>
      <c r="BS126" s="292">
        <f t="shared" si="169"/>
        <v>3.5539082820558527</v>
      </c>
      <c r="BT126" s="292">
        <f t="shared" si="170"/>
        <v>3.4433541459386259</v>
      </c>
      <c r="BU126" s="292">
        <f t="shared" si="171"/>
        <v>3.5107165650732326</v>
      </c>
      <c r="BV126" s="292">
        <f t="shared" si="172"/>
        <v>3.5616041452747984</v>
      </c>
      <c r="BW126" s="169"/>
      <c r="BX126" s="148">
        <v>85.624714408602159</v>
      </c>
      <c r="BY126" s="165">
        <v>83.101445591397862</v>
      </c>
      <c r="BZ126" s="165">
        <v>74.137888594623661</v>
      </c>
      <c r="CA126" s="165">
        <v>83.480247526881726</v>
      </c>
      <c r="CB126" s="165">
        <v>73.538005710752685</v>
      </c>
      <c r="CC126" s="165">
        <v>85.787118804301073</v>
      </c>
      <c r="CD126" s="165">
        <v>78.634478917204305</v>
      </c>
      <c r="CE126" s="165">
        <v>76.640195267741944</v>
      </c>
      <c r="CF126" s="165">
        <v>81.241230537634422</v>
      </c>
      <c r="CG126" s="200"/>
      <c r="CH126" s="295"/>
      <c r="CI126" s="295"/>
      <c r="CJ126" s="295"/>
      <c r="CK126" s="295"/>
      <c r="CL126" s="295"/>
      <c r="CM126" s="295"/>
      <c r="CN126" s="177"/>
      <c r="CO126" s="171">
        <f t="shared" si="174"/>
        <v>2028</v>
      </c>
      <c r="CP126" s="173">
        <f t="shared" si="173"/>
        <v>47027</v>
      </c>
      <c r="CQ126" s="272">
        <f t="shared" si="157"/>
        <v>3.607611019729799</v>
      </c>
      <c r="CR126" s="272">
        <f t="shared" si="158"/>
        <v>3.4433541459386259</v>
      </c>
      <c r="CS126" s="272">
        <f t="shared" si="177"/>
        <v>3.5640471850265518</v>
      </c>
      <c r="CT126" s="272">
        <f t="shared" si="177"/>
        <v>3.5207368787541427</v>
      </c>
      <c r="CU126" s="272">
        <f t="shared" si="177"/>
        <v>3.5640471850265518</v>
      </c>
      <c r="CV126" s="272">
        <f t="shared" si="159"/>
        <v>3.5182552677389767</v>
      </c>
      <c r="CW126" s="272">
        <f t="shared" si="160"/>
        <v>3.5497442600188811</v>
      </c>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39"/>
      <c r="EV126" s="139"/>
      <c r="EW126" s="139"/>
      <c r="EX126" s="139"/>
      <c r="EY126" s="139"/>
      <c r="EZ126" s="139"/>
      <c r="FA126" s="139"/>
      <c r="FB126" s="162"/>
      <c r="FC126" s="162"/>
      <c r="FD126" s="162"/>
      <c r="FE126" s="162"/>
      <c r="FF126" s="162"/>
      <c r="FG126" s="162"/>
      <c r="FH126" s="162"/>
      <c r="FI126" s="139"/>
      <c r="FJ126" s="139"/>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39"/>
      <c r="GH126" s="139"/>
      <c r="GI126" s="162"/>
      <c r="GJ126" s="162"/>
      <c r="GK126" s="162"/>
      <c r="GL126" s="162"/>
      <c r="GM126" s="162"/>
    </row>
    <row r="127" spans="1:195" s="138" customFormat="1" x14ac:dyDescent="0.2">
      <c r="A127" s="162"/>
      <c r="B127" s="193">
        <f t="shared" si="178"/>
        <v>47058</v>
      </c>
      <c r="C127" s="193">
        <f t="shared" si="175"/>
        <v>47087</v>
      </c>
      <c r="D127" s="191">
        <f t="shared" si="176"/>
        <v>47058</v>
      </c>
      <c r="E127" s="325">
        <v>96.623184199999997</v>
      </c>
      <c r="F127" s="329">
        <v>78.214380000000006</v>
      </c>
      <c r="G127" s="327">
        <v>85.378974900000003</v>
      </c>
      <c r="H127" s="328">
        <v>82.833470000000005</v>
      </c>
      <c r="I127" s="325">
        <v>85.048109999999994</v>
      </c>
      <c r="J127" s="329">
        <v>66.217605599999999</v>
      </c>
      <c r="K127" s="327">
        <v>91.117850000000004</v>
      </c>
      <c r="L127" s="328">
        <v>86.342414899999994</v>
      </c>
      <c r="M127" s="325">
        <v>88.026160000000004</v>
      </c>
      <c r="N127" s="329">
        <v>84.934166000000005</v>
      </c>
      <c r="O127" s="337">
        <f>G127+Sheet1!D121</f>
        <v>83.378974900000003</v>
      </c>
      <c r="P127" s="338">
        <f>H127+Sheet1!E121</f>
        <v>80.833470000000005</v>
      </c>
      <c r="Q127" s="325">
        <v>75.895996100000005</v>
      </c>
      <c r="R127" s="329">
        <v>72.755226100000002</v>
      </c>
      <c r="S127" s="4">
        <v>42.696860000000001</v>
      </c>
      <c r="T127" s="5">
        <v>36.585599999999999</v>
      </c>
      <c r="U127" s="2">
        <v>43.446860000000001</v>
      </c>
      <c r="V127" s="3">
        <v>39.335599999999999</v>
      </c>
      <c r="W127" s="4">
        <v>45.46114</v>
      </c>
      <c r="X127" s="5">
        <v>37.104480000000002</v>
      </c>
      <c r="Y127" s="2">
        <v>43.196860000000001</v>
      </c>
      <c r="Z127" s="3">
        <v>41.085599999999999</v>
      </c>
      <c r="AA127" s="327">
        <v>78.64931</v>
      </c>
      <c r="AB127" s="328">
        <v>76.848190000000002</v>
      </c>
      <c r="AC127" s="2">
        <v>43.196860000000001</v>
      </c>
      <c r="AD127" s="73">
        <v>39.585599999999999</v>
      </c>
      <c r="AE127" s="337">
        <f>I127+Sheet1!B121</f>
        <v>88.789760000000001</v>
      </c>
      <c r="AF127" s="341">
        <f>J127+Sheet1!C121</f>
        <v>69.024555599999985</v>
      </c>
      <c r="AG127" s="330">
        <v>3.9626042867904459</v>
      </c>
      <c r="AH127" s="331">
        <v>4.4630014151564747</v>
      </c>
      <c r="AI127" s="330">
        <v>4.0572740137786134</v>
      </c>
      <c r="AJ127" s="331">
        <v>4.0843225072038045</v>
      </c>
      <c r="AK127" s="339">
        <v>4.0693224245438495</v>
      </c>
      <c r="AL127" s="340">
        <v>4.1979231332152027</v>
      </c>
      <c r="AM127" s="339">
        <v>3.7593207162380979</v>
      </c>
      <c r="AN127" s="331">
        <v>4.233089221042353</v>
      </c>
      <c r="AO127" s="332">
        <v>4.0978467539163992</v>
      </c>
      <c r="AP127" s="333">
        <v>4.2060407276171627</v>
      </c>
      <c r="AQ127" s="332">
        <v>3.0835282504717458</v>
      </c>
      <c r="AR127" s="340">
        <v>4.3422239284039765</v>
      </c>
      <c r="AS127" s="339">
        <v>4.1559229017673269</v>
      </c>
      <c r="AT127" s="340">
        <v>4.392224203937162</v>
      </c>
      <c r="AU127" s="339">
        <v>4.1759230119806015</v>
      </c>
      <c r="AV127" s="340">
        <v>4.157222908931189</v>
      </c>
      <c r="AW127" s="339">
        <v>4.4339244337318391</v>
      </c>
      <c r="AX127" s="340">
        <v>4.1557229006651939</v>
      </c>
      <c r="AY127" s="339">
        <v>4.0943225623104409</v>
      </c>
      <c r="AZ127" s="340">
        <v>4.1128226642577204</v>
      </c>
      <c r="BA127" s="332">
        <v>3.7056435992511338</v>
      </c>
      <c r="BB127" s="333">
        <v>5.3556016981877699</v>
      </c>
      <c r="BC127" s="15"/>
      <c r="BD127" s="151"/>
      <c r="BE127" s="151"/>
      <c r="BF127" s="151"/>
      <c r="BG127" s="151"/>
      <c r="BH127" s="151"/>
      <c r="BI127" s="151"/>
      <c r="BJ127" s="266">
        <f t="shared" si="161"/>
        <v>4.1745216708165458</v>
      </c>
      <c r="BK127" s="266">
        <f t="shared" si="162"/>
        <v>4.2844860713661577</v>
      </c>
      <c r="BL127" s="266">
        <f t="shared" si="163"/>
        <v>4.3327412901774061</v>
      </c>
      <c r="BM127" s="266">
        <f t="shared" si="164"/>
        <v>4.4468733225939712</v>
      </c>
      <c r="BN127" s="266">
        <f t="shared" si="165"/>
        <v>4.3096555887385204</v>
      </c>
      <c r="BO127" s="266"/>
      <c r="BP127" s="266">
        <f t="shared" si="166"/>
        <v>4.1450249601579685</v>
      </c>
      <c r="BQ127" s="292">
        <f t="shared" si="167"/>
        <v>4.1745216708165458</v>
      </c>
      <c r="BR127" s="292">
        <f t="shared" si="168"/>
        <v>4.3724025202516845</v>
      </c>
      <c r="BS127" s="292">
        <f t="shared" si="169"/>
        <v>4.1298165218937948</v>
      </c>
      <c r="BT127" s="292">
        <f t="shared" si="170"/>
        <v>3.79768185911683</v>
      </c>
      <c r="BU127" s="292">
        <f t="shared" si="171"/>
        <v>4.0798887162689059</v>
      </c>
      <c r="BV127" s="292">
        <f t="shared" si="172"/>
        <v>4.1296225072038046</v>
      </c>
      <c r="BW127" s="169"/>
      <c r="BX127" s="148">
        <v>88.427308821081837</v>
      </c>
      <c r="BY127" s="165">
        <v>84.245677988904305</v>
      </c>
      <c r="BZ127" s="165">
        <v>76.664487375312063</v>
      </c>
      <c r="CA127" s="165">
        <v>86.649557955617198</v>
      </c>
      <c r="CB127" s="165">
        <v>74.497678249791946</v>
      </c>
      <c r="CC127" s="165">
        <v>88.991754761303739</v>
      </c>
      <c r="CD127" s="165">
        <v>79.989994934257979</v>
      </c>
      <c r="CE127" s="165">
        <v>77.847424396671286</v>
      </c>
      <c r="CF127" s="165">
        <v>82.245677988904305</v>
      </c>
      <c r="CG127" s="200"/>
      <c r="CH127" s="295"/>
      <c r="CI127" s="295"/>
      <c r="CJ127" s="295"/>
      <c r="CK127" s="295"/>
      <c r="CL127" s="295"/>
      <c r="CM127" s="295"/>
      <c r="CN127" s="177"/>
      <c r="CO127" s="171">
        <f t="shared" si="174"/>
        <v>2028</v>
      </c>
      <c r="CP127" s="173">
        <f t="shared" si="173"/>
        <v>47058</v>
      </c>
      <c r="CQ127" s="272">
        <f t="shared" si="157"/>
        <v>4.1755656599186866</v>
      </c>
      <c r="CR127" s="272">
        <f t="shared" si="158"/>
        <v>3.79768185911683</v>
      </c>
      <c r="CS127" s="272">
        <f t="shared" si="177"/>
        <v>4.1399554248644925</v>
      </c>
      <c r="CT127" s="272">
        <f t="shared" si="177"/>
        <v>4.0899090299498155</v>
      </c>
      <c r="CU127" s="272">
        <f t="shared" si="177"/>
        <v>4.1399554248644925</v>
      </c>
      <c r="CV127" s="272">
        <f t="shared" si="159"/>
        <v>3.8790064742459305</v>
      </c>
      <c r="CW127" s="272">
        <f t="shared" si="160"/>
        <v>4.1202729481757778</v>
      </c>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39"/>
      <c r="EV127" s="139"/>
      <c r="EW127" s="139"/>
      <c r="EX127" s="139"/>
      <c r="EY127" s="139"/>
      <c r="EZ127" s="139"/>
      <c r="FA127" s="139"/>
      <c r="FB127" s="162"/>
      <c r="FC127" s="162"/>
      <c r="FD127" s="162"/>
      <c r="FE127" s="162"/>
      <c r="FF127" s="162"/>
      <c r="FG127" s="162"/>
      <c r="FH127" s="162"/>
      <c r="FI127" s="139"/>
      <c r="FJ127" s="139"/>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39"/>
      <c r="GH127" s="139"/>
      <c r="GI127" s="162"/>
      <c r="GJ127" s="162"/>
      <c r="GK127" s="162"/>
      <c r="GL127" s="162"/>
      <c r="GM127" s="162"/>
    </row>
    <row r="128" spans="1:195" s="138" customFormat="1" x14ac:dyDescent="0.2">
      <c r="A128" s="162"/>
      <c r="B128" s="193">
        <f t="shared" si="178"/>
        <v>47088</v>
      </c>
      <c r="C128" s="193">
        <f t="shared" si="175"/>
        <v>47118</v>
      </c>
      <c r="D128" s="191">
        <f t="shared" si="176"/>
        <v>47088</v>
      </c>
      <c r="E128" s="325">
        <v>98.247799999999998</v>
      </c>
      <c r="F128" s="329">
        <v>83.352720000000005</v>
      </c>
      <c r="G128" s="327">
        <v>91.554820000000007</v>
      </c>
      <c r="H128" s="328">
        <v>87.799279999999996</v>
      </c>
      <c r="I128" s="325">
        <v>87.744659999999996</v>
      </c>
      <c r="J128" s="329">
        <v>71.426770000000005</v>
      </c>
      <c r="K128" s="327">
        <v>89.835914599999995</v>
      </c>
      <c r="L128" s="328">
        <v>87.441869999999994</v>
      </c>
      <c r="M128" s="325">
        <v>89.16489</v>
      </c>
      <c r="N128" s="329">
        <v>85.922489999999996</v>
      </c>
      <c r="O128" s="337">
        <f>G128+Sheet1!D122</f>
        <v>89.554820000000007</v>
      </c>
      <c r="P128" s="338">
        <f>H128+Sheet1!E122</f>
        <v>85.799279999999996</v>
      </c>
      <c r="Q128" s="325">
        <v>82.753150000000005</v>
      </c>
      <c r="R128" s="329">
        <v>77.404499999999999</v>
      </c>
      <c r="S128" s="4">
        <v>47.408180000000002</v>
      </c>
      <c r="T128" s="5">
        <v>41.316899999999997</v>
      </c>
      <c r="U128" s="2">
        <v>48.908180000000002</v>
      </c>
      <c r="V128" s="3">
        <v>45.316899999999997</v>
      </c>
      <c r="W128" s="4">
        <v>54.235190000000003</v>
      </c>
      <c r="X128" s="5">
        <v>41.896529999999998</v>
      </c>
      <c r="Y128" s="2">
        <v>48.408180000000002</v>
      </c>
      <c r="Z128" s="3">
        <v>46.316899999999997</v>
      </c>
      <c r="AA128" s="327">
        <v>85.037270000000007</v>
      </c>
      <c r="AB128" s="328">
        <v>81.770139999999998</v>
      </c>
      <c r="AC128" s="2">
        <v>50.908180000000002</v>
      </c>
      <c r="AD128" s="73">
        <v>44.316899999999997</v>
      </c>
      <c r="AE128" s="337">
        <f>I128+Sheet1!B122</f>
        <v>89.262209999999996</v>
      </c>
      <c r="AF128" s="341">
        <f>J128+Sheet1!C122</f>
        <v>72.95132000000001</v>
      </c>
      <c r="AG128" s="330">
        <v>4.165467987479377</v>
      </c>
      <c r="AH128" s="331">
        <v>5.0986410106484579</v>
      </c>
      <c r="AI128" s="330">
        <v>4.5306226487194516</v>
      </c>
      <c r="AJ128" s="331">
        <v>4.4765256618690703</v>
      </c>
      <c r="AK128" s="339">
        <v>4.4615255758804553</v>
      </c>
      <c r="AL128" s="340">
        <v>4.5941263360198139</v>
      </c>
      <c r="AM128" s="339">
        <v>4.1115235694794334</v>
      </c>
      <c r="AN128" s="331">
        <v>4.422428675018689</v>
      </c>
      <c r="AO128" s="332">
        <v>4.3412831947431165</v>
      </c>
      <c r="AP128" s="333">
        <v>4.6388166224202152</v>
      </c>
      <c r="AQ128" s="332">
        <v>3.2052464708851049</v>
      </c>
      <c r="AR128" s="340">
        <v>4.7428271884536191</v>
      </c>
      <c r="AS128" s="339">
        <v>4.5518260935319192</v>
      </c>
      <c r="AT128" s="340">
        <v>4.792827475082337</v>
      </c>
      <c r="AU128" s="339">
        <v>4.5738262196485557</v>
      </c>
      <c r="AV128" s="340">
        <v>4.5520260946784337</v>
      </c>
      <c r="AW128" s="339">
        <v>4.8939280546456034</v>
      </c>
      <c r="AX128" s="340">
        <v>4.5516260923854039</v>
      </c>
      <c r="AY128" s="339">
        <v>4.4865257191948142</v>
      </c>
      <c r="AZ128" s="340">
        <v>4.356324972813634</v>
      </c>
      <c r="BA128" s="332">
        <v>3.9085072999400645</v>
      </c>
      <c r="BB128" s="333">
        <v>5.4502714251759379</v>
      </c>
      <c r="BC128" s="15"/>
      <c r="BD128" s="151"/>
      <c r="BE128" s="151"/>
      <c r="BF128" s="151"/>
      <c r="BG128" s="151"/>
      <c r="BH128" s="151"/>
      <c r="BI128" s="151"/>
      <c r="BJ128" s="266">
        <f t="shared" si="161"/>
        <v>4.4219415720531723</v>
      </c>
      <c r="BK128" s="266">
        <f t="shared" si="162"/>
        <v>4.7243436735646052</v>
      </c>
      <c r="BL128" s="266">
        <f t="shared" si="163"/>
        <v>4.589538363114678</v>
      </c>
      <c r="BM128" s="266">
        <f t="shared" si="164"/>
        <v>4.9034014522602325</v>
      </c>
      <c r="BN128" s="266">
        <f t="shared" si="165"/>
        <v>4.6598062652481724</v>
      </c>
      <c r="BO128" s="266"/>
      <c r="BP128" s="266">
        <f t="shared" si="166"/>
        <v>4.5426759331532702</v>
      </c>
      <c r="BQ128" s="292">
        <f t="shared" si="167"/>
        <v>4.4219415720531723</v>
      </c>
      <c r="BR128" s="292">
        <f t="shared" si="168"/>
        <v>4.5674767830105463</v>
      </c>
      <c r="BS128" s="292">
        <f t="shared" si="169"/>
        <v>4.5274674915141997</v>
      </c>
      <c r="BT128" s="292">
        <f t="shared" si="170"/>
        <v>4.1511927024786042</v>
      </c>
      <c r="BU128" s="292">
        <f t="shared" si="171"/>
        <v>4.4728885765723119</v>
      </c>
      <c r="BV128" s="292">
        <f t="shared" si="172"/>
        <v>4.5218256618690704</v>
      </c>
      <c r="BW128" s="169"/>
      <c r="BX128" s="148">
        <v>91.360827526881735</v>
      </c>
      <c r="BY128" s="165">
        <v>89.818387526881722</v>
      </c>
      <c r="BZ128" s="165">
        <v>80.199829139784939</v>
      </c>
      <c r="CA128" s="165">
        <v>87.665715806451615</v>
      </c>
      <c r="CB128" s="165">
        <v>80.280118279569905</v>
      </c>
      <c r="CC128" s="165">
        <v>88.728990752688176</v>
      </c>
      <c r="CD128" s="165">
        <v>81.720615698924732</v>
      </c>
      <c r="CE128" s="165">
        <v>83.526661505376339</v>
      </c>
      <c r="CF128" s="165">
        <v>87.818387526881722</v>
      </c>
      <c r="CG128" s="200"/>
      <c r="CH128" s="295"/>
      <c r="CI128" s="295"/>
      <c r="CJ128" s="295"/>
      <c r="CK128" s="295"/>
      <c r="CL128" s="295"/>
      <c r="CM128" s="295"/>
      <c r="CN128" s="177"/>
      <c r="CO128" s="171">
        <f t="shared" si="174"/>
        <v>2028</v>
      </c>
      <c r="CP128" s="173">
        <f t="shared" si="173"/>
        <v>47088</v>
      </c>
      <c r="CQ128" s="272">
        <f t="shared" si="157"/>
        <v>4.6604049869091995</v>
      </c>
      <c r="CR128" s="272">
        <f t="shared" si="158"/>
        <v>4.1511927024786042</v>
      </c>
      <c r="CS128" s="272">
        <f t="shared" si="177"/>
        <v>4.5376063944848983</v>
      </c>
      <c r="CT128" s="272">
        <f t="shared" si="177"/>
        <v>4.4829088902532215</v>
      </c>
      <c r="CU128" s="272">
        <f t="shared" si="177"/>
        <v>4.5376063944848983</v>
      </c>
      <c r="CV128" s="272">
        <f t="shared" si="159"/>
        <v>4.2389260021658703</v>
      </c>
      <c r="CW128" s="272">
        <f t="shared" si="160"/>
        <v>4.5142094233317298</v>
      </c>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39"/>
      <c r="EV128" s="139"/>
      <c r="EW128" s="139"/>
      <c r="EX128" s="139"/>
      <c r="EY128" s="139"/>
      <c r="EZ128" s="139"/>
      <c r="FA128" s="139"/>
      <c r="FB128" s="162"/>
      <c r="FC128" s="162"/>
      <c r="FD128" s="162"/>
      <c r="FE128" s="162"/>
      <c r="FF128" s="162"/>
      <c r="FG128" s="162"/>
      <c r="FH128" s="162"/>
      <c r="FI128" s="139"/>
      <c r="FJ128" s="139"/>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39"/>
      <c r="GH128" s="139"/>
      <c r="GI128" s="162"/>
      <c r="GJ128" s="162"/>
      <c r="GK128" s="162"/>
      <c r="GL128" s="162"/>
      <c r="GM128" s="162"/>
    </row>
    <row r="129" spans="1:195" s="138" customFormat="1" x14ac:dyDescent="0.2">
      <c r="A129" s="162"/>
      <c r="B129" s="193">
        <f t="shared" si="178"/>
        <v>47119</v>
      </c>
      <c r="C129" s="193">
        <f t="shared" si="175"/>
        <v>47149</v>
      </c>
      <c r="D129" s="191">
        <f t="shared" si="176"/>
        <v>47119</v>
      </c>
      <c r="E129" s="325">
        <v>99.126724199999998</v>
      </c>
      <c r="F129" s="329">
        <v>77.225890000000007</v>
      </c>
      <c r="G129" s="327">
        <v>93.151499999999999</v>
      </c>
      <c r="H129" s="328">
        <v>87.146079999999998</v>
      </c>
      <c r="I129" s="325">
        <v>88.183040000000005</v>
      </c>
      <c r="J129" s="329">
        <v>64.386870000000002</v>
      </c>
      <c r="K129" s="327">
        <v>90.253399999999999</v>
      </c>
      <c r="L129" s="328">
        <v>86.018990000000002</v>
      </c>
      <c r="M129" s="325">
        <v>89.213394199999996</v>
      </c>
      <c r="N129" s="329">
        <v>84.028859999999995</v>
      </c>
      <c r="O129" s="337">
        <f>G129+Sheet1!D123</f>
        <v>91.151499999999999</v>
      </c>
      <c r="P129" s="338">
        <f>H129+Sheet1!E123</f>
        <v>85.146079999999998</v>
      </c>
      <c r="Q129" s="325">
        <v>83.372789999999995</v>
      </c>
      <c r="R129" s="329">
        <v>75.802090000000007</v>
      </c>
      <c r="S129" s="4">
        <v>47.289270000000002</v>
      </c>
      <c r="T129" s="5">
        <v>41.136189999999999</v>
      </c>
      <c r="U129" s="2">
        <v>48.789270000000002</v>
      </c>
      <c r="V129" s="3">
        <v>45.136189999999999</v>
      </c>
      <c r="W129" s="4">
        <v>50.457039999999999</v>
      </c>
      <c r="X129" s="5">
        <v>38.82687</v>
      </c>
      <c r="Y129" s="2">
        <v>50.289270000000002</v>
      </c>
      <c r="Z129" s="3">
        <v>46.886189999999999</v>
      </c>
      <c r="AA129" s="327">
        <v>86.454840000000004</v>
      </c>
      <c r="AB129" s="328">
        <v>80.883439999999993</v>
      </c>
      <c r="AC129" s="2">
        <v>49.289270000000002</v>
      </c>
      <c r="AD129" s="73">
        <v>43.136189999999999</v>
      </c>
      <c r="AE129" s="337">
        <f>I129+Sheet1!B123</f>
        <v>90.084789999999998</v>
      </c>
      <c r="AF129" s="341">
        <f>J129+Sheet1!C123</f>
        <v>69.433669999999992</v>
      </c>
      <c r="AG129" s="330">
        <v>4.223892733277788</v>
      </c>
      <c r="AH129" s="331">
        <v>5.1379154231018349</v>
      </c>
      <c r="AI129" s="330">
        <v>4.6255087636550209</v>
      </c>
      <c r="AJ129" s="331">
        <v>4.4870204773180449</v>
      </c>
      <c r="AK129" s="339">
        <v>4.4720204088625577</v>
      </c>
      <c r="AL129" s="340">
        <v>4.6061210208546122</v>
      </c>
      <c r="AM129" s="339">
        <v>4.182919089497136</v>
      </c>
      <c r="AN129" s="331">
        <v>4.445473991416951</v>
      </c>
      <c r="AO129" s="332">
        <v>4.362381019614765</v>
      </c>
      <c r="AP129" s="333">
        <v>4.6670552495561139</v>
      </c>
      <c r="AQ129" s="332">
        <v>3.115986442581975</v>
      </c>
      <c r="AR129" s="340">
        <v>4.7565217072349633</v>
      </c>
      <c r="AS129" s="339">
        <v>4.5637208273537686</v>
      </c>
      <c r="AT129" s="340">
        <v>4.8065219354199202</v>
      </c>
      <c r="AU129" s="339">
        <v>4.5862209300370003</v>
      </c>
      <c r="AV129" s="340">
        <v>4.5635208264410299</v>
      </c>
      <c r="AW129" s="339">
        <v>4.927922489452996</v>
      </c>
      <c r="AX129" s="340">
        <v>4.5635208264410299</v>
      </c>
      <c r="AY129" s="339">
        <v>4.4970205229550357</v>
      </c>
      <c r="AZ129" s="340">
        <v>4.3774199771366185</v>
      </c>
      <c r="BA129" s="332">
        <v>3.8084278742668585</v>
      </c>
      <c r="BB129" s="333">
        <v>5.484136138944276</v>
      </c>
      <c r="BC129" s="15"/>
      <c r="BD129" s="151"/>
      <c r="BE129" s="151"/>
      <c r="BF129" s="151"/>
      <c r="BG129" s="151"/>
      <c r="BH129" s="151"/>
      <c r="BI129" s="151"/>
      <c r="BJ129" s="266">
        <f t="shared" si="161"/>
        <v>4.4433846301603461</v>
      </c>
      <c r="BK129" s="266">
        <f t="shared" si="162"/>
        <v>4.7530443821080537</v>
      </c>
      <c r="BL129" s="266">
        <f t="shared" si="163"/>
        <v>4.6117941094359072</v>
      </c>
      <c r="BM129" s="266">
        <f t="shared" si="164"/>
        <v>4.9331899127209553</v>
      </c>
      <c r="BN129" s="266">
        <f t="shared" si="165"/>
        <v>4.685353258606316</v>
      </c>
      <c r="BO129" s="266"/>
      <c r="BP129" s="266">
        <f t="shared" si="166"/>
        <v>4.5533165247065241</v>
      </c>
      <c r="BQ129" s="292">
        <f t="shared" si="167"/>
        <v>4.4433846301603461</v>
      </c>
      <c r="BR129" s="292">
        <f t="shared" si="168"/>
        <v>4.5912201075634815</v>
      </c>
      <c r="BS129" s="292">
        <f t="shared" si="169"/>
        <v>4.5381081008441226</v>
      </c>
      <c r="BT129" s="292">
        <f t="shared" si="170"/>
        <v>4.2228533669548689</v>
      </c>
      <c r="BU129" s="292">
        <f t="shared" si="171"/>
        <v>4.4834047284232543</v>
      </c>
      <c r="BV129" s="292">
        <f t="shared" si="172"/>
        <v>4.532320477318045</v>
      </c>
      <c r="BW129" s="169"/>
      <c r="BX129" s="148">
        <v>89.471517724731186</v>
      </c>
      <c r="BY129" s="165">
        <v>90.503949247311823</v>
      </c>
      <c r="BZ129" s="165">
        <v>77.692255376344079</v>
      </c>
      <c r="CA129" s="165">
        <v>86.927739337634392</v>
      </c>
      <c r="CB129" s="165">
        <v>80.035169569892474</v>
      </c>
      <c r="CC129" s="165">
        <v>88.386617096774202</v>
      </c>
      <c r="CD129" s="165">
        <v>80.980532795698906</v>
      </c>
      <c r="CE129" s="165">
        <v>83.998631397849465</v>
      </c>
      <c r="CF129" s="165">
        <v>88.503949247311823</v>
      </c>
      <c r="CG129" s="200"/>
      <c r="CH129" s="295"/>
      <c r="CI129" s="295"/>
      <c r="CJ129" s="295"/>
      <c r="CK129" s="295"/>
      <c r="CL129" s="295"/>
      <c r="CM129" s="295"/>
      <c r="CN129" s="177"/>
      <c r="CO129" s="171">
        <f t="shared" si="174"/>
        <v>2029</v>
      </c>
      <c r="CP129" s="173">
        <f t="shared" si="173"/>
        <v>47119</v>
      </c>
      <c r="CQ129" s="272">
        <f t="shared" si="157"/>
        <v>4.7575944931424976</v>
      </c>
      <c r="CR129" s="272">
        <f t="shared" si="158"/>
        <v>4.2228533669548689</v>
      </c>
      <c r="CS129" s="272">
        <f t="shared" si="177"/>
        <v>4.5482470038148204</v>
      </c>
      <c r="CT129" s="272">
        <f t="shared" si="177"/>
        <v>4.4934250421041639</v>
      </c>
      <c r="CU129" s="272">
        <f t="shared" si="177"/>
        <v>4.5482470038148204</v>
      </c>
      <c r="CV129" s="272">
        <f t="shared" si="159"/>
        <v>4.3118857798164001</v>
      </c>
      <c r="CW129" s="272">
        <f t="shared" si="160"/>
        <v>4.5247506200462482</v>
      </c>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39"/>
      <c r="EV129" s="139"/>
      <c r="EW129" s="139"/>
      <c r="EX129" s="139"/>
      <c r="EY129" s="139"/>
      <c r="EZ129" s="139"/>
      <c r="FA129" s="139"/>
      <c r="FB129" s="162"/>
      <c r="FC129" s="162"/>
      <c r="FD129" s="162"/>
      <c r="FE129" s="162"/>
      <c r="FF129" s="162"/>
      <c r="FG129" s="162"/>
      <c r="FH129" s="162"/>
      <c r="FI129" s="139"/>
      <c r="FJ129" s="139"/>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39"/>
      <c r="GH129" s="139"/>
      <c r="GI129" s="162"/>
      <c r="GJ129" s="162"/>
      <c r="GK129" s="162"/>
      <c r="GL129" s="162"/>
      <c r="GM129" s="162"/>
    </row>
    <row r="130" spans="1:195" s="138" customFormat="1" x14ac:dyDescent="0.2">
      <c r="A130" s="162"/>
      <c r="B130" s="193">
        <f t="shared" si="178"/>
        <v>47150</v>
      </c>
      <c r="C130" s="193">
        <f t="shared" si="175"/>
        <v>47177</v>
      </c>
      <c r="D130" s="191">
        <f t="shared" si="176"/>
        <v>47150</v>
      </c>
      <c r="E130" s="325">
        <v>94.128069999999994</v>
      </c>
      <c r="F130" s="329">
        <v>84.116299999999995</v>
      </c>
      <c r="G130" s="327">
        <v>85.875050000000002</v>
      </c>
      <c r="H130" s="328">
        <v>83.479780000000005</v>
      </c>
      <c r="I130" s="325">
        <v>83.422843900000004</v>
      </c>
      <c r="J130" s="329">
        <v>71.740776100000005</v>
      </c>
      <c r="K130" s="327">
        <v>85.748855599999999</v>
      </c>
      <c r="L130" s="328">
        <v>83.804060000000007</v>
      </c>
      <c r="M130" s="325">
        <v>83.462580000000003</v>
      </c>
      <c r="N130" s="329">
        <v>81.735900000000001</v>
      </c>
      <c r="O130" s="337">
        <f>G130+Sheet1!D124</f>
        <v>84.375050000000002</v>
      </c>
      <c r="P130" s="338">
        <f>H130+Sheet1!E124</f>
        <v>80.979780000000005</v>
      </c>
      <c r="Q130" s="325">
        <v>76.238590000000002</v>
      </c>
      <c r="R130" s="329">
        <v>71.256370000000004</v>
      </c>
      <c r="S130" s="4">
        <v>43.334789999999998</v>
      </c>
      <c r="T130" s="5">
        <v>38.853290000000001</v>
      </c>
      <c r="U130" s="2">
        <v>43.834789999999998</v>
      </c>
      <c r="V130" s="3">
        <v>41.603290000000001</v>
      </c>
      <c r="W130" s="4">
        <v>50.655799999999999</v>
      </c>
      <c r="X130" s="5">
        <v>39.072760000000002</v>
      </c>
      <c r="Y130" s="2">
        <v>45.334789999999998</v>
      </c>
      <c r="Z130" s="3">
        <v>43.603290000000001</v>
      </c>
      <c r="AA130" s="327">
        <v>78.862799999999993</v>
      </c>
      <c r="AB130" s="328">
        <v>76.898399999999995</v>
      </c>
      <c r="AC130" s="2">
        <v>44.334789999999998</v>
      </c>
      <c r="AD130" s="73">
        <v>39.853290000000001</v>
      </c>
      <c r="AE130" s="337">
        <f>I130+Sheet1!B124</f>
        <v>86.739143900000002</v>
      </c>
      <c r="AF130" s="341">
        <f>J130+Sheet1!C124</f>
        <v>77.457576100000011</v>
      </c>
      <c r="AG130" s="330">
        <v>4.237741561911486</v>
      </c>
      <c r="AH130" s="331">
        <v>4.4731716486843469</v>
      </c>
      <c r="AI130" s="330">
        <v>4.071555618307114</v>
      </c>
      <c r="AJ130" s="331">
        <v>4.1546485901093</v>
      </c>
      <c r="AK130" s="339">
        <v>4.139648414676854</v>
      </c>
      <c r="AL130" s="340">
        <v>4.2729499736865231</v>
      </c>
      <c r="AM130" s="339">
        <v>3.8513450428652449</v>
      </c>
      <c r="AN130" s="331">
        <v>4.1131021042082079</v>
      </c>
      <c r="AO130" s="332">
        <v>4.002311475138626</v>
      </c>
      <c r="AP130" s="333">
        <v>4.237741561911486</v>
      </c>
      <c r="AQ130" s="332">
        <v>3.1298352712156725</v>
      </c>
      <c r="AR130" s="340">
        <v>4.4224517221632329</v>
      </c>
      <c r="AS130" s="339">
        <v>4.2305494777974761</v>
      </c>
      <c r="AT130" s="340">
        <v>4.4724523069380524</v>
      </c>
      <c r="AU130" s="339">
        <v>4.2529497397765956</v>
      </c>
      <c r="AV130" s="340">
        <v>4.2305494777974761</v>
      </c>
      <c r="AW130" s="339">
        <v>4.4845524484535577</v>
      </c>
      <c r="AX130" s="340">
        <v>4.2303494754583761</v>
      </c>
      <c r="AY130" s="339">
        <v>4.1646487070642628</v>
      </c>
      <c r="AZ130" s="340">
        <v>4.017346984317645</v>
      </c>
      <c r="BA130" s="332">
        <v>3.6560907592961844</v>
      </c>
      <c r="BB130" s="333">
        <v>5.234857223537718</v>
      </c>
      <c r="BC130" s="15"/>
      <c r="BD130" s="151"/>
      <c r="BE130" s="151"/>
      <c r="BF130" s="151"/>
      <c r="BG130" s="151"/>
      <c r="BH130" s="151"/>
      <c r="BI130" s="151"/>
      <c r="BJ130" s="266">
        <f t="shared" si="161"/>
        <v>4.0774231051312384</v>
      </c>
      <c r="BK130" s="266">
        <f t="shared" si="162"/>
        <v>4.3167056407271938</v>
      </c>
      <c r="BL130" s="266">
        <f t="shared" si="163"/>
        <v>4.2319627055535785</v>
      </c>
      <c r="BM130" s="266">
        <f t="shared" si="164"/>
        <v>4.4803140080920247</v>
      </c>
      <c r="BN130" s="266">
        <f t="shared" si="165"/>
        <v>4.2766013648760079</v>
      </c>
      <c r="BO130" s="266"/>
      <c r="BP130" s="266">
        <f t="shared" si="166"/>
        <v>4.2163278932467811</v>
      </c>
      <c r="BQ130" s="292">
        <f t="shared" si="167"/>
        <v>4.0774231051312384</v>
      </c>
      <c r="BR130" s="292">
        <f t="shared" si="168"/>
        <v>4.2487811731662131</v>
      </c>
      <c r="BS130" s="292">
        <f t="shared" si="169"/>
        <v>4.2011193609214788</v>
      </c>
      <c r="BT130" s="292">
        <f t="shared" si="170"/>
        <v>3.8900479402441484</v>
      </c>
      <c r="BU130" s="292">
        <f t="shared" si="171"/>
        <v>4.1503575643742323</v>
      </c>
      <c r="BV130" s="292">
        <f t="shared" si="172"/>
        <v>4.1999485901093001</v>
      </c>
      <c r="BW130" s="169"/>
      <c r="BX130" s="148">
        <v>89.837311428571425</v>
      </c>
      <c r="BY130" s="165">
        <v>84.848505714285722</v>
      </c>
      <c r="BZ130" s="165">
        <v>78.416243414285717</v>
      </c>
      <c r="CA130" s="165">
        <v>82.722574285714288</v>
      </c>
      <c r="CB130" s="165">
        <v>74.103352857142866</v>
      </c>
      <c r="CC130" s="165">
        <v>84.915371771428582</v>
      </c>
      <c r="CD130" s="165">
        <v>82.761329128571433</v>
      </c>
      <c r="CE130" s="165">
        <v>78.020914285714284</v>
      </c>
      <c r="CF130" s="165">
        <v>82.919934285714291</v>
      </c>
      <c r="CG130" s="200"/>
      <c r="CH130" s="295"/>
      <c r="CI130" s="295"/>
      <c r="CJ130" s="295"/>
      <c r="CK130" s="295"/>
      <c r="CL130" s="295"/>
      <c r="CM130" s="295"/>
      <c r="CN130" s="177"/>
      <c r="CO130" s="171">
        <f t="shared" si="174"/>
        <v>2029</v>
      </c>
      <c r="CP130" s="173">
        <f t="shared" si="173"/>
        <v>47150</v>
      </c>
      <c r="CQ130" s="272">
        <f t="shared" si="157"/>
        <v>4.1901939550415994</v>
      </c>
      <c r="CR130" s="272">
        <f t="shared" si="158"/>
        <v>3.8900479402441484</v>
      </c>
      <c r="CS130" s="272">
        <f t="shared" si="177"/>
        <v>4.2112582638921765</v>
      </c>
      <c r="CT130" s="272">
        <f t="shared" si="177"/>
        <v>4.160377878055141</v>
      </c>
      <c r="CU130" s="272">
        <f t="shared" si="177"/>
        <v>4.2112582638921765</v>
      </c>
      <c r="CV130" s="272">
        <f t="shared" si="159"/>
        <v>3.9730470303969554</v>
      </c>
      <c r="CW130" s="272">
        <f t="shared" si="160"/>
        <v>4.1909098333761552</v>
      </c>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39"/>
      <c r="EV130" s="139"/>
      <c r="EW130" s="139"/>
      <c r="EX130" s="139"/>
      <c r="EY130" s="139"/>
      <c r="EZ130" s="139"/>
      <c r="FA130" s="139"/>
      <c r="FB130" s="162"/>
      <c r="FC130" s="162"/>
      <c r="FD130" s="162"/>
      <c r="FE130" s="162"/>
      <c r="FF130" s="162"/>
      <c r="FG130" s="162"/>
      <c r="FH130" s="162"/>
      <c r="FI130" s="139"/>
      <c r="FJ130" s="139"/>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39"/>
      <c r="GH130" s="139"/>
      <c r="GI130" s="162"/>
      <c r="GJ130" s="162"/>
      <c r="GK130" s="162"/>
      <c r="GL130" s="162"/>
      <c r="GM130" s="162"/>
    </row>
    <row r="131" spans="1:195" s="138" customFormat="1" x14ac:dyDescent="0.2">
      <c r="A131" s="162"/>
      <c r="B131" s="193">
        <f t="shared" si="178"/>
        <v>47178</v>
      </c>
      <c r="C131" s="193">
        <f t="shared" si="175"/>
        <v>47208</v>
      </c>
      <c r="D131" s="191">
        <f t="shared" si="176"/>
        <v>47178</v>
      </c>
      <c r="E131" s="325">
        <v>70.181240000000003</v>
      </c>
      <c r="F131" s="329">
        <v>63.240139999999997</v>
      </c>
      <c r="G131" s="327">
        <v>59.985259999999997</v>
      </c>
      <c r="H131" s="328">
        <v>74.655299999999997</v>
      </c>
      <c r="I131" s="325">
        <v>57.890210000000003</v>
      </c>
      <c r="J131" s="329">
        <v>51.103317300000001</v>
      </c>
      <c r="K131" s="327">
        <v>73.836380000000005</v>
      </c>
      <c r="L131" s="328">
        <v>71.111660000000001</v>
      </c>
      <c r="M131" s="325">
        <v>55.122869999999999</v>
      </c>
      <c r="N131" s="329">
        <v>68.225350000000006</v>
      </c>
      <c r="O131" s="337">
        <f>G131+Sheet1!D125</f>
        <v>58.485259999999997</v>
      </c>
      <c r="P131" s="338">
        <f>H131+Sheet1!E125</f>
        <v>73.155299999999997</v>
      </c>
      <c r="Q131" s="325">
        <v>52.555324599999999</v>
      </c>
      <c r="R131" s="329">
        <v>65.769819999999996</v>
      </c>
      <c r="S131" s="4">
        <v>31.978899999999999</v>
      </c>
      <c r="T131" s="5">
        <v>34.972729999999999</v>
      </c>
      <c r="U131" s="2">
        <v>33.228900000000003</v>
      </c>
      <c r="V131" s="3">
        <v>37.472729999999999</v>
      </c>
      <c r="W131" s="4">
        <v>33.099820000000001</v>
      </c>
      <c r="X131" s="5">
        <v>30.51361</v>
      </c>
      <c r="Y131" s="2">
        <v>33.478900000000003</v>
      </c>
      <c r="Z131" s="3">
        <v>39.722729999999999</v>
      </c>
      <c r="AA131" s="327">
        <v>57.025073999999996</v>
      </c>
      <c r="AB131" s="328">
        <v>71.127470000000002</v>
      </c>
      <c r="AC131" s="2">
        <v>33.728900000000003</v>
      </c>
      <c r="AD131" s="73">
        <v>36.972729999999999</v>
      </c>
      <c r="AE131" s="337">
        <f>I131+Sheet1!B125</f>
        <v>62.014560000000003</v>
      </c>
      <c r="AF131" s="341">
        <f>J131+Sheet1!C125</f>
        <v>57.602467300000001</v>
      </c>
      <c r="AG131" s="330">
        <v>4.1407997614756029</v>
      </c>
      <c r="AH131" s="331">
        <v>4.126950932841905</v>
      </c>
      <c r="AI131" s="330">
        <v>3.8499743601679515</v>
      </c>
      <c r="AJ131" s="331">
        <v>3.8776720174353465</v>
      </c>
      <c r="AK131" s="339">
        <v>3.8626721256795298</v>
      </c>
      <c r="AL131" s="340">
        <v>3.9896712092121107</v>
      </c>
      <c r="AM131" s="339">
        <v>3.6378737478990244</v>
      </c>
      <c r="AN131" s="331">
        <v>3.9469161606038354</v>
      </c>
      <c r="AO131" s="332">
        <v>3.8084278742668585</v>
      </c>
      <c r="AP131" s="333">
        <v>3.91921850333644</v>
      </c>
      <c r="AQ131" s="332">
        <v>3.0051958135123935</v>
      </c>
      <c r="AR131" s="340">
        <v>4.1322701801707407</v>
      </c>
      <c r="AS131" s="339">
        <v>3.9477715115741967</v>
      </c>
      <c r="AT131" s="340">
        <v>4.1822698193567964</v>
      </c>
      <c r="AU131" s="339">
        <v>3.9666713751865252</v>
      </c>
      <c r="AV131" s="340">
        <v>3.9495714985848944</v>
      </c>
      <c r="AW131" s="339">
        <v>4.1343701650165556</v>
      </c>
      <c r="AX131" s="340">
        <v>3.947571513017452</v>
      </c>
      <c r="AY131" s="339">
        <v>3.8876719452725577</v>
      </c>
      <c r="AZ131" s="340">
        <v>3.82337240927929</v>
      </c>
      <c r="BA131" s="332">
        <v>3.476055987058114</v>
      </c>
      <c r="BB131" s="333">
        <v>5.0686712799333469</v>
      </c>
      <c r="BC131" s="15"/>
      <c r="BD131" s="151"/>
      <c r="BE131" s="151"/>
      <c r="BF131" s="151"/>
      <c r="BG131" s="151"/>
      <c r="BH131" s="151"/>
      <c r="BI131" s="151"/>
      <c r="BJ131" s="266">
        <f t="shared" si="161"/>
        <v>3.8803668993463343</v>
      </c>
      <c r="BK131" s="266">
        <f t="shared" si="162"/>
        <v>3.9929704455091368</v>
      </c>
      <c r="BL131" s="266">
        <f t="shared" si="163"/>
        <v>4.0274381034630942</v>
      </c>
      <c r="BM131" s="266">
        <f t="shared" si="164"/>
        <v>4.1443093046576571</v>
      </c>
      <c r="BN131" s="266">
        <f t="shared" si="165"/>
        <v>4.0112711882440557</v>
      </c>
      <c r="BO131" s="266"/>
      <c r="BP131" s="266">
        <f t="shared" si="166"/>
        <v>3.9355040336969953</v>
      </c>
      <c r="BQ131" s="292">
        <f t="shared" si="167"/>
        <v>3.8803668993463343</v>
      </c>
      <c r="BR131" s="292">
        <f t="shared" si="168"/>
        <v>4.0775617059675779</v>
      </c>
      <c r="BS131" s="292">
        <f t="shared" si="169"/>
        <v>3.9202957889886747</v>
      </c>
      <c r="BT131" s="292">
        <f t="shared" si="170"/>
        <v>3.6757838682114063</v>
      </c>
      <c r="BU131" s="292">
        <f t="shared" si="171"/>
        <v>3.8728186345814852</v>
      </c>
      <c r="BV131" s="292">
        <f t="shared" si="172"/>
        <v>3.9229720174353466</v>
      </c>
      <c r="BW131" s="169"/>
      <c r="BX131" s="148">
        <v>67.275880511440107</v>
      </c>
      <c r="BY131" s="165">
        <v>66.125747806191114</v>
      </c>
      <c r="BZ131" s="165">
        <v>55.049397577792732</v>
      </c>
      <c r="CA131" s="165">
        <v>60.607218963660834</v>
      </c>
      <c r="CB131" s="165">
        <v>58.086560225033644</v>
      </c>
      <c r="CC131" s="165">
        <v>72.695884818304179</v>
      </c>
      <c r="CD131" s="165">
        <v>60.167775572409148</v>
      </c>
      <c r="CE131" s="165">
        <v>62.927961154777933</v>
      </c>
      <c r="CF131" s="165">
        <v>64.625747806191114</v>
      </c>
      <c r="CG131" s="200"/>
      <c r="CH131" s="295"/>
      <c r="CI131" s="295"/>
      <c r="CJ131" s="295"/>
      <c r="CK131" s="295"/>
      <c r="CL131" s="295"/>
      <c r="CM131" s="295"/>
      <c r="CN131" s="177"/>
      <c r="CO131" s="171">
        <f t="shared" si="174"/>
        <v>2029</v>
      </c>
      <c r="CP131" s="173">
        <f t="shared" si="173"/>
        <v>47178</v>
      </c>
      <c r="CQ131" s="272">
        <f t="shared" si="157"/>
        <v>3.9632337398012409</v>
      </c>
      <c r="CR131" s="272">
        <f t="shared" si="158"/>
        <v>3.6757838682114063</v>
      </c>
      <c r="CS131" s="272">
        <f t="shared" si="177"/>
        <v>3.9304346919593733</v>
      </c>
      <c r="CT131" s="272">
        <f t="shared" si="177"/>
        <v>3.8828389482623953</v>
      </c>
      <c r="CU131" s="272">
        <f t="shared" si="177"/>
        <v>3.9304346919593733</v>
      </c>
      <c r="CV131" s="272">
        <f t="shared" si="159"/>
        <v>3.7548986338078647</v>
      </c>
      <c r="CW131" s="272">
        <f t="shared" si="160"/>
        <v>3.9127091778177445</v>
      </c>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39"/>
      <c r="EV131" s="139"/>
      <c r="EW131" s="139"/>
      <c r="EX131" s="139"/>
      <c r="EY131" s="139"/>
      <c r="EZ131" s="139"/>
      <c r="FA131" s="139"/>
      <c r="FB131" s="162"/>
      <c r="FC131" s="162"/>
      <c r="FD131" s="162"/>
      <c r="FE131" s="162"/>
      <c r="FF131" s="162"/>
      <c r="FG131" s="162"/>
      <c r="FH131" s="162"/>
      <c r="FI131" s="139"/>
      <c r="FJ131" s="139"/>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39"/>
      <c r="GH131" s="139"/>
      <c r="GI131" s="162"/>
      <c r="GJ131" s="162"/>
      <c r="GK131" s="162"/>
      <c r="GL131" s="162"/>
      <c r="GM131" s="162"/>
    </row>
    <row r="132" spans="1:195" s="138" customFormat="1" x14ac:dyDescent="0.2">
      <c r="A132" s="162"/>
      <c r="B132" s="193">
        <f t="shared" si="178"/>
        <v>47209</v>
      </c>
      <c r="C132" s="193">
        <f t="shared" si="175"/>
        <v>47238</v>
      </c>
      <c r="D132" s="191">
        <f t="shared" si="176"/>
        <v>47209</v>
      </c>
      <c r="E132" s="325">
        <v>44.116886100000002</v>
      </c>
      <c r="F132" s="329">
        <v>47.842582700000001</v>
      </c>
      <c r="G132" s="327">
        <v>43.462844799999999</v>
      </c>
      <c r="H132" s="328">
        <v>52.870387999999998</v>
      </c>
      <c r="I132" s="325">
        <v>35.931550000000001</v>
      </c>
      <c r="J132" s="329">
        <v>37.643979999999999</v>
      </c>
      <c r="K132" s="327">
        <v>36.008670000000002</v>
      </c>
      <c r="L132" s="328">
        <v>44.107253999999998</v>
      </c>
      <c r="M132" s="325">
        <v>37.036872899999999</v>
      </c>
      <c r="N132" s="329">
        <v>45.74409</v>
      </c>
      <c r="O132" s="337">
        <f>G132+Sheet1!D126</f>
        <v>41.462844799999999</v>
      </c>
      <c r="P132" s="338">
        <f>H132+Sheet1!E126</f>
        <v>51.870387999999998</v>
      </c>
      <c r="Q132" s="325">
        <v>43.861359999999998</v>
      </c>
      <c r="R132" s="329">
        <v>52.069110000000002</v>
      </c>
      <c r="S132" s="4">
        <v>22.760290000000001</v>
      </c>
      <c r="T132" s="5">
        <v>29.92136</v>
      </c>
      <c r="U132" s="2">
        <v>24.510290000000001</v>
      </c>
      <c r="V132" s="3">
        <v>31.67136</v>
      </c>
      <c r="W132" s="4">
        <v>20.179200000000002</v>
      </c>
      <c r="X132" s="5">
        <v>22.735959999999999</v>
      </c>
      <c r="Y132" s="2">
        <v>25.760290000000001</v>
      </c>
      <c r="Z132" s="3">
        <v>31.92136</v>
      </c>
      <c r="AA132" s="327">
        <v>45.780227699999998</v>
      </c>
      <c r="AB132" s="328">
        <v>55.274909999999998</v>
      </c>
      <c r="AC132" s="2">
        <v>25.260290000000001</v>
      </c>
      <c r="AD132" s="73">
        <v>32.42136</v>
      </c>
      <c r="AE132" s="337">
        <f>I132+Sheet1!B126</f>
        <v>37.168150000000004</v>
      </c>
      <c r="AF132" s="341">
        <f>J132+Sheet1!C126</f>
        <v>41.35398</v>
      </c>
      <c r="AG132" s="330">
        <v>3.8915208460690445</v>
      </c>
      <c r="AH132" s="331">
        <v>3.780730216999463</v>
      </c>
      <c r="AI132" s="330">
        <v>3.545300130226603</v>
      </c>
      <c r="AJ132" s="331">
        <v>3.5591489588603005</v>
      </c>
      <c r="AK132" s="339">
        <v>3.5441487525208029</v>
      </c>
      <c r="AL132" s="340">
        <v>3.6638503991099909</v>
      </c>
      <c r="AM132" s="339">
        <v>3.5008481568874545</v>
      </c>
      <c r="AN132" s="331">
        <v>3.614544273395091</v>
      </c>
      <c r="AO132" s="332">
        <v>3.3929630152559289</v>
      </c>
      <c r="AP132" s="333">
        <v>3.545300130226603</v>
      </c>
      <c r="AQ132" s="332">
        <v>2.9913469848786964</v>
      </c>
      <c r="AR132" s="340">
        <v>3.7982522479118859</v>
      </c>
      <c r="AS132" s="339">
        <v>3.6224498296129788</v>
      </c>
      <c r="AT132" s="340">
        <v>3.8482529357102098</v>
      </c>
      <c r="AU132" s="339">
        <v>3.6373500345768792</v>
      </c>
      <c r="AV132" s="340">
        <v>3.626349883261248</v>
      </c>
      <c r="AW132" s="339">
        <v>3.7013509149587343</v>
      </c>
      <c r="AX132" s="340">
        <v>3.6222498268617853</v>
      </c>
      <c r="AY132" s="339">
        <v>3.5691490964199657</v>
      </c>
      <c r="AZ132" s="340">
        <v>3.4080468803337651</v>
      </c>
      <c r="BA132" s="332">
        <v>3.1298352712156725</v>
      </c>
      <c r="BB132" s="333">
        <v>4.736299392724602</v>
      </c>
      <c r="BC132" s="15"/>
      <c r="BD132" s="151"/>
      <c r="BE132" s="151"/>
      <c r="BF132" s="151"/>
      <c r="BG132" s="151"/>
      <c r="BH132" s="151"/>
      <c r="BI132" s="151"/>
      <c r="BJ132" s="266">
        <f t="shared" si="161"/>
        <v>3.4581036012358255</v>
      </c>
      <c r="BK132" s="266">
        <f t="shared" si="162"/>
        <v>3.6129334772096788</v>
      </c>
      <c r="BL132" s="266">
        <f t="shared" si="163"/>
        <v>3.5891710989834844</v>
      </c>
      <c r="BM132" s="266">
        <f t="shared" si="164"/>
        <v>3.749869000626008</v>
      </c>
      <c r="BN132" s="266">
        <f t="shared" si="165"/>
        <v>3.6025192945137494</v>
      </c>
      <c r="BO132" s="266"/>
      <c r="BP132" s="266">
        <f t="shared" si="166"/>
        <v>3.6125565952147425</v>
      </c>
      <c r="BQ132" s="292">
        <f t="shared" si="167"/>
        <v>3.4581036012358255</v>
      </c>
      <c r="BR132" s="292">
        <f t="shared" si="168"/>
        <v>3.7351227715703073</v>
      </c>
      <c r="BS132" s="292">
        <f t="shared" si="169"/>
        <v>3.5973480315530799</v>
      </c>
      <c r="BT132" s="292">
        <f t="shared" si="170"/>
        <v>3.5382493996662197</v>
      </c>
      <c r="BU132" s="292">
        <f t="shared" si="171"/>
        <v>3.5536482232062983</v>
      </c>
      <c r="BV132" s="292">
        <f t="shared" si="172"/>
        <v>3.6044489588603006</v>
      </c>
      <c r="BW132" s="169"/>
      <c r="BX132" s="148">
        <v>45.772751255555562</v>
      </c>
      <c r="BY132" s="165">
        <v>47.643975111111111</v>
      </c>
      <c r="BZ132" s="165">
        <v>36.692630000000001</v>
      </c>
      <c r="CA132" s="165">
        <v>40.906747166666669</v>
      </c>
      <c r="CB132" s="165">
        <v>47.509248888888891</v>
      </c>
      <c r="CC132" s="165">
        <v>39.608040666666675</v>
      </c>
      <c r="CD132" s="165">
        <v>39.02851888888889</v>
      </c>
      <c r="CE132" s="165">
        <v>50.000086499999995</v>
      </c>
      <c r="CF132" s="165">
        <v>46.088419555555561</v>
      </c>
      <c r="CG132" s="200"/>
      <c r="CH132" s="295"/>
      <c r="CI132" s="295"/>
      <c r="CJ132" s="295"/>
      <c r="CK132" s="295"/>
      <c r="CL132" s="295"/>
      <c r="CM132" s="295"/>
      <c r="CN132" s="177"/>
      <c r="CO132" s="171">
        <f t="shared" si="174"/>
        <v>2029</v>
      </c>
      <c r="CP132" s="173">
        <f t="shared" si="173"/>
        <v>47209</v>
      </c>
      <c r="CQ132" s="272">
        <f t="shared" si="157"/>
        <v>3.6511634438457472</v>
      </c>
      <c r="CR132" s="272">
        <f t="shared" si="158"/>
        <v>3.5382493996662197</v>
      </c>
      <c r="CS132" s="272">
        <f t="shared" si="177"/>
        <v>3.607486934523779</v>
      </c>
      <c r="CT132" s="272">
        <f t="shared" si="177"/>
        <v>3.5636685368872079</v>
      </c>
      <c r="CU132" s="272">
        <f t="shared" si="177"/>
        <v>3.607486934523779</v>
      </c>
      <c r="CV132" s="272">
        <f t="shared" si="159"/>
        <v>3.614870847048167</v>
      </c>
      <c r="CW132" s="272">
        <f t="shared" si="160"/>
        <v>3.5927784239255729</v>
      </c>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39"/>
      <c r="EV132" s="139"/>
      <c r="EW132" s="139"/>
      <c r="EX132" s="139"/>
      <c r="EY132" s="139"/>
      <c r="EZ132" s="139"/>
      <c r="FA132" s="139"/>
      <c r="FB132" s="162"/>
      <c r="FC132" s="162"/>
      <c r="FD132" s="162"/>
      <c r="FE132" s="162"/>
      <c r="FF132" s="162"/>
      <c r="FG132" s="162"/>
      <c r="FH132" s="162"/>
      <c r="FI132" s="139"/>
      <c r="FJ132" s="139"/>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39"/>
      <c r="GH132" s="139"/>
      <c r="GI132" s="162"/>
      <c r="GJ132" s="162"/>
      <c r="GK132" s="162"/>
      <c r="GL132" s="162"/>
      <c r="GM132" s="162"/>
    </row>
    <row r="133" spans="1:195" s="138" customFormat="1" x14ac:dyDescent="0.2">
      <c r="A133" s="162"/>
      <c r="B133" s="193">
        <f t="shared" si="178"/>
        <v>47239</v>
      </c>
      <c r="C133" s="193">
        <f t="shared" si="175"/>
        <v>47269</v>
      </c>
      <c r="D133" s="191">
        <f t="shared" si="176"/>
        <v>47239</v>
      </c>
      <c r="E133" s="325">
        <v>33.470416999999998</v>
      </c>
      <c r="F133" s="329">
        <v>32.767220000000002</v>
      </c>
      <c r="G133" s="327">
        <v>39.230133100000003</v>
      </c>
      <c r="H133" s="328">
        <v>49.884193400000001</v>
      </c>
      <c r="I133" s="325">
        <v>23.632856400000001</v>
      </c>
      <c r="J133" s="329">
        <v>21.641874300000001</v>
      </c>
      <c r="K133" s="327">
        <v>31.091735799999999</v>
      </c>
      <c r="L133" s="328">
        <v>41.070022600000001</v>
      </c>
      <c r="M133" s="325">
        <v>32.262459999999997</v>
      </c>
      <c r="N133" s="329">
        <v>42.779470000000003</v>
      </c>
      <c r="O133" s="337">
        <f>G133+Sheet1!D127</f>
        <v>37.230133100000003</v>
      </c>
      <c r="P133" s="338">
        <f>H133+Sheet1!E127</f>
        <v>48.384193400000001</v>
      </c>
      <c r="Q133" s="325">
        <v>46.423683199999999</v>
      </c>
      <c r="R133" s="329">
        <v>56.805297899999999</v>
      </c>
      <c r="S133" s="4">
        <v>19.272880000000001</v>
      </c>
      <c r="T133" s="5">
        <v>28.268139999999999</v>
      </c>
      <c r="U133" s="2">
        <v>20.022880000000001</v>
      </c>
      <c r="V133" s="3">
        <v>31.268139999999999</v>
      </c>
      <c r="W133" s="4">
        <v>11.405430000000001</v>
      </c>
      <c r="X133" s="5">
        <v>11.747949999999999</v>
      </c>
      <c r="Y133" s="2">
        <v>20.772880000000001</v>
      </c>
      <c r="Z133" s="3">
        <v>32.518140000000002</v>
      </c>
      <c r="AA133" s="327">
        <v>45.376235999999999</v>
      </c>
      <c r="AB133" s="328">
        <v>55.651733399999998</v>
      </c>
      <c r="AC133" s="2">
        <v>20.772880000000001</v>
      </c>
      <c r="AD133" s="73">
        <v>31.268139999999999</v>
      </c>
      <c r="AE133" s="337">
        <f>I133+Sheet1!B127</f>
        <v>27.829706400000003</v>
      </c>
      <c r="AF133" s="341">
        <f>J133+Sheet1!C127</f>
        <v>28.221974299999999</v>
      </c>
      <c r="AG133" s="330">
        <v>3.91921850333644</v>
      </c>
      <c r="AH133" s="331">
        <v>3.794579045633161</v>
      </c>
      <c r="AI133" s="330">
        <v>3.5591489588603005</v>
      </c>
      <c r="AJ133" s="331">
        <v>3.5868466161276955</v>
      </c>
      <c r="AK133" s="339">
        <v>3.5718464211790182</v>
      </c>
      <c r="AL133" s="340">
        <v>3.6910479703711729</v>
      </c>
      <c r="AM133" s="339">
        <v>3.3993441792692303</v>
      </c>
      <c r="AN133" s="331">
        <v>3.628393102028789</v>
      </c>
      <c r="AO133" s="332">
        <v>3.379114186622231</v>
      </c>
      <c r="AP133" s="333">
        <v>3.254474728918952</v>
      </c>
      <c r="AQ133" s="332">
        <v>3.046742299413487</v>
      </c>
      <c r="AR133" s="340">
        <v>3.8249497106130317</v>
      </c>
      <c r="AS133" s="339">
        <v>3.6497474336124824</v>
      </c>
      <c r="AT133" s="340">
        <v>3.8749503604419555</v>
      </c>
      <c r="AU133" s="339">
        <v>3.6650476324601322</v>
      </c>
      <c r="AV133" s="340">
        <v>3.6537474855987964</v>
      </c>
      <c r="AW133" s="339">
        <v>3.4066442741442531</v>
      </c>
      <c r="AX133" s="340">
        <v>3.6495474310131661</v>
      </c>
      <c r="AY133" s="339">
        <v>3.5968467460934805</v>
      </c>
      <c r="AZ133" s="340">
        <v>3.3941441116870217</v>
      </c>
      <c r="BA133" s="332">
        <v>3.157532928483068</v>
      </c>
      <c r="BB133" s="333">
        <v>4.7639970499919979</v>
      </c>
      <c r="BC133" s="15"/>
      <c r="BD133" s="151"/>
      <c r="BE133" s="151"/>
      <c r="BF133" s="151"/>
      <c r="BG133" s="151"/>
      <c r="BH133" s="151"/>
      <c r="BI133" s="151"/>
      <c r="BJ133" s="266">
        <f t="shared" si="161"/>
        <v>3.4440281579654752</v>
      </c>
      <c r="BK133" s="266">
        <f t="shared" si="162"/>
        <v>3.3173491685323224</v>
      </c>
      <c r="BL133" s="266">
        <f t="shared" si="163"/>
        <v>3.5745621988341636</v>
      </c>
      <c r="BM133" s="266">
        <f t="shared" si="164"/>
        <v>3.4430820974902807</v>
      </c>
      <c r="BN133" s="266">
        <f t="shared" si="165"/>
        <v>3.4447554057055605</v>
      </c>
      <c r="BO133" s="266"/>
      <c r="BP133" s="266">
        <f t="shared" si="166"/>
        <v>3.6406389811697206</v>
      </c>
      <c r="BQ133" s="292">
        <f t="shared" si="167"/>
        <v>3.4440281579654752</v>
      </c>
      <c r="BR133" s="292">
        <f t="shared" si="168"/>
        <v>3.7493910605035272</v>
      </c>
      <c r="BS133" s="292">
        <f t="shared" si="169"/>
        <v>3.6254304290571007</v>
      </c>
      <c r="BT133" s="292">
        <f t="shared" si="170"/>
        <v>3.4363684625807789</v>
      </c>
      <c r="BU133" s="292">
        <f t="shared" si="171"/>
        <v>3.5814021560248199</v>
      </c>
      <c r="BV133" s="292">
        <f t="shared" si="172"/>
        <v>3.6321466161276956</v>
      </c>
      <c r="BW133" s="169"/>
      <c r="BX133" s="148">
        <v>33.160405419354838</v>
      </c>
      <c r="BY133" s="165">
        <v>43.927084415053763</v>
      </c>
      <c r="BZ133" s="165">
        <v>22.755111603225807</v>
      </c>
      <c r="CA133" s="165">
        <v>36.898991290322577</v>
      </c>
      <c r="CB133" s="165">
        <v>51.000524089247307</v>
      </c>
      <c r="CC133" s="165">
        <v>35.490765464516123</v>
      </c>
      <c r="CD133" s="165">
        <v>28.002641710752691</v>
      </c>
      <c r="CE133" s="165">
        <v>49.906293993548381</v>
      </c>
      <c r="CF133" s="165">
        <v>42.147514522580643</v>
      </c>
      <c r="CG133" s="200"/>
      <c r="CH133" s="295"/>
      <c r="CI133" s="295"/>
      <c r="CJ133" s="295"/>
      <c r="CK133" s="295"/>
      <c r="CL133" s="295"/>
      <c r="CM133" s="295"/>
      <c r="CN133" s="177"/>
      <c r="CO133" s="171">
        <f t="shared" si="174"/>
        <v>2029</v>
      </c>
      <c r="CP133" s="173">
        <f t="shared" si="173"/>
        <v>47239</v>
      </c>
      <c r="CQ133" s="272">
        <f t="shared" si="157"/>
        <v>3.6653484572982693</v>
      </c>
      <c r="CR133" s="272">
        <f t="shared" si="158"/>
        <v>3.4363684625807789</v>
      </c>
      <c r="CS133" s="272">
        <f t="shared" si="177"/>
        <v>3.6355693320277993</v>
      </c>
      <c r="CT133" s="272">
        <f t="shared" si="177"/>
        <v>3.5914224697057295</v>
      </c>
      <c r="CU133" s="272">
        <f t="shared" si="177"/>
        <v>3.6355693320277993</v>
      </c>
      <c r="CV133" s="272">
        <f t="shared" si="159"/>
        <v>3.5111429431708125</v>
      </c>
      <c r="CW133" s="272">
        <f t="shared" si="160"/>
        <v>3.6205984894814138</v>
      </c>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39"/>
      <c r="EV133" s="139"/>
      <c r="EW133" s="139"/>
      <c r="EX133" s="139"/>
      <c r="EY133" s="139"/>
      <c r="EZ133" s="139"/>
      <c r="FA133" s="139"/>
      <c r="FB133" s="162"/>
      <c r="FC133" s="162"/>
      <c r="FD133" s="162"/>
      <c r="FE133" s="162"/>
      <c r="FF133" s="162"/>
      <c r="FG133" s="162"/>
      <c r="FH133" s="162"/>
      <c r="FI133" s="139"/>
      <c r="FJ133" s="139"/>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39"/>
      <c r="GH133" s="139"/>
      <c r="GI133" s="162"/>
      <c r="GJ133" s="162"/>
      <c r="GK133" s="162"/>
      <c r="GL133" s="162"/>
      <c r="GM133" s="162"/>
    </row>
    <row r="134" spans="1:195" s="138" customFormat="1" x14ac:dyDescent="0.2">
      <c r="A134" s="162"/>
      <c r="B134" s="193">
        <f t="shared" si="178"/>
        <v>47270</v>
      </c>
      <c r="C134" s="193">
        <f t="shared" si="175"/>
        <v>47299</v>
      </c>
      <c r="D134" s="191">
        <f t="shared" si="176"/>
        <v>47270</v>
      </c>
      <c r="E134" s="325">
        <v>54.74624</v>
      </c>
      <c r="F134" s="329">
        <v>46.3746948</v>
      </c>
      <c r="G134" s="327">
        <v>62.428269999999998</v>
      </c>
      <c r="H134" s="328">
        <v>67.471040000000002</v>
      </c>
      <c r="I134" s="325">
        <v>44.169837999999999</v>
      </c>
      <c r="J134" s="329">
        <v>34.706200000000003</v>
      </c>
      <c r="K134" s="327">
        <v>53.803943599999997</v>
      </c>
      <c r="L134" s="328">
        <v>58.494120000000002</v>
      </c>
      <c r="M134" s="325">
        <v>55.260822300000001</v>
      </c>
      <c r="N134" s="329">
        <v>60.278385200000002</v>
      </c>
      <c r="O134" s="337">
        <f>G134+Sheet1!D128</f>
        <v>61.428269999999998</v>
      </c>
      <c r="P134" s="338">
        <f>H134+Sheet1!E128</f>
        <v>64.971040000000002</v>
      </c>
      <c r="Q134" s="325">
        <v>75.765205399999999</v>
      </c>
      <c r="R134" s="329">
        <v>71.466350000000006</v>
      </c>
      <c r="S134" s="4">
        <v>36.34919</v>
      </c>
      <c r="T134" s="5">
        <v>40.655589999999997</v>
      </c>
      <c r="U134" s="2">
        <v>37.34919</v>
      </c>
      <c r="V134" s="3">
        <v>37.655589999999997</v>
      </c>
      <c r="W134" s="4">
        <v>22.507650000000002</v>
      </c>
      <c r="X134" s="5">
        <v>19.189979999999998</v>
      </c>
      <c r="Y134" s="2">
        <v>39.34919</v>
      </c>
      <c r="Z134" s="3">
        <v>39.655589999999997</v>
      </c>
      <c r="AA134" s="327">
        <v>72.701830000000001</v>
      </c>
      <c r="AB134" s="328">
        <v>70.464259999999996</v>
      </c>
      <c r="AC134" s="2">
        <v>35.84919</v>
      </c>
      <c r="AD134" s="73">
        <v>37.155589999999997</v>
      </c>
      <c r="AE134" s="337">
        <f>I134+Sheet1!B128</f>
        <v>49.308537999999999</v>
      </c>
      <c r="AF134" s="341">
        <f>J134+Sheet1!C128</f>
        <v>42.374350000000007</v>
      </c>
      <c r="AG134" s="330">
        <v>3.9607649892375325</v>
      </c>
      <c r="AH134" s="331">
        <v>3.905369674702742</v>
      </c>
      <c r="AI134" s="330">
        <v>3.614544273395091</v>
      </c>
      <c r="AJ134" s="331">
        <v>3.6422419306624865</v>
      </c>
      <c r="AK134" s="339">
        <v>3.6272417579756664</v>
      </c>
      <c r="AL134" s="340">
        <v>3.7470431371677386</v>
      </c>
      <c r="AM134" s="339">
        <v>3.5197405203867862</v>
      </c>
      <c r="AN134" s="331">
        <v>3.6422419306624865</v>
      </c>
      <c r="AO134" s="332">
        <v>3.379114186622231</v>
      </c>
      <c r="AP134" s="333">
        <v>3.379114186622231</v>
      </c>
      <c r="AQ134" s="332">
        <v>3.171381757116766</v>
      </c>
      <c r="AR134" s="340">
        <v>3.8815446855928948</v>
      </c>
      <c r="AS134" s="339">
        <v>3.705642660552114</v>
      </c>
      <c r="AT134" s="340">
        <v>3.9315452612156294</v>
      </c>
      <c r="AU134" s="339">
        <v>3.7212428401464073</v>
      </c>
      <c r="AV134" s="340">
        <v>3.709442704299442</v>
      </c>
      <c r="AW134" s="339">
        <v>3.5341406861661344</v>
      </c>
      <c r="AX134" s="340">
        <v>3.7054426582496229</v>
      </c>
      <c r="AY134" s="339">
        <v>3.6522420457870339</v>
      </c>
      <c r="AZ134" s="340">
        <v>3.3941390744224771</v>
      </c>
      <c r="BA134" s="332">
        <v>3.2267770716515565</v>
      </c>
      <c r="BB134" s="333">
        <v>4.7639970499919979</v>
      </c>
      <c r="BC134" s="15"/>
      <c r="BD134" s="151"/>
      <c r="BE134" s="151"/>
      <c r="BF134" s="151"/>
      <c r="BG134" s="151"/>
      <c r="BH134" s="151"/>
      <c r="BI134" s="151"/>
      <c r="BJ134" s="266">
        <f t="shared" si="161"/>
        <v>3.4440281579654752</v>
      </c>
      <c r="BK134" s="266">
        <f t="shared" si="162"/>
        <v>3.4440281579654752</v>
      </c>
      <c r="BL134" s="266">
        <f t="shared" si="163"/>
        <v>3.5745621988341636</v>
      </c>
      <c r="BM134" s="266">
        <f t="shared" si="164"/>
        <v>3.5745621988341636</v>
      </c>
      <c r="BN134" s="266">
        <f t="shared" si="165"/>
        <v>3.5092951783998196</v>
      </c>
      <c r="BO134" s="266"/>
      <c r="BP134" s="266">
        <f t="shared" si="166"/>
        <v>3.6968037530796782</v>
      </c>
      <c r="BQ134" s="292">
        <f t="shared" si="167"/>
        <v>3.4440281579654752</v>
      </c>
      <c r="BR134" s="292">
        <f t="shared" si="168"/>
        <v>3.7636593494367467</v>
      </c>
      <c r="BS134" s="292">
        <f t="shared" si="169"/>
        <v>3.6815952235381388</v>
      </c>
      <c r="BT134" s="292">
        <f t="shared" si="170"/>
        <v>3.5572119245074636</v>
      </c>
      <c r="BU134" s="292">
        <f t="shared" si="171"/>
        <v>3.6369100211410248</v>
      </c>
      <c r="BV134" s="292">
        <f t="shared" si="172"/>
        <v>3.6875419306624866</v>
      </c>
      <c r="BW134" s="169"/>
      <c r="BX134" s="148">
        <v>51.211587582222215</v>
      </c>
      <c r="BY134" s="165">
        <v>64.557439555555547</v>
      </c>
      <c r="BZ134" s="165">
        <v>40.174079733333336</v>
      </c>
      <c r="CA134" s="165">
        <v>57.379348857777778</v>
      </c>
      <c r="CB134" s="165">
        <v>73.950133120000004</v>
      </c>
      <c r="CC134" s="165">
        <v>55.784240302222216</v>
      </c>
      <c r="CD134" s="165">
        <v>46.380769733333338</v>
      </c>
      <c r="CE134" s="165">
        <v>71.757078222222219</v>
      </c>
      <c r="CF134" s="165">
        <v>62.924106222222214</v>
      </c>
      <c r="CG134" s="200"/>
      <c r="CH134" s="295"/>
      <c r="CI134" s="295"/>
      <c r="CJ134" s="295"/>
      <c r="CK134" s="295"/>
      <c r="CL134" s="295"/>
      <c r="CM134" s="295"/>
      <c r="CN134" s="177"/>
      <c r="CO134" s="171">
        <f t="shared" si="174"/>
        <v>2029</v>
      </c>
      <c r="CP134" s="173">
        <f t="shared" si="173"/>
        <v>47270</v>
      </c>
      <c r="CQ134" s="272">
        <f t="shared" si="157"/>
        <v>3.722088511108359</v>
      </c>
      <c r="CR134" s="272">
        <f t="shared" si="158"/>
        <v>3.5572119245074636</v>
      </c>
      <c r="CS134" s="272">
        <f t="shared" si="177"/>
        <v>3.6917341265088379</v>
      </c>
      <c r="CT134" s="272">
        <f t="shared" si="177"/>
        <v>3.6469303348219348</v>
      </c>
      <c r="CU134" s="272">
        <f t="shared" si="177"/>
        <v>3.6917341265088379</v>
      </c>
      <c r="CV134" s="272">
        <f t="shared" si="159"/>
        <v>3.634177137412919</v>
      </c>
      <c r="CW134" s="272">
        <f t="shared" si="160"/>
        <v>3.6762386205930961</v>
      </c>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39"/>
      <c r="EV134" s="139"/>
      <c r="EW134" s="139"/>
      <c r="EX134" s="139"/>
      <c r="EY134" s="139"/>
      <c r="EZ134" s="139"/>
      <c r="FA134" s="139"/>
      <c r="FB134" s="162"/>
      <c r="FC134" s="162"/>
      <c r="FD134" s="162"/>
      <c r="FE134" s="162"/>
      <c r="FF134" s="162"/>
      <c r="FG134" s="162"/>
      <c r="FH134" s="162"/>
      <c r="FI134" s="139"/>
      <c r="FJ134" s="139"/>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39"/>
      <c r="GH134" s="139"/>
      <c r="GI134" s="162"/>
      <c r="GJ134" s="162"/>
      <c r="GK134" s="162"/>
      <c r="GL134" s="162"/>
      <c r="GM134" s="162"/>
    </row>
    <row r="135" spans="1:195" s="138" customFormat="1" x14ac:dyDescent="0.2">
      <c r="A135" s="162"/>
      <c r="B135" s="193">
        <f t="shared" si="178"/>
        <v>47300</v>
      </c>
      <c r="C135" s="193">
        <f t="shared" si="175"/>
        <v>47330</v>
      </c>
      <c r="D135" s="191">
        <f t="shared" si="176"/>
        <v>47300</v>
      </c>
      <c r="E135" s="325">
        <v>111.490135</v>
      </c>
      <c r="F135" s="329">
        <v>61.575069999999997</v>
      </c>
      <c r="G135" s="327">
        <v>118.562782</v>
      </c>
      <c r="H135" s="328">
        <v>79.517039999999994</v>
      </c>
      <c r="I135" s="325">
        <v>99.677530000000004</v>
      </c>
      <c r="J135" s="329">
        <v>49.555713699999998</v>
      </c>
      <c r="K135" s="327">
        <v>107.358673</v>
      </c>
      <c r="L135" s="328">
        <v>70.244320000000002</v>
      </c>
      <c r="M135" s="325">
        <v>111.419487</v>
      </c>
      <c r="N135" s="329">
        <v>72.264144900000005</v>
      </c>
      <c r="O135" s="337">
        <f>G135+Sheet1!D129</f>
        <v>123.062782</v>
      </c>
      <c r="P135" s="338">
        <f>H135+Sheet1!E129</f>
        <v>80.517039999999994</v>
      </c>
      <c r="Q135" s="325">
        <v>132.41224700000001</v>
      </c>
      <c r="R135" s="329">
        <v>83.418809999999993</v>
      </c>
      <c r="S135" s="4">
        <v>151.8553</v>
      </c>
      <c r="T135" s="5">
        <v>55.943040000000003</v>
      </c>
      <c r="U135" s="2">
        <v>154.3553</v>
      </c>
      <c r="V135" s="3">
        <v>55.943040000000003</v>
      </c>
      <c r="W135" s="4">
        <v>120.43559999999999</v>
      </c>
      <c r="X135" s="5">
        <v>31.962869999999999</v>
      </c>
      <c r="Y135" s="2">
        <v>152.8553</v>
      </c>
      <c r="Z135" s="3">
        <v>55.943040000000003</v>
      </c>
      <c r="AA135" s="327">
        <v>129.739182</v>
      </c>
      <c r="AB135" s="328">
        <v>82.707520000000002</v>
      </c>
      <c r="AC135" s="2">
        <v>150.8553</v>
      </c>
      <c r="AD135" s="73">
        <v>54.443040000000003</v>
      </c>
      <c r="AE135" s="337">
        <f>I135+Sheet1!B129</f>
        <v>103.69642999999999</v>
      </c>
      <c r="AF135" s="341">
        <f>J135+Sheet1!C129</f>
        <v>57.055563699999993</v>
      </c>
      <c r="AG135" s="330">
        <v>4.0992532755745099</v>
      </c>
      <c r="AH135" s="331">
        <v>4.210043904644091</v>
      </c>
      <c r="AI135" s="330">
        <v>3.8499743601679515</v>
      </c>
      <c r="AJ135" s="331">
        <v>3.905369674702742</v>
      </c>
      <c r="AK135" s="339">
        <v>3.8903697911772284</v>
      </c>
      <c r="AL135" s="340">
        <v>4.0134688353099426</v>
      </c>
      <c r="AM135" s="339">
        <v>3.7028712471083072</v>
      </c>
      <c r="AN135" s="331">
        <v>3.753032559732068</v>
      </c>
      <c r="AO135" s="332">
        <v>3.5176024729592075</v>
      </c>
      <c r="AP135" s="333">
        <v>3.406811843889626</v>
      </c>
      <c r="AQ135" s="332">
        <v>3.1990794143841614</v>
      </c>
      <c r="AR135" s="340">
        <v>4.1517677614151793</v>
      </c>
      <c r="AS135" s="339">
        <v>3.9718691583325194</v>
      </c>
      <c r="AT135" s="340">
        <v>4.2017673731668923</v>
      </c>
      <c r="AU135" s="339">
        <v>3.9890690247751084</v>
      </c>
      <c r="AV135" s="340">
        <v>3.9746691365906153</v>
      </c>
      <c r="AW135" s="339">
        <v>3.5799722014225983</v>
      </c>
      <c r="AX135" s="340">
        <v>3.9716691598855114</v>
      </c>
      <c r="AY135" s="339">
        <v>3.9153695970530844</v>
      </c>
      <c r="AZ135" s="340">
        <v>3.532572569481975</v>
      </c>
      <c r="BA135" s="332">
        <v>3.2960212148200445</v>
      </c>
      <c r="BB135" s="333">
        <v>4.888636507695276</v>
      </c>
      <c r="BC135" s="15"/>
      <c r="BD135" s="151"/>
      <c r="BE135" s="151"/>
      <c r="BF135" s="151"/>
      <c r="BG135" s="151"/>
      <c r="BH135" s="151"/>
      <c r="BI135" s="151"/>
      <c r="BJ135" s="266">
        <f t="shared" si="161"/>
        <v>3.5847825906689779</v>
      </c>
      <c r="BK135" s="266">
        <f t="shared" si="162"/>
        <v>3.4721790445061753</v>
      </c>
      <c r="BL135" s="266">
        <f t="shared" si="163"/>
        <v>3.7206512003273668</v>
      </c>
      <c r="BM135" s="266">
        <f t="shared" si="164"/>
        <v>3.6037799991328039</v>
      </c>
      <c r="BN135" s="266">
        <f t="shared" si="165"/>
        <v>3.5953482086588311</v>
      </c>
      <c r="BO135" s="266"/>
      <c r="BP135" s="266">
        <f t="shared" si="166"/>
        <v>3.9635864196519743</v>
      </c>
      <c r="BQ135" s="292">
        <f t="shared" si="167"/>
        <v>3.5847825906689779</v>
      </c>
      <c r="BR135" s="292">
        <f t="shared" si="168"/>
        <v>3.8778056609025033</v>
      </c>
      <c r="BS135" s="292">
        <f t="shared" si="169"/>
        <v>3.9483781832882778</v>
      </c>
      <c r="BT135" s="292">
        <f t="shared" si="170"/>
        <v>3.7410227512880727</v>
      </c>
      <c r="BU135" s="292">
        <f t="shared" si="171"/>
        <v>3.90057256423307</v>
      </c>
      <c r="BV135" s="292">
        <f t="shared" si="172"/>
        <v>3.9506696747027421</v>
      </c>
      <c r="BW135" s="169"/>
      <c r="BX135" s="148">
        <v>88.411126451612901</v>
      </c>
      <c r="BY135" s="165">
        <v>100.50937440860214</v>
      </c>
      <c r="BZ135" s="165">
        <v>76.502926764516133</v>
      </c>
      <c r="CA135" s="165">
        <v>93.315404093548409</v>
      </c>
      <c r="CB135" s="165">
        <v>109.75936752688173</v>
      </c>
      <c r="CC135" s="165">
        <v>90.19827322580646</v>
      </c>
      <c r="CD135" s="165">
        <v>82.131298269892469</v>
      </c>
      <c r="CE135" s="165">
        <v>107.99335978494624</v>
      </c>
      <c r="CF135" s="165">
        <v>103.39109483870968</v>
      </c>
      <c r="CG135" s="200"/>
      <c r="CH135" s="295"/>
      <c r="CI135" s="295"/>
      <c r="CJ135" s="295"/>
      <c r="CK135" s="295"/>
      <c r="CL135" s="295"/>
      <c r="CM135" s="295"/>
      <c r="CN135" s="177"/>
      <c r="CO135" s="171">
        <f t="shared" si="174"/>
        <v>2029</v>
      </c>
      <c r="CP135" s="173">
        <f t="shared" si="173"/>
        <v>47300</v>
      </c>
      <c r="CQ135" s="272">
        <f t="shared" si="157"/>
        <v>3.9632337398012409</v>
      </c>
      <c r="CR135" s="272">
        <f t="shared" si="158"/>
        <v>3.7410227512880727</v>
      </c>
      <c r="CS135" s="272">
        <f t="shared" si="177"/>
        <v>3.9585170862589765</v>
      </c>
      <c r="CT135" s="272">
        <f t="shared" si="177"/>
        <v>3.91059287791398</v>
      </c>
      <c r="CU135" s="272">
        <f t="shared" si="177"/>
        <v>3.9585170862589765</v>
      </c>
      <c r="CV135" s="272">
        <f t="shared" si="159"/>
        <v>3.8213202116459972</v>
      </c>
      <c r="CW135" s="272">
        <f t="shared" si="160"/>
        <v>3.9405292433735859</v>
      </c>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39"/>
      <c r="EV135" s="139"/>
      <c r="EW135" s="139"/>
      <c r="EX135" s="139"/>
      <c r="EY135" s="139"/>
      <c r="EZ135" s="139"/>
      <c r="FA135" s="139"/>
      <c r="FB135" s="162"/>
      <c r="FC135" s="162"/>
      <c r="FD135" s="162"/>
      <c r="FE135" s="162"/>
      <c r="FF135" s="162"/>
      <c r="FG135" s="162"/>
      <c r="FH135" s="162"/>
      <c r="FI135" s="139"/>
      <c r="FJ135" s="139"/>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39"/>
      <c r="GH135" s="139"/>
      <c r="GI135" s="162"/>
      <c r="GJ135" s="162"/>
      <c r="GK135" s="162"/>
      <c r="GL135" s="162"/>
      <c r="GM135" s="162"/>
    </row>
    <row r="136" spans="1:195" s="138" customFormat="1" x14ac:dyDescent="0.2">
      <c r="A136" s="162"/>
      <c r="B136" s="193">
        <f t="shared" si="178"/>
        <v>47331</v>
      </c>
      <c r="C136" s="193">
        <f t="shared" si="175"/>
        <v>47361</v>
      </c>
      <c r="D136" s="191">
        <f t="shared" si="176"/>
        <v>47331</v>
      </c>
      <c r="E136" s="325">
        <v>155.89233400000001</v>
      </c>
      <c r="F136" s="329">
        <v>72.741619999999998</v>
      </c>
      <c r="G136" s="327">
        <v>156.09137000000001</v>
      </c>
      <c r="H136" s="328">
        <v>88.800169999999994</v>
      </c>
      <c r="I136" s="325">
        <v>143.361313</v>
      </c>
      <c r="J136" s="329">
        <v>60.528619999999997</v>
      </c>
      <c r="K136" s="327">
        <v>146.6105</v>
      </c>
      <c r="L136" s="328">
        <v>79.135955800000005</v>
      </c>
      <c r="M136" s="325">
        <v>152.24191300000001</v>
      </c>
      <c r="N136" s="329">
        <v>81.500870000000006</v>
      </c>
      <c r="O136" s="337">
        <f>G136+Sheet1!D130</f>
        <v>160.09137000000001</v>
      </c>
      <c r="P136" s="338">
        <f>H136+Sheet1!E130</f>
        <v>89.300169999999994</v>
      </c>
      <c r="Q136" s="325">
        <v>161.02477999999999</v>
      </c>
      <c r="R136" s="329">
        <v>90.208953899999997</v>
      </c>
      <c r="S136" s="4">
        <v>217.0299</v>
      </c>
      <c r="T136" s="5">
        <v>66.788550000000001</v>
      </c>
      <c r="U136" s="2">
        <v>219.0299</v>
      </c>
      <c r="V136" s="3">
        <v>67.288550000000001</v>
      </c>
      <c r="W136" s="4">
        <v>199.4443</v>
      </c>
      <c r="X136" s="5">
        <v>47.770580000000002</v>
      </c>
      <c r="Y136" s="2">
        <v>217.0299</v>
      </c>
      <c r="Z136" s="3">
        <v>67.788550000000001</v>
      </c>
      <c r="AA136" s="327">
        <v>159.69068899999999</v>
      </c>
      <c r="AB136" s="328">
        <v>89.384510000000006</v>
      </c>
      <c r="AC136" s="2">
        <v>216.0299</v>
      </c>
      <c r="AD136" s="73">
        <v>66.288550000000001</v>
      </c>
      <c r="AE136" s="337">
        <f>I136+Sheet1!B130</f>
        <v>146.23026299999998</v>
      </c>
      <c r="AF136" s="341">
        <f>J136+Sheet1!C130</f>
        <v>67.151969999999992</v>
      </c>
      <c r="AG136" s="330">
        <v>4.1823462473766959</v>
      </c>
      <c r="AH136" s="331">
        <v>4.39007867688216</v>
      </c>
      <c r="AI136" s="330">
        <v>4.002311475138626</v>
      </c>
      <c r="AJ136" s="331">
        <v>4.002311475138626</v>
      </c>
      <c r="AK136" s="339">
        <v>3.9873114321315852</v>
      </c>
      <c r="AL136" s="340">
        <v>4.1107117859361741</v>
      </c>
      <c r="AM136" s="339">
        <v>3.7973108873757351</v>
      </c>
      <c r="AN136" s="331">
        <v>3.836125531534254</v>
      </c>
      <c r="AO136" s="332">
        <v>3.628393102028789</v>
      </c>
      <c r="AP136" s="333">
        <v>3.4345095011570215</v>
      </c>
      <c r="AQ136" s="332">
        <v>3.2267770716515565</v>
      </c>
      <c r="AR136" s="340">
        <v>4.2492121830345173</v>
      </c>
      <c r="AS136" s="339">
        <v>4.0690116663766007</v>
      </c>
      <c r="AT136" s="340">
        <v>4.29921232639132</v>
      </c>
      <c r="AU136" s="339">
        <v>4.0864117162647684</v>
      </c>
      <c r="AV136" s="340">
        <v>4.0718116744045814</v>
      </c>
      <c r="AW136" s="339">
        <v>3.6097103495010119</v>
      </c>
      <c r="AX136" s="340">
        <v>4.0688116658031737</v>
      </c>
      <c r="AY136" s="339">
        <v>4.0123115038099861</v>
      </c>
      <c r="AZ136" s="340">
        <v>3.6434104461234966</v>
      </c>
      <c r="BA136" s="332">
        <v>3.379114186622231</v>
      </c>
      <c r="BB136" s="333">
        <v>4.98557830813116</v>
      </c>
      <c r="BC136" s="15"/>
      <c r="BD136" s="151"/>
      <c r="BE136" s="151"/>
      <c r="BF136" s="151"/>
      <c r="BG136" s="151"/>
      <c r="BH136" s="151"/>
      <c r="BI136" s="151"/>
      <c r="BJ136" s="266">
        <f t="shared" si="161"/>
        <v>3.6973861368317804</v>
      </c>
      <c r="BK136" s="266">
        <f t="shared" si="162"/>
        <v>3.5003299310468763</v>
      </c>
      <c r="BL136" s="266">
        <f t="shared" si="163"/>
        <v>3.8375224015219298</v>
      </c>
      <c r="BM136" s="266">
        <f t="shared" si="164"/>
        <v>3.6329977994314451</v>
      </c>
      <c r="BN136" s="266">
        <f t="shared" si="165"/>
        <v>3.6670590672080081</v>
      </c>
      <c r="BO136" s="266"/>
      <c r="BP136" s="266">
        <f t="shared" si="166"/>
        <v>4.0618747704943994</v>
      </c>
      <c r="BQ136" s="292">
        <f t="shared" si="167"/>
        <v>3.6973861368317804</v>
      </c>
      <c r="BR136" s="292">
        <f t="shared" si="168"/>
        <v>3.9634153945018209</v>
      </c>
      <c r="BS136" s="292">
        <f t="shared" si="169"/>
        <v>4.04666637243393</v>
      </c>
      <c r="BT136" s="292">
        <f t="shared" si="170"/>
        <v>3.8358131159045818</v>
      </c>
      <c r="BU136" s="292">
        <f t="shared" si="171"/>
        <v>3.9977111293435472</v>
      </c>
      <c r="BV136" s="292">
        <f t="shared" si="172"/>
        <v>4.0476114751386261</v>
      </c>
      <c r="BW136" s="169"/>
      <c r="BX136" s="148">
        <v>121.02267974193548</v>
      </c>
      <c r="BY136" s="165">
        <v>127.87247967741938</v>
      </c>
      <c r="BZ136" s="165">
        <v>108.62502238709676</v>
      </c>
      <c r="CA136" s="165">
        <v>122.57631432258066</v>
      </c>
      <c r="CB136" s="165">
        <v>131.32782066774195</v>
      </c>
      <c r="CC136" s="165">
        <v>118.31472340000001</v>
      </c>
      <c r="CD136" s="165">
        <v>113.06839819354838</v>
      </c>
      <c r="CE136" s="165">
        <v>130.20745264516131</v>
      </c>
      <c r="CF136" s="165">
        <v>130.40473774193549</v>
      </c>
      <c r="CG136" s="200"/>
      <c r="CH136" s="295"/>
      <c r="CI136" s="295"/>
      <c r="CJ136" s="295"/>
      <c r="CK136" s="295"/>
      <c r="CL136" s="295"/>
      <c r="CM136" s="295"/>
      <c r="CN136" s="177"/>
      <c r="CO136" s="171">
        <f t="shared" si="174"/>
        <v>2029</v>
      </c>
      <c r="CP136" s="173">
        <f t="shared" si="173"/>
        <v>47331</v>
      </c>
      <c r="CQ136" s="272">
        <f t="shared" si="157"/>
        <v>4.119268887778988</v>
      </c>
      <c r="CR136" s="272">
        <f t="shared" si="158"/>
        <v>3.8358131159045818</v>
      </c>
      <c r="CS136" s="272">
        <f t="shared" si="177"/>
        <v>4.0568052754046287</v>
      </c>
      <c r="CT136" s="272">
        <f t="shared" si="177"/>
        <v>4.0077314430244568</v>
      </c>
      <c r="CU136" s="272">
        <f t="shared" si="177"/>
        <v>4.0568052754046287</v>
      </c>
      <c r="CV136" s="272">
        <f t="shared" si="159"/>
        <v>3.9178290003430907</v>
      </c>
      <c r="CW136" s="272">
        <f t="shared" si="160"/>
        <v>4.0378994728190296</v>
      </c>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39"/>
      <c r="EV136" s="139"/>
      <c r="EW136" s="139"/>
      <c r="EX136" s="139"/>
      <c r="EY136" s="139"/>
      <c r="EZ136" s="139"/>
      <c r="FA136" s="139"/>
      <c r="FB136" s="162"/>
      <c r="FC136" s="162"/>
      <c r="FD136" s="162"/>
      <c r="FE136" s="162"/>
      <c r="FF136" s="162"/>
      <c r="FG136" s="162"/>
      <c r="FH136" s="162"/>
      <c r="FI136" s="139"/>
      <c r="FJ136" s="139"/>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39"/>
      <c r="GH136" s="139"/>
      <c r="GI136" s="162"/>
      <c r="GJ136" s="162"/>
      <c r="GK136" s="162"/>
      <c r="GL136" s="162"/>
      <c r="GM136" s="162"/>
    </row>
    <row r="137" spans="1:195" s="138" customFormat="1" x14ac:dyDescent="0.2">
      <c r="A137" s="162"/>
      <c r="B137" s="193">
        <f t="shared" si="178"/>
        <v>47362</v>
      </c>
      <c r="C137" s="193">
        <f t="shared" si="175"/>
        <v>47391</v>
      </c>
      <c r="D137" s="191">
        <f t="shared" si="176"/>
        <v>47362</v>
      </c>
      <c r="E137" s="325">
        <v>93.770520000000005</v>
      </c>
      <c r="F137" s="329">
        <v>71.712909999999994</v>
      </c>
      <c r="G137" s="327">
        <v>100.188728</v>
      </c>
      <c r="H137" s="328">
        <v>87.498670000000004</v>
      </c>
      <c r="I137" s="325">
        <v>80.1798</v>
      </c>
      <c r="J137" s="329">
        <v>58.728670000000001</v>
      </c>
      <c r="K137" s="327">
        <v>100.800743</v>
      </c>
      <c r="L137" s="328">
        <v>84.585229999999996</v>
      </c>
      <c r="M137" s="325">
        <v>93.524770000000004</v>
      </c>
      <c r="N137" s="329">
        <v>80.267409999999998</v>
      </c>
      <c r="O137" s="337">
        <f>G137+Sheet1!D131</f>
        <v>102.188728</v>
      </c>
      <c r="P137" s="338">
        <f>H137+Sheet1!E131</f>
        <v>85.498670000000004</v>
      </c>
      <c r="Q137" s="325">
        <v>95.32629</v>
      </c>
      <c r="R137" s="329">
        <v>80.572620000000001</v>
      </c>
      <c r="S137" s="4">
        <v>63.912619999999997</v>
      </c>
      <c r="T137" s="5">
        <v>46.655290000000001</v>
      </c>
      <c r="U137" s="2">
        <v>68.912620000000004</v>
      </c>
      <c r="V137" s="3">
        <v>47.655290000000001</v>
      </c>
      <c r="W137" s="4">
        <v>48.881390000000003</v>
      </c>
      <c r="X137" s="5">
        <v>31.872879999999999</v>
      </c>
      <c r="Y137" s="2">
        <v>68.412620000000004</v>
      </c>
      <c r="Z137" s="3">
        <v>49.655290000000001</v>
      </c>
      <c r="AA137" s="327">
        <v>96.550895699999998</v>
      </c>
      <c r="AB137" s="328">
        <v>83.967094399999993</v>
      </c>
      <c r="AC137" s="2">
        <v>66.912620000000004</v>
      </c>
      <c r="AD137" s="73">
        <v>46.155290000000001</v>
      </c>
      <c r="AE137" s="337">
        <f>I137+Sheet1!B131</f>
        <v>83.754249999999999</v>
      </c>
      <c r="AF137" s="341">
        <f>J137+Sheet1!C131</f>
        <v>64.95532</v>
      </c>
      <c r="AG137" s="330">
        <v>4.126950932841905</v>
      </c>
      <c r="AH137" s="331">
        <v>4.39007867688216</v>
      </c>
      <c r="AI137" s="330">
        <v>4.002311475138626</v>
      </c>
      <c r="AJ137" s="331">
        <v>3.988462646504928</v>
      </c>
      <c r="AK137" s="339">
        <v>3.9734627869844132</v>
      </c>
      <c r="AL137" s="340">
        <v>4.0963616359891653</v>
      </c>
      <c r="AM137" s="339">
        <v>3.800964402498491</v>
      </c>
      <c r="AN137" s="331">
        <v>3.988462646504928</v>
      </c>
      <c r="AO137" s="332">
        <v>3.7253349024646725</v>
      </c>
      <c r="AP137" s="333">
        <v>3.337567700721138</v>
      </c>
      <c r="AQ137" s="332">
        <v>3.046742299413487</v>
      </c>
      <c r="AR137" s="340">
        <v>4.2343603435779027</v>
      </c>
      <c r="AS137" s="339">
        <v>4.0547620255856041</v>
      </c>
      <c r="AT137" s="340">
        <v>4.284359875312953</v>
      </c>
      <c r="AU137" s="339">
        <v>4.0718618654389909</v>
      </c>
      <c r="AV137" s="340">
        <v>4.0576619984262363</v>
      </c>
      <c r="AW137" s="339">
        <v>3.5125671034507229</v>
      </c>
      <c r="AX137" s="340">
        <v>4.0545620274586636</v>
      </c>
      <c r="AY137" s="339">
        <v>3.9984625528519375</v>
      </c>
      <c r="AZ137" s="340">
        <v>3.7402649709721403</v>
      </c>
      <c r="BA137" s="332">
        <v>3.406811843889626</v>
      </c>
      <c r="BB137" s="333">
        <v>5.1240665944681369</v>
      </c>
      <c r="BC137" s="15"/>
      <c r="BD137" s="151"/>
      <c r="BE137" s="151"/>
      <c r="BF137" s="151"/>
      <c r="BG137" s="151"/>
      <c r="BH137" s="151"/>
      <c r="BI137" s="151"/>
      <c r="BJ137" s="266">
        <f t="shared" si="161"/>
        <v>3.7959142397242327</v>
      </c>
      <c r="BK137" s="266">
        <f t="shared" si="162"/>
        <v>3.401801828154424</v>
      </c>
      <c r="BL137" s="266">
        <f t="shared" si="163"/>
        <v>3.9397847025671724</v>
      </c>
      <c r="BM137" s="266">
        <f t="shared" si="164"/>
        <v>3.5307354983862025</v>
      </c>
      <c r="BN137" s="266">
        <f t="shared" si="165"/>
        <v>3.6670590672080081</v>
      </c>
      <c r="BO137" s="266"/>
      <c r="BP137" s="266">
        <f t="shared" si="166"/>
        <v>4.0478335775169096</v>
      </c>
      <c r="BQ137" s="292">
        <f t="shared" si="167"/>
        <v>3.7959142397242327</v>
      </c>
      <c r="BR137" s="292">
        <f t="shared" si="168"/>
        <v>4.1203665727672361</v>
      </c>
      <c r="BS137" s="292">
        <f t="shared" si="169"/>
        <v>4.0326253654916489</v>
      </c>
      <c r="BT137" s="292">
        <f t="shared" si="170"/>
        <v>3.8394801992356626</v>
      </c>
      <c r="BU137" s="292">
        <f t="shared" si="171"/>
        <v>3.9838343525005202</v>
      </c>
      <c r="BV137" s="292">
        <f t="shared" si="172"/>
        <v>4.0337626465049281</v>
      </c>
      <c r="BW137" s="169"/>
      <c r="BX137" s="148">
        <v>83.476968666666679</v>
      </c>
      <c r="BY137" s="165">
        <v>94.266700933333325</v>
      </c>
      <c r="BZ137" s="165">
        <v>70.169272666666672</v>
      </c>
      <c r="CA137" s="165">
        <v>87.338002000000003</v>
      </c>
      <c r="CB137" s="165">
        <v>88.441243999999998</v>
      </c>
      <c r="CC137" s="165">
        <v>93.233503599999992</v>
      </c>
      <c r="CD137" s="165">
        <v>74.98141600000001</v>
      </c>
      <c r="CE137" s="165">
        <v>90.678455093333326</v>
      </c>
      <c r="CF137" s="165">
        <v>94.400034266666665</v>
      </c>
      <c r="CG137" s="200"/>
      <c r="CH137" s="295"/>
      <c r="CI137" s="295"/>
      <c r="CJ137" s="295"/>
      <c r="CK137" s="295"/>
      <c r="CL137" s="295"/>
      <c r="CM137" s="295"/>
      <c r="CN137" s="177"/>
      <c r="CO137" s="171">
        <f t="shared" si="174"/>
        <v>2029</v>
      </c>
      <c r="CP137" s="173">
        <f t="shared" si="173"/>
        <v>47362</v>
      </c>
      <c r="CQ137" s="272">
        <f t="shared" si="157"/>
        <v>4.119268887778988</v>
      </c>
      <c r="CR137" s="272">
        <f t="shared" si="158"/>
        <v>3.8394801992356626</v>
      </c>
      <c r="CS137" s="272">
        <f t="shared" si="177"/>
        <v>4.0427642684623475</v>
      </c>
      <c r="CT137" s="272">
        <f t="shared" si="177"/>
        <v>3.9938546661814303</v>
      </c>
      <c r="CU137" s="272">
        <f t="shared" si="177"/>
        <v>4.0427642684623475</v>
      </c>
      <c r="CV137" s="272">
        <f t="shared" si="159"/>
        <v>3.9215625630502893</v>
      </c>
      <c r="CW137" s="272">
        <f t="shared" si="160"/>
        <v>4.0239894400411087</v>
      </c>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39"/>
      <c r="EV137" s="139"/>
      <c r="EW137" s="139"/>
      <c r="EX137" s="139"/>
      <c r="EY137" s="139"/>
      <c r="EZ137" s="139"/>
      <c r="FA137" s="139"/>
      <c r="FB137" s="162"/>
      <c r="FC137" s="162"/>
      <c r="FD137" s="162"/>
      <c r="FE137" s="162"/>
      <c r="FF137" s="162"/>
      <c r="FG137" s="162"/>
      <c r="FH137" s="162"/>
      <c r="FI137" s="139"/>
      <c r="FJ137" s="139"/>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39"/>
      <c r="GH137" s="139"/>
      <c r="GI137" s="162"/>
      <c r="GJ137" s="162"/>
      <c r="GK137" s="162"/>
      <c r="GL137" s="162"/>
      <c r="GM137" s="162"/>
    </row>
    <row r="138" spans="1:195" s="138" customFormat="1" x14ac:dyDescent="0.2">
      <c r="A138" s="162"/>
      <c r="B138" s="193">
        <f t="shared" si="178"/>
        <v>47392</v>
      </c>
      <c r="C138" s="193">
        <f t="shared" si="175"/>
        <v>47422</v>
      </c>
      <c r="D138" s="191">
        <f t="shared" si="176"/>
        <v>47392</v>
      </c>
      <c r="E138" s="325">
        <v>97.883995100000007</v>
      </c>
      <c r="F138" s="329">
        <v>78.486879999999999</v>
      </c>
      <c r="G138" s="327">
        <v>90.073229999999995</v>
      </c>
      <c r="H138" s="328">
        <v>85.472130000000007</v>
      </c>
      <c r="I138" s="325">
        <v>85.379639999999995</v>
      </c>
      <c r="J138" s="329">
        <v>65.58811</v>
      </c>
      <c r="K138" s="327">
        <v>95.478340000000003</v>
      </c>
      <c r="L138" s="328">
        <v>88.010704000000004</v>
      </c>
      <c r="M138" s="325">
        <v>92.90831</v>
      </c>
      <c r="N138" s="329">
        <v>86.236180000000004</v>
      </c>
      <c r="O138" s="337">
        <f>G138+Sheet1!D132</f>
        <v>88.323229999999995</v>
      </c>
      <c r="P138" s="338">
        <f>H138+Sheet1!E132</f>
        <v>83.472130000000007</v>
      </c>
      <c r="Q138" s="325">
        <v>78.876019999999997</v>
      </c>
      <c r="R138" s="329">
        <v>74.117059999999995</v>
      </c>
      <c r="S138" s="4">
        <v>44.599119999999999</v>
      </c>
      <c r="T138" s="5">
        <v>37.707270000000001</v>
      </c>
      <c r="U138" s="2">
        <v>45.099119999999999</v>
      </c>
      <c r="V138" s="3">
        <v>39.457270000000001</v>
      </c>
      <c r="W138" s="4">
        <v>44.868980000000001</v>
      </c>
      <c r="X138" s="5">
        <v>34.839579999999998</v>
      </c>
      <c r="Y138" s="2">
        <v>47.599119999999999</v>
      </c>
      <c r="Z138" s="3">
        <v>41.207270000000001</v>
      </c>
      <c r="AA138" s="327">
        <v>81.118675199999998</v>
      </c>
      <c r="AB138" s="328">
        <v>78.40822</v>
      </c>
      <c r="AC138" s="2">
        <v>46.599119999999999</v>
      </c>
      <c r="AD138" s="73">
        <v>39.207270000000001</v>
      </c>
      <c r="AE138" s="337">
        <f>I138+Sheet1!B132</f>
        <v>90.592539999999985</v>
      </c>
      <c r="AF138" s="341">
        <f>J138+Sheet1!C132</f>
        <v>69.176209999999998</v>
      </c>
      <c r="AG138" s="330">
        <v>4.168497418742998</v>
      </c>
      <c r="AH138" s="331">
        <v>4.237741561911486</v>
      </c>
      <c r="AI138" s="330">
        <v>3.905369674702742</v>
      </c>
      <c r="AJ138" s="331">
        <v>3.9469161606038354</v>
      </c>
      <c r="AK138" s="339">
        <v>3.9319160991862532</v>
      </c>
      <c r="AL138" s="340">
        <v>4.0536165974875749</v>
      </c>
      <c r="AM138" s="339">
        <v>3.8369157102082285</v>
      </c>
      <c r="AN138" s="331">
        <v>3.9746138178712305</v>
      </c>
      <c r="AO138" s="332">
        <v>3.753032559732068</v>
      </c>
      <c r="AP138" s="333">
        <v>3.8776720174353465</v>
      </c>
      <c r="AQ138" s="332">
        <v>3.0190446421460919</v>
      </c>
      <c r="AR138" s="340">
        <v>4.1901171563875783</v>
      </c>
      <c r="AS138" s="339">
        <v>4.0120164271561443</v>
      </c>
      <c r="AT138" s="340">
        <v>4.240117361112854</v>
      </c>
      <c r="AU138" s="339">
        <v>4.0285164947154861</v>
      </c>
      <c r="AV138" s="340">
        <v>4.0153164406680135</v>
      </c>
      <c r="AW138" s="339">
        <v>4.0497165815190028</v>
      </c>
      <c r="AX138" s="340">
        <v>4.0118164263372433</v>
      </c>
      <c r="AY138" s="339">
        <v>3.9569162015488906</v>
      </c>
      <c r="AZ138" s="340">
        <v>3.7680154280967977</v>
      </c>
      <c r="BA138" s="332">
        <v>3.420660672523324</v>
      </c>
      <c r="BB138" s="333">
        <v>5.110217765834439</v>
      </c>
      <c r="BC138" s="15"/>
      <c r="BD138" s="151"/>
      <c r="BE138" s="151"/>
      <c r="BF138" s="151"/>
      <c r="BG138" s="151"/>
      <c r="BH138" s="151"/>
      <c r="BI138" s="151"/>
      <c r="BJ138" s="266">
        <f t="shared" si="161"/>
        <v>3.8240651262649332</v>
      </c>
      <c r="BK138" s="266">
        <f t="shared" si="162"/>
        <v>3.9507441156980856</v>
      </c>
      <c r="BL138" s="266">
        <f t="shared" si="163"/>
        <v>3.9690025028658127</v>
      </c>
      <c r="BM138" s="266">
        <f t="shared" si="164"/>
        <v>4.1004826042096951</v>
      </c>
      <c r="BN138" s="266">
        <f t="shared" si="165"/>
        <v>3.9610735872596319</v>
      </c>
      <c r="BO138" s="266"/>
      <c r="BP138" s="266">
        <f t="shared" si="166"/>
        <v>4.0057099985844422</v>
      </c>
      <c r="BQ138" s="292">
        <f t="shared" si="167"/>
        <v>3.8240651262649332</v>
      </c>
      <c r="BR138" s="292">
        <f t="shared" si="168"/>
        <v>4.106098283834017</v>
      </c>
      <c r="BS138" s="292">
        <f t="shared" si="169"/>
        <v>3.9905015818577039</v>
      </c>
      <c r="BT138" s="292">
        <f t="shared" si="170"/>
        <v>3.8755650207851335</v>
      </c>
      <c r="BU138" s="292">
        <f t="shared" si="171"/>
        <v>3.942203268086482</v>
      </c>
      <c r="BV138" s="292">
        <f t="shared" si="172"/>
        <v>3.9922161606038356</v>
      </c>
      <c r="BW138" s="169"/>
      <c r="BX138" s="148">
        <v>89.749721025806451</v>
      </c>
      <c r="BY138" s="165">
        <v>88.143736451612909</v>
      </c>
      <c r="BZ138" s="165">
        <v>77.079966129032243</v>
      </c>
      <c r="CA138" s="165">
        <v>90.110320000000002</v>
      </c>
      <c r="CB138" s="165">
        <v>76.880327096774195</v>
      </c>
      <c r="CC138" s="165">
        <v>92.346750709677423</v>
      </c>
      <c r="CD138" s="165">
        <v>81.611498387096759</v>
      </c>
      <c r="CE138" s="165">
        <v>79.982032696774198</v>
      </c>
      <c r="CF138" s="165">
        <v>86.288897741935486</v>
      </c>
      <c r="CG138" s="200"/>
      <c r="CH138" s="295"/>
      <c r="CI138" s="295"/>
      <c r="CJ138" s="295"/>
      <c r="CK138" s="295"/>
      <c r="CL138" s="295"/>
      <c r="CM138" s="295"/>
      <c r="CN138" s="177"/>
      <c r="CO138" s="171">
        <f t="shared" si="174"/>
        <v>2029</v>
      </c>
      <c r="CP138" s="173">
        <f t="shared" si="173"/>
        <v>47392</v>
      </c>
      <c r="CQ138" s="272">
        <f t="shared" si="157"/>
        <v>4.0199737936113307</v>
      </c>
      <c r="CR138" s="272">
        <f t="shared" si="158"/>
        <v>3.8755650207851335</v>
      </c>
      <c r="CS138" s="272">
        <f t="shared" si="177"/>
        <v>4.000640484828403</v>
      </c>
      <c r="CT138" s="272">
        <f t="shared" si="177"/>
        <v>3.9522235817673916</v>
      </c>
      <c r="CU138" s="272">
        <f t="shared" si="177"/>
        <v>4.000640484828403</v>
      </c>
      <c r="CV138" s="272">
        <f t="shared" si="159"/>
        <v>3.9583015547418947</v>
      </c>
      <c r="CW138" s="272">
        <f t="shared" si="160"/>
        <v>3.9822593417073477</v>
      </c>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39"/>
      <c r="EV138" s="139"/>
      <c r="EW138" s="139"/>
      <c r="EX138" s="139"/>
      <c r="EY138" s="139"/>
      <c r="EZ138" s="139"/>
      <c r="FA138" s="139"/>
      <c r="FB138" s="162"/>
      <c r="FC138" s="162"/>
      <c r="FD138" s="162"/>
      <c r="FE138" s="162"/>
      <c r="FF138" s="162"/>
      <c r="FG138" s="162"/>
      <c r="FH138" s="162"/>
      <c r="FI138" s="139"/>
      <c r="FJ138" s="139"/>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39"/>
      <c r="GH138" s="139"/>
      <c r="GI138" s="162"/>
      <c r="GJ138" s="162"/>
      <c r="GK138" s="162"/>
      <c r="GL138" s="162"/>
      <c r="GM138" s="162"/>
    </row>
    <row r="139" spans="1:195" s="138" customFormat="1" x14ac:dyDescent="0.2">
      <c r="A139" s="162"/>
      <c r="B139" s="193">
        <f t="shared" si="178"/>
        <v>47423</v>
      </c>
      <c r="C139" s="193">
        <f t="shared" si="175"/>
        <v>47452</v>
      </c>
      <c r="D139" s="191">
        <f t="shared" si="176"/>
        <v>47423</v>
      </c>
      <c r="E139" s="325">
        <v>96.245480000000001</v>
      </c>
      <c r="F139" s="329">
        <v>81.038764999999998</v>
      </c>
      <c r="G139" s="327">
        <v>92.451049999999995</v>
      </c>
      <c r="H139" s="328">
        <v>89.803700000000006</v>
      </c>
      <c r="I139" s="325">
        <v>83.026954700000005</v>
      </c>
      <c r="J139" s="329">
        <v>67.998603799999998</v>
      </c>
      <c r="K139" s="327">
        <v>96.381100000000004</v>
      </c>
      <c r="L139" s="328">
        <v>91.140389999999996</v>
      </c>
      <c r="M139" s="325">
        <v>92.874600000000001</v>
      </c>
      <c r="N139" s="329">
        <v>89.8078</v>
      </c>
      <c r="O139" s="337">
        <f>G139+Sheet1!D133</f>
        <v>90.451049999999995</v>
      </c>
      <c r="P139" s="338">
        <f>H139+Sheet1!E133</f>
        <v>87.803700000000006</v>
      </c>
      <c r="Q139" s="325">
        <v>80.689254800000001</v>
      </c>
      <c r="R139" s="329">
        <v>77.970960000000005</v>
      </c>
      <c r="S139" s="4">
        <v>46.299050000000001</v>
      </c>
      <c r="T139" s="5">
        <v>40.160580000000003</v>
      </c>
      <c r="U139" s="2">
        <v>47.049050000000001</v>
      </c>
      <c r="V139" s="3">
        <v>42.910580000000003</v>
      </c>
      <c r="W139" s="4">
        <v>45.221960000000003</v>
      </c>
      <c r="X139" s="5">
        <v>38.230930000000001</v>
      </c>
      <c r="Y139" s="2">
        <v>46.799050000000001</v>
      </c>
      <c r="Z139" s="3">
        <v>44.660580000000003</v>
      </c>
      <c r="AA139" s="327">
        <v>84.197479999999999</v>
      </c>
      <c r="AB139" s="328">
        <v>82.631259999999997</v>
      </c>
      <c r="AC139" s="2">
        <v>46.799050000000001</v>
      </c>
      <c r="AD139" s="73">
        <v>43.160580000000003</v>
      </c>
      <c r="AE139" s="337">
        <f>I139+Sheet1!B133</f>
        <v>86.768604699999997</v>
      </c>
      <c r="AF139" s="341">
        <f>J139+Sheet1!C133</f>
        <v>70.805553799999984</v>
      </c>
      <c r="AG139" s="330">
        <v>4.320834533713672</v>
      </c>
      <c r="AH139" s="331">
        <v>4.8055435358930909</v>
      </c>
      <c r="AI139" s="330">
        <v>4.39007867688216</v>
      </c>
      <c r="AJ139" s="331">
        <v>4.445473991416951</v>
      </c>
      <c r="AK139" s="339">
        <v>4.4304740791750765</v>
      </c>
      <c r="AL139" s="340">
        <v>4.5590733267954162</v>
      </c>
      <c r="AM139" s="339">
        <v>4.1204758928429976</v>
      </c>
      <c r="AN139" s="331">
        <v>4.57011344912023</v>
      </c>
      <c r="AO139" s="332">
        <v>4.4316251627832539</v>
      </c>
      <c r="AP139" s="333">
        <v>4.39007867688216</v>
      </c>
      <c r="AQ139" s="332">
        <v>3.2821723861863474</v>
      </c>
      <c r="AR139" s="340">
        <v>4.7033724825622514</v>
      </c>
      <c r="AS139" s="339">
        <v>4.516973573103221</v>
      </c>
      <c r="AT139" s="340">
        <v>4.7533721900351678</v>
      </c>
      <c r="AU139" s="339">
        <v>4.5369734560923867</v>
      </c>
      <c r="AV139" s="340">
        <v>4.5183735649124621</v>
      </c>
      <c r="AW139" s="339">
        <v>4.6179729821985118</v>
      </c>
      <c r="AX139" s="340">
        <v>4.516773574273329</v>
      </c>
      <c r="AY139" s="339">
        <v>4.4554739329115343</v>
      </c>
      <c r="AZ139" s="340">
        <v>4.446573984981355</v>
      </c>
      <c r="BA139" s="332">
        <v>4.043857961039719</v>
      </c>
      <c r="BB139" s="333">
        <v>5.7195662257171369</v>
      </c>
      <c r="BC139" s="15"/>
      <c r="BD139" s="151"/>
      <c r="BE139" s="151"/>
      <c r="BF139" s="151"/>
      <c r="BG139" s="151"/>
      <c r="BH139" s="151"/>
      <c r="BI139" s="151"/>
      <c r="BJ139" s="266">
        <f t="shared" si="161"/>
        <v>4.5137618465120983</v>
      </c>
      <c r="BK139" s="266">
        <f t="shared" si="162"/>
        <v>4.4715355167010467</v>
      </c>
      <c r="BL139" s="266">
        <f t="shared" si="163"/>
        <v>4.6848386101825099</v>
      </c>
      <c r="BM139" s="266">
        <f t="shared" si="164"/>
        <v>4.6410119097345479</v>
      </c>
      <c r="BN139" s="266">
        <f t="shared" si="165"/>
        <v>4.5777869707825509</v>
      </c>
      <c r="BO139" s="266"/>
      <c r="BP139" s="266">
        <f t="shared" si="166"/>
        <v>4.5111929457740558</v>
      </c>
      <c r="BQ139" s="292">
        <f t="shared" si="167"/>
        <v>4.5137618465120983</v>
      </c>
      <c r="BR139" s="292">
        <f t="shared" si="168"/>
        <v>4.7196347079624577</v>
      </c>
      <c r="BS139" s="292">
        <f t="shared" si="169"/>
        <v>4.4959846802951198</v>
      </c>
      <c r="BT139" s="292">
        <f t="shared" si="170"/>
        <v>4.1601782724510663</v>
      </c>
      <c r="BU139" s="292">
        <f t="shared" si="171"/>
        <v>4.4417740028473496</v>
      </c>
      <c r="BV139" s="292">
        <f t="shared" si="172"/>
        <v>4.4907739914169511</v>
      </c>
      <c r="BW139" s="169"/>
      <c r="BX139" s="148">
        <v>89.475222697642167</v>
      </c>
      <c r="BY139" s="165">
        <v>91.272410124826635</v>
      </c>
      <c r="BZ139" s="165">
        <v>76.3361077667129</v>
      </c>
      <c r="CA139" s="165">
        <v>91.50921470180306</v>
      </c>
      <c r="CB139" s="165">
        <v>79.479029237170593</v>
      </c>
      <c r="CC139" s="165">
        <v>94.047857406380032</v>
      </c>
      <c r="CD139" s="165">
        <v>79.661615325658801</v>
      </c>
      <c r="CE139" s="165">
        <v>83.50017539528433</v>
      </c>
      <c r="CF139" s="165">
        <v>89.272410124826635</v>
      </c>
      <c r="CG139" s="200"/>
      <c r="CH139" s="295"/>
      <c r="CI139" s="295"/>
      <c r="CJ139" s="295"/>
      <c r="CK139" s="295"/>
      <c r="CL139" s="295"/>
      <c r="CM139" s="295"/>
      <c r="CN139" s="177"/>
      <c r="CO139" s="171">
        <f t="shared" si="174"/>
        <v>2029</v>
      </c>
      <c r="CP139" s="173">
        <f t="shared" si="173"/>
        <v>47423</v>
      </c>
      <c r="CQ139" s="272">
        <f t="shared" si="157"/>
        <v>4.5164492644496157</v>
      </c>
      <c r="CR139" s="272">
        <f t="shared" si="158"/>
        <v>4.1601782724510663</v>
      </c>
      <c r="CS139" s="272">
        <f t="shared" si="177"/>
        <v>4.5061235832658184</v>
      </c>
      <c r="CT139" s="272">
        <f t="shared" si="177"/>
        <v>4.4517943165282583</v>
      </c>
      <c r="CU139" s="272">
        <f t="shared" si="177"/>
        <v>4.5061235832658184</v>
      </c>
      <c r="CV139" s="272">
        <f t="shared" si="159"/>
        <v>4.2480744686508727</v>
      </c>
      <c r="CW139" s="272">
        <f t="shared" si="160"/>
        <v>4.4830205217124854</v>
      </c>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39"/>
      <c r="EV139" s="139"/>
      <c r="EW139" s="139"/>
      <c r="EX139" s="139"/>
      <c r="EY139" s="139"/>
      <c r="EZ139" s="139"/>
      <c r="FA139" s="139"/>
      <c r="FB139" s="162"/>
      <c r="FC139" s="162"/>
      <c r="FD139" s="162"/>
      <c r="FE139" s="162"/>
      <c r="FF139" s="162"/>
      <c r="FG139" s="162"/>
      <c r="FH139" s="162"/>
      <c r="FI139" s="139"/>
      <c r="FJ139" s="139"/>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39"/>
      <c r="GH139" s="139"/>
      <c r="GI139" s="162"/>
      <c r="GJ139" s="162"/>
      <c r="GK139" s="162"/>
      <c r="GL139" s="162"/>
      <c r="GM139" s="162"/>
    </row>
    <row r="140" spans="1:195" s="138" customFormat="1" x14ac:dyDescent="0.2">
      <c r="A140" s="162"/>
      <c r="B140" s="193">
        <f t="shared" si="178"/>
        <v>47453</v>
      </c>
      <c r="C140" s="193">
        <f t="shared" si="175"/>
        <v>47483</v>
      </c>
      <c r="D140" s="191">
        <f t="shared" si="176"/>
        <v>47453</v>
      </c>
      <c r="E140" s="325">
        <v>100.790009</v>
      </c>
      <c r="F140" s="329">
        <v>85.013099999999994</v>
      </c>
      <c r="G140" s="327">
        <v>95.155500000000004</v>
      </c>
      <c r="H140" s="328">
        <v>91.490390000000005</v>
      </c>
      <c r="I140" s="325">
        <v>89.858239999999995</v>
      </c>
      <c r="J140" s="329">
        <v>72.287970000000001</v>
      </c>
      <c r="K140" s="327">
        <v>91.844790000000003</v>
      </c>
      <c r="L140" s="328">
        <v>88.626279999999994</v>
      </c>
      <c r="M140" s="325">
        <v>91.789330000000007</v>
      </c>
      <c r="N140" s="329">
        <v>87.883899999999997</v>
      </c>
      <c r="O140" s="337">
        <f>G140+Sheet1!D134</f>
        <v>93.155500000000004</v>
      </c>
      <c r="P140" s="338">
        <f>H140+Sheet1!E134</f>
        <v>89.490390000000005</v>
      </c>
      <c r="Q140" s="325">
        <v>85.244309999999999</v>
      </c>
      <c r="R140" s="329">
        <v>80.566699999999997</v>
      </c>
      <c r="S140" s="4">
        <v>48.322090000000003</v>
      </c>
      <c r="T140" s="5">
        <v>42.752249999999997</v>
      </c>
      <c r="U140" s="2">
        <v>49.822090000000003</v>
      </c>
      <c r="V140" s="3">
        <v>46.752249999999997</v>
      </c>
      <c r="W140" s="4">
        <v>53.346559999999997</v>
      </c>
      <c r="X140" s="5">
        <v>41.59986</v>
      </c>
      <c r="Y140" s="2">
        <v>49.322090000000003</v>
      </c>
      <c r="Z140" s="3">
        <v>47.752249999999997</v>
      </c>
      <c r="AA140" s="327">
        <v>88.268479999999997</v>
      </c>
      <c r="AB140" s="328">
        <v>85.542366000000001</v>
      </c>
      <c r="AC140" s="2">
        <v>51.822090000000003</v>
      </c>
      <c r="AD140" s="73">
        <v>45.752249999999997</v>
      </c>
      <c r="AE140" s="337">
        <f>I140+Sheet1!B134</f>
        <v>91.375789999999995</v>
      </c>
      <c r="AF140" s="341">
        <f>J140+Sheet1!C134</f>
        <v>73.812520000000006</v>
      </c>
      <c r="AG140" s="330">
        <v>4.4316251627832539</v>
      </c>
      <c r="AH140" s="331">
        <v>5.234857223537718</v>
      </c>
      <c r="AI140" s="330">
        <v>4.694752906823509</v>
      </c>
      <c r="AJ140" s="331">
        <v>4.694752906823509</v>
      </c>
      <c r="AK140" s="339">
        <v>4.6797530572873516</v>
      </c>
      <c r="AL140" s="340">
        <v>4.812251728190077</v>
      </c>
      <c r="AM140" s="339">
        <v>4.3297565681103407</v>
      </c>
      <c r="AN140" s="331">
        <v>4.611659935021323</v>
      </c>
      <c r="AO140" s="332">
        <v>4.528566963219137</v>
      </c>
      <c r="AP140" s="333">
        <v>4.736299392724602</v>
      </c>
      <c r="AQ140" s="332">
        <v>3.32371887208744</v>
      </c>
      <c r="AR140" s="340">
        <v>4.9609502365918523</v>
      </c>
      <c r="AS140" s="339">
        <v>4.7699521524981119</v>
      </c>
      <c r="AT140" s="340">
        <v>5.0109497350457106</v>
      </c>
      <c r="AU140" s="339">
        <v>4.7919519318178097</v>
      </c>
      <c r="AV140" s="340">
        <v>4.7701521504919278</v>
      </c>
      <c r="AW140" s="339">
        <v>4.9913499316517989</v>
      </c>
      <c r="AX140" s="340">
        <v>4.7697521545042969</v>
      </c>
      <c r="AY140" s="339">
        <v>4.7047528065142803</v>
      </c>
      <c r="AZ140" s="340">
        <v>4.5435544234990406</v>
      </c>
      <c r="BA140" s="332">
        <v>4.0992532755745099</v>
      </c>
      <c r="BB140" s="333">
        <v>5.5949267680138579</v>
      </c>
      <c r="BC140" s="15"/>
      <c r="BD140" s="151"/>
      <c r="BE140" s="151"/>
      <c r="BF140" s="151"/>
      <c r="BG140" s="151"/>
      <c r="BH140" s="151"/>
      <c r="BI140" s="151"/>
      <c r="BJ140" s="266">
        <f t="shared" si="161"/>
        <v>4.6122899494045502</v>
      </c>
      <c r="BK140" s="266">
        <f t="shared" si="162"/>
        <v>4.823421598459805</v>
      </c>
      <c r="BL140" s="266">
        <f t="shared" si="163"/>
        <v>4.7871009112277516</v>
      </c>
      <c r="BM140" s="266">
        <f t="shared" si="164"/>
        <v>5.0062344134675572</v>
      </c>
      <c r="BN140" s="266">
        <f t="shared" si="165"/>
        <v>4.807261718139916</v>
      </c>
      <c r="BO140" s="266"/>
      <c r="BP140" s="266">
        <f t="shared" si="166"/>
        <v>4.7639344193688622</v>
      </c>
      <c r="BQ140" s="292">
        <f t="shared" si="167"/>
        <v>4.6122899494045502</v>
      </c>
      <c r="BR140" s="292">
        <f t="shared" si="168"/>
        <v>4.7624395747621167</v>
      </c>
      <c r="BS140" s="292">
        <f t="shared" si="169"/>
        <v>4.7487262174666451</v>
      </c>
      <c r="BT140" s="292">
        <f t="shared" si="170"/>
        <v>4.3702361619094052</v>
      </c>
      <c r="BU140" s="292">
        <f t="shared" si="171"/>
        <v>4.6915593583215092</v>
      </c>
      <c r="BV140" s="292">
        <f t="shared" si="172"/>
        <v>4.7400529068235091</v>
      </c>
      <c r="BW140" s="169"/>
      <c r="BX140" s="148">
        <v>93.495309139784936</v>
      </c>
      <c r="BY140" s="165">
        <v>93.460879247311823</v>
      </c>
      <c r="BZ140" s="165">
        <v>81.734351720430098</v>
      </c>
      <c r="CA140" s="165">
        <v>89.983593548387105</v>
      </c>
      <c r="CB140" s="165">
        <v>83.081544086021509</v>
      </c>
      <c r="CC140" s="165">
        <v>90.356661720430111</v>
      </c>
      <c r="CD140" s="165">
        <v>83.255138279569891</v>
      </c>
      <c r="CE140" s="165">
        <v>87.008018688172044</v>
      </c>
      <c r="CF140" s="165">
        <v>91.460879247311823</v>
      </c>
      <c r="CG140" s="200"/>
      <c r="CH140" s="295"/>
      <c r="CI140" s="295"/>
      <c r="CJ140" s="295"/>
      <c r="CK140" s="295"/>
      <c r="CL140" s="295"/>
      <c r="CM140" s="295"/>
      <c r="CN140" s="177"/>
      <c r="CO140" s="171">
        <f t="shared" si="174"/>
        <v>2029</v>
      </c>
      <c r="CP140" s="173">
        <f t="shared" si="173"/>
        <v>47453</v>
      </c>
      <c r="CQ140" s="272">
        <f t="shared" si="157"/>
        <v>4.8285195604051099</v>
      </c>
      <c r="CR140" s="272">
        <f t="shared" si="158"/>
        <v>4.3702361619094052</v>
      </c>
      <c r="CS140" s="272">
        <f t="shared" si="177"/>
        <v>4.7588651204373429</v>
      </c>
      <c r="CT140" s="272">
        <f t="shared" si="177"/>
        <v>4.7015796720024188</v>
      </c>
      <c r="CU140" s="272">
        <f t="shared" si="177"/>
        <v>4.7588651204373429</v>
      </c>
      <c r="CV140" s="272">
        <f t="shared" si="159"/>
        <v>4.4619404301323788</v>
      </c>
      <c r="CW140" s="272">
        <f t="shared" si="160"/>
        <v>4.7334011117150547</v>
      </c>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39"/>
      <c r="EV140" s="139"/>
      <c r="EW140" s="139"/>
      <c r="EX140" s="139"/>
      <c r="EY140" s="139"/>
      <c r="EZ140" s="139"/>
      <c r="FA140" s="139"/>
      <c r="FB140" s="162"/>
      <c r="FC140" s="162"/>
      <c r="FD140" s="162"/>
      <c r="FE140" s="162"/>
      <c r="FF140" s="162"/>
      <c r="FG140" s="162"/>
      <c r="FH140" s="162"/>
      <c r="FI140" s="139"/>
      <c r="FJ140" s="139"/>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39"/>
      <c r="GH140" s="139"/>
      <c r="GI140" s="162"/>
      <c r="GJ140" s="162"/>
      <c r="GK140" s="162"/>
      <c r="GL140" s="162"/>
      <c r="GM140" s="162"/>
    </row>
    <row r="141" spans="1:195" s="138" customFormat="1" x14ac:dyDescent="0.2">
      <c r="A141" s="162"/>
      <c r="B141" s="193">
        <f t="shared" si="178"/>
        <v>47484</v>
      </c>
      <c r="C141" s="193">
        <f t="shared" si="175"/>
        <v>47514</v>
      </c>
      <c r="D141" s="191">
        <f t="shared" si="176"/>
        <v>47484</v>
      </c>
      <c r="E141" s="325">
        <v>102.121239</v>
      </c>
      <c r="F141" s="329">
        <v>78.621089999999995</v>
      </c>
      <c r="G141" s="327">
        <v>95.311004600000004</v>
      </c>
      <c r="H141" s="328">
        <v>89.338840000000005</v>
      </c>
      <c r="I141" s="325">
        <v>90.453599999999994</v>
      </c>
      <c r="J141" s="329">
        <v>64.813419999999994</v>
      </c>
      <c r="K141" s="327">
        <v>93.627399999999994</v>
      </c>
      <c r="L141" s="328">
        <v>87.250200000000007</v>
      </c>
      <c r="M141" s="325">
        <v>91.452439999999996</v>
      </c>
      <c r="N141" s="329">
        <v>85.617940000000004</v>
      </c>
      <c r="O141" s="337">
        <f>G141+Sheet1!D135</f>
        <v>93.311004600000004</v>
      </c>
      <c r="P141" s="338">
        <f>H141+Sheet1!E135</f>
        <v>87.338840000000005</v>
      </c>
      <c r="Q141" s="325">
        <v>83.899704</v>
      </c>
      <c r="R141" s="329">
        <v>76.6777649</v>
      </c>
      <c r="S141" s="4">
        <v>47.395319999999998</v>
      </c>
      <c r="T141" s="5">
        <v>41.319180000000003</v>
      </c>
      <c r="U141" s="2">
        <v>48.895319999999998</v>
      </c>
      <c r="V141" s="3">
        <v>45.319180000000003</v>
      </c>
      <c r="W141" s="4">
        <v>52.367240000000002</v>
      </c>
      <c r="X141" s="5">
        <v>37.779850000000003</v>
      </c>
      <c r="Y141" s="2">
        <v>50.395319999999998</v>
      </c>
      <c r="Z141" s="3">
        <v>47.069180000000003</v>
      </c>
      <c r="AA141" s="327">
        <v>87.576484699999995</v>
      </c>
      <c r="AB141" s="328">
        <v>82.343604999999997</v>
      </c>
      <c r="AC141" s="2">
        <v>49.395319999999998</v>
      </c>
      <c r="AD141" s="73">
        <v>43.319180000000003</v>
      </c>
      <c r="AE141" s="337">
        <f>I141+Sheet1!B135</f>
        <v>92.355349999999987</v>
      </c>
      <c r="AF141" s="341">
        <f>J141+Sheet1!C135</f>
        <v>69.860219999999984</v>
      </c>
      <c r="AG141" s="330">
        <v>4.4910504864504492</v>
      </c>
      <c r="AH141" s="331">
        <v>5.2135854227563581</v>
      </c>
      <c r="AI141" s="330">
        <v>4.6752260584499945</v>
      </c>
      <c r="AJ141" s="331">
        <v>4.6043892999886316</v>
      </c>
      <c r="AK141" s="339">
        <v>4.589389334846631</v>
      </c>
      <c r="AL141" s="340">
        <v>4.7234890232161195</v>
      </c>
      <c r="AM141" s="339">
        <v>4.300190006908851</v>
      </c>
      <c r="AN141" s="331">
        <v>4.4060463762968132</v>
      </c>
      <c r="AO141" s="332">
        <v>4.3210422661431771</v>
      </c>
      <c r="AP141" s="333">
        <v>4.8735689821418129</v>
      </c>
      <c r="AQ141" s="332">
        <v>3.3576623510686328</v>
      </c>
      <c r="AR141" s="340">
        <v>4.873888673706583</v>
      </c>
      <c r="AS141" s="339">
        <v>4.6810891217480624</v>
      </c>
      <c r="AT141" s="340">
        <v>4.9238885575132523</v>
      </c>
      <c r="AU141" s="339">
        <v>4.7035890694610645</v>
      </c>
      <c r="AV141" s="340">
        <v>4.6807891224452236</v>
      </c>
      <c r="AW141" s="339">
        <v>5.1343880683393346</v>
      </c>
      <c r="AX141" s="340">
        <v>4.6807891224452236</v>
      </c>
      <c r="AY141" s="339">
        <v>4.6143892767499652</v>
      </c>
      <c r="AZ141" s="340">
        <v>4.3359899237144264</v>
      </c>
      <c r="BA141" s="332">
        <v>3.8393523086059047</v>
      </c>
      <c r="BB141" s="333">
        <v>5.4260956981404487</v>
      </c>
      <c r="BC141" s="15"/>
      <c r="BD141" s="151"/>
      <c r="BE141" s="151"/>
      <c r="BF141" s="151"/>
      <c r="BG141" s="151"/>
      <c r="BH141" s="151"/>
      <c r="BI141" s="151"/>
      <c r="BJ141" s="266">
        <f t="shared" si="161"/>
        <v>4.4013694319983507</v>
      </c>
      <c r="BK141" s="266">
        <f t="shared" si="162"/>
        <v>4.9629373921555162</v>
      </c>
      <c r="BL141" s="266">
        <f t="shared" si="163"/>
        <v>4.568186542490186</v>
      </c>
      <c r="BM141" s="266">
        <f t="shared" si="164"/>
        <v>5.1510378317476198</v>
      </c>
      <c r="BN141" s="266">
        <f t="shared" si="165"/>
        <v>4.7708827995979179</v>
      </c>
      <c r="BO141" s="266"/>
      <c r="BP141" s="266">
        <f t="shared" si="166"/>
        <v>4.6723156351907447</v>
      </c>
      <c r="BQ141" s="292">
        <f t="shared" si="167"/>
        <v>4.4013694319983507</v>
      </c>
      <c r="BR141" s="292">
        <f t="shared" si="168"/>
        <v>4.5505982889706056</v>
      </c>
      <c r="BS141" s="292">
        <f t="shared" si="169"/>
        <v>4.6571073160768846</v>
      </c>
      <c r="BT141" s="292">
        <f t="shared" si="170"/>
        <v>4.3405597981620501</v>
      </c>
      <c r="BU141" s="292">
        <f t="shared" si="171"/>
        <v>4.6010120738984419</v>
      </c>
      <c r="BV141" s="292">
        <f t="shared" si="172"/>
        <v>4.6496892999886317</v>
      </c>
      <c r="BW141" s="169"/>
      <c r="BX141" s="148">
        <v>91.76095825806452</v>
      </c>
      <c r="BY141" s="165">
        <v>92.678114830107532</v>
      </c>
      <c r="BZ141" s="165">
        <v>79.149864731182788</v>
      </c>
      <c r="CA141" s="165">
        <v>88.880241075268813</v>
      </c>
      <c r="CB141" s="165">
        <v>80.715838375268817</v>
      </c>
      <c r="CC141" s="165">
        <v>90.815946236559157</v>
      </c>
      <c r="CD141" s="165">
        <v>82.438142150537615</v>
      </c>
      <c r="CE141" s="165">
        <v>85.269516230107527</v>
      </c>
      <c r="CF141" s="165">
        <v>90.678114830107532</v>
      </c>
      <c r="CG141" s="200"/>
      <c r="CH141" s="295"/>
      <c r="CI141" s="295"/>
      <c r="CJ141" s="295"/>
      <c r="CK141" s="295"/>
      <c r="CL141" s="295"/>
      <c r="CM141" s="295"/>
      <c r="CN141" s="177"/>
      <c r="CO141" s="171">
        <f t="shared" si="174"/>
        <v>2030</v>
      </c>
      <c r="CP141" s="173">
        <f t="shared" si="173"/>
        <v>47484</v>
      </c>
      <c r="CQ141" s="272">
        <f t="shared" si="157"/>
        <v>4.8085186914370528</v>
      </c>
      <c r="CR141" s="272">
        <f t="shared" si="158"/>
        <v>4.3405597981620501</v>
      </c>
      <c r="CS141" s="272">
        <f t="shared" si="177"/>
        <v>4.6672462190475832</v>
      </c>
      <c r="CT141" s="272">
        <f t="shared" si="177"/>
        <v>4.6110323875793515</v>
      </c>
      <c r="CU141" s="272">
        <f t="shared" si="177"/>
        <v>4.6672462190475832</v>
      </c>
      <c r="CV141" s="272">
        <f t="shared" si="159"/>
        <v>4.4317260731164687</v>
      </c>
      <c r="CW141" s="272">
        <f t="shared" si="160"/>
        <v>4.6426381478391239</v>
      </c>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39"/>
      <c r="EV141" s="139"/>
      <c r="EW141" s="139"/>
      <c r="EX141" s="139"/>
      <c r="EY141" s="139"/>
      <c r="EZ141" s="139"/>
      <c r="FA141" s="139"/>
      <c r="FB141" s="162"/>
      <c r="FC141" s="162"/>
      <c r="FD141" s="162"/>
      <c r="FE141" s="162"/>
      <c r="FF141" s="162"/>
      <c r="FG141" s="162"/>
      <c r="FH141" s="162"/>
      <c r="FI141" s="139"/>
      <c r="FJ141" s="139"/>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39"/>
      <c r="GH141" s="139"/>
      <c r="GI141" s="162"/>
      <c r="GJ141" s="162"/>
      <c r="GK141" s="162"/>
      <c r="GL141" s="162"/>
      <c r="GM141" s="162"/>
    </row>
    <row r="142" spans="1:195" s="138" customFormat="1" x14ac:dyDescent="0.2">
      <c r="A142" s="162"/>
      <c r="B142" s="193">
        <f t="shared" si="178"/>
        <v>47515</v>
      </c>
      <c r="C142" s="193">
        <f t="shared" si="175"/>
        <v>47542</v>
      </c>
      <c r="D142" s="191">
        <f t="shared" si="176"/>
        <v>47515</v>
      </c>
      <c r="E142" s="325">
        <v>97.197770000000006</v>
      </c>
      <c r="F142" s="329">
        <v>86.972800000000007</v>
      </c>
      <c r="G142" s="327">
        <v>86.426339999999996</v>
      </c>
      <c r="H142" s="328">
        <v>84.403949999999995</v>
      </c>
      <c r="I142" s="325">
        <v>85.723460000000003</v>
      </c>
      <c r="J142" s="329">
        <v>73.487179999999995</v>
      </c>
      <c r="K142" s="327">
        <v>89.169970000000006</v>
      </c>
      <c r="L142" s="328">
        <v>88.646739999999994</v>
      </c>
      <c r="M142" s="325">
        <v>84.711875899999995</v>
      </c>
      <c r="N142" s="329">
        <v>85.015150000000006</v>
      </c>
      <c r="O142" s="337">
        <f>G142+Sheet1!D136</f>
        <v>84.926339999999996</v>
      </c>
      <c r="P142" s="338">
        <f>H142+Sheet1!E136</f>
        <v>81.903949999999995</v>
      </c>
      <c r="Q142" s="325">
        <v>74.969154399999994</v>
      </c>
      <c r="R142" s="329">
        <v>70.884513900000002</v>
      </c>
      <c r="S142" s="4">
        <v>44.823639999999997</v>
      </c>
      <c r="T142" s="5">
        <v>40.856850000000001</v>
      </c>
      <c r="U142" s="2">
        <v>45.323639999999997</v>
      </c>
      <c r="V142" s="3">
        <v>43.606850000000001</v>
      </c>
      <c r="W142" s="4">
        <v>53.073590000000003</v>
      </c>
      <c r="X142" s="5">
        <v>41.644170000000003</v>
      </c>
      <c r="Y142" s="2">
        <v>46.823639999999997</v>
      </c>
      <c r="Z142" s="3">
        <v>45.606850000000001</v>
      </c>
      <c r="AA142" s="327">
        <v>77.941640000000007</v>
      </c>
      <c r="AB142" s="328">
        <v>76.644440000000003</v>
      </c>
      <c r="AC142" s="2">
        <v>45.823639999999997</v>
      </c>
      <c r="AD142" s="73">
        <v>41.856850000000001</v>
      </c>
      <c r="AE142" s="337">
        <f>I142+Sheet1!B136</f>
        <v>89.039760000000001</v>
      </c>
      <c r="AF142" s="341">
        <f>J142+Sheet1!C136</f>
        <v>79.203980000000001</v>
      </c>
      <c r="AG142" s="330">
        <v>4.5052178381427224</v>
      </c>
      <c r="AH142" s="331">
        <v>4.7035607618345399</v>
      </c>
      <c r="AI142" s="330">
        <v>4.3210422661431771</v>
      </c>
      <c r="AJ142" s="331">
        <v>4.3635443212199956</v>
      </c>
      <c r="AK142" s="339">
        <v>4.3485441688610402</v>
      </c>
      <c r="AL142" s="340">
        <v>4.4818455228242868</v>
      </c>
      <c r="AM142" s="339">
        <v>4.0602412405219264</v>
      </c>
      <c r="AN142" s="331">
        <v>4.236038155989541</v>
      </c>
      <c r="AO142" s="332">
        <v>4.1226993424513596</v>
      </c>
      <c r="AP142" s="333">
        <v>4.4343810796813585</v>
      </c>
      <c r="AQ142" s="332">
        <v>3.3293276476840874</v>
      </c>
      <c r="AR142" s="340">
        <v>4.6313470413352054</v>
      </c>
      <c r="AS142" s="339">
        <v>4.4394450921563067</v>
      </c>
      <c r="AT142" s="340">
        <v>4.6813475491983887</v>
      </c>
      <c r="AU142" s="339">
        <v>4.4618453196790142</v>
      </c>
      <c r="AV142" s="340">
        <v>4.4394450921563067</v>
      </c>
      <c r="AW142" s="339">
        <v>4.6812475481826601</v>
      </c>
      <c r="AX142" s="340">
        <v>4.4392450901248539</v>
      </c>
      <c r="AY142" s="339">
        <v>4.3735444227926319</v>
      </c>
      <c r="AZ142" s="340">
        <v>4.1377420277098604</v>
      </c>
      <c r="BA142" s="332">
        <v>3.7543481984522686</v>
      </c>
      <c r="BB142" s="333">
        <v>5.3552589396790848</v>
      </c>
      <c r="BC142" s="15"/>
      <c r="BD142" s="151"/>
      <c r="BE142" s="151"/>
      <c r="BF142" s="151"/>
      <c r="BG142" s="151"/>
      <c r="BH142" s="151"/>
      <c r="BI142" s="151"/>
      <c r="BJ142" s="266">
        <f t="shared" si="161"/>
        <v>4.1997809334803939</v>
      </c>
      <c r="BK142" s="266">
        <f t="shared" si="162"/>
        <v>4.5165628597228968</v>
      </c>
      <c r="BL142" s="266">
        <f t="shared" si="163"/>
        <v>4.3589578745516206</v>
      </c>
      <c r="BM142" s="266">
        <f t="shared" si="164"/>
        <v>4.6877457813122234</v>
      </c>
      <c r="BN142" s="266">
        <f t="shared" si="165"/>
        <v>4.4407618622667835</v>
      </c>
      <c r="BO142" s="266"/>
      <c r="BP142" s="266">
        <f t="shared" si="166"/>
        <v>4.4281252481192288</v>
      </c>
      <c r="BQ142" s="292">
        <f t="shared" si="167"/>
        <v>4.1997809334803939</v>
      </c>
      <c r="BR142" s="292">
        <f t="shared" si="168"/>
        <v>4.3754407740264023</v>
      </c>
      <c r="BS142" s="292">
        <f t="shared" si="169"/>
        <v>4.4129167391879145</v>
      </c>
      <c r="BT142" s="292">
        <f t="shared" si="170"/>
        <v>4.0997199242416205</v>
      </c>
      <c r="BU142" s="292">
        <f t="shared" si="171"/>
        <v>4.3596776627278055</v>
      </c>
      <c r="BV142" s="292">
        <f t="shared" si="172"/>
        <v>4.4088443212199957</v>
      </c>
      <c r="BW142" s="169"/>
      <c r="BX142" s="148">
        <v>92.815640000000002</v>
      </c>
      <c r="BY142" s="165">
        <v>85.559601428571426</v>
      </c>
      <c r="BZ142" s="165">
        <v>80.479340000000008</v>
      </c>
      <c r="CA142" s="165">
        <v>84.84185051428571</v>
      </c>
      <c r="CB142" s="165">
        <v>73.218594185714295</v>
      </c>
      <c r="CC142" s="165">
        <v>88.945728571428575</v>
      </c>
      <c r="CD142" s="165">
        <v>84.824425714285709</v>
      </c>
      <c r="CE142" s="165">
        <v>77.385697142857154</v>
      </c>
      <c r="CF142" s="165">
        <v>83.631029999999996</v>
      </c>
      <c r="CG142" s="200"/>
      <c r="CH142" s="295"/>
      <c r="CI142" s="295"/>
      <c r="CJ142" s="295"/>
      <c r="CK142" s="295"/>
      <c r="CL142" s="295"/>
      <c r="CM142" s="295"/>
      <c r="CN142" s="177"/>
      <c r="CO142" s="171">
        <f t="shared" si="174"/>
        <v>2030</v>
      </c>
      <c r="CP142" s="173">
        <f t="shared" si="173"/>
        <v>47515</v>
      </c>
      <c r="CQ142" s="272">
        <f t="shared" si="157"/>
        <v>4.445736972388791</v>
      </c>
      <c r="CR142" s="272">
        <f t="shared" si="158"/>
        <v>4.0997199242416205</v>
      </c>
      <c r="CS142" s="272">
        <f t="shared" si="177"/>
        <v>4.4230556421586131</v>
      </c>
      <c r="CT142" s="272">
        <f t="shared" si="177"/>
        <v>4.3696979764087152</v>
      </c>
      <c r="CU142" s="272">
        <f t="shared" si="177"/>
        <v>4.4230556421586131</v>
      </c>
      <c r="CV142" s="272">
        <f t="shared" si="159"/>
        <v>4.1865200904614195</v>
      </c>
      <c r="CW142" s="272">
        <f t="shared" si="160"/>
        <v>4.4007287677983085</v>
      </c>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39"/>
      <c r="EV142" s="139"/>
      <c r="EW142" s="139"/>
      <c r="EX142" s="139"/>
      <c r="EY142" s="139"/>
      <c r="EZ142" s="139"/>
      <c r="FA142" s="139"/>
      <c r="FB142" s="162"/>
      <c r="FC142" s="162"/>
      <c r="FD142" s="162"/>
      <c r="FE142" s="162"/>
      <c r="FF142" s="162"/>
      <c r="FG142" s="162"/>
      <c r="FH142" s="162"/>
      <c r="FI142" s="139"/>
      <c r="FJ142" s="139"/>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39"/>
      <c r="GH142" s="139"/>
      <c r="GI142" s="162"/>
      <c r="GJ142" s="162"/>
      <c r="GK142" s="162"/>
      <c r="GL142" s="162"/>
      <c r="GM142" s="162"/>
    </row>
    <row r="143" spans="1:195" s="138" customFormat="1" x14ac:dyDescent="0.2">
      <c r="A143" s="162"/>
      <c r="B143" s="193">
        <f t="shared" si="178"/>
        <v>47543</v>
      </c>
      <c r="C143" s="193">
        <f t="shared" si="175"/>
        <v>47573</v>
      </c>
      <c r="D143" s="191">
        <f t="shared" si="176"/>
        <v>47543</v>
      </c>
      <c r="E143" s="325">
        <v>71.964370000000002</v>
      </c>
      <c r="F143" s="329">
        <v>66.232870000000005</v>
      </c>
      <c r="G143" s="327">
        <v>56.900019999999998</v>
      </c>
      <c r="H143" s="328">
        <v>74.769970000000001</v>
      </c>
      <c r="I143" s="325">
        <v>58.276592299999997</v>
      </c>
      <c r="J143" s="329">
        <v>52.8528175</v>
      </c>
      <c r="K143" s="327">
        <v>77.492050000000006</v>
      </c>
      <c r="L143" s="328">
        <v>75.391120000000001</v>
      </c>
      <c r="M143" s="325">
        <v>55.890059999999998</v>
      </c>
      <c r="N143" s="329">
        <v>69.058340000000001</v>
      </c>
      <c r="O143" s="337">
        <f>G143+Sheet1!D137</f>
        <v>55.400019999999998</v>
      </c>
      <c r="P143" s="338">
        <f>H143+Sheet1!E137</f>
        <v>73.269970000000001</v>
      </c>
      <c r="Q143" s="325">
        <v>45.786209999999997</v>
      </c>
      <c r="R143" s="329">
        <v>63.656104999999997</v>
      </c>
      <c r="S143" s="4">
        <v>30.14011</v>
      </c>
      <c r="T143" s="5">
        <v>34.307699999999997</v>
      </c>
      <c r="U143" s="2">
        <v>31.39011</v>
      </c>
      <c r="V143" s="3">
        <v>36.807699999999997</v>
      </c>
      <c r="W143" s="4">
        <v>33.177889999999998</v>
      </c>
      <c r="X143" s="5">
        <v>31.175329999999999</v>
      </c>
      <c r="Y143" s="2">
        <v>31.64011</v>
      </c>
      <c r="Z143" s="3">
        <v>39.057699999999997</v>
      </c>
      <c r="AA143" s="327">
        <v>50.997787500000001</v>
      </c>
      <c r="AB143" s="328">
        <v>69.916439999999994</v>
      </c>
      <c r="AC143" s="2">
        <v>31.89011</v>
      </c>
      <c r="AD143" s="73">
        <v>36.307699999999997</v>
      </c>
      <c r="AE143" s="337">
        <f>I143+Sheet1!B137</f>
        <v>62.400942299999997</v>
      </c>
      <c r="AF143" s="341">
        <f>J143+Sheet1!C137</f>
        <v>59.351967500000001</v>
      </c>
      <c r="AG143" s="330">
        <v>4.4060463762968132</v>
      </c>
      <c r="AH143" s="331">
        <v>4.4343810796813585</v>
      </c>
      <c r="AI143" s="330">
        <v>4.0943646390668142</v>
      </c>
      <c r="AJ143" s="331">
        <v>4.151034045835905</v>
      </c>
      <c r="AK143" s="339">
        <v>4.1360339228083118</v>
      </c>
      <c r="AL143" s="340">
        <v>4.2631349652621164</v>
      </c>
      <c r="AM143" s="339">
        <v>3.911232079034785</v>
      </c>
      <c r="AN143" s="331">
        <v>4.2077034526049957</v>
      </c>
      <c r="AO143" s="332">
        <v>4.0376952322977226</v>
      </c>
      <c r="AP143" s="333">
        <v>4.1226993424513596</v>
      </c>
      <c r="AQ143" s="332">
        <v>3.2018214824536324</v>
      </c>
      <c r="AR143" s="340">
        <v>4.4057361348444344</v>
      </c>
      <c r="AS143" s="339">
        <v>4.2212346216050403</v>
      </c>
      <c r="AT143" s="340">
        <v>4.4557365449364115</v>
      </c>
      <c r="AU143" s="339">
        <v>4.2400347757996242</v>
      </c>
      <c r="AV143" s="340">
        <v>4.2229346355481674</v>
      </c>
      <c r="AW143" s="339">
        <v>4.3379355787597138</v>
      </c>
      <c r="AX143" s="340">
        <v>4.2210346199646729</v>
      </c>
      <c r="AY143" s="339">
        <v>4.1610341278543004</v>
      </c>
      <c r="AZ143" s="340">
        <v>4.0527332395950788</v>
      </c>
      <c r="BA143" s="332">
        <v>3.6835114399909052</v>
      </c>
      <c r="BB143" s="333">
        <v>5.3269242362945395</v>
      </c>
      <c r="BC143" s="15"/>
      <c r="BD143" s="151"/>
      <c r="BE143" s="151"/>
      <c r="BF143" s="151"/>
      <c r="BG143" s="151"/>
      <c r="BH143" s="151"/>
      <c r="BI143" s="151"/>
      <c r="BJ143" s="266">
        <f t="shared" si="161"/>
        <v>4.1133858626869833</v>
      </c>
      <c r="BK143" s="266">
        <f t="shared" si="162"/>
        <v>4.1997809334803939</v>
      </c>
      <c r="BL143" s="266">
        <f t="shared" si="163"/>
        <v>4.2692884454350919</v>
      </c>
      <c r="BM143" s="266">
        <f t="shared" si="164"/>
        <v>4.3589578745516206</v>
      </c>
      <c r="BN143" s="266">
        <f t="shared" si="165"/>
        <v>4.235353279038522</v>
      </c>
      <c r="BO143" s="266"/>
      <c r="BP143" s="266">
        <f t="shared" si="166"/>
        <v>4.2126631418796565</v>
      </c>
      <c r="BQ143" s="292">
        <f t="shared" si="167"/>
        <v>4.1133858626869833</v>
      </c>
      <c r="BR143" s="292">
        <f t="shared" si="168"/>
        <v>4.3462478548690351</v>
      </c>
      <c r="BS143" s="292">
        <f t="shared" si="169"/>
        <v>4.1974546626871252</v>
      </c>
      <c r="BT143" s="292">
        <f t="shared" si="170"/>
        <v>3.9501573813457642</v>
      </c>
      <c r="BU143" s="292">
        <f t="shared" si="171"/>
        <v>4.1467357301422432</v>
      </c>
      <c r="BV143" s="292">
        <f t="shared" si="172"/>
        <v>4.1963340458359051</v>
      </c>
      <c r="BW143" s="169"/>
      <c r="BX143" s="148">
        <v>69.441892880215349</v>
      </c>
      <c r="BY143" s="165">
        <v>64.764722086137283</v>
      </c>
      <c r="BZ143" s="165">
        <v>55.889547401480485</v>
      </c>
      <c r="CA143" s="165">
        <v>61.685521049798119</v>
      </c>
      <c r="CB143" s="165">
        <v>53.650887880215336</v>
      </c>
      <c r="CC143" s="165">
        <v>76.567414589502022</v>
      </c>
      <c r="CD143" s="165">
        <v>61.059065100000005</v>
      </c>
      <c r="CE143" s="165">
        <v>59.324031601615076</v>
      </c>
      <c r="CF143" s="165">
        <v>63.264722086137276</v>
      </c>
      <c r="CG143" s="200"/>
      <c r="CH143" s="295"/>
      <c r="CI143" s="295"/>
      <c r="CJ143" s="295"/>
      <c r="CK143" s="295"/>
      <c r="CL143" s="295"/>
      <c r="CM143" s="295"/>
      <c r="CN143" s="177"/>
      <c r="CO143" s="171">
        <f t="shared" si="174"/>
        <v>2030</v>
      </c>
      <c r="CP143" s="173">
        <f t="shared" si="173"/>
        <v>47543</v>
      </c>
      <c r="CQ143" s="272">
        <f t="shared" si="157"/>
        <v>4.2135566721979041</v>
      </c>
      <c r="CR143" s="272">
        <f t="shared" si="158"/>
        <v>3.9501573813457642</v>
      </c>
      <c r="CS143" s="272">
        <f t="shared" si="177"/>
        <v>4.2075935656578238</v>
      </c>
      <c r="CT143" s="272">
        <f t="shared" si="177"/>
        <v>4.1567560438231528</v>
      </c>
      <c r="CU143" s="272">
        <f t="shared" si="177"/>
        <v>4.2075935656578238</v>
      </c>
      <c r="CV143" s="272">
        <f t="shared" si="159"/>
        <v>4.0342461762536637</v>
      </c>
      <c r="CW143" s="272">
        <f t="shared" si="160"/>
        <v>4.1872793148211178</v>
      </c>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39"/>
      <c r="EV143" s="139"/>
      <c r="EW143" s="139"/>
      <c r="EX143" s="139"/>
      <c r="EY143" s="139"/>
      <c r="EZ143" s="139"/>
      <c r="FA143" s="139"/>
      <c r="FB143" s="162"/>
      <c r="FC143" s="162"/>
      <c r="FD143" s="162"/>
      <c r="FE143" s="162"/>
      <c r="FF143" s="162"/>
      <c r="FG143" s="162"/>
      <c r="FH143" s="162"/>
      <c r="FI143" s="139"/>
      <c r="FJ143" s="139"/>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39"/>
      <c r="GH143" s="139"/>
      <c r="GI143" s="162"/>
      <c r="GJ143" s="162"/>
      <c r="GK143" s="162"/>
      <c r="GL143" s="162"/>
      <c r="GM143" s="162"/>
    </row>
    <row r="144" spans="1:195" s="138" customFormat="1" x14ac:dyDescent="0.2">
      <c r="A144" s="162"/>
      <c r="B144" s="193">
        <f t="shared" si="178"/>
        <v>47574</v>
      </c>
      <c r="C144" s="193">
        <f t="shared" si="175"/>
        <v>47603</v>
      </c>
      <c r="D144" s="191">
        <f t="shared" si="176"/>
        <v>47574</v>
      </c>
      <c r="E144" s="325">
        <v>40.959125499999999</v>
      </c>
      <c r="F144" s="329">
        <v>40.786712600000001</v>
      </c>
      <c r="G144" s="327">
        <v>39.772522000000002</v>
      </c>
      <c r="H144" s="328">
        <v>53.277973199999998</v>
      </c>
      <c r="I144" s="325">
        <v>32.130424499999997</v>
      </c>
      <c r="J144" s="329">
        <v>28.951599999999999</v>
      </c>
      <c r="K144" s="327">
        <v>33.543230000000001</v>
      </c>
      <c r="L144" s="328">
        <v>44.149209999999997</v>
      </c>
      <c r="M144" s="325">
        <v>34.62735</v>
      </c>
      <c r="N144" s="329">
        <v>45.9986076</v>
      </c>
      <c r="O144" s="337">
        <f>G144+Sheet1!D138</f>
        <v>37.772522000000002</v>
      </c>
      <c r="P144" s="338">
        <f>H144+Sheet1!E138</f>
        <v>52.277973199999998</v>
      </c>
      <c r="Q144" s="325">
        <v>35.628726999999998</v>
      </c>
      <c r="R144" s="329">
        <v>53.579689999999999</v>
      </c>
      <c r="S144" s="4">
        <v>20.56427</v>
      </c>
      <c r="T144" s="5">
        <v>30.48255</v>
      </c>
      <c r="U144" s="2">
        <v>22.31427</v>
      </c>
      <c r="V144" s="3">
        <v>32.232550000000003</v>
      </c>
      <c r="W144" s="4">
        <v>17.431889999999999</v>
      </c>
      <c r="X144" s="5">
        <v>18.681450000000002</v>
      </c>
      <c r="Y144" s="2">
        <v>23.56427</v>
      </c>
      <c r="Z144" s="3">
        <v>32.482550000000003</v>
      </c>
      <c r="AA144" s="327">
        <v>38.027934999999999</v>
      </c>
      <c r="AB144" s="328">
        <v>55.560535399999999</v>
      </c>
      <c r="AC144" s="2">
        <v>23.06427</v>
      </c>
      <c r="AD144" s="73">
        <v>32.982550000000003</v>
      </c>
      <c r="AE144" s="337">
        <f>I144+Sheet1!B138</f>
        <v>33.367024499999999</v>
      </c>
      <c r="AF144" s="341">
        <f>J144+Sheet1!C138</f>
        <v>32.6616</v>
      </c>
      <c r="AG144" s="330">
        <v>4.1652013975281772</v>
      </c>
      <c r="AH144" s="331">
        <v>4.0376952322977226</v>
      </c>
      <c r="AI144" s="330">
        <v>3.7543481984522686</v>
      </c>
      <c r="AJ144" s="331">
        <v>3.8110176052213594</v>
      </c>
      <c r="AK144" s="339">
        <v>3.7960175359276516</v>
      </c>
      <c r="AL144" s="340">
        <v>3.9157180888914405</v>
      </c>
      <c r="AM144" s="339">
        <v>3.7527173358998152</v>
      </c>
      <c r="AN144" s="331">
        <v>3.8676870119904501</v>
      </c>
      <c r="AO144" s="332">
        <v>3.6551767366063599</v>
      </c>
      <c r="AP144" s="333">
        <v>3.6976787916831775</v>
      </c>
      <c r="AQ144" s="332">
        <v>3.1876541307613602</v>
      </c>
      <c r="AR144" s="340">
        <v>4.0501187097630611</v>
      </c>
      <c r="AS144" s="339">
        <v>3.8743178976408066</v>
      </c>
      <c r="AT144" s="340">
        <v>4.1001189407420879</v>
      </c>
      <c r="AU144" s="339">
        <v>3.8892179664725566</v>
      </c>
      <c r="AV144" s="340">
        <v>3.8781179151952121</v>
      </c>
      <c r="AW144" s="339">
        <v>3.8537178024774472</v>
      </c>
      <c r="AX144" s="340">
        <v>3.8741178967168906</v>
      </c>
      <c r="AY144" s="339">
        <v>3.821017651417165</v>
      </c>
      <c r="AZ144" s="340">
        <v>3.6702169547844221</v>
      </c>
      <c r="BA144" s="332">
        <v>3.4284991095299961</v>
      </c>
      <c r="BB144" s="333">
        <v>4.9727404439877212</v>
      </c>
      <c r="BC144" s="15"/>
      <c r="BD144" s="151"/>
      <c r="BE144" s="151"/>
      <c r="BF144" s="151"/>
      <c r="BG144" s="151"/>
      <c r="BH144" s="151"/>
      <c r="BI144" s="151"/>
      <c r="BJ144" s="266">
        <f t="shared" si="161"/>
        <v>3.7246080441166378</v>
      </c>
      <c r="BK144" s="266">
        <f t="shared" si="162"/>
        <v>3.7678055795133423</v>
      </c>
      <c r="BL144" s="266">
        <f t="shared" si="163"/>
        <v>3.8657760144107152</v>
      </c>
      <c r="BM144" s="266">
        <f t="shared" si="164"/>
        <v>3.9106107289689787</v>
      </c>
      <c r="BN144" s="266">
        <f t="shared" si="165"/>
        <v>3.8172000917524187</v>
      </c>
      <c r="BO144" s="266"/>
      <c r="BP144" s="266">
        <f t="shared" si="166"/>
        <v>3.8679237718963391</v>
      </c>
      <c r="BQ144" s="292">
        <f t="shared" si="167"/>
        <v>3.7246080441166378</v>
      </c>
      <c r="BR144" s="292">
        <f t="shared" si="168"/>
        <v>3.9959328249806272</v>
      </c>
      <c r="BS144" s="292">
        <f t="shared" si="169"/>
        <v>3.8527153471840734</v>
      </c>
      <c r="BT144" s="292">
        <f t="shared" si="170"/>
        <v>3.7910539555352956</v>
      </c>
      <c r="BU144" s="292">
        <f t="shared" si="171"/>
        <v>3.8060286448228688</v>
      </c>
      <c r="BV144" s="292">
        <f t="shared" si="172"/>
        <v>3.8563176052213595</v>
      </c>
      <c r="BW144" s="169"/>
      <c r="BX144" s="148">
        <v>40.886328942222221</v>
      </c>
      <c r="BY144" s="165">
        <v>45.47482361777778</v>
      </c>
      <c r="BZ144" s="165">
        <v>30.788254155555553</v>
      </c>
      <c r="CA144" s="165">
        <v>39.428547653333332</v>
      </c>
      <c r="CB144" s="165">
        <v>43.208022488888894</v>
      </c>
      <c r="CC144" s="165">
        <v>38.021310444444445</v>
      </c>
      <c r="CD144" s="165">
        <v>33.069178599999994</v>
      </c>
      <c r="CE144" s="165">
        <v>45.430588502222221</v>
      </c>
      <c r="CF144" s="165">
        <v>43.897045840000004</v>
      </c>
      <c r="CG144" s="200"/>
      <c r="CH144" s="295"/>
      <c r="CI144" s="295"/>
      <c r="CJ144" s="295"/>
      <c r="CK144" s="295"/>
      <c r="CL144" s="295"/>
      <c r="CM144" s="295"/>
      <c r="CN144" s="177"/>
      <c r="CO144" s="171">
        <f t="shared" si="174"/>
        <v>2030</v>
      </c>
      <c r="CP144" s="173">
        <f t="shared" si="173"/>
        <v>47574</v>
      </c>
      <c r="CQ144" s="272">
        <f t="shared" si="157"/>
        <v>3.8652862219115729</v>
      </c>
      <c r="CR144" s="272">
        <f t="shared" si="158"/>
        <v>3.7910539555352956</v>
      </c>
      <c r="CS144" s="272">
        <f t="shared" si="177"/>
        <v>3.8628542501547725</v>
      </c>
      <c r="CT144" s="272">
        <f t="shared" si="177"/>
        <v>3.8160489585037789</v>
      </c>
      <c r="CU144" s="272">
        <f t="shared" si="177"/>
        <v>3.8628542501547725</v>
      </c>
      <c r="CV144" s="272">
        <f t="shared" si="159"/>
        <v>3.8722584155287514</v>
      </c>
      <c r="CW144" s="272">
        <f t="shared" si="160"/>
        <v>3.8457601900576126</v>
      </c>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39"/>
      <c r="EV144" s="139"/>
      <c r="EW144" s="139"/>
      <c r="EX144" s="139"/>
      <c r="EY144" s="139"/>
      <c r="EZ144" s="139"/>
      <c r="FA144" s="139"/>
      <c r="FB144" s="162"/>
      <c r="FC144" s="162"/>
      <c r="FD144" s="162"/>
      <c r="FE144" s="162"/>
      <c r="FF144" s="162"/>
      <c r="FG144" s="162"/>
      <c r="FH144" s="162"/>
      <c r="FI144" s="139"/>
      <c r="FJ144" s="139"/>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39"/>
      <c r="GH144" s="139"/>
      <c r="GI144" s="162"/>
      <c r="GJ144" s="162"/>
      <c r="GK144" s="162"/>
      <c r="GL144" s="162"/>
      <c r="GM144" s="162"/>
    </row>
    <row r="145" spans="1:195" s="138" customFormat="1" x14ac:dyDescent="0.2">
      <c r="A145" s="162"/>
      <c r="B145" s="193">
        <f t="shared" si="178"/>
        <v>47604</v>
      </c>
      <c r="C145" s="193">
        <f t="shared" si="175"/>
        <v>47634</v>
      </c>
      <c r="D145" s="191">
        <f t="shared" si="176"/>
        <v>47604</v>
      </c>
      <c r="E145" s="325">
        <v>32.640602100000002</v>
      </c>
      <c r="F145" s="329">
        <v>32.290042900000003</v>
      </c>
      <c r="G145" s="327">
        <v>38.749435400000003</v>
      </c>
      <c r="H145" s="328">
        <v>50.053947399999998</v>
      </c>
      <c r="I145" s="325">
        <v>22.293575300000001</v>
      </c>
      <c r="J145" s="329">
        <v>20.260612500000001</v>
      </c>
      <c r="K145" s="327">
        <v>30.4638481</v>
      </c>
      <c r="L145" s="328">
        <v>41.052394900000003</v>
      </c>
      <c r="M145" s="325">
        <v>31.5818768</v>
      </c>
      <c r="N145" s="329">
        <v>42.790702799999998</v>
      </c>
      <c r="O145" s="337">
        <f>G145+Sheet1!D139</f>
        <v>36.749435400000003</v>
      </c>
      <c r="P145" s="338">
        <f>H145+Sheet1!E139</f>
        <v>48.553947399999998</v>
      </c>
      <c r="Q145" s="325">
        <v>45.168430000000001</v>
      </c>
      <c r="R145" s="329">
        <v>58.405666400000001</v>
      </c>
      <c r="S145" s="4">
        <v>20.180330000000001</v>
      </c>
      <c r="T145" s="5">
        <v>29.859449999999999</v>
      </c>
      <c r="U145" s="2">
        <v>20.930330000000001</v>
      </c>
      <c r="V145" s="3">
        <v>32.859450000000002</v>
      </c>
      <c r="W145" s="4">
        <v>11.37814</v>
      </c>
      <c r="X145" s="5">
        <v>11.47541</v>
      </c>
      <c r="Y145" s="2">
        <v>21.680330000000001</v>
      </c>
      <c r="Z145" s="3">
        <v>34.109450000000002</v>
      </c>
      <c r="AA145" s="327">
        <v>44.314113599999999</v>
      </c>
      <c r="AB145" s="328">
        <v>57.1479645</v>
      </c>
      <c r="AC145" s="2">
        <v>21.680330000000001</v>
      </c>
      <c r="AD145" s="73">
        <v>32.859450000000002</v>
      </c>
      <c r="AE145" s="337">
        <f>I145+Sheet1!B139</f>
        <v>26.490425300000002</v>
      </c>
      <c r="AF145" s="341">
        <f>J145+Sheet1!C139</f>
        <v>26.840712499999999</v>
      </c>
      <c r="AG145" s="330">
        <v>4.1935361009127226</v>
      </c>
      <c r="AH145" s="331">
        <v>4.0376952322977226</v>
      </c>
      <c r="AI145" s="330">
        <v>3.7685155501445413</v>
      </c>
      <c r="AJ145" s="331">
        <v>3.8251849569136325</v>
      </c>
      <c r="AK145" s="339">
        <v>3.8101850159030435</v>
      </c>
      <c r="AL145" s="340">
        <v>3.9293845471338558</v>
      </c>
      <c r="AM145" s="339">
        <v>3.6376856942812719</v>
      </c>
      <c r="AN145" s="331">
        <v>3.8818543636827232</v>
      </c>
      <c r="AO145" s="332">
        <v>3.6268420332218141</v>
      </c>
      <c r="AP145" s="333">
        <v>3.49933586799136</v>
      </c>
      <c r="AQ145" s="332">
        <v>3.2868255926072689</v>
      </c>
      <c r="AR145" s="340">
        <v>4.063284020555046</v>
      </c>
      <c r="AS145" s="339">
        <v>3.8879847099446305</v>
      </c>
      <c r="AT145" s="340">
        <v>4.1132838239236751</v>
      </c>
      <c r="AU145" s="339">
        <v>3.9032846497754314</v>
      </c>
      <c r="AV145" s="340">
        <v>3.8919846942141207</v>
      </c>
      <c r="AW145" s="339">
        <v>3.6513856404042762</v>
      </c>
      <c r="AX145" s="340">
        <v>3.887884710337894</v>
      </c>
      <c r="AY145" s="339">
        <v>3.835184917587358</v>
      </c>
      <c r="AZ145" s="340">
        <v>3.6417856781574991</v>
      </c>
      <c r="BA145" s="332">
        <v>3.4710011646068146</v>
      </c>
      <c r="BB145" s="333">
        <v>5.0010751473722665</v>
      </c>
      <c r="BC145" s="15"/>
      <c r="BD145" s="151"/>
      <c r="BE145" s="151"/>
      <c r="BF145" s="151"/>
      <c r="BG145" s="151"/>
      <c r="BH145" s="151"/>
      <c r="BI145" s="151"/>
      <c r="BJ145" s="266">
        <f t="shared" si="161"/>
        <v>3.6958096871855006</v>
      </c>
      <c r="BK145" s="266">
        <f t="shared" si="162"/>
        <v>3.5662170809953855</v>
      </c>
      <c r="BL145" s="266">
        <f t="shared" si="163"/>
        <v>3.8358862047052051</v>
      </c>
      <c r="BM145" s="266">
        <f t="shared" si="164"/>
        <v>3.7013820610304129</v>
      </c>
      <c r="BN145" s="266">
        <f t="shared" si="165"/>
        <v>3.6998237584791265</v>
      </c>
      <c r="BO145" s="266"/>
      <c r="BP145" s="266">
        <f t="shared" si="166"/>
        <v>3.8822879123123113</v>
      </c>
      <c r="BQ145" s="292">
        <f t="shared" si="167"/>
        <v>3.6958096871855006</v>
      </c>
      <c r="BR145" s="292">
        <f t="shared" si="168"/>
        <v>4.0105292845593112</v>
      </c>
      <c r="BS145" s="292">
        <f t="shared" si="169"/>
        <v>3.867079617665055</v>
      </c>
      <c r="BT145" s="292">
        <f t="shared" si="170"/>
        <v>3.6755951162112535</v>
      </c>
      <c r="BU145" s="292">
        <f t="shared" si="171"/>
        <v>3.8202249041650123</v>
      </c>
      <c r="BV145" s="292">
        <f t="shared" si="172"/>
        <v>3.8704849569136326</v>
      </c>
      <c r="BW145" s="169"/>
      <c r="BX145" s="148">
        <v>32.48605449569893</v>
      </c>
      <c r="BY145" s="165">
        <v>43.73314499139785</v>
      </c>
      <c r="BZ145" s="165">
        <v>21.397322882795699</v>
      </c>
      <c r="CA145" s="165">
        <v>36.523402240860214</v>
      </c>
      <c r="CB145" s="165">
        <v>51.004200886021508</v>
      </c>
      <c r="CC145" s="165">
        <v>35.131917119354839</v>
      </c>
      <c r="CD145" s="165">
        <v>26.644852990322583</v>
      </c>
      <c r="CE145" s="165">
        <v>49.972047867741942</v>
      </c>
      <c r="CF145" s="165">
        <v>41.95357509892473</v>
      </c>
      <c r="CG145" s="200"/>
      <c r="CH145" s="295"/>
      <c r="CI145" s="295"/>
      <c r="CJ145" s="295"/>
      <c r="CK145" s="295"/>
      <c r="CL145" s="295"/>
      <c r="CM145" s="295"/>
      <c r="CN145" s="177"/>
      <c r="CO145" s="171">
        <f t="shared" si="174"/>
        <v>2030</v>
      </c>
      <c r="CP145" s="173">
        <f t="shared" si="173"/>
        <v>47604</v>
      </c>
      <c r="CQ145" s="272">
        <f t="shared" si="157"/>
        <v>3.8797974906735031</v>
      </c>
      <c r="CR145" s="272">
        <f t="shared" si="158"/>
        <v>3.6755951162112535</v>
      </c>
      <c r="CS145" s="272">
        <f t="shared" si="177"/>
        <v>3.8772185206357537</v>
      </c>
      <c r="CT145" s="272">
        <f t="shared" si="177"/>
        <v>3.8302452178459223</v>
      </c>
      <c r="CU145" s="272">
        <f t="shared" si="177"/>
        <v>3.8772185206357537</v>
      </c>
      <c r="CV145" s="272">
        <f t="shared" si="159"/>
        <v>3.7547064599833142</v>
      </c>
      <c r="CW145" s="272">
        <f t="shared" si="160"/>
        <v>3.8599901535894259</v>
      </c>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39"/>
      <c r="EV145" s="139"/>
      <c r="EW145" s="139"/>
      <c r="EX145" s="139"/>
      <c r="EY145" s="139"/>
      <c r="EZ145" s="139"/>
      <c r="FA145" s="139"/>
      <c r="FB145" s="162"/>
      <c r="FC145" s="162"/>
      <c r="FD145" s="162"/>
      <c r="FE145" s="162"/>
      <c r="FF145" s="162"/>
      <c r="FG145" s="162"/>
      <c r="FH145" s="162"/>
      <c r="FI145" s="139"/>
      <c r="FJ145" s="139"/>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39"/>
      <c r="GH145" s="139"/>
      <c r="GI145" s="162"/>
      <c r="GJ145" s="162"/>
      <c r="GK145" s="162"/>
      <c r="GL145" s="162"/>
      <c r="GM145" s="162"/>
    </row>
    <row r="146" spans="1:195" s="138" customFormat="1" x14ac:dyDescent="0.2">
      <c r="A146" s="162"/>
      <c r="B146" s="193">
        <f t="shared" si="178"/>
        <v>47635</v>
      </c>
      <c r="C146" s="193">
        <f t="shared" si="175"/>
        <v>47664</v>
      </c>
      <c r="D146" s="191">
        <f t="shared" si="176"/>
        <v>47635</v>
      </c>
      <c r="E146" s="325">
        <v>54.648372700000003</v>
      </c>
      <c r="F146" s="329">
        <v>46.473445900000002</v>
      </c>
      <c r="G146" s="327">
        <v>62.248609999999999</v>
      </c>
      <c r="H146" s="328">
        <v>67.599220000000003</v>
      </c>
      <c r="I146" s="325">
        <v>43.524239999999999</v>
      </c>
      <c r="J146" s="329">
        <v>34.030830000000002</v>
      </c>
      <c r="K146" s="327">
        <v>53.434055299999997</v>
      </c>
      <c r="L146" s="328">
        <v>58.375156400000002</v>
      </c>
      <c r="M146" s="325">
        <v>54.89517</v>
      </c>
      <c r="N146" s="329">
        <v>60.251080000000002</v>
      </c>
      <c r="O146" s="337">
        <f>G146+Sheet1!D140</f>
        <v>61.248609999999999</v>
      </c>
      <c r="P146" s="338">
        <f>H146+Sheet1!E140</f>
        <v>65.099220000000003</v>
      </c>
      <c r="Q146" s="325">
        <v>75.517139999999998</v>
      </c>
      <c r="R146" s="329">
        <v>71.164405799999997</v>
      </c>
      <c r="S146" s="4">
        <v>36.901420000000002</v>
      </c>
      <c r="T146" s="5">
        <v>43.478200000000001</v>
      </c>
      <c r="U146" s="2">
        <v>37.901420000000002</v>
      </c>
      <c r="V146" s="3">
        <v>40.478200000000001</v>
      </c>
      <c r="W146" s="4">
        <v>22.38824</v>
      </c>
      <c r="X146" s="5">
        <v>19.122579999999999</v>
      </c>
      <c r="Y146" s="2">
        <v>39.901420000000002</v>
      </c>
      <c r="Z146" s="3">
        <v>42.478200000000001</v>
      </c>
      <c r="AA146" s="327">
        <v>73.620513900000006</v>
      </c>
      <c r="AB146" s="328">
        <v>70.845089999999999</v>
      </c>
      <c r="AC146" s="2">
        <v>36.401420000000002</v>
      </c>
      <c r="AD146" s="73">
        <v>39.978200000000001</v>
      </c>
      <c r="AE146" s="337">
        <f>I146+Sheet1!B140</f>
        <v>48.662939999999999</v>
      </c>
      <c r="AF146" s="341">
        <f>J146+Sheet1!C140</f>
        <v>41.698980000000006</v>
      </c>
      <c r="AG146" s="330">
        <v>4.236038155989541</v>
      </c>
      <c r="AH146" s="331">
        <v>4.0943646390668142</v>
      </c>
      <c r="AI146" s="330">
        <v>3.7685155501445413</v>
      </c>
      <c r="AJ146" s="331">
        <v>3.8251849569136325</v>
      </c>
      <c r="AK146" s="339">
        <v>3.8101850159030435</v>
      </c>
      <c r="AL146" s="340">
        <v>3.9299845447742805</v>
      </c>
      <c r="AM146" s="339">
        <v>3.7026854386604899</v>
      </c>
      <c r="AN146" s="331">
        <v>3.7968502535290871</v>
      </c>
      <c r="AO146" s="332">
        <v>3.5560052747604503</v>
      </c>
      <c r="AP146" s="333">
        <v>3.5276705713759053</v>
      </c>
      <c r="AQ146" s="332">
        <v>3.3151602959918143</v>
      </c>
      <c r="AR146" s="340">
        <v>4.0644840158358928</v>
      </c>
      <c r="AS146" s="339">
        <v>3.8885847075850544</v>
      </c>
      <c r="AT146" s="340">
        <v>4.1144838192045219</v>
      </c>
      <c r="AU146" s="339">
        <v>3.9040846466293302</v>
      </c>
      <c r="AV146" s="340">
        <v>3.8923846926410701</v>
      </c>
      <c r="AW146" s="339">
        <v>3.6826855173130384</v>
      </c>
      <c r="AX146" s="340">
        <v>3.8883847083715799</v>
      </c>
      <c r="AY146" s="339">
        <v>3.835184917587358</v>
      </c>
      <c r="AZ146" s="340">
        <v>3.5709859565875197</v>
      </c>
      <c r="BA146" s="332">
        <v>3.4710011646068146</v>
      </c>
      <c r="BB146" s="333">
        <v>4.9160710372186314</v>
      </c>
      <c r="BC146" s="15"/>
      <c r="BD146" s="151"/>
      <c r="BE146" s="151"/>
      <c r="BF146" s="151"/>
      <c r="BG146" s="151"/>
      <c r="BH146" s="151"/>
      <c r="BI146" s="151"/>
      <c r="BJ146" s="266">
        <f t="shared" si="161"/>
        <v>3.6238137948576585</v>
      </c>
      <c r="BK146" s="266">
        <f t="shared" si="162"/>
        <v>3.5950154379265222</v>
      </c>
      <c r="BL146" s="266">
        <f t="shared" si="163"/>
        <v>3.7611616804414316</v>
      </c>
      <c r="BM146" s="266">
        <f t="shared" si="164"/>
        <v>3.7312718707359225</v>
      </c>
      <c r="BN146" s="266">
        <f t="shared" si="165"/>
        <v>3.6778156959903838</v>
      </c>
      <c r="BO146" s="266"/>
      <c r="BP146" s="266">
        <f t="shared" si="166"/>
        <v>3.8822879123123113</v>
      </c>
      <c r="BQ146" s="292">
        <f t="shared" si="167"/>
        <v>3.6238137948576585</v>
      </c>
      <c r="BR146" s="292">
        <f t="shared" si="168"/>
        <v>3.9229505270872096</v>
      </c>
      <c r="BS146" s="292">
        <f t="shared" si="169"/>
        <v>3.867079617665055</v>
      </c>
      <c r="BT146" s="292">
        <f t="shared" si="170"/>
        <v>3.7408362527958343</v>
      </c>
      <c r="BU146" s="292">
        <f t="shared" si="171"/>
        <v>3.8202249041650123</v>
      </c>
      <c r="BV146" s="292">
        <f t="shared" si="172"/>
        <v>3.8704849569136326</v>
      </c>
      <c r="BW146" s="169"/>
      <c r="BX146" s="148">
        <v>51.015071899999995</v>
      </c>
      <c r="BY146" s="165">
        <v>64.626658888888898</v>
      </c>
      <c r="BZ146" s="165">
        <v>39.304946666666666</v>
      </c>
      <c r="CA146" s="165">
        <v>57.275574444444445</v>
      </c>
      <c r="CB146" s="165">
        <v>73.58259146666667</v>
      </c>
      <c r="CC146" s="165">
        <v>55.630100233333337</v>
      </c>
      <c r="CD146" s="165">
        <v>45.567846666666668</v>
      </c>
      <c r="CE146" s="165">
        <v>72.386992166666673</v>
      </c>
      <c r="CF146" s="165">
        <v>62.959992222222233</v>
      </c>
      <c r="CG146" s="200"/>
      <c r="CH146" s="295"/>
      <c r="CI146" s="295"/>
      <c r="CJ146" s="295"/>
      <c r="CK146" s="295"/>
      <c r="CL146" s="295"/>
      <c r="CM146" s="295"/>
      <c r="CN146" s="177"/>
      <c r="CO146" s="171">
        <f t="shared" si="174"/>
        <v>2030</v>
      </c>
      <c r="CP146" s="173">
        <f t="shared" si="173"/>
        <v>47635</v>
      </c>
      <c r="CQ146" s="272">
        <f t="shared" ref="CQ146:CQ209" si="179">(($AI146+CQ$4)*(1/(1-CQ$2))+CQ$3)</f>
        <v>3.8797974906735031</v>
      </c>
      <c r="CR146" s="272">
        <f t="shared" ref="CR146:CR209" si="180">(($AM146+CR$4)*(1/(1-CR$2))+CR$3)</f>
        <v>3.7408362527958343</v>
      </c>
      <c r="CS146" s="272">
        <f t="shared" si="177"/>
        <v>3.8772185206357537</v>
      </c>
      <c r="CT146" s="272">
        <f t="shared" si="177"/>
        <v>3.8302452178459223</v>
      </c>
      <c r="CU146" s="272">
        <f t="shared" si="177"/>
        <v>3.8772185206357537</v>
      </c>
      <c r="CV146" s="272">
        <f t="shared" ref="CV146:CV209" si="181">(($AM146+CV$4)*(1/(1-CV$2))+CV$3)</f>
        <v>3.8211303321824821</v>
      </c>
      <c r="CW146" s="272">
        <f t="shared" ref="CW146:CW209" si="182">(($AJ146+CW$4)*(1/(1-CW$2))+CW$3)</f>
        <v>3.8599901535894259</v>
      </c>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39"/>
      <c r="EV146" s="139"/>
      <c r="EW146" s="139"/>
      <c r="EX146" s="139"/>
      <c r="EY146" s="139"/>
      <c r="EZ146" s="139"/>
      <c r="FA146" s="139"/>
      <c r="FB146" s="162"/>
      <c r="FC146" s="162"/>
      <c r="FD146" s="162"/>
      <c r="FE146" s="162"/>
      <c r="FF146" s="162"/>
      <c r="FG146" s="162"/>
      <c r="FH146" s="162"/>
      <c r="FI146" s="139"/>
      <c r="FJ146" s="139"/>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39"/>
      <c r="GH146" s="139"/>
      <c r="GI146" s="162"/>
      <c r="GJ146" s="162"/>
      <c r="GK146" s="162"/>
      <c r="GL146" s="162"/>
      <c r="GM146" s="162"/>
    </row>
    <row r="147" spans="1:195" s="138" customFormat="1" x14ac:dyDescent="0.2">
      <c r="A147" s="162"/>
      <c r="B147" s="193">
        <f t="shared" si="178"/>
        <v>47665</v>
      </c>
      <c r="C147" s="193">
        <f t="shared" si="175"/>
        <v>47695</v>
      </c>
      <c r="D147" s="191">
        <f t="shared" si="176"/>
        <v>47665</v>
      </c>
      <c r="E147" s="325">
        <v>120.84019499999999</v>
      </c>
      <c r="F147" s="329">
        <v>63.706000000000003</v>
      </c>
      <c r="G147" s="327">
        <v>127.45781700000001</v>
      </c>
      <c r="H147" s="328">
        <v>83.430999999999997</v>
      </c>
      <c r="I147" s="325">
        <v>108.3514</v>
      </c>
      <c r="J147" s="329">
        <v>50.624187499999998</v>
      </c>
      <c r="K147" s="327">
        <v>115.23440600000001</v>
      </c>
      <c r="L147" s="328">
        <v>73.600390000000004</v>
      </c>
      <c r="M147" s="325">
        <v>120.0933</v>
      </c>
      <c r="N147" s="329">
        <v>76.000870000000006</v>
      </c>
      <c r="O147" s="337">
        <f>G147+Sheet1!D141</f>
        <v>131.95781700000001</v>
      </c>
      <c r="P147" s="338">
        <f>H147+Sheet1!E141</f>
        <v>84.430999999999997</v>
      </c>
      <c r="Q147" s="325">
        <v>140.100525</v>
      </c>
      <c r="R147" s="329">
        <v>84.448170000000005</v>
      </c>
      <c r="S147" s="4">
        <v>161.97200000000001</v>
      </c>
      <c r="T147" s="5">
        <v>58.68544</v>
      </c>
      <c r="U147" s="2">
        <v>164.47200000000001</v>
      </c>
      <c r="V147" s="3">
        <v>58.68544</v>
      </c>
      <c r="W147" s="4">
        <v>132.38059999999999</v>
      </c>
      <c r="X147" s="5">
        <v>31.781960000000002</v>
      </c>
      <c r="Y147" s="2">
        <v>162.97200000000001</v>
      </c>
      <c r="Z147" s="3">
        <v>58.68544</v>
      </c>
      <c r="AA147" s="327">
        <v>139.13642899999999</v>
      </c>
      <c r="AB147" s="328">
        <v>85.841909999999999</v>
      </c>
      <c r="AC147" s="2">
        <v>160.97200000000001</v>
      </c>
      <c r="AD147" s="73">
        <v>57.18544</v>
      </c>
      <c r="AE147" s="337">
        <f>I147+Sheet1!B141</f>
        <v>112.37029999999999</v>
      </c>
      <c r="AF147" s="341">
        <f>J147+Sheet1!C141</f>
        <v>58.1240375</v>
      </c>
      <c r="AG147" s="330">
        <v>4.4202137279890863</v>
      </c>
      <c r="AH147" s="331">
        <v>4.3210422661431771</v>
      </c>
      <c r="AI147" s="330">
        <v>3.9668584738363588</v>
      </c>
      <c r="AJ147" s="331">
        <v>4.0093605289131773</v>
      </c>
      <c r="AK147" s="339">
        <v>3.9943606765827293</v>
      </c>
      <c r="AL147" s="340">
        <v>4.1174594647079381</v>
      </c>
      <c r="AM147" s="339">
        <v>3.8068625224521311</v>
      </c>
      <c r="AN147" s="331">
        <v>3.8251849569136325</v>
      </c>
      <c r="AO147" s="332">
        <v>3.5843399781449956</v>
      </c>
      <c r="AP147" s="333">
        <v>3.5843399781449956</v>
      </c>
      <c r="AQ147" s="332">
        <v>3.3151602959918143</v>
      </c>
      <c r="AR147" s="340">
        <v>4.2557581031946672</v>
      </c>
      <c r="AS147" s="339">
        <v>4.0758598742448289</v>
      </c>
      <c r="AT147" s="340">
        <v>4.3057576109628259</v>
      </c>
      <c r="AU147" s="339">
        <v>4.0930597049170752</v>
      </c>
      <c r="AV147" s="340">
        <v>4.0786598466798463</v>
      </c>
      <c r="AW147" s="339">
        <v>3.7574630087771892</v>
      </c>
      <c r="AX147" s="340">
        <v>4.0756598762137566</v>
      </c>
      <c r="AY147" s="339">
        <v>4.0193604304668087</v>
      </c>
      <c r="AZ147" s="340">
        <v>3.5992645661987321</v>
      </c>
      <c r="BA147" s="332">
        <v>3.4568338129145415</v>
      </c>
      <c r="BB147" s="333">
        <v>4.9302383889109036</v>
      </c>
      <c r="BC147" s="15"/>
      <c r="BD147" s="151"/>
      <c r="BE147" s="151"/>
      <c r="BF147" s="151"/>
      <c r="BG147" s="151"/>
      <c r="BH147" s="151"/>
      <c r="BI147" s="151"/>
      <c r="BJ147" s="266">
        <f t="shared" ref="BJ147:BJ210" si="183">AO147*(1/(1-BJ$2))+BJ$3</f>
        <v>3.6526121517887953</v>
      </c>
      <c r="BK147" s="266">
        <f t="shared" ref="BK147:BK210" si="184">AP147*(1/(1-BK$2))+BK$3</f>
        <v>3.6526121517887953</v>
      </c>
      <c r="BL147" s="266">
        <f t="shared" ref="BL147:BL210" si="185">(AO147+BL$3)*BL$5+((1/(1-BL$2)-1)*AO147+BL$4*AO147)</f>
        <v>3.7910514901469408</v>
      </c>
      <c r="BM147" s="266">
        <f t="shared" ref="BM147:BM210" si="186">(AP147+BM$3)*BM$5+((1/(1-BM$2)-1)*AP147+BM$4*AP147)</f>
        <v>3.7910514901469408</v>
      </c>
      <c r="BN147" s="266">
        <f t="shared" ref="BN147:BN210" si="187">(BJ147+BK147+BL147+BM147)/4</f>
        <v>3.7218318209678682</v>
      </c>
      <c r="BO147" s="266"/>
      <c r="BP147" s="266">
        <f t="shared" ref="BP147:BP210" si="188">AJ147*(1/(1-BP$2))+BP$3</f>
        <v>4.0690217377199405</v>
      </c>
      <c r="BQ147" s="292">
        <f t="shared" ref="BQ147:BQ210" si="189">AO147*(1/(1-BQ$2))+BQ$3</f>
        <v>3.6526121517887953</v>
      </c>
      <c r="BR147" s="292">
        <f t="shared" ref="BR147:BR210" si="190">AN147*(1/(1-BR$2))+BR$3</f>
        <v>3.9521434462445768</v>
      </c>
      <c r="BS147" s="292">
        <f t="shared" ref="BS147:BS210" si="191">AK147*(1/(1-BS$2))+BS$3</f>
        <v>4.053813532984619</v>
      </c>
      <c r="BT147" s="292">
        <f t="shared" ref="BT147:BT210" si="192">AM147*(1/(1-BT$2))+BT$3</f>
        <v>3.8454002232782605</v>
      </c>
      <c r="BU147" s="292">
        <f t="shared" ref="BU147:BU210" si="193">AK147*(1/(1-BU$2))+BU$3</f>
        <v>4.0047746934049346</v>
      </c>
      <c r="BV147" s="292">
        <f t="shared" ref="BV147:BV210" si="194">AJ147*(1/(1-BV$2))+BV$3</f>
        <v>4.0546605289131774</v>
      </c>
      <c r="BW147" s="169"/>
      <c r="BX147" s="148">
        <v>95.652001505376347</v>
      </c>
      <c r="BY147" s="165">
        <v>108.04814498924732</v>
      </c>
      <c r="BZ147" s="165">
        <v>82.901768682795705</v>
      </c>
      <c r="CA147" s="165">
        <v>100.654701827957</v>
      </c>
      <c r="CB147" s="165">
        <v>115.56561580645162</v>
      </c>
      <c r="CC147" s="165">
        <v>96.879624752688173</v>
      </c>
      <c r="CD147" s="165">
        <v>88.455281048387093</v>
      </c>
      <c r="CE147" s="165">
        <v>115.64099589247311</v>
      </c>
      <c r="CF147" s="165">
        <v>111.00513423655914</v>
      </c>
      <c r="CG147" s="200"/>
      <c r="CH147" s="295"/>
      <c r="CI147" s="295"/>
      <c r="CJ147" s="295"/>
      <c r="CK147" s="295"/>
      <c r="CL147" s="295"/>
      <c r="CM147" s="295"/>
      <c r="CN147" s="177"/>
      <c r="CO147" s="171">
        <f t="shared" si="174"/>
        <v>2030</v>
      </c>
      <c r="CP147" s="173">
        <f t="shared" ref="CP147:CP210" si="195">+B147</f>
        <v>47665</v>
      </c>
      <c r="CQ147" s="272">
        <f t="shared" si="179"/>
        <v>4.0829552533405291</v>
      </c>
      <c r="CR147" s="272">
        <f t="shared" si="180"/>
        <v>3.8454002232782605</v>
      </c>
      <c r="CS147" s="272">
        <f t="shared" si="177"/>
        <v>4.0639524359553176</v>
      </c>
      <c r="CT147" s="272">
        <f t="shared" si="177"/>
        <v>4.0147950070858442</v>
      </c>
      <c r="CU147" s="272">
        <f t="shared" si="177"/>
        <v>4.0639524359553176</v>
      </c>
      <c r="CV147" s="272">
        <f t="shared" si="181"/>
        <v>3.9275899093076876</v>
      </c>
      <c r="CW147" s="272">
        <f t="shared" si="182"/>
        <v>4.0449796795029904</v>
      </c>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39"/>
      <c r="EV147" s="139"/>
      <c r="EW147" s="139"/>
      <c r="EX147" s="139"/>
      <c r="EY147" s="139"/>
      <c r="EZ147" s="139"/>
      <c r="FA147" s="139"/>
      <c r="FB147" s="162"/>
      <c r="FC147" s="162"/>
      <c r="FD147" s="162"/>
      <c r="FE147" s="162"/>
      <c r="FF147" s="162"/>
      <c r="FG147" s="162"/>
      <c r="FH147" s="162"/>
      <c r="FI147" s="139"/>
      <c r="FJ147" s="139"/>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39"/>
      <c r="GH147" s="139"/>
      <c r="GI147" s="162"/>
      <c r="GJ147" s="162"/>
      <c r="GK147" s="162"/>
      <c r="GL147" s="162"/>
      <c r="GM147" s="162"/>
    </row>
    <row r="148" spans="1:195" s="138" customFormat="1" x14ac:dyDescent="0.2">
      <c r="A148" s="162"/>
      <c r="B148" s="193">
        <f t="shared" si="178"/>
        <v>47696</v>
      </c>
      <c r="C148" s="193">
        <f t="shared" si="175"/>
        <v>47726</v>
      </c>
      <c r="D148" s="191">
        <f t="shared" si="176"/>
        <v>47696</v>
      </c>
      <c r="E148" s="325">
        <v>149.01951600000001</v>
      </c>
      <c r="F148" s="329">
        <v>76.503439999999998</v>
      </c>
      <c r="G148" s="327">
        <v>149.094742</v>
      </c>
      <c r="H148" s="328">
        <v>93.504270000000005</v>
      </c>
      <c r="I148" s="325">
        <v>136.47801200000001</v>
      </c>
      <c r="J148" s="329">
        <v>63.307037399999999</v>
      </c>
      <c r="K148" s="327">
        <v>139.06639999999999</v>
      </c>
      <c r="L148" s="328">
        <v>83.539079999999998</v>
      </c>
      <c r="M148" s="325">
        <v>144.33500000000001</v>
      </c>
      <c r="N148" s="329">
        <v>86.023769999999999</v>
      </c>
      <c r="O148" s="337">
        <f>G148+Sheet1!D142</f>
        <v>153.094742</v>
      </c>
      <c r="P148" s="338">
        <f>H148+Sheet1!E142</f>
        <v>94.004270000000005</v>
      </c>
      <c r="Q148" s="325">
        <v>152.45341500000001</v>
      </c>
      <c r="R148" s="329">
        <v>92.883674600000006</v>
      </c>
      <c r="S148" s="4">
        <v>194.8126</v>
      </c>
      <c r="T148" s="5">
        <v>70.071110000000004</v>
      </c>
      <c r="U148" s="2">
        <v>196.8126</v>
      </c>
      <c r="V148" s="3">
        <v>70.571110000000004</v>
      </c>
      <c r="W148" s="4">
        <v>178.0163</v>
      </c>
      <c r="X148" s="5">
        <v>50.119430000000001</v>
      </c>
      <c r="Y148" s="2">
        <v>194.8126</v>
      </c>
      <c r="Z148" s="3">
        <v>71.071110000000004</v>
      </c>
      <c r="AA148" s="327">
        <v>152.99638400000001</v>
      </c>
      <c r="AB148" s="328">
        <v>94.1205444</v>
      </c>
      <c r="AC148" s="2">
        <v>193.8126</v>
      </c>
      <c r="AD148" s="73">
        <v>69.571110000000004</v>
      </c>
      <c r="AE148" s="337">
        <f>I148+Sheet1!B142</f>
        <v>139.34696200000002</v>
      </c>
      <c r="AF148" s="341">
        <f>J148+Sheet1!C142</f>
        <v>69.930387400000001</v>
      </c>
      <c r="AG148" s="330">
        <v>4.5052178381427224</v>
      </c>
      <c r="AH148" s="331">
        <v>4.476883134758177</v>
      </c>
      <c r="AI148" s="330">
        <v>4.1226993424513596</v>
      </c>
      <c r="AJ148" s="331">
        <v>4.1368666941436318</v>
      </c>
      <c r="AK148" s="339">
        <v>4.1218668149074515</v>
      </c>
      <c r="AL148" s="340">
        <v>4.2451658222288531</v>
      </c>
      <c r="AM148" s="339">
        <v>3.9318683445825009</v>
      </c>
      <c r="AN148" s="331">
        <v>4.0093605289131773</v>
      </c>
      <c r="AO148" s="332">
        <v>3.782682901836814</v>
      </c>
      <c r="AP148" s="333">
        <v>3.6126746815295414</v>
      </c>
      <c r="AQ148" s="332">
        <v>3.3434949993763596</v>
      </c>
      <c r="AR148" s="340">
        <v>4.3836647071762531</v>
      </c>
      <c r="AS148" s="339">
        <v>4.203566157147181</v>
      </c>
      <c r="AT148" s="340">
        <v>4.4336643046301871</v>
      </c>
      <c r="AU148" s="339">
        <v>4.2208660178662427</v>
      </c>
      <c r="AV148" s="340">
        <v>4.2063661346046013</v>
      </c>
      <c r="AW148" s="339">
        <v>3.7878695039151693</v>
      </c>
      <c r="AX148" s="340">
        <v>4.2033661587573654</v>
      </c>
      <c r="AY148" s="339">
        <v>4.1468666136344181</v>
      </c>
      <c r="AZ148" s="340">
        <v>3.79766942501614</v>
      </c>
      <c r="BA148" s="332">
        <v>3.5276705713759053</v>
      </c>
      <c r="BB148" s="333">
        <v>5.128581312602722</v>
      </c>
      <c r="BC148" s="15"/>
      <c r="BD148" s="151"/>
      <c r="BE148" s="151"/>
      <c r="BF148" s="151"/>
      <c r="BG148" s="151"/>
      <c r="BH148" s="151"/>
      <c r="BI148" s="151"/>
      <c r="BJ148" s="266">
        <f t="shared" si="183"/>
        <v>3.8542006503067525</v>
      </c>
      <c r="BK148" s="266">
        <f t="shared" si="184"/>
        <v>3.681410508719932</v>
      </c>
      <c r="BL148" s="266">
        <f t="shared" si="185"/>
        <v>4.0002801580855074</v>
      </c>
      <c r="BM148" s="266">
        <f t="shared" si="186"/>
        <v>3.8209412998524503</v>
      </c>
      <c r="BN148" s="266">
        <f t="shared" si="187"/>
        <v>3.8392081542411605</v>
      </c>
      <c r="BO148" s="266"/>
      <c r="BP148" s="266">
        <f t="shared" si="188"/>
        <v>4.1982990014636847</v>
      </c>
      <c r="BQ148" s="292">
        <f t="shared" si="189"/>
        <v>3.8542006503067525</v>
      </c>
      <c r="BR148" s="292">
        <f t="shared" si="190"/>
        <v>4.1418974207674637</v>
      </c>
      <c r="BS148" s="292">
        <f t="shared" si="191"/>
        <v>4.1830907694489019</v>
      </c>
      <c r="BT148" s="292">
        <f t="shared" si="192"/>
        <v>3.9708702846356525</v>
      </c>
      <c r="BU148" s="292">
        <f t="shared" si="193"/>
        <v>4.1325398436304521</v>
      </c>
      <c r="BV148" s="292">
        <f t="shared" si="194"/>
        <v>4.182166694143632</v>
      </c>
      <c r="BW148" s="169"/>
      <c r="BX148" s="148">
        <v>118.60954864516131</v>
      </c>
      <c r="BY148" s="165">
        <v>125.78260858064516</v>
      </c>
      <c r="BZ148" s="165">
        <v>105.79340974838711</v>
      </c>
      <c r="CA148" s="165">
        <v>119.88190354838709</v>
      </c>
      <c r="CB148" s="165">
        <v>127.47255612258066</v>
      </c>
      <c r="CC148" s="165">
        <v>115.78074967741935</v>
      </c>
      <c r="CD148" s="165">
        <v>110.23678555483872</v>
      </c>
      <c r="CE148" s="165">
        <v>128.30651578064516</v>
      </c>
      <c r="CF148" s="165">
        <v>128.31486664516129</v>
      </c>
      <c r="CG148" s="200"/>
      <c r="CH148" s="295"/>
      <c r="CI148" s="295"/>
      <c r="CJ148" s="295"/>
      <c r="CK148" s="295"/>
      <c r="CL148" s="295"/>
      <c r="CM148" s="295"/>
      <c r="CN148" s="177"/>
      <c r="CO148" s="171">
        <f t="shared" si="174"/>
        <v>2030</v>
      </c>
      <c r="CP148" s="173">
        <f t="shared" si="195"/>
        <v>47696</v>
      </c>
      <c r="CQ148" s="272">
        <f t="shared" si="179"/>
        <v>4.2425792097217654</v>
      </c>
      <c r="CR148" s="272">
        <f t="shared" si="180"/>
        <v>3.9708702846356525</v>
      </c>
      <c r="CS148" s="272">
        <f t="shared" si="177"/>
        <v>4.1932296724195997</v>
      </c>
      <c r="CT148" s="272">
        <f t="shared" si="177"/>
        <v>4.1425601573113608</v>
      </c>
      <c r="CU148" s="272">
        <f t="shared" si="177"/>
        <v>4.1932296724195997</v>
      </c>
      <c r="CV148" s="272">
        <f t="shared" si="181"/>
        <v>4.0553345771158655</v>
      </c>
      <c r="CW148" s="272">
        <f t="shared" si="182"/>
        <v>4.173049351289305</v>
      </c>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39"/>
      <c r="EV148" s="139"/>
      <c r="EW148" s="139"/>
      <c r="EX148" s="139"/>
      <c r="EY148" s="139"/>
      <c r="EZ148" s="139"/>
      <c r="FA148" s="139"/>
      <c r="FB148" s="162"/>
      <c r="FC148" s="162"/>
      <c r="FD148" s="162"/>
      <c r="FE148" s="162"/>
      <c r="FF148" s="162"/>
      <c r="FG148" s="162"/>
      <c r="FH148" s="162"/>
      <c r="FI148" s="139"/>
      <c r="FJ148" s="139"/>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39"/>
      <c r="GH148" s="139"/>
      <c r="GI148" s="162"/>
      <c r="GJ148" s="162"/>
      <c r="GK148" s="162"/>
      <c r="GL148" s="162"/>
      <c r="GM148" s="162"/>
    </row>
    <row r="149" spans="1:195" s="138" customFormat="1" x14ac:dyDescent="0.2">
      <c r="A149" s="162"/>
      <c r="B149" s="193">
        <f t="shared" si="178"/>
        <v>47727</v>
      </c>
      <c r="C149" s="193">
        <f t="shared" si="175"/>
        <v>47756</v>
      </c>
      <c r="D149" s="191">
        <f t="shared" si="176"/>
        <v>47727</v>
      </c>
      <c r="E149" s="325">
        <v>100.025612</v>
      </c>
      <c r="F149" s="329">
        <v>75.378579999999999</v>
      </c>
      <c r="G149" s="327">
        <v>105.527931</v>
      </c>
      <c r="H149" s="328">
        <v>91.415599999999998</v>
      </c>
      <c r="I149" s="325">
        <v>85.203810000000004</v>
      </c>
      <c r="J149" s="329">
        <v>61.205309999999997</v>
      </c>
      <c r="K149" s="327">
        <v>107.268051</v>
      </c>
      <c r="L149" s="328">
        <v>89.401219999999995</v>
      </c>
      <c r="M149" s="325">
        <v>98.586425800000001</v>
      </c>
      <c r="N149" s="329">
        <v>83.960440000000006</v>
      </c>
      <c r="O149" s="337">
        <f>G149+Sheet1!D143</f>
        <v>107.527931</v>
      </c>
      <c r="P149" s="338">
        <f>H149+Sheet1!E143</f>
        <v>89.415599999999998</v>
      </c>
      <c r="Q149" s="325">
        <v>98.862139999999997</v>
      </c>
      <c r="R149" s="329">
        <v>83.660324099999997</v>
      </c>
      <c r="S149" s="4">
        <v>69.664730000000006</v>
      </c>
      <c r="T149" s="5">
        <v>51.22475</v>
      </c>
      <c r="U149" s="2">
        <v>74.664730000000006</v>
      </c>
      <c r="V149" s="3">
        <v>52.22475</v>
      </c>
      <c r="W149" s="4">
        <v>49.928100000000001</v>
      </c>
      <c r="X149" s="5">
        <v>33.001710000000003</v>
      </c>
      <c r="Y149" s="2">
        <v>74.164730000000006</v>
      </c>
      <c r="Z149" s="3">
        <v>54.22475</v>
      </c>
      <c r="AA149" s="327">
        <v>101.468407</v>
      </c>
      <c r="AB149" s="328">
        <v>87.283874499999996</v>
      </c>
      <c r="AC149" s="2">
        <v>72.664730000000006</v>
      </c>
      <c r="AD149" s="73">
        <v>50.72475</v>
      </c>
      <c r="AE149" s="337">
        <f>I149+Sheet1!B143</f>
        <v>88.778260000000003</v>
      </c>
      <c r="AF149" s="341">
        <f>J149+Sheet1!C143</f>
        <v>67.431960000000004</v>
      </c>
      <c r="AG149" s="330">
        <v>4.3493769695277225</v>
      </c>
      <c r="AH149" s="331">
        <v>4.4343810796813585</v>
      </c>
      <c r="AI149" s="330">
        <v>4.0801972873745411</v>
      </c>
      <c r="AJ149" s="331">
        <v>4.1226993424513596</v>
      </c>
      <c r="AK149" s="339">
        <v>4.1076993448437795</v>
      </c>
      <c r="AL149" s="340">
        <v>4.2305993252418856</v>
      </c>
      <c r="AM149" s="339">
        <v>3.9351993723566085</v>
      </c>
      <c r="AN149" s="331">
        <v>4.1085319907590865</v>
      </c>
      <c r="AO149" s="332">
        <v>3.8535196602981778</v>
      </c>
      <c r="AP149" s="333">
        <v>3.4568338129145415</v>
      </c>
      <c r="AQ149" s="332">
        <v>3.1734867790690875</v>
      </c>
      <c r="AR149" s="340">
        <v>4.3686993032156725</v>
      </c>
      <c r="AS149" s="339">
        <v>4.1889993318768637</v>
      </c>
      <c r="AT149" s="340">
        <v>4.4186992952409403</v>
      </c>
      <c r="AU149" s="339">
        <v>4.2061993291335558</v>
      </c>
      <c r="AV149" s="340">
        <v>4.1918993314143291</v>
      </c>
      <c r="AW149" s="339">
        <v>3.631799420747289</v>
      </c>
      <c r="AX149" s="340">
        <v>4.1887993319087622</v>
      </c>
      <c r="AY149" s="339">
        <v>4.132699340856413</v>
      </c>
      <c r="AZ149" s="340">
        <v>3.8684993829949028</v>
      </c>
      <c r="BA149" s="332">
        <v>3.5276705713759053</v>
      </c>
      <c r="BB149" s="333">
        <v>5.2277527744486303</v>
      </c>
      <c r="BC149" s="15"/>
      <c r="BD149" s="151"/>
      <c r="BE149" s="151"/>
      <c r="BF149" s="151"/>
      <c r="BG149" s="151"/>
      <c r="BH149" s="151"/>
      <c r="BI149" s="151"/>
      <c r="BJ149" s="266">
        <f t="shared" si="183"/>
        <v>3.9261965426345946</v>
      </c>
      <c r="BK149" s="266">
        <f t="shared" si="184"/>
        <v>3.5230195455986801</v>
      </c>
      <c r="BL149" s="266">
        <f t="shared" si="185"/>
        <v>4.0750046823492809</v>
      </c>
      <c r="BM149" s="266">
        <f t="shared" si="186"/>
        <v>3.6565473464721485</v>
      </c>
      <c r="BN149" s="266">
        <f t="shared" si="187"/>
        <v>3.795192029263676</v>
      </c>
      <c r="BO149" s="266"/>
      <c r="BP149" s="266">
        <f t="shared" si="188"/>
        <v>4.1839348610477129</v>
      </c>
      <c r="BQ149" s="292">
        <f t="shared" si="189"/>
        <v>3.9261965426345946</v>
      </c>
      <c r="BR149" s="292">
        <f t="shared" si="190"/>
        <v>4.2440726378182498</v>
      </c>
      <c r="BS149" s="292">
        <f t="shared" si="191"/>
        <v>4.1687265090173167</v>
      </c>
      <c r="BT149" s="292">
        <f t="shared" si="192"/>
        <v>3.9742136829836481</v>
      </c>
      <c r="BU149" s="292">
        <f t="shared" si="193"/>
        <v>4.1183435942201623</v>
      </c>
      <c r="BV149" s="292">
        <f t="shared" si="194"/>
        <v>4.1679993424513597</v>
      </c>
      <c r="BW149" s="169"/>
      <c r="BX149" s="148">
        <v>88.523663733333322</v>
      </c>
      <c r="BY149" s="165">
        <v>98.942176533333324</v>
      </c>
      <c r="BZ149" s="165">
        <v>74.004509999999996</v>
      </c>
      <c r="CA149" s="165">
        <v>91.760965760000005</v>
      </c>
      <c r="CB149" s="165">
        <v>91.767959246666678</v>
      </c>
      <c r="CC149" s="165">
        <v>98.93019653333333</v>
      </c>
      <c r="CD149" s="165">
        <v>78.816653333333335</v>
      </c>
      <c r="CE149" s="165">
        <v>94.848958499999995</v>
      </c>
      <c r="CF149" s="165">
        <v>99.075509866666664</v>
      </c>
      <c r="CG149" s="200"/>
      <c r="CH149" s="295"/>
      <c r="CI149" s="295"/>
      <c r="CJ149" s="295"/>
      <c r="CK149" s="295"/>
      <c r="CL149" s="295"/>
      <c r="CM149" s="295"/>
      <c r="CN149" s="177"/>
      <c r="CO149" s="171">
        <f t="shared" si="174"/>
        <v>2030</v>
      </c>
      <c r="CP149" s="173">
        <f t="shared" si="195"/>
        <v>47727</v>
      </c>
      <c r="CQ149" s="272">
        <f t="shared" si="179"/>
        <v>4.1990454034359734</v>
      </c>
      <c r="CR149" s="272">
        <f t="shared" si="180"/>
        <v>3.9742136829836481</v>
      </c>
      <c r="CS149" s="272">
        <f t="shared" si="177"/>
        <v>4.1788654119880153</v>
      </c>
      <c r="CT149" s="272">
        <f t="shared" si="177"/>
        <v>4.1283639079010719</v>
      </c>
      <c r="CU149" s="272">
        <f t="shared" si="177"/>
        <v>4.1788654119880153</v>
      </c>
      <c r="CV149" s="272">
        <f t="shared" si="181"/>
        <v>4.0587385868588628</v>
      </c>
      <c r="CW149" s="272">
        <f t="shared" si="182"/>
        <v>4.1588193877574922</v>
      </c>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39"/>
      <c r="EV149" s="139"/>
      <c r="EW149" s="139"/>
      <c r="EX149" s="139"/>
      <c r="EY149" s="139"/>
      <c r="EZ149" s="139"/>
      <c r="FA149" s="139"/>
      <c r="FB149" s="162"/>
      <c r="FC149" s="162"/>
      <c r="FD149" s="162"/>
      <c r="FE149" s="162"/>
      <c r="FF149" s="162"/>
      <c r="FG149" s="162"/>
      <c r="FH149" s="162"/>
      <c r="FI149" s="139"/>
      <c r="FJ149" s="139"/>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39"/>
      <c r="GH149" s="139"/>
      <c r="GI149" s="162"/>
      <c r="GJ149" s="162"/>
      <c r="GK149" s="162"/>
      <c r="GL149" s="162"/>
      <c r="GM149" s="162"/>
    </row>
    <row r="150" spans="1:195" s="138" customFormat="1" x14ac:dyDescent="0.2">
      <c r="A150" s="162"/>
      <c r="B150" s="193">
        <f t="shared" si="178"/>
        <v>47757</v>
      </c>
      <c r="C150" s="193">
        <f t="shared" si="175"/>
        <v>47787</v>
      </c>
      <c r="D150" s="191">
        <f t="shared" si="176"/>
        <v>47757</v>
      </c>
      <c r="E150" s="325">
        <v>106.809341</v>
      </c>
      <c r="F150" s="329">
        <v>89.504729999999995</v>
      </c>
      <c r="G150" s="327">
        <v>97.62867</v>
      </c>
      <c r="H150" s="328">
        <v>92.028379999999999</v>
      </c>
      <c r="I150" s="325">
        <v>94.769260000000003</v>
      </c>
      <c r="J150" s="329">
        <v>75.686400000000006</v>
      </c>
      <c r="K150" s="327">
        <v>99.251109999999997</v>
      </c>
      <c r="L150" s="328">
        <v>91.224230000000006</v>
      </c>
      <c r="M150" s="325">
        <v>98.272639999999996</v>
      </c>
      <c r="N150" s="329">
        <v>89.677530000000004</v>
      </c>
      <c r="O150" s="337">
        <f>G150+Sheet1!D144</f>
        <v>95.87867</v>
      </c>
      <c r="P150" s="338">
        <f>H150+Sheet1!E144</f>
        <v>90.028379999999999</v>
      </c>
      <c r="Q150" s="325">
        <v>83.916374200000007</v>
      </c>
      <c r="R150" s="329">
        <v>78.071594200000007</v>
      </c>
      <c r="S150" s="4">
        <v>48.04927</v>
      </c>
      <c r="T150" s="5">
        <v>42.292319999999997</v>
      </c>
      <c r="U150" s="2">
        <v>48.54927</v>
      </c>
      <c r="V150" s="3">
        <v>44.042319999999997</v>
      </c>
      <c r="W150" s="4">
        <v>52.394889999999997</v>
      </c>
      <c r="X150" s="5">
        <v>37.860010000000003</v>
      </c>
      <c r="Y150" s="2">
        <v>51.04927</v>
      </c>
      <c r="Z150" s="3">
        <v>45.792319999999997</v>
      </c>
      <c r="AA150" s="327">
        <v>86.814359999999994</v>
      </c>
      <c r="AB150" s="328">
        <v>83.448700000000002</v>
      </c>
      <c r="AC150" s="2">
        <v>50.04927</v>
      </c>
      <c r="AD150" s="73">
        <v>43.792319999999997</v>
      </c>
      <c r="AE150" s="337">
        <f>I150+Sheet1!B144</f>
        <v>99.982159999999993</v>
      </c>
      <c r="AF150" s="341">
        <f>J150+Sheet1!C144</f>
        <v>79.274500000000003</v>
      </c>
      <c r="AG150" s="330">
        <v>4.3493769695277225</v>
      </c>
      <c r="AH150" s="331">
        <v>4.3918790246045409</v>
      </c>
      <c r="AI150" s="330">
        <v>4.0376952322977226</v>
      </c>
      <c r="AJ150" s="331">
        <v>4.0943646390668142</v>
      </c>
      <c r="AK150" s="339">
        <v>4.0793647686130221</v>
      </c>
      <c r="AL150" s="340">
        <v>4.200963718425089</v>
      </c>
      <c r="AM150" s="339">
        <v>3.9843655890723464</v>
      </c>
      <c r="AN150" s="331">
        <v>4.0943646390668142</v>
      </c>
      <c r="AO150" s="332">
        <v>3.9101890670672681</v>
      </c>
      <c r="AP150" s="333">
        <v>4.066029935682268</v>
      </c>
      <c r="AQ150" s="332">
        <v>3.1876541307613602</v>
      </c>
      <c r="AR150" s="340">
        <v>4.3375625386909471</v>
      </c>
      <c r="AS150" s="339">
        <v>4.159464076836267</v>
      </c>
      <c r="AT150" s="340">
        <v>4.3875621068702504</v>
      </c>
      <c r="AU150" s="339">
        <v>4.1759639343354378</v>
      </c>
      <c r="AV150" s="340">
        <v>4.1627640483361015</v>
      </c>
      <c r="AW150" s="339">
        <v>4.2379633988777741</v>
      </c>
      <c r="AX150" s="340">
        <v>4.1592640785635497</v>
      </c>
      <c r="AY150" s="339">
        <v>4.1043645527026751</v>
      </c>
      <c r="AZ150" s="340">
        <v>3.9251661003480502</v>
      </c>
      <c r="BA150" s="332">
        <v>3.5701726264527234</v>
      </c>
      <c r="BB150" s="333">
        <v>5.2135854227563581</v>
      </c>
      <c r="BC150" s="15"/>
      <c r="BD150" s="151"/>
      <c r="BE150" s="151"/>
      <c r="BF150" s="151"/>
      <c r="BG150" s="151"/>
      <c r="BH150" s="151"/>
      <c r="BI150" s="151"/>
      <c r="BJ150" s="266">
        <f t="shared" si="183"/>
        <v>3.9837932564968677</v>
      </c>
      <c r="BK150" s="266">
        <f t="shared" si="184"/>
        <v>4.1421842196181196</v>
      </c>
      <c r="BL150" s="266">
        <f t="shared" si="185"/>
        <v>4.1347843017602992</v>
      </c>
      <c r="BM150" s="266">
        <f t="shared" si="186"/>
        <v>4.2991782551406006</v>
      </c>
      <c r="BN150" s="266">
        <f t="shared" si="187"/>
        <v>4.1399850082539711</v>
      </c>
      <c r="BO150" s="266"/>
      <c r="BP150" s="266">
        <f t="shared" si="188"/>
        <v>4.1552065802157703</v>
      </c>
      <c r="BQ150" s="292">
        <f t="shared" si="189"/>
        <v>3.9837932564968677</v>
      </c>
      <c r="BR150" s="292">
        <f t="shared" si="190"/>
        <v>4.2294761782395662</v>
      </c>
      <c r="BS150" s="292">
        <f t="shared" si="191"/>
        <v>4.139998357105366</v>
      </c>
      <c r="BT150" s="292">
        <f t="shared" si="192"/>
        <v>4.0235624902864062</v>
      </c>
      <c r="BU150" s="292">
        <f t="shared" si="193"/>
        <v>4.0899514600353788</v>
      </c>
      <c r="BV150" s="292">
        <f t="shared" si="194"/>
        <v>4.1396646390668144</v>
      </c>
      <c r="BW150" s="169"/>
      <c r="BX150" s="148">
        <v>99.552568645161301</v>
      </c>
      <c r="BY150" s="165">
        <v>95.280161290322582</v>
      </c>
      <c r="BZ150" s="165">
        <v>86.766770322580641</v>
      </c>
      <c r="CA150" s="165">
        <v>94.668239032258072</v>
      </c>
      <c r="CB150" s="165">
        <v>81.465337425806453</v>
      </c>
      <c r="CC150" s="165">
        <v>95.884999032258051</v>
      </c>
      <c r="CD150" s="165">
        <v>91.298302580645156</v>
      </c>
      <c r="CE150" s="165">
        <v>85.402954193548382</v>
      </c>
      <c r="CF150" s="165">
        <v>93.425322580645158</v>
      </c>
      <c r="CG150" s="200"/>
      <c r="CH150" s="295"/>
      <c r="CI150" s="295"/>
      <c r="CJ150" s="295"/>
      <c r="CK150" s="295"/>
      <c r="CL150" s="295"/>
      <c r="CM150" s="295"/>
      <c r="CN150" s="177"/>
      <c r="CO150" s="171">
        <f t="shared" si="174"/>
        <v>2030</v>
      </c>
      <c r="CP150" s="173">
        <f t="shared" si="195"/>
        <v>47757</v>
      </c>
      <c r="CQ150" s="272">
        <f t="shared" si="179"/>
        <v>4.1555115971501815</v>
      </c>
      <c r="CR150" s="272">
        <f t="shared" si="180"/>
        <v>4.0235624902864062</v>
      </c>
      <c r="CS150" s="272">
        <f t="shared" si="177"/>
        <v>4.1501372600760638</v>
      </c>
      <c r="CT150" s="272">
        <f t="shared" si="177"/>
        <v>4.0999717737162884</v>
      </c>
      <c r="CU150" s="272">
        <f t="shared" si="177"/>
        <v>4.1501372600760638</v>
      </c>
      <c r="CV150" s="272">
        <f t="shared" si="181"/>
        <v>4.1089820228420812</v>
      </c>
      <c r="CW150" s="272">
        <f t="shared" si="182"/>
        <v>4.1303594606938674</v>
      </c>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39"/>
      <c r="EV150" s="139"/>
      <c r="EW150" s="139"/>
      <c r="EX150" s="139"/>
      <c r="EY150" s="139"/>
      <c r="EZ150" s="139"/>
      <c r="FA150" s="139"/>
      <c r="FB150" s="162"/>
      <c r="FC150" s="162"/>
      <c r="FD150" s="162"/>
      <c r="FE150" s="162"/>
      <c r="FF150" s="162"/>
      <c r="FG150" s="162"/>
      <c r="FH150" s="162"/>
      <c r="FI150" s="139"/>
      <c r="FJ150" s="139"/>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39"/>
      <c r="GH150" s="139"/>
      <c r="GI150" s="162"/>
      <c r="GJ150" s="162"/>
      <c r="GK150" s="162"/>
      <c r="GL150" s="162"/>
      <c r="GM150" s="162"/>
    </row>
    <row r="151" spans="1:195" s="138" customFormat="1" x14ac:dyDescent="0.2">
      <c r="A151" s="162"/>
      <c r="B151" s="193">
        <f t="shared" si="178"/>
        <v>47788</v>
      </c>
      <c r="C151" s="193">
        <f t="shared" si="175"/>
        <v>47817</v>
      </c>
      <c r="D151" s="191">
        <f t="shared" si="176"/>
        <v>47788</v>
      </c>
      <c r="E151" s="325">
        <v>98.577730000000003</v>
      </c>
      <c r="F151" s="329">
        <v>80.161460000000005</v>
      </c>
      <c r="G151" s="327">
        <v>91.428319999999999</v>
      </c>
      <c r="H151" s="328">
        <v>88.845375099999998</v>
      </c>
      <c r="I151" s="325">
        <v>85.194569999999999</v>
      </c>
      <c r="J151" s="329">
        <v>66.246200000000002</v>
      </c>
      <c r="K151" s="327">
        <v>95.672989999999999</v>
      </c>
      <c r="L151" s="328">
        <v>90.181629999999998</v>
      </c>
      <c r="M151" s="325">
        <v>93.018360000000001</v>
      </c>
      <c r="N151" s="329">
        <v>89.212999999999994</v>
      </c>
      <c r="O151" s="337">
        <f>G151+Sheet1!D145</f>
        <v>89.428319999999999</v>
      </c>
      <c r="P151" s="338">
        <f>H151+Sheet1!E145</f>
        <v>86.845375099999998</v>
      </c>
      <c r="Q151" s="325">
        <v>79.023735000000002</v>
      </c>
      <c r="R151" s="329">
        <v>76.119500000000002</v>
      </c>
      <c r="S151" s="4">
        <v>44.581679999999999</v>
      </c>
      <c r="T151" s="5">
        <v>39.295999999999999</v>
      </c>
      <c r="U151" s="2">
        <v>45.331679999999999</v>
      </c>
      <c r="V151" s="3">
        <v>42.045999999999999</v>
      </c>
      <c r="W151" s="4">
        <v>44.416179999999997</v>
      </c>
      <c r="X151" s="5">
        <v>37.423569999999998</v>
      </c>
      <c r="Y151" s="2">
        <v>45.081679999999999</v>
      </c>
      <c r="Z151" s="3">
        <v>43.795999999999999</v>
      </c>
      <c r="AA151" s="327">
        <v>82.823980000000006</v>
      </c>
      <c r="AB151" s="328">
        <v>81.088040000000007</v>
      </c>
      <c r="AC151" s="2">
        <v>45.081679999999999</v>
      </c>
      <c r="AD151" s="73">
        <v>42.295999999999999</v>
      </c>
      <c r="AE151" s="337">
        <f>I151+Sheet1!B145</f>
        <v>88.936219999999992</v>
      </c>
      <c r="AF151" s="341">
        <f>J151+Sheet1!C145</f>
        <v>69.053149999999988</v>
      </c>
      <c r="AG151" s="330">
        <v>4.5335525415272677</v>
      </c>
      <c r="AH151" s="331">
        <v>4.717728113526813</v>
      </c>
      <c r="AI151" s="330">
        <v>4.3635443212199956</v>
      </c>
      <c r="AJ151" s="331">
        <v>4.4202137279890863</v>
      </c>
      <c r="AK151" s="339">
        <v>4.4052136814029952</v>
      </c>
      <c r="AL151" s="340">
        <v>4.5338140808010765</v>
      </c>
      <c r="AM151" s="339">
        <v>4.0952127186237961</v>
      </c>
      <c r="AN151" s="331">
        <v>4.4485484313736317</v>
      </c>
      <c r="AO151" s="332">
        <v>4.306874914450904</v>
      </c>
      <c r="AP151" s="333">
        <v>4.4485484313736317</v>
      </c>
      <c r="AQ151" s="332">
        <v>3.4284991095299961</v>
      </c>
      <c r="AR151" s="340">
        <v>4.6781145289592647</v>
      </c>
      <c r="AS151" s="339">
        <v>4.4918139503600232</v>
      </c>
      <c r="AT151" s="340">
        <v>4.7281146842462327</v>
      </c>
      <c r="AU151" s="339">
        <v>4.5118140124748098</v>
      </c>
      <c r="AV151" s="340">
        <v>4.4931139543974847</v>
      </c>
      <c r="AW151" s="339">
        <v>4.6764145236795089</v>
      </c>
      <c r="AX151" s="340">
        <v>4.4916139497388761</v>
      </c>
      <c r="AY151" s="339">
        <v>4.4302137590464801</v>
      </c>
      <c r="AZ151" s="340">
        <v>4.3219134226949079</v>
      </c>
      <c r="BA151" s="332">
        <v>3.9243564187595412</v>
      </c>
      <c r="BB151" s="333">
        <v>5.5819365667554486</v>
      </c>
      <c r="BC151" s="15"/>
      <c r="BD151" s="151"/>
      <c r="BE151" s="151"/>
      <c r="BF151" s="151"/>
      <c r="BG151" s="151"/>
      <c r="BH151" s="151"/>
      <c r="BI151" s="151"/>
      <c r="BJ151" s="266">
        <f t="shared" si="183"/>
        <v>4.3869702535327812</v>
      </c>
      <c r="BK151" s="266">
        <f t="shared" si="184"/>
        <v>4.5309620381884654</v>
      </c>
      <c r="BL151" s="266">
        <f t="shared" si="185"/>
        <v>4.5532416376374307</v>
      </c>
      <c r="BM151" s="266">
        <f t="shared" si="186"/>
        <v>4.7026906861649787</v>
      </c>
      <c r="BN151" s="266">
        <f t="shared" si="187"/>
        <v>4.5434661538809138</v>
      </c>
      <c r="BO151" s="266"/>
      <c r="BP151" s="266">
        <f t="shared" si="188"/>
        <v>4.485581809783115</v>
      </c>
      <c r="BQ151" s="292">
        <f t="shared" si="189"/>
        <v>4.3869702535327812</v>
      </c>
      <c r="BR151" s="292">
        <f t="shared" si="190"/>
        <v>4.5943876677066564</v>
      </c>
      <c r="BS151" s="292">
        <f t="shared" si="191"/>
        <v>4.4703734080938817</v>
      </c>
      <c r="BT151" s="292">
        <f t="shared" si="192"/>
        <v>4.1348212773499906</v>
      </c>
      <c r="BU151" s="292">
        <f t="shared" si="193"/>
        <v>4.4164622919092684</v>
      </c>
      <c r="BV151" s="292">
        <f t="shared" si="194"/>
        <v>4.4655137279890864</v>
      </c>
      <c r="BW151" s="169"/>
      <c r="BX151" s="148">
        <v>90.378530735090166</v>
      </c>
      <c r="BY151" s="165">
        <v>90.278354240083218</v>
      </c>
      <c r="BZ151" s="165">
        <v>76.758471844660193</v>
      </c>
      <c r="CA151" s="165">
        <v>91.324156726768379</v>
      </c>
      <c r="CB151" s="165">
        <v>77.730726074895983</v>
      </c>
      <c r="CC151" s="165">
        <v>93.228154271844659</v>
      </c>
      <c r="CD151" s="165">
        <v>80.083979403606094</v>
      </c>
      <c r="CE151" s="165">
        <v>82.051113509015266</v>
      </c>
      <c r="CF151" s="165">
        <v>88.278354240083218</v>
      </c>
      <c r="CG151" s="200"/>
      <c r="CH151" s="295"/>
      <c r="CI151" s="295"/>
      <c r="CJ151" s="295"/>
      <c r="CK151" s="295"/>
      <c r="CL151" s="295"/>
      <c r="CM151" s="295"/>
      <c r="CN151" s="177"/>
      <c r="CO151" s="171">
        <f t="shared" si="174"/>
        <v>2030</v>
      </c>
      <c r="CP151" s="173">
        <f t="shared" si="195"/>
        <v>47788</v>
      </c>
      <c r="CQ151" s="272">
        <f t="shared" si="179"/>
        <v>4.4892707786745829</v>
      </c>
      <c r="CR151" s="272">
        <f t="shared" si="180"/>
        <v>4.1348212773499906</v>
      </c>
      <c r="CS151" s="272">
        <f t="shared" si="177"/>
        <v>4.4805123110645795</v>
      </c>
      <c r="CT151" s="272">
        <f t="shared" si="177"/>
        <v>4.426482605590178</v>
      </c>
      <c r="CU151" s="272">
        <f t="shared" si="177"/>
        <v>4.4805123110645795</v>
      </c>
      <c r="CV151" s="272">
        <f t="shared" si="181"/>
        <v>4.2222577847283729</v>
      </c>
      <c r="CW151" s="272">
        <f t="shared" si="182"/>
        <v>4.4576486219255589</v>
      </c>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39"/>
      <c r="EV151" s="139"/>
      <c r="EW151" s="139"/>
      <c r="EX151" s="139"/>
      <c r="EY151" s="139"/>
      <c r="EZ151" s="139"/>
      <c r="FA151" s="139"/>
      <c r="FB151" s="162"/>
      <c r="FC151" s="162"/>
      <c r="FD151" s="162"/>
      <c r="FE151" s="162"/>
      <c r="FF151" s="162"/>
      <c r="FG151" s="162"/>
      <c r="FH151" s="162"/>
      <c r="FI151" s="139"/>
      <c r="FJ151" s="139"/>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39"/>
      <c r="GH151" s="139"/>
      <c r="GI151" s="162"/>
      <c r="GJ151" s="162"/>
      <c r="GK151" s="162"/>
      <c r="GL151" s="162"/>
      <c r="GM151" s="162"/>
    </row>
    <row r="152" spans="1:195" s="138" customFormat="1" x14ac:dyDescent="0.2">
      <c r="A152" s="162"/>
      <c r="B152" s="193">
        <f t="shared" si="178"/>
        <v>47818</v>
      </c>
      <c r="C152" s="193">
        <f t="shared" si="175"/>
        <v>47848</v>
      </c>
      <c r="D152" s="191">
        <f t="shared" si="176"/>
        <v>47818</v>
      </c>
      <c r="E152" s="325">
        <v>104.811638</v>
      </c>
      <c r="F152" s="329">
        <v>89.474519999999998</v>
      </c>
      <c r="G152" s="327">
        <v>98.632750000000001</v>
      </c>
      <c r="H152" s="328">
        <v>93.914860000000004</v>
      </c>
      <c r="I152" s="325">
        <v>93.624809999999997</v>
      </c>
      <c r="J152" s="329">
        <v>75.729050000000001</v>
      </c>
      <c r="K152" s="327">
        <v>95.204130000000006</v>
      </c>
      <c r="L152" s="328">
        <v>92.340484599999996</v>
      </c>
      <c r="M152" s="325">
        <v>95.025490000000005</v>
      </c>
      <c r="N152" s="329">
        <v>91.2868347</v>
      </c>
      <c r="O152" s="337">
        <f>G152+Sheet1!D146</f>
        <v>96.632750000000001</v>
      </c>
      <c r="P152" s="338">
        <f>H152+Sheet1!E146</f>
        <v>91.914860000000004</v>
      </c>
      <c r="Q152" s="325">
        <v>86.959959999999995</v>
      </c>
      <c r="R152" s="329">
        <v>81.422970000000007</v>
      </c>
      <c r="S152" s="4">
        <v>50.67512</v>
      </c>
      <c r="T152" s="5">
        <v>44.221469999999997</v>
      </c>
      <c r="U152" s="2">
        <v>52.17512</v>
      </c>
      <c r="V152" s="3">
        <v>48.221469999999997</v>
      </c>
      <c r="W152" s="4">
        <v>58.711419999999997</v>
      </c>
      <c r="X152" s="5">
        <v>43.337600000000002</v>
      </c>
      <c r="Y152" s="2">
        <v>51.67512</v>
      </c>
      <c r="Z152" s="3">
        <v>49.221469999999997</v>
      </c>
      <c r="AA152" s="327">
        <v>90.761520000000004</v>
      </c>
      <c r="AB152" s="328">
        <v>87.008049999999997</v>
      </c>
      <c r="AC152" s="2">
        <v>54.17512</v>
      </c>
      <c r="AD152" s="73">
        <v>47.221469999999997</v>
      </c>
      <c r="AE152" s="337">
        <f>I152+Sheet1!B146</f>
        <v>95.142359999999996</v>
      </c>
      <c r="AF152" s="341">
        <f>J152+Sheet1!C146</f>
        <v>77.253600000000006</v>
      </c>
      <c r="AG152" s="330">
        <v>4.717728113526813</v>
      </c>
      <c r="AH152" s="331">
        <v>5.2560874778331756</v>
      </c>
      <c r="AI152" s="330">
        <v>4.8594016304495407</v>
      </c>
      <c r="AJ152" s="331">
        <v>4.7602301686036306</v>
      </c>
      <c r="AK152" s="339">
        <v>4.7452300735384956</v>
      </c>
      <c r="AL152" s="340">
        <v>4.8778309139142868</v>
      </c>
      <c r="AM152" s="339">
        <v>4.3952278553520179</v>
      </c>
      <c r="AN152" s="331">
        <v>4.6043892999886316</v>
      </c>
      <c r="AO152" s="332">
        <v>4.5052178381427224</v>
      </c>
      <c r="AP152" s="333">
        <v>5.043577202449085</v>
      </c>
      <c r="AQ152" s="332">
        <v>3.6268420332218141</v>
      </c>
      <c r="AR152" s="340">
        <v>5.0265318563266561</v>
      </c>
      <c r="AS152" s="339">
        <v>4.8355306458306062</v>
      </c>
      <c r="AT152" s="340">
        <v>5.0765321732104383</v>
      </c>
      <c r="AU152" s="339">
        <v>4.8575307852594714</v>
      </c>
      <c r="AV152" s="340">
        <v>4.835730647098142</v>
      </c>
      <c r="AW152" s="339">
        <v>5.2987335814419678</v>
      </c>
      <c r="AX152" s="340">
        <v>4.8353306445630722</v>
      </c>
      <c r="AY152" s="339">
        <v>4.7702302319803866</v>
      </c>
      <c r="AZ152" s="340">
        <v>4.5202286475614741</v>
      </c>
      <c r="BA152" s="332">
        <v>4.0801972873745411</v>
      </c>
      <c r="BB152" s="333">
        <v>5.6811080286013569</v>
      </c>
      <c r="BC152" s="15"/>
      <c r="BD152" s="151"/>
      <c r="BE152" s="151"/>
      <c r="BF152" s="151"/>
      <c r="BG152" s="151"/>
      <c r="BH152" s="151"/>
      <c r="BI152" s="151"/>
      <c r="BJ152" s="266">
        <f t="shared" si="183"/>
        <v>4.5885587520507389</v>
      </c>
      <c r="BK152" s="266">
        <f t="shared" si="184"/>
        <v>5.1357275337423367</v>
      </c>
      <c r="BL152" s="266">
        <f t="shared" si="185"/>
        <v>4.7624703055759969</v>
      </c>
      <c r="BM152" s="266">
        <f t="shared" si="186"/>
        <v>5.3303766899806764</v>
      </c>
      <c r="BN152" s="266">
        <f t="shared" si="187"/>
        <v>4.9542833203374368</v>
      </c>
      <c r="BO152" s="266"/>
      <c r="BP152" s="266">
        <f t="shared" si="188"/>
        <v>4.8303211797664307</v>
      </c>
      <c r="BQ152" s="292">
        <f t="shared" si="189"/>
        <v>4.5885587520507389</v>
      </c>
      <c r="BR152" s="292">
        <f t="shared" si="190"/>
        <v>4.7549487230721761</v>
      </c>
      <c r="BS152" s="292">
        <f t="shared" si="191"/>
        <v>4.8151127289247651</v>
      </c>
      <c r="BT152" s="292">
        <f t="shared" si="192"/>
        <v>4.4359505925444322</v>
      </c>
      <c r="BU152" s="292">
        <f t="shared" si="193"/>
        <v>4.7571693824941574</v>
      </c>
      <c r="BV152" s="292">
        <f t="shared" si="194"/>
        <v>4.8055301686036307</v>
      </c>
      <c r="BW152" s="169"/>
      <c r="BX152" s="148">
        <v>97.720282365591387</v>
      </c>
      <c r="BY152" s="165">
        <v>96.451359999999994</v>
      </c>
      <c r="BZ152" s="165">
        <v>85.350426344086017</v>
      </c>
      <c r="CA152" s="165">
        <v>93.296864431182811</v>
      </c>
      <c r="CB152" s="165">
        <v>84.399846344086015</v>
      </c>
      <c r="CC152" s="165">
        <v>93.880078901075265</v>
      </c>
      <c r="CD152" s="165">
        <v>86.87121290322581</v>
      </c>
      <c r="CE152" s="165">
        <v>89.026044623655906</v>
      </c>
      <c r="CF152" s="165">
        <v>94.451359999999994</v>
      </c>
      <c r="CG152" s="200"/>
      <c r="CH152" s="295"/>
      <c r="CI152" s="295"/>
      <c r="CJ152" s="295"/>
      <c r="CK152" s="295"/>
      <c r="CL152" s="295"/>
      <c r="CM152" s="295"/>
      <c r="CN152" s="177"/>
      <c r="CO152" s="171">
        <f t="shared" si="174"/>
        <v>2030</v>
      </c>
      <c r="CP152" s="173">
        <f t="shared" si="195"/>
        <v>47818</v>
      </c>
      <c r="CQ152" s="272">
        <f t="shared" si="179"/>
        <v>4.9971651853421495</v>
      </c>
      <c r="CR152" s="272">
        <f t="shared" si="180"/>
        <v>4.4359505925444322</v>
      </c>
      <c r="CS152" s="272">
        <f t="shared" si="177"/>
        <v>4.8252516318954637</v>
      </c>
      <c r="CT152" s="272">
        <f t="shared" si="177"/>
        <v>4.767189696175067</v>
      </c>
      <c r="CU152" s="272">
        <f t="shared" si="177"/>
        <v>4.8252516318954637</v>
      </c>
      <c r="CV152" s="272">
        <f t="shared" si="181"/>
        <v>4.5288461765778472</v>
      </c>
      <c r="CW152" s="272">
        <f t="shared" si="182"/>
        <v>4.7991677466890623</v>
      </c>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39"/>
      <c r="EV152" s="139"/>
      <c r="EW152" s="139"/>
      <c r="EX152" s="139"/>
      <c r="EY152" s="139"/>
      <c r="EZ152" s="139"/>
      <c r="FA152" s="139"/>
      <c r="FB152" s="162"/>
      <c r="FC152" s="162"/>
      <c r="FD152" s="162"/>
      <c r="FE152" s="162"/>
      <c r="FF152" s="162"/>
      <c r="FG152" s="162"/>
      <c r="FH152" s="162"/>
      <c r="FI152" s="139"/>
      <c r="FJ152" s="139"/>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39"/>
      <c r="GH152" s="139"/>
      <c r="GI152" s="162"/>
      <c r="GJ152" s="162"/>
      <c r="GK152" s="162"/>
      <c r="GL152" s="162"/>
      <c r="GM152" s="162"/>
    </row>
    <row r="153" spans="1:195" s="138" customFormat="1" x14ac:dyDescent="0.2">
      <c r="A153" s="162"/>
      <c r="B153" s="193">
        <f t="shared" si="178"/>
        <v>47849</v>
      </c>
      <c r="C153" s="193">
        <f t="shared" si="175"/>
        <v>47879</v>
      </c>
      <c r="D153" s="191">
        <f t="shared" si="176"/>
        <v>47849</v>
      </c>
      <c r="E153" s="325">
        <v>104.894722</v>
      </c>
      <c r="F153" s="329">
        <v>81.449539999999999</v>
      </c>
      <c r="G153" s="327">
        <v>98.287414600000005</v>
      </c>
      <c r="H153" s="328">
        <v>92.314300000000003</v>
      </c>
      <c r="I153" s="325">
        <v>92.882189999999994</v>
      </c>
      <c r="J153" s="329">
        <v>66.476929999999996</v>
      </c>
      <c r="K153" s="327">
        <v>95.630340000000004</v>
      </c>
      <c r="L153" s="328">
        <v>91.680480000000003</v>
      </c>
      <c r="M153" s="325">
        <v>94.195599999999999</v>
      </c>
      <c r="N153" s="329">
        <v>89.594300000000004</v>
      </c>
      <c r="O153" s="337">
        <f>G153+Sheet1!D147</f>
        <v>96.287414600000005</v>
      </c>
      <c r="P153" s="338">
        <f>H153+Sheet1!E147</f>
        <v>90.314300000000003</v>
      </c>
      <c r="Q153" s="325">
        <v>86.109054599999993</v>
      </c>
      <c r="R153" s="329">
        <v>78.912765500000006</v>
      </c>
      <c r="S153" s="4">
        <v>49.930410000000002</v>
      </c>
      <c r="T153" s="5">
        <v>42.889339999999997</v>
      </c>
      <c r="U153" s="2">
        <v>51.430410000000002</v>
      </c>
      <c r="V153" s="3">
        <v>46.889339999999997</v>
      </c>
      <c r="W153" s="4">
        <v>54.277949999999997</v>
      </c>
      <c r="X153" s="5">
        <v>38.703029999999998</v>
      </c>
      <c r="Y153" s="2">
        <v>52.930410000000002</v>
      </c>
      <c r="Z153" s="3">
        <v>48.639339999999997</v>
      </c>
      <c r="AA153" s="327">
        <v>89.926180000000002</v>
      </c>
      <c r="AB153" s="328">
        <v>84.747856100000007</v>
      </c>
      <c r="AC153" s="2">
        <v>51.930410000000002</v>
      </c>
      <c r="AD153" s="73">
        <v>44.889339999999997</v>
      </c>
      <c r="AE153" s="337">
        <f>I153+Sheet1!B147</f>
        <v>94.783940000000001</v>
      </c>
      <c r="AF153" s="341">
        <f>J153+Sheet1!C147</f>
        <v>71.523729999999986</v>
      </c>
      <c r="AG153" s="330">
        <v>4.7537698562319548</v>
      </c>
      <c r="AH153" s="331">
        <v>5.3769774898233385</v>
      </c>
      <c r="AI153" s="330">
        <v>4.8697154624815147</v>
      </c>
      <c r="AJ153" s="331">
        <v>4.8117426593567343</v>
      </c>
      <c r="AK153" s="339">
        <v>4.7967425263703989</v>
      </c>
      <c r="AL153" s="340">
        <v>4.9308437152682387</v>
      </c>
      <c r="AM153" s="339">
        <v>4.5076399632804236</v>
      </c>
      <c r="AN153" s="331">
        <v>4.65231745076359</v>
      </c>
      <c r="AO153" s="332">
        <v>4.5653582460764195</v>
      </c>
      <c r="AP153" s="333">
        <v>5.188565879667804</v>
      </c>
      <c r="AQ153" s="332">
        <v>3.6522865968611358</v>
      </c>
      <c r="AR153" s="340">
        <v>5.0812450486778973</v>
      </c>
      <c r="AS153" s="339">
        <v>4.8884433393601965</v>
      </c>
      <c r="AT153" s="340">
        <v>5.1312454919656822</v>
      </c>
      <c r="AU153" s="339">
        <v>4.9109435388397005</v>
      </c>
      <c r="AV153" s="340">
        <v>4.8882433375870455</v>
      </c>
      <c r="AW153" s="339">
        <v>5.4494483130491478</v>
      </c>
      <c r="AX153" s="340">
        <v>4.8882433375870455</v>
      </c>
      <c r="AY153" s="339">
        <v>4.8217427480142909</v>
      </c>
      <c r="AZ153" s="340">
        <v>4.5804406087074394</v>
      </c>
      <c r="BA153" s="332">
        <v>4.0291098171722055</v>
      </c>
      <c r="BB153" s="333">
        <v>5.7393075093532131</v>
      </c>
      <c r="BC153" s="15"/>
      <c r="BD153" s="151"/>
      <c r="BE153" s="151"/>
      <c r="BF153" s="151"/>
      <c r="BG153" s="151"/>
      <c r="BH153" s="151"/>
      <c r="BI153" s="151"/>
      <c r="BJ153" s="266">
        <f t="shared" si="183"/>
        <v>4.6496832646370763</v>
      </c>
      <c r="BK153" s="266">
        <f t="shared" si="184"/>
        <v>5.2830887261589634</v>
      </c>
      <c r="BL153" s="266">
        <f t="shared" si="185"/>
        <v>4.8259114266759404</v>
      </c>
      <c r="BM153" s="266">
        <f t="shared" si="186"/>
        <v>5.4833228462437678</v>
      </c>
      <c r="BN153" s="266">
        <f t="shared" si="187"/>
        <v>5.060501565928937</v>
      </c>
      <c r="BO153" s="266"/>
      <c r="BP153" s="266">
        <f t="shared" si="188"/>
        <v>4.8825491943189032</v>
      </c>
      <c r="BQ153" s="292">
        <f t="shared" si="189"/>
        <v>4.6496832646370763</v>
      </c>
      <c r="BR153" s="292">
        <f t="shared" si="190"/>
        <v>4.8043285458268628</v>
      </c>
      <c r="BS153" s="292">
        <f t="shared" si="191"/>
        <v>4.8673407050293003</v>
      </c>
      <c r="BT153" s="292">
        <f t="shared" si="192"/>
        <v>4.5487801699090875</v>
      </c>
      <c r="BU153" s="292">
        <f t="shared" si="193"/>
        <v>4.8087864760790309</v>
      </c>
      <c r="BV153" s="292">
        <f t="shared" si="194"/>
        <v>4.8570426593567344</v>
      </c>
      <c r="BW153" s="169"/>
      <c r="BX153" s="148">
        <v>94.558674021505382</v>
      </c>
      <c r="BY153" s="165">
        <v>95.654106012903242</v>
      </c>
      <c r="BZ153" s="165">
        <v>81.241161397849453</v>
      </c>
      <c r="CA153" s="165">
        <v>92.167069892473123</v>
      </c>
      <c r="CB153" s="165">
        <v>82.936497039784939</v>
      </c>
      <c r="CC153" s="165">
        <v>93.889003870967755</v>
      </c>
      <c r="CD153" s="165">
        <v>84.529438817204294</v>
      </c>
      <c r="CE153" s="165">
        <v>87.643263011827969</v>
      </c>
      <c r="CF153" s="165">
        <v>93.654106012903242</v>
      </c>
      <c r="CG153" s="200"/>
      <c r="CH153" s="295"/>
      <c r="CI153" s="295"/>
      <c r="CJ153" s="295"/>
      <c r="CK153" s="295"/>
      <c r="CL153" s="295"/>
      <c r="CM153" s="295"/>
      <c r="CN153" s="177"/>
      <c r="CO153" s="171">
        <f t="shared" si="174"/>
        <v>2031</v>
      </c>
      <c r="CP153" s="173">
        <f t="shared" si="195"/>
        <v>47849</v>
      </c>
      <c r="CQ153" s="272">
        <f t="shared" si="179"/>
        <v>5.0077293890008345</v>
      </c>
      <c r="CR153" s="272">
        <f t="shared" si="180"/>
        <v>4.5487801699090875</v>
      </c>
      <c r="CS153" s="272">
        <f t="shared" si="177"/>
        <v>4.8774796079999989</v>
      </c>
      <c r="CT153" s="272">
        <f t="shared" si="177"/>
        <v>4.8188067897599396</v>
      </c>
      <c r="CU153" s="272">
        <f t="shared" si="177"/>
        <v>4.8774796079999989</v>
      </c>
      <c r="CV153" s="272">
        <f t="shared" si="181"/>
        <v>4.6437212051181573</v>
      </c>
      <c r="CW153" s="272">
        <f t="shared" si="182"/>
        <v>4.8509078940907333</v>
      </c>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39"/>
      <c r="EV153" s="139"/>
      <c r="EW153" s="139"/>
      <c r="EX153" s="139"/>
      <c r="EY153" s="139"/>
      <c r="EZ153" s="139"/>
      <c r="FA153" s="139"/>
      <c r="FB153" s="162"/>
      <c r="FC153" s="162"/>
      <c r="FD153" s="162"/>
      <c r="FE153" s="162"/>
      <c r="FF153" s="162"/>
      <c r="FG153" s="162"/>
      <c r="FH153" s="162"/>
      <c r="FI153" s="139"/>
      <c r="FJ153" s="139"/>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39"/>
      <c r="GH153" s="139"/>
      <c r="GI153" s="162"/>
      <c r="GJ153" s="162"/>
      <c r="GK153" s="162"/>
      <c r="GL153" s="162"/>
      <c r="GM153" s="162"/>
    </row>
    <row r="154" spans="1:195" s="138" customFormat="1" x14ac:dyDescent="0.2">
      <c r="A154" s="162"/>
      <c r="B154" s="193">
        <f t="shared" si="178"/>
        <v>47880</v>
      </c>
      <c r="C154" s="193">
        <f t="shared" si="175"/>
        <v>47907</v>
      </c>
      <c r="D154" s="191">
        <f t="shared" si="176"/>
        <v>47880</v>
      </c>
      <c r="E154" s="325">
        <v>100.69013200000001</v>
      </c>
      <c r="F154" s="329">
        <v>89.306799999999996</v>
      </c>
      <c r="G154" s="327">
        <v>90.186386099999993</v>
      </c>
      <c r="H154" s="328">
        <v>87.140439999999998</v>
      </c>
      <c r="I154" s="325">
        <v>88.859369999999998</v>
      </c>
      <c r="J154" s="329">
        <v>75.196510000000004</v>
      </c>
      <c r="K154" s="327">
        <v>91.880264299999993</v>
      </c>
      <c r="L154" s="328">
        <v>88.888369999999995</v>
      </c>
      <c r="M154" s="325">
        <v>88.314059999999998</v>
      </c>
      <c r="N154" s="329">
        <v>85.776910000000001</v>
      </c>
      <c r="O154" s="337">
        <f>G154+Sheet1!D148</f>
        <v>88.686386099999993</v>
      </c>
      <c r="P154" s="338">
        <f>H154+Sheet1!E148</f>
        <v>84.640439999999998</v>
      </c>
      <c r="Q154" s="325">
        <v>77.972160000000002</v>
      </c>
      <c r="R154" s="329">
        <v>73.116200000000006</v>
      </c>
      <c r="S154" s="4">
        <v>48.564709999999998</v>
      </c>
      <c r="T154" s="5">
        <v>44.217730000000003</v>
      </c>
      <c r="U154" s="2">
        <v>49.064709999999998</v>
      </c>
      <c r="V154" s="3">
        <v>46.967730000000003</v>
      </c>
      <c r="W154" s="4">
        <v>54.203479999999999</v>
      </c>
      <c r="X154" s="5">
        <v>41.759309999999999</v>
      </c>
      <c r="Y154" s="2">
        <v>50.564709999999998</v>
      </c>
      <c r="Z154" s="3">
        <v>48.967730000000003</v>
      </c>
      <c r="AA154" s="327">
        <v>81.131079999999997</v>
      </c>
      <c r="AB154" s="328">
        <v>79.1156158</v>
      </c>
      <c r="AC154" s="2">
        <v>49.564709999999998</v>
      </c>
      <c r="AD154" s="73">
        <v>45.217730000000003</v>
      </c>
      <c r="AE154" s="337">
        <f>I154+Sheet1!B148</f>
        <v>92.175669999999997</v>
      </c>
      <c r="AF154" s="341">
        <f>J154+Sheet1!C148</f>
        <v>80.913309999999996</v>
      </c>
      <c r="AG154" s="330">
        <v>4.7682630570131499</v>
      </c>
      <c r="AH154" s="331">
        <v>4.9421814663874892</v>
      </c>
      <c r="AI154" s="330">
        <v>4.5508650452952253</v>
      </c>
      <c r="AJ154" s="331">
        <v>4.6233310492011999</v>
      </c>
      <c r="AK154" s="339">
        <v>4.6083309484640598</v>
      </c>
      <c r="AL154" s="340">
        <v>4.7416318436814411</v>
      </c>
      <c r="AM154" s="339">
        <v>4.320029012296235</v>
      </c>
      <c r="AN154" s="331">
        <v>4.4494126398268596</v>
      </c>
      <c r="AO154" s="332">
        <v>4.3334670335773007</v>
      </c>
      <c r="AP154" s="333">
        <v>4.7972494585755401</v>
      </c>
      <c r="AQ154" s="332">
        <v>3.6088069945175514</v>
      </c>
      <c r="AR154" s="340">
        <v>4.8911328476949336</v>
      </c>
      <c r="AS154" s="339">
        <v>4.6992315589311264</v>
      </c>
      <c r="AT154" s="340">
        <v>4.9411331834853991</v>
      </c>
      <c r="AU154" s="339">
        <v>4.7216317093652549</v>
      </c>
      <c r="AV154" s="340">
        <v>4.6992315589311264</v>
      </c>
      <c r="AW154" s="339">
        <v>5.0441338752137597</v>
      </c>
      <c r="AX154" s="340">
        <v>4.699031557587964</v>
      </c>
      <c r="AY154" s="339">
        <v>4.6333311163592921</v>
      </c>
      <c r="AZ154" s="340">
        <v>4.3485292036968</v>
      </c>
      <c r="BA154" s="332">
        <v>3.9566438132662305</v>
      </c>
      <c r="BB154" s="333">
        <v>5.594375501541264</v>
      </c>
      <c r="BC154" s="15"/>
      <c r="BD154" s="151"/>
      <c r="BE154" s="151"/>
      <c r="BF154" s="151"/>
      <c r="BG154" s="151"/>
      <c r="BH154" s="151"/>
      <c r="BI154" s="151"/>
      <c r="BJ154" s="266">
        <f t="shared" si="183"/>
        <v>4.4139975115126546</v>
      </c>
      <c r="BK154" s="266">
        <f t="shared" si="184"/>
        <v>4.8853690177615006</v>
      </c>
      <c r="BL154" s="266">
        <f t="shared" si="185"/>
        <v>4.5812932240460524</v>
      </c>
      <c r="BM154" s="266">
        <f t="shared" si="186"/>
        <v>5.0705296293058311</v>
      </c>
      <c r="BN154" s="266">
        <f t="shared" si="187"/>
        <v>4.7377973456565101</v>
      </c>
      <c r="BO154" s="266"/>
      <c r="BP154" s="266">
        <f t="shared" si="188"/>
        <v>4.6915204909268988</v>
      </c>
      <c r="BQ154" s="292">
        <f t="shared" si="189"/>
        <v>4.4139975115126546</v>
      </c>
      <c r="BR154" s="292">
        <f t="shared" si="190"/>
        <v>4.595278051740955</v>
      </c>
      <c r="BS154" s="292">
        <f t="shared" si="191"/>
        <v>4.6763120343344422</v>
      </c>
      <c r="BT154" s="292">
        <f t="shared" si="192"/>
        <v>4.3604724804739883</v>
      </c>
      <c r="BU154" s="292">
        <f t="shared" si="193"/>
        <v>4.6199921649053648</v>
      </c>
      <c r="BV154" s="292">
        <f t="shared" si="194"/>
        <v>4.6686310492012</v>
      </c>
      <c r="BW154" s="169"/>
      <c r="BX154" s="148">
        <v>95.811561142857144</v>
      </c>
      <c r="BY154" s="165">
        <v>88.880980628571422</v>
      </c>
      <c r="BZ154" s="165">
        <v>83.003858571428566</v>
      </c>
      <c r="CA154" s="165">
        <v>87.226709999999997</v>
      </c>
      <c r="CB154" s="165">
        <v>75.891034285714298</v>
      </c>
      <c r="CC154" s="165">
        <v>90.598023885714284</v>
      </c>
      <c r="CD154" s="165">
        <v>87.348944285714282</v>
      </c>
      <c r="CE154" s="165">
        <v>80.267309628571425</v>
      </c>
      <c r="CF154" s="165">
        <v>86.952409199999991</v>
      </c>
      <c r="CG154" s="200"/>
      <c r="CH154" s="295"/>
      <c r="CI154" s="295"/>
      <c r="CJ154" s="295"/>
      <c r="CK154" s="295"/>
      <c r="CL154" s="295"/>
      <c r="CM154" s="295"/>
      <c r="CN154" s="177"/>
      <c r="CO154" s="171">
        <f t="shared" si="174"/>
        <v>2031</v>
      </c>
      <c r="CP154" s="173">
        <f t="shared" si="195"/>
        <v>47880</v>
      </c>
      <c r="CQ154" s="272">
        <f t="shared" si="179"/>
        <v>4.6811387742448272</v>
      </c>
      <c r="CR154" s="272">
        <f t="shared" si="180"/>
        <v>4.3604724804739883</v>
      </c>
      <c r="CS154" s="272">
        <f t="shared" si="177"/>
        <v>4.68645093730514</v>
      </c>
      <c r="CT154" s="272">
        <f t="shared" si="177"/>
        <v>4.6300124785862744</v>
      </c>
      <c r="CU154" s="272">
        <f t="shared" si="177"/>
        <v>4.68645093730514</v>
      </c>
      <c r="CV154" s="272">
        <f t="shared" si="181"/>
        <v>4.4519997460515812</v>
      </c>
      <c r="CW154" s="272">
        <f t="shared" si="182"/>
        <v>4.661663609081157</v>
      </c>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39"/>
      <c r="EV154" s="139"/>
      <c r="EW154" s="139"/>
      <c r="EX154" s="139"/>
      <c r="EY154" s="139"/>
      <c r="EZ154" s="139"/>
      <c r="FA154" s="139"/>
      <c r="FB154" s="162"/>
      <c r="FC154" s="162"/>
      <c r="FD154" s="162"/>
      <c r="FE154" s="162"/>
      <c r="FF154" s="162"/>
      <c r="FG154" s="162"/>
      <c r="FH154" s="162"/>
      <c r="FI154" s="139"/>
      <c r="FJ154" s="139"/>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39"/>
      <c r="GH154" s="139"/>
      <c r="GI154" s="162"/>
      <c r="GJ154" s="162"/>
      <c r="GK154" s="162"/>
      <c r="GL154" s="162"/>
      <c r="GM154" s="162"/>
    </row>
    <row r="155" spans="1:195" s="138" customFormat="1" x14ac:dyDescent="0.2">
      <c r="A155" s="162"/>
      <c r="B155" s="193">
        <f t="shared" si="178"/>
        <v>47908</v>
      </c>
      <c r="C155" s="193">
        <f t="shared" si="175"/>
        <v>47938</v>
      </c>
      <c r="D155" s="191">
        <f t="shared" si="176"/>
        <v>47908</v>
      </c>
      <c r="E155" s="325">
        <v>73.677635199999997</v>
      </c>
      <c r="F155" s="329">
        <v>67.886030000000005</v>
      </c>
      <c r="G155" s="327">
        <v>57.498725899999997</v>
      </c>
      <c r="H155" s="328">
        <v>75.416534400000003</v>
      </c>
      <c r="I155" s="325">
        <v>58.733013200000002</v>
      </c>
      <c r="J155" s="329">
        <v>53.251840000000001</v>
      </c>
      <c r="K155" s="327">
        <v>84.619860000000003</v>
      </c>
      <c r="L155" s="328">
        <v>79.634285000000006</v>
      </c>
      <c r="M155" s="325">
        <v>56.754469999999998</v>
      </c>
      <c r="N155" s="329">
        <v>70.21942</v>
      </c>
      <c r="O155" s="337">
        <f>G155+Sheet1!D149</f>
        <v>55.998725899999997</v>
      </c>
      <c r="P155" s="338">
        <f>H155+Sheet1!E149</f>
        <v>73.916534400000003</v>
      </c>
      <c r="Q155" s="325">
        <v>44.527979999999999</v>
      </c>
      <c r="R155" s="329">
        <v>63.4060822</v>
      </c>
      <c r="S155" s="4">
        <v>31.480910000000002</v>
      </c>
      <c r="T155" s="5">
        <v>36.143479999999997</v>
      </c>
      <c r="U155" s="2">
        <v>32.730910000000002</v>
      </c>
      <c r="V155" s="3">
        <v>38.643479999999997</v>
      </c>
      <c r="W155" s="4">
        <v>32.005159999999997</v>
      </c>
      <c r="X155" s="5">
        <v>30.482119999999998</v>
      </c>
      <c r="Y155" s="2">
        <v>32.980910000000002</v>
      </c>
      <c r="Z155" s="3">
        <v>40.893479999999997</v>
      </c>
      <c r="AA155" s="327">
        <v>50.342880000000001</v>
      </c>
      <c r="AB155" s="328">
        <v>69.774460000000005</v>
      </c>
      <c r="AC155" s="2">
        <v>33.230910000000002</v>
      </c>
      <c r="AD155" s="73">
        <v>38.143479999999997</v>
      </c>
      <c r="AE155" s="337">
        <f>I155+Sheet1!B149</f>
        <v>62.857363200000002</v>
      </c>
      <c r="AF155" s="341">
        <f>J155+Sheet1!C149</f>
        <v>59.750990000000002</v>
      </c>
      <c r="AG155" s="330">
        <v>4.5943446476388097</v>
      </c>
      <c r="AH155" s="331">
        <v>4.4783990413892498</v>
      </c>
      <c r="AI155" s="330">
        <v>4.1450554234217654</v>
      </c>
      <c r="AJ155" s="331">
        <v>4.2175214273277408</v>
      </c>
      <c r="AK155" s="339">
        <v>4.2025213511191062</v>
      </c>
      <c r="AL155" s="340">
        <v>4.3296219968602694</v>
      </c>
      <c r="AM155" s="339">
        <v>3.9777202090057031</v>
      </c>
      <c r="AN155" s="331">
        <v>4.232014628108935</v>
      </c>
      <c r="AO155" s="332">
        <v>4.1015758210781801</v>
      </c>
      <c r="AP155" s="333">
        <v>4.1740418249841555</v>
      </c>
      <c r="AQ155" s="332">
        <v>3.3769157820184312</v>
      </c>
      <c r="AR155" s="340">
        <v>4.4722227213503549</v>
      </c>
      <c r="AS155" s="339">
        <v>4.2877217839841499</v>
      </c>
      <c r="AT155" s="340">
        <v>4.5222229753791368</v>
      </c>
      <c r="AU155" s="339">
        <v>4.3065218794989724</v>
      </c>
      <c r="AV155" s="340">
        <v>4.2894217926211287</v>
      </c>
      <c r="AW155" s="339">
        <v>4.3892222996625767</v>
      </c>
      <c r="AX155" s="340">
        <v>4.2875217829680352</v>
      </c>
      <c r="AY155" s="339">
        <v>4.2275214781334975</v>
      </c>
      <c r="AZ155" s="340">
        <v>4.1166209146976591</v>
      </c>
      <c r="BA155" s="332">
        <v>3.7827254038918907</v>
      </c>
      <c r="BB155" s="333">
        <v>5.3769774898233385</v>
      </c>
      <c r="BC155" s="15"/>
      <c r="BD155" s="151"/>
      <c r="BE155" s="151"/>
      <c r="BF155" s="151"/>
      <c r="BG155" s="151"/>
      <c r="BH155" s="151"/>
      <c r="BI155" s="151"/>
      <c r="BJ155" s="266">
        <f t="shared" si="183"/>
        <v>4.1783117583882303</v>
      </c>
      <c r="BK155" s="266">
        <f t="shared" si="184"/>
        <v>4.2519635562396134</v>
      </c>
      <c r="BL155" s="266">
        <f t="shared" si="185"/>
        <v>4.3366750214161627</v>
      </c>
      <c r="BM155" s="266">
        <f t="shared" si="186"/>
        <v>4.4131182097380037</v>
      </c>
      <c r="BN155" s="266">
        <f t="shared" si="187"/>
        <v>4.2950171364455025</v>
      </c>
      <c r="BO155" s="266"/>
      <c r="BP155" s="266">
        <f t="shared" si="188"/>
        <v>4.2800740528518109</v>
      </c>
      <c r="BQ155" s="292">
        <f t="shared" si="189"/>
        <v>4.1783117583882303</v>
      </c>
      <c r="BR155" s="292">
        <f t="shared" si="190"/>
        <v>4.3712953795060558</v>
      </c>
      <c r="BS155" s="292">
        <f t="shared" si="191"/>
        <v>4.2648656211285676</v>
      </c>
      <c r="BT155" s="292">
        <f t="shared" si="192"/>
        <v>4.0168924310004046</v>
      </c>
      <c r="BU155" s="292">
        <f t="shared" si="193"/>
        <v>4.213358218893358</v>
      </c>
      <c r="BV155" s="292">
        <f t="shared" si="194"/>
        <v>4.2628214273277409</v>
      </c>
      <c r="BW155" s="169"/>
      <c r="BX155" s="148">
        <v>71.128705320592204</v>
      </c>
      <c r="BY155" s="165">
        <v>65.384490879138625</v>
      </c>
      <c r="BZ155" s="165">
        <v>56.320706825302828</v>
      </c>
      <c r="CA155" s="165">
        <v>62.680497792732169</v>
      </c>
      <c r="CB155" s="165">
        <v>52.836377603499329</v>
      </c>
      <c r="CC155" s="165">
        <v>82.42567019515478</v>
      </c>
      <c r="CD155" s="165">
        <v>61.490224523822349</v>
      </c>
      <c r="CE155" s="165">
        <v>58.894867429340515</v>
      </c>
      <c r="CF155" s="165">
        <v>63.884490879138625</v>
      </c>
      <c r="CG155" s="200"/>
      <c r="CH155" s="295"/>
      <c r="CI155" s="295"/>
      <c r="CJ155" s="295"/>
      <c r="CK155" s="295"/>
      <c r="CL155" s="295"/>
      <c r="CM155" s="295"/>
      <c r="CN155" s="177"/>
      <c r="CO155" s="171">
        <f t="shared" ref="CO155:CO218" si="196">YEAR($CP155)</f>
        <v>2031</v>
      </c>
      <c r="CP155" s="173">
        <f t="shared" si="195"/>
        <v>47908</v>
      </c>
      <c r="CQ155" s="272">
        <f t="shared" si="179"/>
        <v>4.2654779918280914</v>
      </c>
      <c r="CR155" s="272">
        <f t="shared" si="180"/>
        <v>4.0168924310004046</v>
      </c>
      <c r="CS155" s="272">
        <f t="shared" si="177"/>
        <v>4.2750045240992662</v>
      </c>
      <c r="CT155" s="272">
        <f t="shared" si="177"/>
        <v>4.2233785325742677</v>
      </c>
      <c r="CU155" s="272">
        <f t="shared" si="177"/>
        <v>4.2750045240992662</v>
      </c>
      <c r="CV155" s="272">
        <f t="shared" si="181"/>
        <v>4.1021910441932059</v>
      </c>
      <c r="CW155" s="272">
        <f t="shared" si="182"/>
        <v>4.254060533675915</v>
      </c>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39"/>
      <c r="EV155" s="139"/>
      <c r="EW155" s="139"/>
      <c r="EX155" s="139"/>
      <c r="EY155" s="139"/>
      <c r="EZ155" s="139"/>
      <c r="FA155" s="139"/>
      <c r="FB155" s="162"/>
      <c r="FC155" s="162"/>
      <c r="FD155" s="162"/>
      <c r="FE155" s="162"/>
      <c r="FF155" s="162"/>
      <c r="FG155" s="162"/>
      <c r="FH155" s="162"/>
      <c r="FI155" s="139"/>
      <c r="FJ155" s="139"/>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39"/>
      <c r="GH155" s="139"/>
      <c r="GI155" s="162"/>
      <c r="GJ155" s="162"/>
      <c r="GK155" s="162"/>
      <c r="GL155" s="162"/>
      <c r="GM155" s="162"/>
    </row>
    <row r="156" spans="1:195" s="138" customFormat="1" x14ac:dyDescent="0.2">
      <c r="A156" s="162"/>
      <c r="B156" s="193">
        <f t="shared" si="178"/>
        <v>47939</v>
      </c>
      <c r="C156" s="193">
        <f t="shared" si="175"/>
        <v>47968</v>
      </c>
      <c r="D156" s="191">
        <f t="shared" si="176"/>
        <v>47939</v>
      </c>
      <c r="E156" s="325">
        <v>40.786169999999998</v>
      </c>
      <c r="F156" s="329">
        <v>41.447853100000003</v>
      </c>
      <c r="G156" s="327">
        <v>40.098747299999999</v>
      </c>
      <c r="H156" s="328">
        <v>54.3678436</v>
      </c>
      <c r="I156" s="325">
        <v>31.5303459</v>
      </c>
      <c r="J156" s="329">
        <v>28.633743299999999</v>
      </c>
      <c r="K156" s="327">
        <v>33.697055800000001</v>
      </c>
      <c r="L156" s="328">
        <v>45.037036899999997</v>
      </c>
      <c r="M156" s="325">
        <v>34.79307</v>
      </c>
      <c r="N156" s="329">
        <v>46.91113</v>
      </c>
      <c r="O156" s="337">
        <f>G156+Sheet1!D150</f>
        <v>38.098747299999999</v>
      </c>
      <c r="P156" s="338">
        <f>H156+Sheet1!E150</f>
        <v>53.3678436</v>
      </c>
      <c r="Q156" s="325">
        <v>35.724002800000001</v>
      </c>
      <c r="R156" s="329">
        <v>55.445156099999998</v>
      </c>
      <c r="S156" s="4">
        <v>22.273610000000001</v>
      </c>
      <c r="T156" s="5">
        <v>32.726959999999998</v>
      </c>
      <c r="U156" s="2">
        <v>24.023610000000001</v>
      </c>
      <c r="V156" s="3">
        <v>34.476959999999998</v>
      </c>
      <c r="W156" s="4">
        <v>17.042629999999999</v>
      </c>
      <c r="X156" s="5">
        <v>17.78904</v>
      </c>
      <c r="Y156" s="2">
        <v>25.273610000000001</v>
      </c>
      <c r="Z156" s="3">
        <v>34.726959999999998</v>
      </c>
      <c r="AA156" s="327">
        <v>38.159072899999998</v>
      </c>
      <c r="AB156" s="328">
        <v>57.475524900000003</v>
      </c>
      <c r="AC156" s="2">
        <v>24.773610000000001</v>
      </c>
      <c r="AD156" s="73">
        <v>35.226959999999998</v>
      </c>
      <c r="AE156" s="337">
        <f>I156+Sheet1!B150</f>
        <v>32.766945900000003</v>
      </c>
      <c r="AF156" s="341">
        <f>J156+Sheet1!C150</f>
        <v>32.3437433</v>
      </c>
      <c r="AG156" s="330">
        <v>4.3189738327961047</v>
      </c>
      <c r="AH156" s="331">
        <v>4.1450554234217654</v>
      </c>
      <c r="AI156" s="330">
        <v>3.8551914077978657</v>
      </c>
      <c r="AJ156" s="331">
        <v>3.9276574117038403</v>
      </c>
      <c r="AK156" s="339">
        <v>3.912657574349776</v>
      </c>
      <c r="AL156" s="340">
        <v>4.0322562775195143</v>
      </c>
      <c r="AM156" s="339">
        <v>3.8692580449386837</v>
      </c>
      <c r="AN156" s="331">
        <v>3.9856302148286207</v>
      </c>
      <c r="AO156" s="332">
        <v>3.7827254038918907</v>
      </c>
      <c r="AP156" s="333">
        <v>3.9421506124850358</v>
      </c>
      <c r="AQ156" s="332">
        <v>3.2609701757688714</v>
      </c>
      <c r="AR156" s="340">
        <v>4.166654820211928</v>
      </c>
      <c r="AS156" s="339">
        <v>3.9908567264222969</v>
      </c>
      <c r="AT156" s="340">
        <v>4.216654278058809</v>
      </c>
      <c r="AU156" s="339">
        <v>4.0057565648606674</v>
      </c>
      <c r="AV156" s="340">
        <v>3.9947566841343538</v>
      </c>
      <c r="AW156" s="339">
        <v>4.0981555629617024</v>
      </c>
      <c r="AX156" s="340">
        <v>3.9907567275066032</v>
      </c>
      <c r="AY156" s="339">
        <v>3.9376573032732161</v>
      </c>
      <c r="AZ156" s="340">
        <v>3.7976588213019506</v>
      </c>
      <c r="BA156" s="332">
        <v>3.5508341913927715</v>
      </c>
      <c r="BB156" s="333">
        <v>5.1160998757618286</v>
      </c>
      <c r="BC156" s="15"/>
      <c r="BD156" s="151"/>
      <c r="BE156" s="151"/>
      <c r="BF156" s="151"/>
      <c r="BG156" s="151"/>
      <c r="BH156" s="151"/>
      <c r="BI156" s="151"/>
      <c r="BJ156" s="266">
        <f t="shared" si="183"/>
        <v>3.8542438478421492</v>
      </c>
      <c r="BK156" s="266">
        <f t="shared" si="184"/>
        <v>4.01627780311519</v>
      </c>
      <c r="BL156" s="266">
        <f t="shared" si="185"/>
        <v>4.0003249928000653</v>
      </c>
      <c r="BM156" s="266">
        <f t="shared" si="186"/>
        <v>4.168500007108114</v>
      </c>
      <c r="BN156" s="266">
        <f t="shared" si="187"/>
        <v>4.0098366627163795</v>
      </c>
      <c r="BO156" s="266"/>
      <c r="BP156" s="266">
        <f t="shared" si="188"/>
        <v>3.9861837399410325</v>
      </c>
      <c r="BQ156" s="292">
        <f t="shared" si="189"/>
        <v>3.8542438478421492</v>
      </c>
      <c r="BR156" s="292">
        <f t="shared" si="190"/>
        <v>4.1174483509731692</v>
      </c>
      <c r="BS156" s="292">
        <f t="shared" si="191"/>
        <v>3.9709755503901207</v>
      </c>
      <c r="BT156" s="292">
        <f t="shared" si="192"/>
        <v>3.9080274665649739</v>
      </c>
      <c r="BU156" s="292">
        <f t="shared" si="193"/>
        <v>3.922905622097173</v>
      </c>
      <c r="BV156" s="292">
        <f t="shared" si="194"/>
        <v>3.9729574117038404</v>
      </c>
      <c r="BW156" s="169"/>
      <c r="BX156" s="148">
        <v>41.065547308888888</v>
      </c>
      <c r="BY156" s="165">
        <v>46.123476848888892</v>
      </c>
      <c r="BZ156" s="165">
        <v>30.307335913333329</v>
      </c>
      <c r="CA156" s="165">
        <v>39.909584222222222</v>
      </c>
      <c r="CB156" s="165">
        <v>44.050711971111113</v>
      </c>
      <c r="CC156" s="165">
        <v>38.485047820000005</v>
      </c>
      <c r="CD156" s="165">
        <v>32.588260357777777</v>
      </c>
      <c r="CE156" s="165">
        <v>46.314908188888893</v>
      </c>
      <c r="CF156" s="165">
        <v>44.545699071111116</v>
      </c>
      <c r="CG156" s="200"/>
      <c r="CH156" s="295"/>
      <c r="CI156" s="295"/>
      <c r="CJ156" s="295"/>
      <c r="CK156" s="295"/>
      <c r="CL156" s="295"/>
      <c r="CM156" s="295"/>
      <c r="CN156" s="177"/>
      <c r="CO156" s="171">
        <f t="shared" si="196"/>
        <v>2031</v>
      </c>
      <c r="CP156" s="173">
        <f t="shared" si="195"/>
        <v>47939</v>
      </c>
      <c r="CQ156" s="272">
        <f t="shared" si="179"/>
        <v>3.9685774329589938</v>
      </c>
      <c r="CR156" s="272">
        <f t="shared" si="180"/>
        <v>3.9080274665649739</v>
      </c>
      <c r="CS156" s="272">
        <f t="shared" si="177"/>
        <v>3.9811144533608194</v>
      </c>
      <c r="CT156" s="272">
        <f t="shared" si="177"/>
        <v>3.9329259357780826</v>
      </c>
      <c r="CU156" s="272">
        <f t="shared" si="177"/>
        <v>3.9811144533608194</v>
      </c>
      <c r="CV156" s="272">
        <f t="shared" si="181"/>
        <v>3.9913525017767779</v>
      </c>
      <c r="CW156" s="272">
        <f t="shared" si="182"/>
        <v>3.9629154798150266</v>
      </c>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39"/>
      <c r="EV156" s="139"/>
      <c r="EW156" s="139"/>
      <c r="EX156" s="139"/>
      <c r="EY156" s="139"/>
      <c r="EZ156" s="139"/>
      <c r="FA156" s="139"/>
      <c r="FB156" s="162"/>
      <c r="FC156" s="162"/>
      <c r="FD156" s="162"/>
      <c r="FE156" s="162"/>
      <c r="FF156" s="162"/>
      <c r="FG156" s="162"/>
      <c r="FH156" s="162"/>
      <c r="FI156" s="139"/>
      <c r="FJ156" s="139"/>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39"/>
      <c r="GH156" s="139"/>
      <c r="GI156" s="162"/>
      <c r="GJ156" s="162"/>
      <c r="GK156" s="162"/>
      <c r="GL156" s="162"/>
      <c r="GM156" s="162"/>
    </row>
    <row r="157" spans="1:195" s="138" customFormat="1" x14ac:dyDescent="0.2">
      <c r="A157" s="162"/>
      <c r="B157" s="193">
        <f t="shared" si="178"/>
        <v>47969</v>
      </c>
      <c r="C157" s="193">
        <f t="shared" si="175"/>
        <v>47999</v>
      </c>
      <c r="D157" s="191">
        <f t="shared" si="176"/>
        <v>47969</v>
      </c>
      <c r="E157" s="325">
        <v>32.633102399999999</v>
      </c>
      <c r="F157" s="329">
        <v>32.361335799999999</v>
      </c>
      <c r="G157" s="327">
        <v>39.475097699999999</v>
      </c>
      <c r="H157" s="328">
        <v>51.207256299999997</v>
      </c>
      <c r="I157" s="325">
        <v>21.455768599999999</v>
      </c>
      <c r="J157" s="329">
        <v>19.3818722</v>
      </c>
      <c r="K157" s="327">
        <v>30.9371376</v>
      </c>
      <c r="L157" s="328">
        <v>41.817924499999997</v>
      </c>
      <c r="M157" s="325">
        <v>32.137729999999998</v>
      </c>
      <c r="N157" s="329">
        <v>43.776947</v>
      </c>
      <c r="O157" s="337">
        <f>G157+Sheet1!D151</f>
        <v>37.475097699999999</v>
      </c>
      <c r="P157" s="338">
        <f>H157+Sheet1!E151</f>
        <v>49.707256299999997</v>
      </c>
      <c r="Q157" s="325">
        <v>47.556797000000003</v>
      </c>
      <c r="R157" s="329">
        <v>60.213209999999997</v>
      </c>
      <c r="S157" s="4">
        <v>21.295120000000001</v>
      </c>
      <c r="T157" s="5">
        <v>32.772869999999998</v>
      </c>
      <c r="U157" s="2">
        <v>22.045120000000001</v>
      </c>
      <c r="V157" s="3">
        <v>35.772869999999998</v>
      </c>
      <c r="W157" s="4">
        <v>10.61398</v>
      </c>
      <c r="X157" s="5">
        <v>10.90207</v>
      </c>
      <c r="Y157" s="2">
        <v>22.795120000000001</v>
      </c>
      <c r="Z157" s="3">
        <v>37.022869999999998</v>
      </c>
      <c r="AA157" s="327">
        <v>47.086727099999997</v>
      </c>
      <c r="AB157" s="328">
        <v>59.620426199999997</v>
      </c>
      <c r="AC157" s="2">
        <v>22.795120000000001</v>
      </c>
      <c r="AD157" s="73">
        <v>35.772869999999998</v>
      </c>
      <c r="AE157" s="337">
        <f>I157+Sheet1!B151</f>
        <v>25.6526186</v>
      </c>
      <c r="AF157" s="341">
        <f>J157+Sheet1!C151</f>
        <v>25.961972199999998</v>
      </c>
      <c r="AG157" s="330">
        <v>4.3479602343584949</v>
      </c>
      <c r="AH157" s="331">
        <v>4.1740418249841555</v>
      </c>
      <c r="AI157" s="330">
        <v>3.8551914077978657</v>
      </c>
      <c r="AJ157" s="331">
        <v>3.9131642109226457</v>
      </c>
      <c r="AK157" s="339">
        <v>3.8981643481086219</v>
      </c>
      <c r="AL157" s="340">
        <v>4.0173632579374017</v>
      </c>
      <c r="AM157" s="339">
        <v>3.7256659257473426</v>
      </c>
      <c r="AN157" s="331">
        <v>3.971137014047426</v>
      </c>
      <c r="AO157" s="332">
        <v>3.7102593999859157</v>
      </c>
      <c r="AP157" s="333">
        <v>3.5073545890491857</v>
      </c>
      <c r="AQ157" s="332">
        <v>3.2319837742064812</v>
      </c>
      <c r="AR157" s="340">
        <v>4.1511620342384976</v>
      </c>
      <c r="AS157" s="339">
        <v>3.9759636365706941</v>
      </c>
      <c r="AT157" s="340">
        <v>4.2011615769519119</v>
      </c>
      <c r="AU157" s="339">
        <v>3.9912634966409986</v>
      </c>
      <c r="AV157" s="340">
        <v>3.9799635999877667</v>
      </c>
      <c r="AW157" s="339">
        <v>3.659366532109356</v>
      </c>
      <c r="AX157" s="340">
        <v>3.9757636383998403</v>
      </c>
      <c r="AY157" s="339">
        <v>3.9231641194653286</v>
      </c>
      <c r="AZ157" s="340">
        <v>3.7252659294056354</v>
      </c>
      <c r="BA157" s="332">
        <v>3.5508341913927715</v>
      </c>
      <c r="BB157" s="333">
        <v>5.1450862773242187</v>
      </c>
      <c r="BC157" s="15"/>
      <c r="BD157" s="151"/>
      <c r="BE157" s="151"/>
      <c r="BF157" s="151"/>
      <c r="BG157" s="151"/>
      <c r="BH157" s="151"/>
      <c r="BI157" s="151"/>
      <c r="BJ157" s="266">
        <f t="shared" si="183"/>
        <v>3.780592049990767</v>
      </c>
      <c r="BK157" s="266">
        <f t="shared" si="184"/>
        <v>3.5743670160068968</v>
      </c>
      <c r="BL157" s="266">
        <f t="shared" si="185"/>
        <v>3.9238818044782251</v>
      </c>
      <c r="BM157" s="266">
        <f t="shared" si="186"/>
        <v>3.7098408771770717</v>
      </c>
      <c r="BN157" s="266">
        <f t="shared" si="187"/>
        <v>3.7471704369132404</v>
      </c>
      <c r="BO157" s="266"/>
      <c r="BP157" s="266">
        <f t="shared" si="188"/>
        <v>3.9714892242954942</v>
      </c>
      <c r="BQ157" s="292">
        <f t="shared" si="189"/>
        <v>3.780592049990767</v>
      </c>
      <c r="BR157" s="292">
        <f t="shared" si="190"/>
        <v>4.1025161728241759</v>
      </c>
      <c r="BS157" s="292">
        <f t="shared" si="191"/>
        <v>3.9562810089309766</v>
      </c>
      <c r="BT157" s="292">
        <f t="shared" si="192"/>
        <v>3.7639020834561303</v>
      </c>
      <c r="BU157" s="292">
        <f t="shared" si="193"/>
        <v>3.9083829547786975</v>
      </c>
      <c r="BV157" s="292">
        <f t="shared" si="194"/>
        <v>3.9584642109226458</v>
      </c>
      <c r="BW157" s="169"/>
      <c r="BX157" s="148">
        <v>32.51329131827957</v>
      </c>
      <c r="BY157" s="165">
        <v>44.647339663440853</v>
      </c>
      <c r="BZ157" s="165">
        <v>20.541470187096774</v>
      </c>
      <c r="CA157" s="165">
        <v>37.268997709677421</v>
      </c>
      <c r="CB157" s="165">
        <v>53.136505956989247</v>
      </c>
      <c r="CC157" s="165">
        <v>35.734043652688165</v>
      </c>
      <c r="CD157" s="165">
        <v>25.789000294623659</v>
      </c>
      <c r="CE157" s="165">
        <v>52.612336380645161</v>
      </c>
      <c r="CF157" s="165">
        <v>42.86776977096774</v>
      </c>
      <c r="CG157" s="200"/>
      <c r="CH157" s="295"/>
      <c r="CI157" s="295"/>
      <c r="CJ157" s="295"/>
      <c r="CK157" s="295"/>
      <c r="CL157" s="295"/>
      <c r="CM157" s="295"/>
      <c r="CN157" s="177"/>
      <c r="CO157" s="171">
        <f t="shared" si="196"/>
        <v>2031</v>
      </c>
      <c r="CP157" s="173">
        <f t="shared" si="195"/>
        <v>47969</v>
      </c>
      <c r="CQ157" s="272">
        <f t="shared" si="179"/>
        <v>3.9685774329589938</v>
      </c>
      <c r="CR157" s="272">
        <f t="shared" si="180"/>
        <v>3.7639020834561303</v>
      </c>
      <c r="CS157" s="272">
        <f t="shared" si="177"/>
        <v>3.9664199119016752</v>
      </c>
      <c r="CT157" s="272">
        <f t="shared" si="177"/>
        <v>3.9184032684596071</v>
      </c>
      <c r="CU157" s="272">
        <f t="shared" si="177"/>
        <v>3.9664199119016752</v>
      </c>
      <c r="CV157" s="272">
        <f t="shared" si="181"/>
        <v>3.8446143158798054</v>
      </c>
      <c r="CW157" s="272">
        <f t="shared" si="182"/>
        <v>3.9483582271219824</v>
      </c>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39"/>
      <c r="EV157" s="139"/>
      <c r="EW157" s="139"/>
      <c r="EX157" s="139"/>
      <c r="EY157" s="139"/>
      <c r="EZ157" s="139"/>
      <c r="FA157" s="139"/>
      <c r="FB157" s="162"/>
      <c r="FC157" s="162"/>
      <c r="FD157" s="162"/>
      <c r="FE157" s="162"/>
      <c r="FF157" s="162"/>
      <c r="FG157" s="162"/>
      <c r="FH157" s="162"/>
      <c r="FI157" s="139"/>
      <c r="FJ157" s="139"/>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39"/>
      <c r="GH157" s="139"/>
      <c r="GI157" s="162"/>
      <c r="GJ157" s="162"/>
      <c r="GK157" s="162"/>
      <c r="GL157" s="162"/>
      <c r="GM157" s="162"/>
    </row>
    <row r="158" spans="1:195" s="138" customFormat="1" x14ac:dyDescent="0.2">
      <c r="A158" s="162"/>
      <c r="B158" s="193">
        <f t="shared" si="178"/>
        <v>48000</v>
      </c>
      <c r="C158" s="193">
        <f t="shared" si="175"/>
        <v>48029</v>
      </c>
      <c r="D158" s="191">
        <f t="shared" si="176"/>
        <v>48000</v>
      </c>
      <c r="E158" s="325">
        <v>59.834934199999999</v>
      </c>
      <c r="F158" s="329">
        <v>49.489196800000002</v>
      </c>
      <c r="G158" s="327">
        <v>67.386570000000006</v>
      </c>
      <c r="H158" s="328">
        <v>71.35575</v>
      </c>
      <c r="I158" s="325">
        <v>47.975450000000002</v>
      </c>
      <c r="J158" s="329">
        <v>36.071890000000003</v>
      </c>
      <c r="K158" s="327">
        <v>58.118429999999996</v>
      </c>
      <c r="L158" s="328">
        <v>61.9148</v>
      </c>
      <c r="M158" s="325">
        <v>59.835070000000002</v>
      </c>
      <c r="N158" s="329">
        <v>63.845623000000003</v>
      </c>
      <c r="O158" s="337">
        <f>G158+Sheet1!D152</f>
        <v>66.386570000000006</v>
      </c>
      <c r="P158" s="338">
        <f>H158+Sheet1!E152</f>
        <v>68.85575</v>
      </c>
      <c r="Q158" s="325">
        <v>81.267349999999993</v>
      </c>
      <c r="R158" s="329">
        <v>75.020189999999999</v>
      </c>
      <c r="S158" s="4">
        <v>37.86909</v>
      </c>
      <c r="T158" s="5">
        <v>46.052329999999998</v>
      </c>
      <c r="U158" s="2">
        <v>38.86909</v>
      </c>
      <c r="V158" s="3">
        <v>43.052329999999998</v>
      </c>
      <c r="W158" s="4">
        <v>23.14838</v>
      </c>
      <c r="X158" s="5">
        <v>17.601019999999998</v>
      </c>
      <c r="Y158" s="2">
        <v>40.86909</v>
      </c>
      <c r="Z158" s="3">
        <v>45.052329999999998</v>
      </c>
      <c r="AA158" s="327">
        <v>79.563034099999996</v>
      </c>
      <c r="AB158" s="328">
        <v>74.813770000000005</v>
      </c>
      <c r="AC158" s="2">
        <v>37.36909</v>
      </c>
      <c r="AD158" s="73">
        <v>42.552329999999998</v>
      </c>
      <c r="AE158" s="337">
        <f>I158+Sheet1!B152</f>
        <v>53.114150000000002</v>
      </c>
      <c r="AF158" s="341">
        <f>J158+Sheet1!C152</f>
        <v>43.740040000000008</v>
      </c>
      <c r="AG158" s="330">
        <v>4.3769466359208851</v>
      </c>
      <c r="AH158" s="331">
        <v>4.2465078288901301</v>
      </c>
      <c r="AI158" s="330">
        <v>3.9131642109226457</v>
      </c>
      <c r="AJ158" s="331">
        <v>3.9566438132662305</v>
      </c>
      <c r="AK158" s="339">
        <v>3.9416436471642764</v>
      </c>
      <c r="AL158" s="340">
        <v>4.0614449737652194</v>
      </c>
      <c r="AM158" s="339">
        <v>3.8341424567669344</v>
      </c>
      <c r="AN158" s="331">
        <v>3.9856302148286207</v>
      </c>
      <c r="AO158" s="332">
        <v>3.7102593999859157</v>
      </c>
      <c r="AP158" s="333">
        <v>3.681272998423526</v>
      </c>
      <c r="AQ158" s="332">
        <v>3.4203953843620161</v>
      </c>
      <c r="AR158" s="340">
        <v>4.1959464631460799</v>
      </c>
      <c r="AS158" s="339">
        <v>4.0200445153238249</v>
      </c>
      <c r="AT158" s="340">
        <v>4.2459470168192608</v>
      </c>
      <c r="AU158" s="339">
        <v>4.0356446880698575</v>
      </c>
      <c r="AV158" s="340">
        <v>4.0238445574029864</v>
      </c>
      <c r="AW158" s="339">
        <v>3.8363424811285549</v>
      </c>
      <c r="AX158" s="340">
        <v>4.0198445131091329</v>
      </c>
      <c r="AY158" s="339">
        <v>3.9666439240008668</v>
      </c>
      <c r="AZ158" s="340">
        <v>3.7253412519740912</v>
      </c>
      <c r="BA158" s="332">
        <v>3.6088069945175514</v>
      </c>
      <c r="BB158" s="333">
        <v>5.1305930765430245</v>
      </c>
      <c r="BC158" s="15"/>
      <c r="BD158" s="151"/>
      <c r="BE158" s="151"/>
      <c r="BF158" s="151"/>
      <c r="BG158" s="151"/>
      <c r="BH158" s="151"/>
      <c r="BI158" s="151"/>
      <c r="BJ158" s="266">
        <f t="shared" si="183"/>
        <v>3.780592049990767</v>
      </c>
      <c r="BK158" s="266">
        <f t="shared" si="184"/>
        <v>3.7511313308502143</v>
      </c>
      <c r="BL158" s="266">
        <f t="shared" si="185"/>
        <v>3.9238818044782251</v>
      </c>
      <c r="BM158" s="266">
        <f t="shared" si="186"/>
        <v>3.8933045291494888</v>
      </c>
      <c r="BN158" s="266">
        <f t="shared" si="187"/>
        <v>3.8372274286171741</v>
      </c>
      <c r="BO158" s="266"/>
      <c r="BP158" s="266">
        <f t="shared" si="188"/>
        <v>4.0155727712321108</v>
      </c>
      <c r="BQ158" s="292">
        <f t="shared" si="189"/>
        <v>3.780592049990767</v>
      </c>
      <c r="BR158" s="292">
        <f t="shared" si="190"/>
        <v>4.1174483509731692</v>
      </c>
      <c r="BS158" s="292">
        <f t="shared" si="191"/>
        <v>4.0003642483669033</v>
      </c>
      <c r="BT158" s="292">
        <f t="shared" si="192"/>
        <v>3.8727814681992716</v>
      </c>
      <c r="BU158" s="292">
        <f t="shared" si="193"/>
        <v>3.9519505762950708</v>
      </c>
      <c r="BV158" s="292">
        <f t="shared" si="194"/>
        <v>4.0019438132662302</v>
      </c>
      <c r="BW158" s="169"/>
      <c r="BX158" s="148">
        <v>55.236828688888892</v>
      </c>
      <c r="BY158" s="165">
        <v>69.150649999999999</v>
      </c>
      <c r="BZ158" s="165">
        <v>42.684978888888892</v>
      </c>
      <c r="CA158" s="165">
        <v>61.617538000000003</v>
      </c>
      <c r="CB158" s="165">
        <v>78.490834444444431</v>
      </c>
      <c r="CC158" s="165">
        <v>59.805705555555555</v>
      </c>
      <c r="CD158" s="165">
        <v>48.947878888888894</v>
      </c>
      <c r="CE158" s="165">
        <v>77.452250055555552</v>
      </c>
      <c r="CF158" s="165">
        <v>67.483983333333327</v>
      </c>
      <c r="CG158" s="200"/>
      <c r="CH158" s="295"/>
      <c r="CI158" s="295"/>
      <c r="CJ158" s="295"/>
      <c r="CK158" s="295"/>
      <c r="CL158" s="295"/>
      <c r="CM158" s="295"/>
      <c r="CN158" s="177"/>
      <c r="CO158" s="171">
        <f t="shared" si="196"/>
        <v>2031</v>
      </c>
      <c r="CP158" s="173">
        <f t="shared" si="195"/>
        <v>48000</v>
      </c>
      <c r="CQ158" s="272">
        <f t="shared" si="179"/>
        <v>4.0279575447328133</v>
      </c>
      <c r="CR158" s="272">
        <f t="shared" si="180"/>
        <v>3.8727814681992716</v>
      </c>
      <c r="CS158" s="272">
        <f t="shared" si="177"/>
        <v>4.0105031513376019</v>
      </c>
      <c r="CT158" s="272">
        <f t="shared" si="177"/>
        <v>3.9619708899759809</v>
      </c>
      <c r="CU158" s="272">
        <f t="shared" si="177"/>
        <v>4.0105031513376019</v>
      </c>
      <c r="CV158" s="272">
        <f t="shared" si="181"/>
        <v>3.9554675400250718</v>
      </c>
      <c r="CW158" s="272">
        <f t="shared" si="182"/>
        <v>3.9920299852011154</v>
      </c>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39"/>
      <c r="EV158" s="139"/>
      <c r="EW158" s="139"/>
      <c r="EX158" s="139"/>
      <c r="EY158" s="139"/>
      <c r="EZ158" s="139"/>
      <c r="FA158" s="139"/>
      <c r="FB158" s="162"/>
      <c r="FC158" s="162"/>
      <c r="FD158" s="162"/>
      <c r="FE158" s="162"/>
      <c r="FF158" s="162"/>
      <c r="FG158" s="162"/>
      <c r="FH158" s="162"/>
      <c r="FI158" s="139"/>
      <c r="FJ158" s="139"/>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39"/>
      <c r="GH158" s="139"/>
      <c r="GI158" s="162"/>
      <c r="GJ158" s="162"/>
      <c r="GK158" s="162"/>
      <c r="GL158" s="162"/>
      <c r="GM158" s="162"/>
    </row>
    <row r="159" spans="1:195" s="138" customFormat="1" x14ac:dyDescent="0.2">
      <c r="A159" s="162"/>
      <c r="B159" s="193">
        <f t="shared" si="178"/>
        <v>48030</v>
      </c>
      <c r="C159" s="193">
        <f t="shared" si="175"/>
        <v>48060</v>
      </c>
      <c r="D159" s="191">
        <f t="shared" si="176"/>
        <v>48030</v>
      </c>
      <c r="E159" s="325">
        <v>128.18743900000001</v>
      </c>
      <c r="F159" s="329">
        <v>65.375823999999994</v>
      </c>
      <c r="G159" s="327">
        <v>135.75031999999999</v>
      </c>
      <c r="H159" s="328">
        <v>86.170845</v>
      </c>
      <c r="I159" s="325">
        <v>115.127876</v>
      </c>
      <c r="J159" s="329">
        <v>51.248142199999997</v>
      </c>
      <c r="K159" s="327">
        <v>122.436638</v>
      </c>
      <c r="L159" s="328">
        <v>76.2475357</v>
      </c>
      <c r="M159" s="325">
        <v>128.05159</v>
      </c>
      <c r="N159" s="329">
        <v>78.565709999999996</v>
      </c>
      <c r="O159" s="337">
        <f>G159+Sheet1!D153</f>
        <v>140.25031999999999</v>
      </c>
      <c r="P159" s="338">
        <f>H159+Sheet1!E153</f>
        <v>87.170845</v>
      </c>
      <c r="Q159" s="325">
        <v>148.428619</v>
      </c>
      <c r="R159" s="329">
        <v>88.315179999999998</v>
      </c>
      <c r="S159" s="4">
        <v>158.0317</v>
      </c>
      <c r="T159" s="5">
        <v>60.53304</v>
      </c>
      <c r="U159" s="2">
        <v>160.5317</v>
      </c>
      <c r="V159" s="3">
        <v>60.53304</v>
      </c>
      <c r="W159" s="4">
        <v>121.8158</v>
      </c>
      <c r="X159" s="5">
        <v>30.276070000000001</v>
      </c>
      <c r="Y159" s="2">
        <v>159.0317</v>
      </c>
      <c r="Z159" s="3">
        <v>60.53304</v>
      </c>
      <c r="AA159" s="327">
        <v>146.83338900000001</v>
      </c>
      <c r="AB159" s="328">
        <v>88.694540000000003</v>
      </c>
      <c r="AC159" s="2">
        <v>157.0317</v>
      </c>
      <c r="AD159" s="73">
        <v>59.03304</v>
      </c>
      <c r="AE159" s="337">
        <f>I159+Sheet1!B153</f>
        <v>119.14677599999999</v>
      </c>
      <c r="AF159" s="341">
        <f>J159+Sheet1!C153</f>
        <v>58.747992199999999</v>
      </c>
      <c r="AG159" s="330">
        <v>4.5798514468576155</v>
      </c>
      <c r="AH159" s="331">
        <v>4.4639058406080547</v>
      </c>
      <c r="AI159" s="330">
        <v>4.1015758210781801</v>
      </c>
      <c r="AJ159" s="331">
        <v>4.1450554234217654</v>
      </c>
      <c r="AK159" s="339">
        <v>4.1300555847323901</v>
      </c>
      <c r="AL159" s="340">
        <v>4.2531542609098567</v>
      </c>
      <c r="AM159" s="339">
        <v>3.942557601115209</v>
      </c>
      <c r="AN159" s="331">
        <v>4.0146166163910104</v>
      </c>
      <c r="AO159" s="332">
        <v>3.7537390023295005</v>
      </c>
      <c r="AP159" s="333">
        <v>3.7102593999859157</v>
      </c>
      <c r="AQ159" s="332">
        <v>3.4348885851432112</v>
      </c>
      <c r="AR159" s="340">
        <v>4.3914527736258906</v>
      </c>
      <c r="AS159" s="339">
        <v>4.2115547082779923</v>
      </c>
      <c r="AT159" s="340">
        <v>4.4414522359238058</v>
      </c>
      <c r="AU159" s="339">
        <v>4.2287545233084751</v>
      </c>
      <c r="AV159" s="340">
        <v>4.2143546781666759</v>
      </c>
      <c r="AW159" s="339">
        <v>3.8834582366790729</v>
      </c>
      <c r="AX159" s="340">
        <v>4.2113547104288012</v>
      </c>
      <c r="AY159" s="339">
        <v>4.1550553158813477</v>
      </c>
      <c r="AZ159" s="340">
        <v>3.7686594712430597</v>
      </c>
      <c r="BA159" s="332">
        <v>3.5943137937363558</v>
      </c>
      <c r="BB159" s="333">
        <v>5.1595794781054138</v>
      </c>
      <c r="BC159" s="15"/>
      <c r="BD159" s="151"/>
      <c r="BE159" s="151"/>
      <c r="BF159" s="151"/>
      <c r="BG159" s="151"/>
      <c r="BH159" s="151"/>
      <c r="BI159" s="151"/>
      <c r="BJ159" s="266">
        <f t="shared" si="183"/>
        <v>3.8247831287015961</v>
      </c>
      <c r="BK159" s="266">
        <f t="shared" si="184"/>
        <v>3.780592049990767</v>
      </c>
      <c r="BL159" s="266">
        <f t="shared" si="185"/>
        <v>3.9697477174713289</v>
      </c>
      <c r="BM159" s="266">
        <f t="shared" si="186"/>
        <v>3.9238818044782251</v>
      </c>
      <c r="BN159" s="266">
        <f t="shared" si="187"/>
        <v>3.8747511751604788</v>
      </c>
      <c r="BO159" s="266"/>
      <c r="BP159" s="266">
        <f t="shared" si="188"/>
        <v>4.206601474624116</v>
      </c>
      <c r="BQ159" s="292">
        <f t="shared" si="189"/>
        <v>3.8247831287015961</v>
      </c>
      <c r="BR159" s="292">
        <f t="shared" si="190"/>
        <v>4.1473127072711558</v>
      </c>
      <c r="BS159" s="292">
        <f t="shared" si="191"/>
        <v>4.1913932837193455</v>
      </c>
      <c r="BT159" s="292">
        <f t="shared" si="192"/>
        <v>3.9815992382969077</v>
      </c>
      <c r="BU159" s="292">
        <f t="shared" si="193"/>
        <v>4.1407452478611173</v>
      </c>
      <c r="BV159" s="292">
        <f t="shared" si="194"/>
        <v>4.1903554234217655</v>
      </c>
      <c r="BW159" s="169"/>
      <c r="BX159" s="148">
        <v>100.49629690322581</v>
      </c>
      <c r="BY159" s="165">
        <v>113.89270198924731</v>
      </c>
      <c r="BZ159" s="165">
        <v>86.965842819354847</v>
      </c>
      <c r="CA159" s="165">
        <v>106.23523430107528</v>
      </c>
      <c r="CB159" s="165">
        <v>121.92699535483871</v>
      </c>
      <c r="CC159" s="165">
        <v>102.07370042688171</v>
      </c>
      <c r="CD159" s="165">
        <v>92.519355184946235</v>
      </c>
      <c r="CE159" s="165">
        <v>121.20228352688174</v>
      </c>
      <c r="CF159" s="165">
        <v>116.84969123655914</v>
      </c>
      <c r="CG159" s="200"/>
      <c r="CH159" s="295"/>
      <c r="CI159" s="295"/>
      <c r="CJ159" s="295"/>
      <c r="CK159" s="295"/>
      <c r="CL159" s="295"/>
      <c r="CM159" s="295"/>
      <c r="CN159" s="177"/>
      <c r="CO159" s="171">
        <f t="shared" si="196"/>
        <v>2031</v>
      </c>
      <c r="CP159" s="173">
        <f t="shared" si="195"/>
        <v>48030</v>
      </c>
      <c r="CQ159" s="272">
        <f t="shared" si="179"/>
        <v>4.2209429079977259</v>
      </c>
      <c r="CR159" s="272">
        <f t="shared" si="180"/>
        <v>3.9815992382969077</v>
      </c>
      <c r="CS159" s="272">
        <f t="shared" si="177"/>
        <v>4.2015321866900432</v>
      </c>
      <c r="CT159" s="272">
        <f t="shared" si="177"/>
        <v>4.150765561542026</v>
      </c>
      <c r="CU159" s="272">
        <f t="shared" si="177"/>
        <v>4.2015321866900432</v>
      </c>
      <c r="CV159" s="272">
        <f t="shared" si="181"/>
        <v>4.0662580325327111</v>
      </c>
      <c r="CW159" s="272">
        <f t="shared" si="182"/>
        <v>4.1812742702106922</v>
      </c>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39"/>
      <c r="EV159" s="139"/>
      <c r="EW159" s="139"/>
      <c r="EX159" s="139"/>
      <c r="EY159" s="139"/>
      <c r="EZ159" s="139"/>
      <c r="FA159" s="139"/>
      <c r="FB159" s="162"/>
      <c r="FC159" s="162"/>
      <c r="FD159" s="162"/>
      <c r="FE159" s="162"/>
      <c r="FF159" s="162"/>
      <c r="FG159" s="162"/>
      <c r="FH159" s="162"/>
      <c r="FI159" s="139"/>
      <c r="FJ159" s="139"/>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39"/>
      <c r="GH159" s="139"/>
      <c r="GI159" s="162"/>
      <c r="GJ159" s="162"/>
      <c r="GK159" s="162"/>
      <c r="GL159" s="162"/>
      <c r="GM159" s="162"/>
    </row>
    <row r="160" spans="1:195" s="138" customFormat="1" x14ac:dyDescent="0.2">
      <c r="A160" s="162"/>
      <c r="B160" s="193">
        <f t="shared" si="178"/>
        <v>48061</v>
      </c>
      <c r="C160" s="193">
        <f t="shared" si="175"/>
        <v>48091</v>
      </c>
      <c r="D160" s="191">
        <f t="shared" si="176"/>
        <v>48061</v>
      </c>
      <c r="E160" s="325">
        <v>151.133453</v>
      </c>
      <c r="F160" s="329">
        <v>78.256904599999999</v>
      </c>
      <c r="G160" s="327">
        <v>151.50528</v>
      </c>
      <c r="H160" s="328">
        <v>95.203130000000002</v>
      </c>
      <c r="I160" s="325">
        <v>138.32513399999999</v>
      </c>
      <c r="J160" s="329">
        <v>64.375619999999998</v>
      </c>
      <c r="K160" s="327">
        <v>140.50865200000001</v>
      </c>
      <c r="L160" s="328">
        <v>84.498500000000007</v>
      </c>
      <c r="M160" s="325">
        <v>146.03166200000001</v>
      </c>
      <c r="N160" s="329">
        <v>87.552840000000003</v>
      </c>
      <c r="O160" s="337">
        <f>G160+Sheet1!D154</f>
        <v>155.50528</v>
      </c>
      <c r="P160" s="338">
        <f>H160+Sheet1!E154</f>
        <v>95.703130000000002</v>
      </c>
      <c r="Q160" s="325">
        <v>155.4897</v>
      </c>
      <c r="R160" s="329">
        <v>96.315200000000004</v>
      </c>
      <c r="S160" s="4">
        <v>170.1952</v>
      </c>
      <c r="T160" s="5">
        <v>72.117379999999997</v>
      </c>
      <c r="U160" s="2">
        <v>172.1952</v>
      </c>
      <c r="V160" s="3">
        <v>72.617379999999997</v>
      </c>
      <c r="W160" s="4">
        <v>150.77080000000001</v>
      </c>
      <c r="X160" s="5">
        <v>44.746540000000003</v>
      </c>
      <c r="Y160" s="2">
        <v>170.1952</v>
      </c>
      <c r="Z160" s="3">
        <v>73.117379999999997</v>
      </c>
      <c r="AA160" s="327">
        <v>155.30105599999999</v>
      </c>
      <c r="AB160" s="328">
        <v>96.567310000000006</v>
      </c>
      <c r="AC160" s="2">
        <v>169.1952</v>
      </c>
      <c r="AD160" s="73">
        <v>71.617379999999997</v>
      </c>
      <c r="AE160" s="337">
        <f>I160+Sheet1!B154</f>
        <v>141.19408399999998</v>
      </c>
      <c r="AF160" s="341">
        <f>J160+Sheet1!C154</f>
        <v>70.998969999999986</v>
      </c>
      <c r="AG160" s="330">
        <v>4.65231745076359</v>
      </c>
      <c r="AH160" s="331">
        <v>4.637824249982395</v>
      </c>
      <c r="AI160" s="330">
        <v>4.2754942304525203</v>
      </c>
      <c r="AJ160" s="331">
        <v>4.2754942304525203</v>
      </c>
      <c r="AK160" s="339">
        <v>4.2604942506941796</v>
      </c>
      <c r="AL160" s="340">
        <v>4.3837940843077439</v>
      </c>
      <c r="AM160" s="339">
        <v>4.0704945070885241</v>
      </c>
      <c r="AN160" s="331">
        <v>4.1015758210781801</v>
      </c>
      <c r="AO160" s="332">
        <v>3.8696846085790604</v>
      </c>
      <c r="AP160" s="333">
        <v>3.7392458015483059</v>
      </c>
      <c r="AQ160" s="332">
        <v>3.4638749867056013</v>
      </c>
      <c r="AR160" s="340">
        <v>4.5222938974097611</v>
      </c>
      <c r="AS160" s="339">
        <v>4.3421941404446107</v>
      </c>
      <c r="AT160" s="340">
        <v>4.5722938299375651</v>
      </c>
      <c r="AU160" s="339">
        <v>4.3595941169642867</v>
      </c>
      <c r="AV160" s="340">
        <v>4.344994136666168</v>
      </c>
      <c r="AW160" s="339">
        <v>3.91439471773672</v>
      </c>
      <c r="AX160" s="340">
        <v>4.3419941407144984</v>
      </c>
      <c r="AY160" s="339">
        <v>4.2854942169580807</v>
      </c>
      <c r="AZ160" s="340">
        <v>3.884694757815204</v>
      </c>
      <c r="BA160" s="332">
        <v>3.5943137937363558</v>
      </c>
      <c r="BB160" s="333">
        <v>5.2465386827925844</v>
      </c>
      <c r="BC160" s="15"/>
      <c r="BD160" s="151"/>
      <c r="BE160" s="151"/>
      <c r="BF160" s="151"/>
      <c r="BG160" s="151"/>
      <c r="BH160" s="151"/>
      <c r="BI160" s="151"/>
      <c r="BJ160" s="266">
        <f t="shared" si="183"/>
        <v>3.9426260052638078</v>
      </c>
      <c r="BK160" s="266">
        <f t="shared" si="184"/>
        <v>3.8100527691313202</v>
      </c>
      <c r="BL160" s="266">
        <f t="shared" si="185"/>
        <v>4.0920568187862738</v>
      </c>
      <c r="BM160" s="266">
        <f t="shared" si="186"/>
        <v>3.9544590798069614</v>
      </c>
      <c r="BN160" s="266">
        <f t="shared" si="187"/>
        <v>3.9497986682470905</v>
      </c>
      <c r="BO160" s="266"/>
      <c r="BP160" s="266">
        <f t="shared" si="188"/>
        <v>4.3388521154339657</v>
      </c>
      <c r="BQ160" s="292">
        <f t="shared" si="189"/>
        <v>3.9426260052638078</v>
      </c>
      <c r="BR160" s="292">
        <f t="shared" si="190"/>
        <v>4.2369057761651154</v>
      </c>
      <c r="BS160" s="292">
        <f t="shared" si="191"/>
        <v>4.3236437815007402</v>
      </c>
      <c r="BT160" s="292">
        <f t="shared" si="192"/>
        <v>4.1100112687830208</v>
      </c>
      <c r="BU160" s="292">
        <f t="shared" si="193"/>
        <v>4.2714488827667685</v>
      </c>
      <c r="BV160" s="292">
        <f t="shared" si="194"/>
        <v>4.3207942304525204</v>
      </c>
      <c r="BW160" s="169"/>
      <c r="BX160" s="148">
        <v>119.0050822</v>
      </c>
      <c r="BY160" s="165">
        <v>126.68390204301076</v>
      </c>
      <c r="BZ160" s="165">
        <v>105.72373535483869</v>
      </c>
      <c r="CA160" s="165">
        <v>120.25067595698924</v>
      </c>
      <c r="CB160" s="165">
        <v>129.40201720430107</v>
      </c>
      <c r="CC160" s="165">
        <v>115.81600434408604</v>
      </c>
      <c r="CD160" s="165">
        <v>110.24785094623653</v>
      </c>
      <c r="CE160" s="165">
        <v>129.40768410752688</v>
      </c>
      <c r="CF160" s="165">
        <v>129.14089129032257</v>
      </c>
      <c r="CG160" s="200"/>
      <c r="CH160" s="295"/>
      <c r="CI160" s="295"/>
      <c r="CJ160" s="295"/>
      <c r="CK160" s="295"/>
      <c r="CL160" s="295"/>
      <c r="CM160" s="295"/>
      <c r="CN160" s="177"/>
      <c r="CO160" s="171">
        <f t="shared" si="196"/>
        <v>2031</v>
      </c>
      <c r="CP160" s="173">
        <f t="shared" si="195"/>
        <v>48061</v>
      </c>
      <c r="CQ160" s="272">
        <f t="shared" si="179"/>
        <v>4.3990832433191844</v>
      </c>
      <c r="CR160" s="272">
        <f t="shared" si="180"/>
        <v>4.1100112687830208</v>
      </c>
      <c r="CS160" s="272">
        <f t="shared" si="177"/>
        <v>4.333782684471438</v>
      </c>
      <c r="CT160" s="272">
        <f t="shared" si="177"/>
        <v>4.2814691964476781</v>
      </c>
      <c r="CU160" s="272">
        <f t="shared" si="177"/>
        <v>4.333782684471438</v>
      </c>
      <c r="CV160" s="272">
        <f t="shared" si="181"/>
        <v>4.1969980034832046</v>
      </c>
      <c r="CW160" s="272">
        <f t="shared" si="182"/>
        <v>4.3122895444480918</v>
      </c>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39"/>
      <c r="EV160" s="139"/>
      <c r="EW160" s="139"/>
      <c r="EX160" s="139"/>
      <c r="EY160" s="139"/>
      <c r="EZ160" s="139"/>
      <c r="FA160" s="139"/>
      <c r="FB160" s="162"/>
      <c r="FC160" s="162"/>
      <c r="FD160" s="162"/>
      <c r="FE160" s="162"/>
      <c r="FF160" s="162"/>
      <c r="FG160" s="162"/>
      <c r="FH160" s="162"/>
      <c r="FI160" s="139"/>
      <c r="FJ160" s="139"/>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39"/>
      <c r="GH160" s="139"/>
      <c r="GI160" s="162"/>
      <c r="GJ160" s="162"/>
      <c r="GK160" s="162"/>
      <c r="GL160" s="162"/>
      <c r="GM160" s="162"/>
    </row>
    <row r="161" spans="1:195" s="138" customFormat="1" x14ac:dyDescent="0.2">
      <c r="A161" s="162"/>
      <c r="B161" s="193">
        <f t="shared" si="178"/>
        <v>48092</v>
      </c>
      <c r="C161" s="193">
        <f t="shared" ref="C161:C224" si="197">EOMONTH(B161,0)</f>
        <v>48121</v>
      </c>
      <c r="D161" s="191">
        <f t="shared" si="176"/>
        <v>48092</v>
      </c>
      <c r="E161" s="325">
        <v>98.834389999999999</v>
      </c>
      <c r="F161" s="329">
        <v>74.142295799999999</v>
      </c>
      <c r="G161" s="327">
        <v>103.593536</v>
      </c>
      <c r="H161" s="328">
        <v>91.919876099999996</v>
      </c>
      <c r="I161" s="325">
        <v>83.006190000000004</v>
      </c>
      <c r="J161" s="329">
        <v>58.902763399999998</v>
      </c>
      <c r="K161" s="327">
        <v>104.80944100000001</v>
      </c>
      <c r="L161" s="328">
        <v>89.375910000000005</v>
      </c>
      <c r="M161" s="325">
        <v>96.462530000000001</v>
      </c>
      <c r="N161" s="329">
        <v>84.307910000000007</v>
      </c>
      <c r="O161" s="337">
        <f>G161+Sheet1!D155</f>
        <v>105.593536</v>
      </c>
      <c r="P161" s="338">
        <f>H161+Sheet1!E155</f>
        <v>89.919876099999996</v>
      </c>
      <c r="Q161" s="325">
        <v>97.336820000000003</v>
      </c>
      <c r="R161" s="329">
        <v>83.449359999999999</v>
      </c>
      <c r="S161" s="4">
        <v>64.708939999999998</v>
      </c>
      <c r="T161" s="5">
        <v>53.523589999999999</v>
      </c>
      <c r="U161" s="2">
        <v>69.708939999999998</v>
      </c>
      <c r="V161" s="3">
        <v>54.523589999999999</v>
      </c>
      <c r="W161" s="4">
        <v>45.60333</v>
      </c>
      <c r="X161" s="5">
        <v>32.755629999999996</v>
      </c>
      <c r="Y161" s="2">
        <v>69.208939999999998</v>
      </c>
      <c r="Z161" s="3">
        <v>56.523589999999999</v>
      </c>
      <c r="AA161" s="327">
        <v>99.313230000000004</v>
      </c>
      <c r="AB161" s="328">
        <v>87.704160000000002</v>
      </c>
      <c r="AC161" s="2">
        <v>67.708939999999998</v>
      </c>
      <c r="AD161" s="73">
        <v>53.023589999999999</v>
      </c>
      <c r="AE161" s="337">
        <f>I161+Sheet1!B155</f>
        <v>86.580640000000002</v>
      </c>
      <c r="AF161" s="341">
        <f>J161+Sheet1!C155</f>
        <v>65.129413400000004</v>
      </c>
      <c r="AG161" s="330">
        <v>4.4639058406080547</v>
      </c>
      <c r="AH161" s="331">
        <v>4.4783990413892498</v>
      </c>
      <c r="AI161" s="330">
        <v>4.1160690218593752</v>
      </c>
      <c r="AJ161" s="331">
        <v>4.1595486242029605</v>
      </c>
      <c r="AK161" s="339">
        <v>4.1445484488542297</v>
      </c>
      <c r="AL161" s="340">
        <v>4.2675498867138195</v>
      </c>
      <c r="AM161" s="339">
        <v>3.9720464323438294</v>
      </c>
      <c r="AN161" s="331">
        <v>4.1160690218593752</v>
      </c>
      <c r="AO161" s="332">
        <v>3.8551914077978657</v>
      </c>
      <c r="AP161" s="333">
        <v>3.5363409906115759</v>
      </c>
      <c r="AQ161" s="332">
        <v>3.2319837742064812</v>
      </c>
      <c r="AR161" s="340">
        <v>4.4055514999221401</v>
      </c>
      <c r="AS161" s="339">
        <v>4.2259494004133407</v>
      </c>
      <c r="AT161" s="340">
        <v>4.4555520844179073</v>
      </c>
      <c r="AU161" s="339">
        <v>4.2430496003108935</v>
      </c>
      <c r="AV161" s="340">
        <v>4.2288494343140952</v>
      </c>
      <c r="AW161" s="339">
        <v>3.7114433859518852</v>
      </c>
      <c r="AX161" s="340">
        <v>4.2257493980753571</v>
      </c>
      <c r="AY161" s="339">
        <v>4.1695487411021146</v>
      </c>
      <c r="AZ161" s="340">
        <v>3.8702452423104448</v>
      </c>
      <c r="BA161" s="332">
        <v>3.5653273921739661</v>
      </c>
      <c r="BB161" s="333">
        <v>5.2610318835737786</v>
      </c>
      <c r="BC161" s="15"/>
      <c r="BD161" s="151"/>
      <c r="BE161" s="151"/>
      <c r="BF161" s="151"/>
      <c r="BG161" s="151"/>
      <c r="BH161" s="151"/>
      <c r="BI161" s="151"/>
      <c r="BJ161" s="266">
        <f t="shared" si="183"/>
        <v>3.9278956456935314</v>
      </c>
      <c r="BK161" s="266">
        <f t="shared" si="184"/>
        <v>3.6038277351474499</v>
      </c>
      <c r="BL161" s="266">
        <f t="shared" si="185"/>
        <v>4.0767681811219054</v>
      </c>
      <c r="BM161" s="266">
        <f t="shared" si="186"/>
        <v>3.740418152505808</v>
      </c>
      <c r="BN161" s="266">
        <f t="shared" si="187"/>
        <v>3.8372274286171733</v>
      </c>
      <c r="BO161" s="266"/>
      <c r="BP161" s="266">
        <f t="shared" si="188"/>
        <v>4.2212959902696552</v>
      </c>
      <c r="BQ161" s="292">
        <f t="shared" si="189"/>
        <v>3.9278956456935314</v>
      </c>
      <c r="BR161" s="292">
        <f t="shared" si="190"/>
        <v>4.2518379543141087</v>
      </c>
      <c r="BS161" s="292">
        <f t="shared" si="191"/>
        <v>4.2060874580292307</v>
      </c>
      <c r="BT161" s="292">
        <f t="shared" si="192"/>
        <v>4.0111975834024181</v>
      </c>
      <c r="BU161" s="292">
        <f t="shared" si="193"/>
        <v>4.1552675523246805</v>
      </c>
      <c r="BV161" s="292">
        <f t="shared" si="194"/>
        <v>4.2048486242029606</v>
      </c>
      <c r="BW161" s="169"/>
      <c r="BX161" s="148">
        <v>87.860125911111112</v>
      </c>
      <c r="BY161" s="165">
        <v>98.405242711111114</v>
      </c>
      <c r="BZ161" s="165">
        <v>72.293555955555561</v>
      </c>
      <c r="CA161" s="165">
        <v>91.060476666666673</v>
      </c>
      <c r="CB161" s="165">
        <v>91.164615555555557</v>
      </c>
      <c r="CC161" s="165">
        <v>97.950093888888901</v>
      </c>
      <c r="CD161" s="165">
        <v>77.046761511111114</v>
      </c>
      <c r="CE161" s="165">
        <v>94.153643333333335</v>
      </c>
      <c r="CF161" s="165">
        <v>98.627464933333329</v>
      </c>
      <c r="CG161" s="200"/>
      <c r="CH161" s="295"/>
      <c r="CI161" s="295"/>
      <c r="CJ161" s="295"/>
      <c r="CK161" s="295"/>
      <c r="CL161" s="295"/>
      <c r="CM161" s="295"/>
      <c r="CN161" s="177"/>
      <c r="CO161" s="171">
        <f t="shared" si="196"/>
        <v>2031</v>
      </c>
      <c r="CP161" s="173">
        <f t="shared" si="195"/>
        <v>48092</v>
      </c>
      <c r="CQ161" s="272">
        <f t="shared" si="179"/>
        <v>4.2357879359411807</v>
      </c>
      <c r="CR161" s="272">
        <f t="shared" si="180"/>
        <v>4.0111975834024181</v>
      </c>
      <c r="CS161" s="272">
        <f t="shared" si="177"/>
        <v>4.2162263609999284</v>
      </c>
      <c r="CT161" s="272">
        <f t="shared" si="177"/>
        <v>4.1652878660055892</v>
      </c>
      <c r="CU161" s="272">
        <f t="shared" si="177"/>
        <v>4.2162263609999284</v>
      </c>
      <c r="CV161" s="272">
        <f t="shared" si="181"/>
        <v>4.0963929565318731</v>
      </c>
      <c r="CW161" s="272">
        <f t="shared" si="182"/>
        <v>4.1958315229037364</v>
      </c>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39"/>
      <c r="EV161" s="139"/>
      <c r="EW161" s="139"/>
      <c r="EX161" s="139"/>
      <c r="EY161" s="139"/>
      <c r="EZ161" s="139"/>
      <c r="FA161" s="139"/>
      <c r="FB161" s="162"/>
      <c r="FC161" s="162"/>
      <c r="FD161" s="162"/>
      <c r="FE161" s="162"/>
      <c r="FF161" s="162"/>
      <c r="FG161" s="162"/>
      <c r="FH161" s="162"/>
      <c r="FI161" s="139"/>
      <c r="FJ161" s="139"/>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39"/>
      <c r="GH161" s="139"/>
      <c r="GI161" s="162"/>
      <c r="GJ161" s="162"/>
      <c r="GK161" s="162"/>
      <c r="GL161" s="162"/>
      <c r="GM161" s="162"/>
    </row>
    <row r="162" spans="1:195" s="138" customFormat="1" x14ac:dyDescent="0.2">
      <c r="A162" s="162"/>
      <c r="B162" s="193">
        <f t="shared" si="178"/>
        <v>48122</v>
      </c>
      <c r="C162" s="193">
        <f t="shared" si="197"/>
        <v>48152</v>
      </c>
      <c r="D162" s="191">
        <f t="shared" ref="D162:D225" si="198">B162</f>
        <v>48122</v>
      </c>
      <c r="E162" s="325">
        <v>104.60071600000001</v>
      </c>
      <c r="F162" s="329">
        <v>82.286339999999996</v>
      </c>
      <c r="G162" s="327">
        <v>95.257059999999996</v>
      </c>
      <c r="H162" s="328">
        <v>91.265780000000007</v>
      </c>
      <c r="I162" s="325">
        <v>90.882360000000006</v>
      </c>
      <c r="J162" s="329">
        <v>67.204440000000005</v>
      </c>
      <c r="K162" s="327">
        <v>100.767967</v>
      </c>
      <c r="L162" s="328">
        <v>92.9329453</v>
      </c>
      <c r="M162" s="325">
        <v>98.953159999999997</v>
      </c>
      <c r="N162" s="329">
        <v>91.216409999999996</v>
      </c>
      <c r="O162" s="337">
        <f>G162+Sheet1!D156</f>
        <v>93.507059999999996</v>
      </c>
      <c r="P162" s="338">
        <f>H162+Sheet1!E156</f>
        <v>89.265780000000007</v>
      </c>
      <c r="Q162" s="325">
        <v>81.751609999999999</v>
      </c>
      <c r="R162" s="329">
        <v>77.791049999999998</v>
      </c>
      <c r="S162" s="4">
        <v>48.419499999999999</v>
      </c>
      <c r="T162" s="5">
        <v>43.501390000000001</v>
      </c>
      <c r="U162" s="2">
        <v>48.919499999999999</v>
      </c>
      <c r="V162" s="3">
        <v>45.251390000000001</v>
      </c>
      <c r="W162" s="4">
        <v>47.656230000000001</v>
      </c>
      <c r="X162" s="5">
        <v>36.173810000000003</v>
      </c>
      <c r="Y162" s="2">
        <v>51.419499999999999</v>
      </c>
      <c r="Z162" s="3">
        <v>47.001390000000001</v>
      </c>
      <c r="AA162" s="327">
        <v>84.476470000000006</v>
      </c>
      <c r="AB162" s="328">
        <v>82.780060000000006</v>
      </c>
      <c r="AC162" s="2">
        <v>50.419499999999999</v>
      </c>
      <c r="AD162" s="73">
        <v>45.001390000000001</v>
      </c>
      <c r="AE162" s="337">
        <f>I162+Sheet1!B156</f>
        <v>96.095259999999996</v>
      </c>
      <c r="AF162" s="341">
        <f>J162+Sheet1!C156</f>
        <v>70.792540000000002</v>
      </c>
      <c r="AG162" s="330">
        <v>4.4494126398268596</v>
      </c>
      <c r="AH162" s="331">
        <v>4.5218786437328351</v>
      </c>
      <c r="AI162" s="330">
        <v>4.1595486242029605</v>
      </c>
      <c r="AJ162" s="331">
        <v>4.2030282265465448</v>
      </c>
      <c r="AK162" s="339">
        <v>4.1880281258094048</v>
      </c>
      <c r="AL162" s="340">
        <v>4.3097289431233978</v>
      </c>
      <c r="AM162" s="339">
        <v>4.0930274878075199</v>
      </c>
      <c r="AN162" s="331">
        <v>4.1595486242029605</v>
      </c>
      <c r="AO162" s="332">
        <v>4.0291098171722055</v>
      </c>
      <c r="AP162" s="333">
        <v>4.1305622226405703</v>
      </c>
      <c r="AQ162" s="332">
        <v>3.2609701757688714</v>
      </c>
      <c r="AR162" s="340">
        <v>4.4463298605029502</v>
      </c>
      <c r="AS162" s="339">
        <v>4.2681286637457303</v>
      </c>
      <c r="AT162" s="340">
        <v>4.4963301962934166</v>
      </c>
      <c r="AU162" s="339">
        <v>4.2846287745565848</v>
      </c>
      <c r="AV162" s="340">
        <v>4.2714286859079014</v>
      </c>
      <c r="AW162" s="339">
        <v>4.3026288954411527</v>
      </c>
      <c r="AX162" s="340">
        <v>4.2680286630741495</v>
      </c>
      <c r="AY162" s="339">
        <v>4.2130282937046379</v>
      </c>
      <c r="AZ162" s="340">
        <v>4.0441271594044448</v>
      </c>
      <c r="BA162" s="332">
        <v>3.681272998423526</v>
      </c>
      <c r="BB162" s="333">
        <v>5.319004686698559</v>
      </c>
      <c r="BC162" s="15"/>
      <c r="BD162" s="151"/>
      <c r="BE162" s="151"/>
      <c r="BF162" s="151"/>
      <c r="BG162" s="151"/>
      <c r="BH162" s="151"/>
      <c r="BI162" s="151"/>
      <c r="BJ162" s="266">
        <f t="shared" si="183"/>
        <v>4.104659960536849</v>
      </c>
      <c r="BK162" s="266">
        <f t="shared" si="184"/>
        <v>4.2077724775287839</v>
      </c>
      <c r="BL162" s="266">
        <f t="shared" si="185"/>
        <v>4.2602318330943225</v>
      </c>
      <c r="BM162" s="266">
        <f t="shared" si="186"/>
        <v>4.3672522967448995</v>
      </c>
      <c r="BN162" s="266">
        <f t="shared" si="187"/>
        <v>4.2349791419762131</v>
      </c>
      <c r="BO162" s="266"/>
      <c r="BP162" s="266">
        <f t="shared" si="188"/>
        <v>4.2653795372062708</v>
      </c>
      <c r="BQ162" s="292">
        <f t="shared" si="189"/>
        <v>4.104659960536849</v>
      </c>
      <c r="BR162" s="292">
        <f t="shared" si="190"/>
        <v>4.2966344887610894</v>
      </c>
      <c r="BS162" s="292">
        <f t="shared" si="191"/>
        <v>4.2501710806138142</v>
      </c>
      <c r="BT162" s="292">
        <f t="shared" si="192"/>
        <v>4.1326279311527854</v>
      </c>
      <c r="BU162" s="292">
        <f t="shared" si="193"/>
        <v>4.1988355525082275</v>
      </c>
      <c r="BV162" s="292">
        <f t="shared" si="194"/>
        <v>4.248328226546545</v>
      </c>
      <c r="BW162" s="169"/>
      <c r="BX162" s="148">
        <v>95.243074451612898</v>
      </c>
      <c r="BY162" s="165">
        <v>93.583297419354835</v>
      </c>
      <c r="BZ162" s="165">
        <v>80.952909677419356</v>
      </c>
      <c r="CA162" s="165">
        <v>95.708716451612915</v>
      </c>
      <c r="CB162" s="165">
        <v>80.090729999999994</v>
      </c>
      <c r="CC162" s="165">
        <v>97.48231273870968</v>
      </c>
      <c r="CD162" s="165">
        <v>85.484441935483858</v>
      </c>
      <c r="CE162" s="165">
        <v>83.765072258064521</v>
      </c>
      <c r="CF162" s="165">
        <v>91.728458709677412</v>
      </c>
      <c r="CG162" s="200"/>
      <c r="CH162" s="295"/>
      <c r="CI162" s="295"/>
      <c r="CJ162" s="295"/>
      <c r="CK162" s="295"/>
      <c r="CL162" s="295"/>
      <c r="CM162" s="295"/>
      <c r="CN162" s="177"/>
      <c r="CO162" s="171">
        <f t="shared" si="196"/>
        <v>2031</v>
      </c>
      <c r="CP162" s="173">
        <f t="shared" si="195"/>
        <v>48122</v>
      </c>
      <c r="CQ162" s="272">
        <f t="shared" si="179"/>
        <v>4.2803230197715463</v>
      </c>
      <c r="CR162" s="272">
        <f t="shared" si="180"/>
        <v>4.1326279311527854</v>
      </c>
      <c r="CS162" s="272">
        <f t="shared" ref="CS162:CU225" si="199">(($AK162+CS$4)*(1/(1-CS$2))+CS$3)</f>
        <v>4.2603099835845128</v>
      </c>
      <c r="CT162" s="272">
        <f t="shared" si="199"/>
        <v>4.2088558661891371</v>
      </c>
      <c r="CU162" s="272">
        <f t="shared" si="199"/>
        <v>4.2603099835845128</v>
      </c>
      <c r="CV162" s="272">
        <f t="shared" si="181"/>
        <v>4.2200246760622955</v>
      </c>
      <c r="CW162" s="272">
        <f t="shared" si="182"/>
        <v>4.239503280982869</v>
      </c>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39"/>
      <c r="EV162" s="139"/>
      <c r="EW162" s="139"/>
      <c r="EX162" s="139"/>
      <c r="EY162" s="139"/>
      <c r="EZ162" s="139"/>
      <c r="FA162" s="139"/>
      <c r="FB162" s="162"/>
      <c r="FC162" s="162"/>
      <c r="FD162" s="162"/>
      <c r="FE162" s="162"/>
      <c r="FF162" s="162"/>
      <c r="FG162" s="162"/>
      <c r="FH162" s="162"/>
      <c r="FI162" s="139"/>
      <c r="FJ162" s="139"/>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39"/>
      <c r="GH162" s="139"/>
      <c r="GI162" s="162"/>
      <c r="GJ162" s="162"/>
      <c r="GK162" s="162"/>
      <c r="GL162" s="162"/>
      <c r="GM162" s="162"/>
    </row>
    <row r="163" spans="1:195" s="138" customFormat="1" x14ac:dyDescent="0.2">
      <c r="A163" s="162"/>
      <c r="B163" s="193">
        <f t="shared" ref="B163:B226" si="200">C162+1</f>
        <v>48153</v>
      </c>
      <c r="C163" s="193">
        <f t="shared" si="197"/>
        <v>48182</v>
      </c>
      <c r="D163" s="191">
        <f t="shared" si="198"/>
        <v>48153</v>
      </c>
      <c r="E163" s="325">
        <v>100.912361</v>
      </c>
      <c r="F163" s="329">
        <v>83.864149999999995</v>
      </c>
      <c r="G163" s="327">
        <v>92.196250000000006</v>
      </c>
      <c r="H163" s="328">
        <v>89.849339999999998</v>
      </c>
      <c r="I163" s="325">
        <v>85.968765300000001</v>
      </c>
      <c r="J163" s="329">
        <v>68.728650000000002</v>
      </c>
      <c r="K163" s="327">
        <v>98.936859999999996</v>
      </c>
      <c r="L163" s="328">
        <v>94.308400000000006</v>
      </c>
      <c r="M163" s="325">
        <v>95.077964800000004</v>
      </c>
      <c r="N163" s="329">
        <v>92.737570000000005</v>
      </c>
      <c r="O163" s="337">
        <f>G163+Sheet1!D157</f>
        <v>90.196250000000006</v>
      </c>
      <c r="P163" s="338">
        <f>H163+Sheet1!E157</f>
        <v>87.849339999999998</v>
      </c>
      <c r="Q163" s="325">
        <v>78.542366000000001</v>
      </c>
      <c r="R163" s="329">
        <v>76.251149999999996</v>
      </c>
      <c r="S163" s="4">
        <v>49.511510000000001</v>
      </c>
      <c r="T163" s="5">
        <v>43.498139999999999</v>
      </c>
      <c r="U163" s="2">
        <v>50.261510000000001</v>
      </c>
      <c r="V163" s="3">
        <v>46.248139999999999</v>
      </c>
      <c r="W163" s="4">
        <v>46.35857</v>
      </c>
      <c r="X163" s="5">
        <v>38.866709999999998</v>
      </c>
      <c r="Y163" s="2">
        <v>50.011510000000001</v>
      </c>
      <c r="Z163" s="3">
        <v>47.998139999999999</v>
      </c>
      <c r="AA163" s="327">
        <v>81.812095600000006</v>
      </c>
      <c r="AB163" s="328">
        <v>81.291619999999995</v>
      </c>
      <c r="AC163" s="2">
        <v>50.011510000000001</v>
      </c>
      <c r="AD163" s="73">
        <v>46.498139999999999</v>
      </c>
      <c r="AE163" s="337">
        <f>I163+Sheet1!B157</f>
        <v>89.710415299999994</v>
      </c>
      <c r="AF163" s="341">
        <f>J163+Sheet1!C157</f>
        <v>71.535599999999988</v>
      </c>
      <c r="AG163" s="330">
        <v>4.5653582460764195</v>
      </c>
      <c r="AH163" s="331">
        <v>4.8117426593567343</v>
      </c>
      <c r="AI163" s="330">
        <v>4.4204262382644695</v>
      </c>
      <c r="AJ163" s="331">
        <v>4.4639058406080547</v>
      </c>
      <c r="AK163" s="339">
        <v>4.4489058209819161</v>
      </c>
      <c r="AL163" s="340">
        <v>4.5775059892433454</v>
      </c>
      <c r="AM163" s="339">
        <v>4.1389054153750484</v>
      </c>
      <c r="AN163" s="331">
        <v>4.5218786437328351</v>
      </c>
      <c r="AO163" s="332">
        <v>4.3769466359208851</v>
      </c>
      <c r="AP163" s="333">
        <v>4.5943446476388097</v>
      </c>
      <c r="AQ163" s="332">
        <v>3.5363409906115759</v>
      </c>
      <c r="AR163" s="340">
        <v>4.7218061780468004</v>
      </c>
      <c r="AS163" s="339">
        <v>4.5355059342901569</v>
      </c>
      <c r="AT163" s="340">
        <v>4.7718062434672639</v>
      </c>
      <c r="AU163" s="339">
        <v>4.5555059604583432</v>
      </c>
      <c r="AV163" s="340">
        <v>4.5368059359910893</v>
      </c>
      <c r="AW163" s="339">
        <v>4.8222063094110892</v>
      </c>
      <c r="AX163" s="340">
        <v>4.535305934028476</v>
      </c>
      <c r="AY163" s="339">
        <v>4.4739058536921483</v>
      </c>
      <c r="AZ163" s="340">
        <v>4.391905746402589</v>
      </c>
      <c r="BA163" s="332">
        <v>3.9856302148286207</v>
      </c>
      <c r="BB163" s="333">
        <v>5.6813347062284336</v>
      </c>
      <c r="BC163" s="15"/>
      <c r="BD163" s="151"/>
      <c r="BE163" s="151"/>
      <c r="BF163" s="151"/>
      <c r="BG163" s="151"/>
      <c r="BH163" s="151"/>
      <c r="BI163" s="151"/>
      <c r="BJ163" s="266">
        <f t="shared" si="183"/>
        <v>4.4581885902234832</v>
      </c>
      <c r="BK163" s="266">
        <f t="shared" si="184"/>
        <v>4.679143983777629</v>
      </c>
      <c r="BL163" s="266">
        <f t="shared" si="185"/>
        <v>4.6271591370391558</v>
      </c>
      <c r="BM163" s="266">
        <f t="shared" si="186"/>
        <v>4.8564887020046763</v>
      </c>
      <c r="BN163" s="266">
        <f t="shared" si="187"/>
        <v>4.6552451032612359</v>
      </c>
      <c r="BO163" s="266"/>
      <c r="BP163" s="266">
        <f t="shared" si="188"/>
        <v>4.5298808188259709</v>
      </c>
      <c r="BQ163" s="292">
        <f t="shared" si="189"/>
        <v>4.4581885902234832</v>
      </c>
      <c r="BR163" s="292">
        <f t="shared" si="190"/>
        <v>4.6699389424859223</v>
      </c>
      <c r="BS163" s="292">
        <f t="shared" si="191"/>
        <v>4.514672444471171</v>
      </c>
      <c r="BT163" s="292">
        <f t="shared" si="192"/>
        <v>4.1786762374536268</v>
      </c>
      <c r="BU163" s="292">
        <f t="shared" si="193"/>
        <v>4.4602431863063563</v>
      </c>
      <c r="BV163" s="292">
        <f t="shared" si="194"/>
        <v>4.5092058406080548</v>
      </c>
      <c r="BW163" s="169"/>
      <c r="BX163" s="148">
        <v>92.943918410540917</v>
      </c>
      <c r="BY163" s="165">
        <v>91.099289292649104</v>
      </c>
      <c r="BZ163" s="165">
        <v>77.910625416366159</v>
      </c>
      <c r="CA163" s="165">
        <v>93.984049338696252</v>
      </c>
      <c r="CB163" s="165">
        <v>77.47143702357836</v>
      </c>
      <c r="CC163" s="165">
        <v>96.773488266296809</v>
      </c>
      <c r="CD163" s="165">
        <v>81.215390672954214</v>
      </c>
      <c r="CE163" s="165">
        <v>81.568821983911235</v>
      </c>
      <c r="CF163" s="165">
        <v>89.099289292649104</v>
      </c>
      <c r="CG163" s="200"/>
      <c r="CH163" s="295"/>
      <c r="CI163" s="295"/>
      <c r="CJ163" s="295"/>
      <c r="CK163" s="295"/>
      <c r="CL163" s="295"/>
      <c r="CM163" s="295"/>
      <c r="CN163" s="177"/>
      <c r="CO163" s="171">
        <f t="shared" si="196"/>
        <v>2031</v>
      </c>
      <c r="CP163" s="173">
        <f t="shared" si="195"/>
        <v>48153</v>
      </c>
      <c r="CQ163" s="272">
        <f t="shared" si="179"/>
        <v>4.5475335227537323</v>
      </c>
      <c r="CR163" s="272">
        <f t="shared" si="180"/>
        <v>4.1786762374536268</v>
      </c>
      <c r="CS163" s="272">
        <f t="shared" si="199"/>
        <v>4.5248113474418696</v>
      </c>
      <c r="CT163" s="272">
        <f t="shared" si="199"/>
        <v>4.470263499987265</v>
      </c>
      <c r="CU163" s="272">
        <f t="shared" si="199"/>
        <v>4.5248113474418696</v>
      </c>
      <c r="CV163" s="272">
        <f t="shared" si="181"/>
        <v>4.2669077773208066</v>
      </c>
      <c r="CW163" s="272">
        <f t="shared" si="182"/>
        <v>4.5015338294576681</v>
      </c>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39"/>
      <c r="EV163" s="139"/>
      <c r="EW163" s="139"/>
      <c r="EX163" s="139"/>
      <c r="EY163" s="139"/>
      <c r="EZ163" s="139"/>
      <c r="FA163" s="139"/>
      <c r="FB163" s="162"/>
      <c r="FC163" s="162"/>
      <c r="FD163" s="162"/>
      <c r="FE163" s="162"/>
      <c r="FF163" s="162"/>
      <c r="FG163" s="162"/>
      <c r="FH163" s="162"/>
      <c r="FI163" s="139"/>
      <c r="FJ163" s="139"/>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39"/>
      <c r="GH163" s="139"/>
      <c r="GI163" s="162"/>
      <c r="GJ163" s="162"/>
      <c r="GK163" s="162"/>
      <c r="GL163" s="162"/>
      <c r="GM163" s="162"/>
    </row>
    <row r="164" spans="1:195" s="138" customFormat="1" x14ac:dyDescent="0.2">
      <c r="A164" s="162"/>
      <c r="B164" s="193">
        <f t="shared" si="200"/>
        <v>48183</v>
      </c>
      <c r="C164" s="193">
        <f t="shared" si="197"/>
        <v>48213</v>
      </c>
      <c r="D164" s="191">
        <f t="shared" si="198"/>
        <v>48183</v>
      </c>
      <c r="E164" s="325">
        <v>107.82850000000001</v>
      </c>
      <c r="F164" s="329">
        <v>91.494079999999997</v>
      </c>
      <c r="G164" s="327">
        <v>100.8895</v>
      </c>
      <c r="H164" s="328">
        <v>95.406944300000006</v>
      </c>
      <c r="I164" s="325">
        <v>95.957539999999995</v>
      </c>
      <c r="J164" s="329">
        <v>76.908454899999995</v>
      </c>
      <c r="K164" s="327">
        <v>98.143739999999994</v>
      </c>
      <c r="L164" s="328">
        <v>94.047809999999998</v>
      </c>
      <c r="M164" s="325">
        <v>97.433000000000007</v>
      </c>
      <c r="N164" s="329">
        <v>93.745513900000006</v>
      </c>
      <c r="O164" s="337">
        <f>G164+Sheet1!D158</f>
        <v>98.889499999999998</v>
      </c>
      <c r="P164" s="338">
        <f>H164+Sheet1!E158</f>
        <v>93.406944300000006</v>
      </c>
      <c r="Q164" s="325">
        <v>88.155555699999994</v>
      </c>
      <c r="R164" s="329">
        <v>81.998504600000004</v>
      </c>
      <c r="S164" s="4">
        <v>54.809959999999997</v>
      </c>
      <c r="T164" s="5">
        <v>48.237499999999997</v>
      </c>
      <c r="U164" s="2">
        <v>56.309959999999997</v>
      </c>
      <c r="V164" s="3">
        <v>52.237499999999997</v>
      </c>
      <c r="W164" s="4">
        <v>60.987720000000003</v>
      </c>
      <c r="X164" s="5">
        <v>44.482439999999997</v>
      </c>
      <c r="Y164" s="2">
        <v>55.809959999999997</v>
      </c>
      <c r="Z164" s="3">
        <v>53.237499999999997</v>
      </c>
      <c r="AA164" s="327">
        <v>92.013339999999999</v>
      </c>
      <c r="AB164" s="328">
        <v>87.478324900000004</v>
      </c>
      <c r="AC164" s="2">
        <v>58.309959999999997</v>
      </c>
      <c r="AD164" s="73">
        <v>51.237499999999997</v>
      </c>
      <c r="AE164" s="337">
        <f>I164+Sheet1!B158</f>
        <v>97.475089999999994</v>
      </c>
      <c r="AF164" s="341">
        <f>J164+Sheet1!C158</f>
        <v>78.433004899999986</v>
      </c>
      <c r="AG164" s="330">
        <v>4.7827562577943441</v>
      </c>
      <c r="AH164" s="331">
        <v>5.3479910882609492</v>
      </c>
      <c r="AI164" s="330">
        <v>4.9421814663874892</v>
      </c>
      <c r="AJ164" s="331">
        <v>4.8552222617003196</v>
      </c>
      <c r="AK164" s="339">
        <v>4.8402221929234406</v>
      </c>
      <c r="AL164" s="340">
        <v>4.9728228009110547</v>
      </c>
      <c r="AM164" s="339">
        <v>4.4902205881295876</v>
      </c>
      <c r="AN164" s="331">
        <v>4.6957970531071753</v>
      </c>
      <c r="AO164" s="332">
        <v>4.6088378484200048</v>
      </c>
      <c r="AP164" s="333">
        <v>5.1595794781054138</v>
      </c>
      <c r="AQ164" s="332">
        <v>3.623300195298746</v>
      </c>
      <c r="AR164" s="340">
        <v>5.1215234827191853</v>
      </c>
      <c r="AS164" s="339">
        <v>4.9305226069602544</v>
      </c>
      <c r="AT164" s="340">
        <v>5.1715237119754498</v>
      </c>
      <c r="AU164" s="339">
        <v>4.952522707833011</v>
      </c>
      <c r="AV164" s="340">
        <v>4.9307226078772795</v>
      </c>
      <c r="AW164" s="339">
        <v>5.4147248270779205</v>
      </c>
      <c r="AX164" s="340">
        <v>4.9302226055847171</v>
      </c>
      <c r="AY164" s="339">
        <v>4.8652223075515728</v>
      </c>
      <c r="AZ164" s="340">
        <v>4.6238212007023272</v>
      </c>
      <c r="BA164" s="332">
        <v>4.1160690218593752</v>
      </c>
      <c r="BB164" s="333">
        <v>5.7827871116967984</v>
      </c>
      <c r="BC164" s="15"/>
      <c r="BD164" s="151"/>
      <c r="BE164" s="151"/>
      <c r="BF164" s="151"/>
      <c r="BG164" s="151"/>
      <c r="BH164" s="151"/>
      <c r="BI164" s="151"/>
      <c r="BJ164" s="266">
        <f t="shared" si="183"/>
        <v>4.6938743433479058</v>
      </c>
      <c r="BK164" s="266">
        <f t="shared" si="184"/>
        <v>5.2536280070184098</v>
      </c>
      <c r="BL164" s="266">
        <f t="shared" si="185"/>
        <v>4.8717773396690447</v>
      </c>
      <c r="BM164" s="266">
        <f t="shared" si="186"/>
        <v>5.452745570915031</v>
      </c>
      <c r="BN164" s="266">
        <f t="shared" si="187"/>
        <v>5.0680063152375983</v>
      </c>
      <c r="BO164" s="266"/>
      <c r="BP164" s="266">
        <f t="shared" si="188"/>
        <v>4.9266327412555206</v>
      </c>
      <c r="BQ164" s="292">
        <f t="shared" si="189"/>
        <v>4.6938743433479058</v>
      </c>
      <c r="BR164" s="292">
        <f t="shared" si="190"/>
        <v>4.8491250802738435</v>
      </c>
      <c r="BS164" s="292">
        <f t="shared" si="191"/>
        <v>4.9114243170672625</v>
      </c>
      <c r="BT164" s="292">
        <f t="shared" si="192"/>
        <v>4.531296103713327</v>
      </c>
      <c r="BU164" s="292">
        <f t="shared" si="193"/>
        <v>4.8523544658393138</v>
      </c>
      <c r="BV164" s="292">
        <f t="shared" si="194"/>
        <v>4.9005222617003197</v>
      </c>
      <c r="BW164" s="169"/>
      <c r="BX164" s="148">
        <v>100.62730408602151</v>
      </c>
      <c r="BY164" s="165">
        <v>98.472459315053754</v>
      </c>
      <c r="BZ164" s="165">
        <v>87.559556246236554</v>
      </c>
      <c r="CA164" s="165">
        <v>95.807334084946248</v>
      </c>
      <c r="CB164" s="165">
        <v>85.441156827956988</v>
      </c>
      <c r="CC164" s="165">
        <v>96.338007419354838</v>
      </c>
      <c r="CD164" s="165">
        <v>89.080192267741936</v>
      </c>
      <c r="CE164" s="165">
        <v>90.014032267741925</v>
      </c>
      <c r="CF164" s="165">
        <v>96.472459315053754</v>
      </c>
      <c r="CG164" s="200"/>
      <c r="CH164" s="295"/>
      <c r="CI164" s="295"/>
      <c r="CJ164" s="295"/>
      <c r="CK164" s="295"/>
      <c r="CL164" s="295"/>
      <c r="CM164" s="295"/>
      <c r="CN164" s="177"/>
      <c r="CO164" s="171">
        <f t="shared" si="196"/>
        <v>2031</v>
      </c>
      <c r="CP164" s="173">
        <f t="shared" si="195"/>
        <v>48183</v>
      </c>
      <c r="CQ164" s="272">
        <f t="shared" si="179"/>
        <v>5.081954528718108</v>
      </c>
      <c r="CR164" s="272">
        <f t="shared" si="180"/>
        <v>4.531296103713327</v>
      </c>
      <c r="CS164" s="272">
        <f t="shared" si="199"/>
        <v>4.9215632200379602</v>
      </c>
      <c r="CT164" s="272">
        <f t="shared" si="199"/>
        <v>4.8623747795202235</v>
      </c>
      <c r="CU164" s="272">
        <f t="shared" si="199"/>
        <v>4.9215632200379602</v>
      </c>
      <c r="CV164" s="272">
        <f t="shared" si="181"/>
        <v>4.6259201759009034</v>
      </c>
      <c r="CW164" s="272">
        <f t="shared" si="182"/>
        <v>4.8945796521698668</v>
      </c>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39"/>
      <c r="EV164" s="139"/>
      <c r="EW164" s="139"/>
      <c r="EX164" s="139"/>
      <c r="EY164" s="139"/>
      <c r="EZ164" s="139"/>
      <c r="FA164" s="139"/>
      <c r="FB164" s="162"/>
      <c r="FC164" s="162"/>
      <c r="FD164" s="162"/>
      <c r="FE164" s="162"/>
      <c r="FF164" s="162"/>
      <c r="FG164" s="162"/>
      <c r="FH164" s="162"/>
      <c r="FI164" s="139"/>
      <c r="FJ164" s="139"/>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39"/>
      <c r="GH164" s="139"/>
      <c r="GI164" s="162"/>
      <c r="GJ164" s="162"/>
      <c r="GK164" s="162"/>
      <c r="GL164" s="162"/>
      <c r="GM164" s="162"/>
    </row>
    <row r="165" spans="1:195" s="138" customFormat="1" x14ac:dyDescent="0.2">
      <c r="A165" s="162"/>
      <c r="B165" s="193">
        <f t="shared" si="200"/>
        <v>48214</v>
      </c>
      <c r="C165" s="193">
        <f t="shared" si="197"/>
        <v>48244</v>
      </c>
      <c r="D165" s="191">
        <f t="shared" si="198"/>
        <v>48214</v>
      </c>
      <c r="E165" s="325">
        <v>107.18770000000001</v>
      </c>
      <c r="F165" s="329">
        <v>81.911109999999994</v>
      </c>
      <c r="G165" s="327">
        <v>100.75664500000001</v>
      </c>
      <c r="H165" s="328">
        <v>93.440299999999993</v>
      </c>
      <c r="I165" s="325">
        <v>94.45984</v>
      </c>
      <c r="J165" s="329">
        <v>65.805694599999995</v>
      </c>
      <c r="K165" s="327">
        <v>97.780640000000005</v>
      </c>
      <c r="L165" s="328">
        <v>92.373940000000005</v>
      </c>
      <c r="M165" s="325">
        <v>96.044370000000001</v>
      </c>
      <c r="N165" s="329">
        <v>90.264080000000007</v>
      </c>
      <c r="O165" s="337">
        <f>G165+Sheet1!D159</f>
        <v>98.756645000000006</v>
      </c>
      <c r="P165" s="338">
        <f>H165+Sheet1!E159</f>
        <v>91.440299999999993</v>
      </c>
      <c r="Q165" s="325">
        <v>87.792680000000004</v>
      </c>
      <c r="R165" s="329">
        <v>79.578580000000002</v>
      </c>
      <c r="S165" s="4">
        <v>54.792409999999997</v>
      </c>
      <c r="T165" s="5">
        <v>47.036499999999997</v>
      </c>
      <c r="U165" s="2">
        <v>56.292409999999997</v>
      </c>
      <c r="V165" s="3">
        <v>51.036499999999997</v>
      </c>
      <c r="W165" s="4">
        <v>55.838970000000003</v>
      </c>
      <c r="X165" s="5">
        <v>39.645029999999998</v>
      </c>
      <c r="Y165" s="2">
        <v>57.792409999999997</v>
      </c>
      <c r="Z165" s="3">
        <v>52.786499999999997</v>
      </c>
      <c r="AA165" s="327">
        <v>91.395160000000004</v>
      </c>
      <c r="AB165" s="328">
        <v>85.152916000000005</v>
      </c>
      <c r="AC165" s="2">
        <v>56.792409999999997</v>
      </c>
      <c r="AD165" s="73">
        <v>49.036499999999997</v>
      </c>
      <c r="AE165" s="337">
        <f>I165+Sheet1!B159</f>
        <v>96.361590000000007</v>
      </c>
      <c r="AF165" s="341">
        <f>J165+Sheet1!C159</f>
        <v>70.852494599999986</v>
      </c>
      <c r="AG165" s="330">
        <v>4.8186269297278015</v>
      </c>
      <c r="AH165" s="331">
        <v>5.5006479720892747</v>
      </c>
      <c r="AI165" s="330">
        <v>4.981718918118589</v>
      </c>
      <c r="AJ165" s="331">
        <v>4.9224127405219384</v>
      </c>
      <c r="AK165" s="339">
        <v>4.9074127016978224</v>
      </c>
      <c r="AL165" s="340">
        <v>5.0415130487854203</v>
      </c>
      <c r="AM165" s="339">
        <v>4.6182119531688643</v>
      </c>
      <c r="AN165" s="331">
        <v>4.7444942077319894</v>
      </c>
      <c r="AO165" s="332">
        <v>4.6555349413370148</v>
      </c>
      <c r="AP165" s="333">
        <v>5.3079028949001632</v>
      </c>
      <c r="AQ165" s="332">
        <v>3.6176768333956417</v>
      </c>
      <c r="AR165" s="340">
        <v>5.1919134380618912</v>
      </c>
      <c r="AS165" s="339">
        <v>4.9991129390425852</v>
      </c>
      <c r="AT165" s="340">
        <v>5.2419135674756117</v>
      </c>
      <c r="AU165" s="339">
        <v>5.0216129972787602</v>
      </c>
      <c r="AV165" s="340">
        <v>4.998812938266104</v>
      </c>
      <c r="AW165" s="339">
        <v>5.5687144133236872</v>
      </c>
      <c r="AX165" s="340">
        <v>4.9989129385249305</v>
      </c>
      <c r="AY165" s="339">
        <v>4.9324127664046831</v>
      </c>
      <c r="AZ165" s="340">
        <v>4.6705120885356148</v>
      </c>
      <c r="BA165" s="332">
        <v>4.017993532173028</v>
      </c>
      <c r="BB165" s="333">
        <v>5.8416584932700122</v>
      </c>
      <c r="BC165" s="15"/>
      <c r="BD165" s="151"/>
      <c r="BE165" s="151"/>
      <c r="BF165" s="151"/>
      <c r="BG165" s="151"/>
      <c r="BH165" s="151"/>
      <c r="BI165" s="151"/>
      <c r="BJ165" s="266">
        <f t="shared" si="183"/>
        <v>4.7413355618833366</v>
      </c>
      <c r="BK165" s="266">
        <f t="shared" si="184"/>
        <v>5.4043785068606187</v>
      </c>
      <c r="BL165" s="266">
        <f t="shared" si="185"/>
        <v>4.9210373302236388</v>
      </c>
      <c r="BM165" s="266">
        <f t="shared" si="186"/>
        <v>5.6092094887721737</v>
      </c>
      <c r="BN165" s="266">
        <f t="shared" si="187"/>
        <v>5.1689902219349424</v>
      </c>
      <c r="BO165" s="266"/>
      <c r="BP165" s="266">
        <f t="shared" si="188"/>
        <v>4.9947565157882376</v>
      </c>
      <c r="BQ165" s="292">
        <f t="shared" si="189"/>
        <v>4.7413355618833366</v>
      </c>
      <c r="BR165" s="292">
        <f t="shared" si="190"/>
        <v>4.8992971988544598</v>
      </c>
      <c r="BS165" s="292">
        <f t="shared" si="191"/>
        <v>4.9795481219687954</v>
      </c>
      <c r="BT165" s="292">
        <f t="shared" si="192"/>
        <v>4.6597627955122594</v>
      </c>
      <c r="BU165" s="292">
        <f t="shared" si="193"/>
        <v>4.9196814632692352</v>
      </c>
      <c r="BV165" s="292">
        <f t="shared" si="194"/>
        <v>4.9677127405219386</v>
      </c>
      <c r="BW165" s="169"/>
      <c r="BX165" s="148">
        <v>96.044257096774189</v>
      </c>
      <c r="BY165" s="165">
        <v>97.53115956989248</v>
      </c>
      <c r="BZ165" s="165">
        <v>81.827367296774185</v>
      </c>
      <c r="CA165" s="165">
        <v>93.49607010752689</v>
      </c>
      <c r="CB165" s="165">
        <v>84.171410107526881</v>
      </c>
      <c r="CC165" s="165">
        <v>95.397041075268831</v>
      </c>
      <c r="CD165" s="165">
        <v>85.115644716129026</v>
      </c>
      <c r="CE165" s="165">
        <v>88.643202967741942</v>
      </c>
      <c r="CF165" s="165">
        <v>95.53115956989248</v>
      </c>
      <c r="CG165" s="200"/>
      <c r="CH165" s="295"/>
      <c r="CI165" s="295"/>
      <c r="CJ165" s="295"/>
      <c r="CK165" s="295"/>
      <c r="CL165" s="295"/>
      <c r="CM165" s="295"/>
      <c r="CN165" s="177"/>
      <c r="CO165" s="171">
        <f t="shared" si="196"/>
        <v>2032</v>
      </c>
      <c r="CP165" s="173">
        <f t="shared" si="195"/>
        <v>48214</v>
      </c>
      <c r="CQ165" s="272">
        <f t="shared" si="179"/>
        <v>5.1224517649478534</v>
      </c>
      <c r="CR165" s="272">
        <f t="shared" si="180"/>
        <v>4.6597627955122594</v>
      </c>
      <c r="CS165" s="272">
        <f t="shared" si="199"/>
        <v>4.9896870249394931</v>
      </c>
      <c r="CT165" s="272">
        <f t="shared" si="199"/>
        <v>4.9297017769501448</v>
      </c>
      <c r="CU165" s="272">
        <f t="shared" si="199"/>
        <v>4.9896870249394931</v>
      </c>
      <c r="CV165" s="272">
        <f t="shared" si="181"/>
        <v>4.7567157991016034</v>
      </c>
      <c r="CW165" s="272">
        <f t="shared" si="182"/>
        <v>4.9620670756548195</v>
      </c>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39"/>
      <c r="EV165" s="139"/>
      <c r="EW165" s="139"/>
      <c r="EX165" s="139"/>
      <c r="EY165" s="139"/>
      <c r="EZ165" s="139"/>
      <c r="FA165" s="139"/>
      <c r="FB165" s="162"/>
      <c r="FC165" s="162"/>
      <c r="FD165" s="162"/>
      <c r="FE165" s="162"/>
      <c r="FF165" s="162"/>
      <c r="FG165" s="162"/>
      <c r="FH165" s="162"/>
      <c r="FI165" s="139"/>
      <c r="FJ165" s="139"/>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39"/>
      <c r="GH165" s="139"/>
      <c r="GI165" s="162"/>
      <c r="GJ165" s="162"/>
      <c r="GK165" s="162"/>
      <c r="GL165" s="162"/>
      <c r="GM165" s="162"/>
    </row>
    <row r="166" spans="1:195" s="138" customFormat="1" x14ac:dyDescent="0.2">
      <c r="A166" s="162"/>
      <c r="B166" s="193">
        <f t="shared" si="200"/>
        <v>48245</v>
      </c>
      <c r="C166" s="193">
        <f t="shared" si="197"/>
        <v>48273</v>
      </c>
      <c r="D166" s="191">
        <f t="shared" si="198"/>
        <v>48245</v>
      </c>
      <c r="E166" s="325">
        <v>101.865334</v>
      </c>
      <c r="F166" s="329">
        <v>89.732185400000006</v>
      </c>
      <c r="G166" s="327">
        <v>89.042884799999996</v>
      </c>
      <c r="H166" s="328">
        <v>86.851776099999995</v>
      </c>
      <c r="I166" s="325">
        <v>89.457800000000006</v>
      </c>
      <c r="J166" s="329">
        <v>74.457509999999999</v>
      </c>
      <c r="K166" s="327">
        <v>93.040210000000002</v>
      </c>
      <c r="L166" s="328">
        <v>90.207560000000001</v>
      </c>
      <c r="M166" s="325">
        <v>89.182190000000006</v>
      </c>
      <c r="N166" s="329">
        <v>86.340774499999995</v>
      </c>
      <c r="O166" s="337">
        <f>G166+Sheet1!D160</f>
        <v>87.542884799999996</v>
      </c>
      <c r="P166" s="338">
        <f>H166+Sheet1!E160</f>
        <v>84.351776099999995</v>
      </c>
      <c r="Q166" s="325">
        <v>75.632255599999993</v>
      </c>
      <c r="R166" s="329">
        <v>71.909949999999995</v>
      </c>
      <c r="S166" s="4">
        <v>47.73339</v>
      </c>
      <c r="T166" s="5">
        <v>43.229480000000002</v>
      </c>
      <c r="U166" s="2">
        <v>48.23339</v>
      </c>
      <c r="V166" s="3">
        <v>45.979480000000002</v>
      </c>
      <c r="W166" s="4">
        <v>52.614220000000003</v>
      </c>
      <c r="X166" s="5">
        <v>40.137889999999999</v>
      </c>
      <c r="Y166" s="2">
        <v>49.73339</v>
      </c>
      <c r="Z166" s="3">
        <v>47.979480000000002</v>
      </c>
      <c r="AA166" s="327">
        <v>78.511054999999999</v>
      </c>
      <c r="AB166" s="328">
        <v>77.966224699999998</v>
      </c>
      <c r="AC166" s="2">
        <v>48.73339</v>
      </c>
      <c r="AD166" s="73">
        <v>44.229480000000002</v>
      </c>
      <c r="AE166" s="337">
        <f>I166+Sheet1!B160</f>
        <v>92.774100000000004</v>
      </c>
      <c r="AF166" s="341">
        <f>J166+Sheet1!C160</f>
        <v>80.174309999999991</v>
      </c>
      <c r="AG166" s="330">
        <v>4.6555349413370148</v>
      </c>
      <c r="AH166" s="331">
        <v>4.729667663332827</v>
      </c>
      <c r="AI166" s="330">
        <v>4.3590040533537655</v>
      </c>
      <c r="AJ166" s="331">
        <v>4.4183102309504152</v>
      </c>
      <c r="AK166" s="339">
        <v>4.4033101962166352</v>
      </c>
      <c r="AL166" s="340">
        <v>4.5365105046525942</v>
      </c>
      <c r="AM166" s="339">
        <v>4.1150095286334016</v>
      </c>
      <c r="AN166" s="331">
        <v>4.2700447869587901</v>
      </c>
      <c r="AO166" s="332">
        <v>4.1810855205638155</v>
      </c>
      <c r="AP166" s="333">
        <v>4.62588185253869</v>
      </c>
      <c r="AQ166" s="332">
        <v>3.4990644782023419</v>
      </c>
      <c r="AR166" s="340">
        <v>4.6860108508325933</v>
      </c>
      <c r="AS166" s="339">
        <v>4.4942104067033375</v>
      </c>
      <c r="AT166" s="340">
        <v>4.7360109666118566</v>
      </c>
      <c r="AU166" s="339">
        <v>4.516510458340889</v>
      </c>
      <c r="AV166" s="340">
        <v>4.4942104067033375</v>
      </c>
      <c r="AW166" s="339">
        <v>4.8727112831523627</v>
      </c>
      <c r="AX166" s="340">
        <v>4.4940104062402195</v>
      </c>
      <c r="AY166" s="339">
        <v>4.4283102541062673</v>
      </c>
      <c r="AZ166" s="340">
        <v>4.196109716427368</v>
      </c>
      <c r="BA166" s="332">
        <v>3.8697280881814038</v>
      </c>
      <c r="BB166" s="333">
        <v>5.4265152500934635</v>
      </c>
      <c r="BC166" s="15"/>
      <c r="BD166" s="151"/>
      <c r="BE166" s="151"/>
      <c r="BF166" s="151"/>
      <c r="BG166" s="151"/>
      <c r="BH166" s="151"/>
      <c r="BI166" s="151"/>
      <c r="BJ166" s="266">
        <f t="shared" si="183"/>
        <v>4.2591225109907667</v>
      </c>
      <c r="BK166" s="266">
        <f t="shared" si="184"/>
        <v>4.7111972462025511</v>
      </c>
      <c r="BL166" s="266">
        <f t="shared" si="185"/>
        <v>4.4205484876428853</v>
      </c>
      <c r="BM166" s="266">
        <f t="shared" si="186"/>
        <v>4.8897567775623418</v>
      </c>
      <c r="BN166" s="266">
        <f t="shared" si="187"/>
        <v>4.5701562555996365</v>
      </c>
      <c r="BO166" s="266"/>
      <c r="BP166" s="266">
        <f t="shared" si="188"/>
        <v>4.4836518726051056</v>
      </c>
      <c r="BQ166" s="292">
        <f t="shared" si="189"/>
        <v>4.2591225109907667</v>
      </c>
      <c r="BR166" s="292">
        <f t="shared" si="190"/>
        <v>4.4104774149690131</v>
      </c>
      <c r="BS166" s="292">
        <f t="shared" si="191"/>
        <v>4.4684434829328152</v>
      </c>
      <c r="BT166" s="292">
        <f t="shared" si="192"/>
        <v>4.1546916075814533</v>
      </c>
      <c r="BU166" s="292">
        <f t="shared" si="193"/>
        <v>4.4145549400438391</v>
      </c>
      <c r="BV166" s="292">
        <f t="shared" si="194"/>
        <v>4.4636102309504153</v>
      </c>
      <c r="BW166" s="169"/>
      <c r="BX166" s="148">
        <v>96.426336351724146</v>
      </c>
      <c r="BY166" s="165">
        <v>88.060663658620683</v>
      </c>
      <c r="BZ166" s="165">
        <v>82.733532068965516</v>
      </c>
      <c r="CA166" s="165">
        <v>87.908452017241387</v>
      </c>
      <c r="CB166" s="165">
        <v>73.963635848275857</v>
      </c>
      <c r="CC166" s="165">
        <v>91.770401379310343</v>
      </c>
      <c r="CD166" s="165">
        <v>87.125918275862077</v>
      </c>
      <c r="CE166" s="165">
        <v>78.266820727586207</v>
      </c>
      <c r="CF166" s="165">
        <v>86.112387796551715</v>
      </c>
      <c r="CG166" s="200"/>
      <c r="CH166" s="295"/>
      <c r="CI166" s="295"/>
      <c r="CJ166" s="295"/>
      <c r="CK166" s="295"/>
      <c r="CL166" s="295"/>
      <c r="CM166" s="295"/>
      <c r="CN166" s="177"/>
      <c r="CO166" s="171">
        <f t="shared" si="196"/>
        <v>2032</v>
      </c>
      <c r="CP166" s="173">
        <f t="shared" si="195"/>
        <v>48245</v>
      </c>
      <c r="CQ166" s="272">
        <f t="shared" si="179"/>
        <v>4.4846202943293711</v>
      </c>
      <c r="CR166" s="272">
        <f t="shared" si="180"/>
        <v>4.1546916075814533</v>
      </c>
      <c r="CS166" s="272">
        <f t="shared" si="199"/>
        <v>4.478582385903513</v>
      </c>
      <c r="CT166" s="272">
        <f t="shared" si="199"/>
        <v>4.4245752537247487</v>
      </c>
      <c r="CU166" s="272">
        <f t="shared" si="199"/>
        <v>4.478582385903513</v>
      </c>
      <c r="CV166" s="272">
        <f t="shared" si="181"/>
        <v>4.2424883377957423</v>
      </c>
      <c r="CW166" s="272">
        <f t="shared" si="182"/>
        <v>4.4557367124853506</v>
      </c>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39"/>
      <c r="EV166" s="139"/>
      <c r="EW166" s="139"/>
      <c r="EX166" s="139"/>
      <c r="EY166" s="139"/>
      <c r="EZ166" s="139"/>
      <c r="FA166" s="139"/>
      <c r="FB166" s="162"/>
      <c r="FC166" s="162"/>
      <c r="FD166" s="162"/>
      <c r="FE166" s="162"/>
      <c r="FF166" s="162"/>
      <c r="FG166" s="162"/>
      <c r="FH166" s="162"/>
      <c r="FI166" s="139"/>
      <c r="FJ166" s="139"/>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39"/>
      <c r="GH166" s="139"/>
      <c r="GI166" s="162"/>
      <c r="GJ166" s="162"/>
      <c r="GK166" s="162"/>
      <c r="GL166" s="162"/>
      <c r="GM166" s="162"/>
    </row>
    <row r="167" spans="1:195" s="138" customFormat="1" x14ac:dyDescent="0.2">
      <c r="A167" s="162"/>
      <c r="B167" s="193">
        <f t="shared" si="200"/>
        <v>48274</v>
      </c>
      <c r="C167" s="193">
        <f t="shared" si="197"/>
        <v>48304</v>
      </c>
      <c r="D167" s="191">
        <f t="shared" si="198"/>
        <v>48274</v>
      </c>
      <c r="E167" s="325">
        <v>72.674880000000002</v>
      </c>
      <c r="F167" s="329">
        <v>66.894226099999997</v>
      </c>
      <c r="G167" s="327">
        <v>58.905376400000002</v>
      </c>
      <c r="H167" s="328">
        <v>79.657430000000005</v>
      </c>
      <c r="I167" s="325">
        <v>57.490430000000003</v>
      </c>
      <c r="J167" s="329">
        <v>51.515514400000001</v>
      </c>
      <c r="K167" s="327">
        <v>78.037895199999994</v>
      </c>
      <c r="L167" s="328">
        <v>78.602680000000007</v>
      </c>
      <c r="M167" s="325">
        <v>55.926178</v>
      </c>
      <c r="N167" s="329">
        <v>72.806539999999998</v>
      </c>
      <c r="O167" s="337">
        <f>G167+Sheet1!D161</f>
        <v>57.405376400000002</v>
      </c>
      <c r="P167" s="338">
        <f>H167+Sheet1!E161</f>
        <v>78.157430000000005</v>
      </c>
      <c r="Q167" s="325">
        <v>47.750465400000003</v>
      </c>
      <c r="R167" s="329">
        <v>68.011420000000001</v>
      </c>
      <c r="S167" s="4">
        <v>33.901730000000001</v>
      </c>
      <c r="T167" s="5">
        <v>40.715859999999999</v>
      </c>
      <c r="U167" s="2">
        <v>35.151730000000001</v>
      </c>
      <c r="V167" s="3">
        <v>43.215859999999999</v>
      </c>
      <c r="W167" s="4">
        <v>31.0625</v>
      </c>
      <c r="X167" s="5">
        <v>29.462299999999999</v>
      </c>
      <c r="Y167" s="2">
        <v>35.401730000000001</v>
      </c>
      <c r="Z167" s="3">
        <v>45.465859999999999</v>
      </c>
      <c r="AA167" s="327">
        <v>52.705649999999999</v>
      </c>
      <c r="AB167" s="328">
        <v>74.359089999999995</v>
      </c>
      <c r="AC167" s="2">
        <v>35.651730000000001</v>
      </c>
      <c r="AD167" s="73">
        <v>42.715859999999999</v>
      </c>
      <c r="AE167" s="337">
        <f>I167+Sheet1!B161</f>
        <v>61.614780000000003</v>
      </c>
      <c r="AF167" s="341">
        <f>J167+Sheet1!C161</f>
        <v>58.014664400000001</v>
      </c>
      <c r="AG167" s="330">
        <v>4.4924429529462273</v>
      </c>
      <c r="AH167" s="331">
        <v>4.4034836865512528</v>
      </c>
      <c r="AI167" s="330">
        <v>4.0476466209713537</v>
      </c>
      <c r="AJ167" s="331">
        <v>4.1217793429671659</v>
      </c>
      <c r="AK167" s="339">
        <v>4.1067794181419659</v>
      </c>
      <c r="AL167" s="340">
        <v>4.2337787816619885</v>
      </c>
      <c r="AM167" s="339">
        <v>3.881980544761642</v>
      </c>
      <c r="AN167" s="331">
        <v>4.0772997097696786</v>
      </c>
      <c r="AO167" s="332">
        <v>3.9438608101772163</v>
      </c>
      <c r="AP167" s="333">
        <v>4.0772997097696786</v>
      </c>
      <c r="AQ167" s="332">
        <v>3.217360134618255</v>
      </c>
      <c r="AR167" s="340">
        <v>4.3763780670002195</v>
      </c>
      <c r="AS167" s="339">
        <v>4.1918789916502659</v>
      </c>
      <c r="AT167" s="340">
        <v>4.4263778164175509</v>
      </c>
      <c r="AU167" s="339">
        <v>4.2107788969300159</v>
      </c>
      <c r="AV167" s="340">
        <v>4.1936789826292884</v>
      </c>
      <c r="AW167" s="339">
        <v>4.2924784874779371</v>
      </c>
      <c r="AX167" s="340">
        <v>4.1916789926525961</v>
      </c>
      <c r="AY167" s="339">
        <v>4.1317792928506325</v>
      </c>
      <c r="AZ167" s="340">
        <v>3.9588801593654983</v>
      </c>
      <c r="BA167" s="332">
        <v>3.6325033777948046</v>
      </c>
      <c r="BB167" s="333">
        <v>5.2337701729043502</v>
      </c>
      <c r="BC167" s="15"/>
      <c r="BD167" s="151"/>
      <c r="BE167" s="151"/>
      <c r="BF167" s="151"/>
      <c r="BG167" s="151"/>
      <c r="BH167" s="151"/>
      <c r="BI167" s="151"/>
      <c r="BJ167" s="266">
        <f t="shared" si="183"/>
        <v>4.0180159855444826</v>
      </c>
      <c r="BK167" s="266">
        <f t="shared" si="184"/>
        <v>4.1536384061080174</v>
      </c>
      <c r="BL167" s="266">
        <f t="shared" si="185"/>
        <v>4.1703040663525091</v>
      </c>
      <c r="BM167" s="266">
        <f t="shared" si="186"/>
        <v>4.3110665533283461</v>
      </c>
      <c r="BN167" s="266">
        <f t="shared" si="187"/>
        <v>4.1632562528333388</v>
      </c>
      <c r="BO167" s="266"/>
      <c r="BP167" s="266">
        <f t="shared" si="188"/>
        <v>4.1830020824973797</v>
      </c>
      <c r="BQ167" s="292">
        <f t="shared" si="189"/>
        <v>4.0180159855444826</v>
      </c>
      <c r="BR167" s="292">
        <f t="shared" si="190"/>
        <v>4.2118943777655513</v>
      </c>
      <c r="BS167" s="292">
        <f t="shared" si="191"/>
        <v>4.1677938042603326</v>
      </c>
      <c r="BT167" s="292">
        <f t="shared" si="192"/>
        <v>3.920797214455126</v>
      </c>
      <c r="BU167" s="292">
        <f t="shared" si="193"/>
        <v>4.1174217988086008</v>
      </c>
      <c r="BV167" s="292">
        <f t="shared" si="194"/>
        <v>4.167079342967166</v>
      </c>
      <c r="BW167" s="169"/>
      <c r="BX167" s="148">
        <v>70.255252324495288</v>
      </c>
      <c r="BY167" s="165">
        <v>67.591633021265139</v>
      </c>
      <c r="BZ167" s="165">
        <v>54.989489553701212</v>
      </c>
      <c r="CA167" s="165">
        <v>62.991847693135938</v>
      </c>
      <c r="CB167" s="165">
        <v>56.231161067025582</v>
      </c>
      <c r="CC167" s="165">
        <v>78.274299066487202</v>
      </c>
      <c r="CD167" s="165">
        <v>60.107867548317628</v>
      </c>
      <c r="CE167" s="165">
        <v>61.769202947510088</v>
      </c>
      <c r="CF167" s="165">
        <v>66.091633021265139</v>
      </c>
      <c r="CG167" s="200"/>
      <c r="CH167" s="295"/>
      <c r="CI167" s="295"/>
      <c r="CJ167" s="295"/>
      <c r="CK167" s="295"/>
      <c r="CL167" s="295"/>
      <c r="CM167" s="295"/>
      <c r="CN167" s="177"/>
      <c r="CO167" s="171">
        <f t="shared" si="196"/>
        <v>2032</v>
      </c>
      <c r="CP167" s="173">
        <f t="shared" si="195"/>
        <v>48274</v>
      </c>
      <c r="CQ167" s="272">
        <f t="shared" si="179"/>
        <v>4.1657045590201305</v>
      </c>
      <c r="CR167" s="272">
        <f t="shared" si="180"/>
        <v>3.920797214455126</v>
      </c>
      <c r="CS167" s="272">
        <f t="shared" si="199"/>
        <v>4.1779327072310313</v>
      </c>
      <c r="CT167" s="272">
        <f t="shared" si="199"/>
        <v>4.1274421124895104</v>
      </c>
      <c r="CU167" s="272">
        <f t="shared" si="199"/>
        <v>4.1779327072310313</v>
      </c>
      <c r="CV167" s="272">
        <f t="shared" si="181"/>
        <v>4.0043537483257463</v>
      </c>
      <c r="CW167" s="272">
        <f t="shared" si="182"/>
        <v>4.157895322385663</v>
      </c>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39"/>
      <c r="EV167" s="139"/>
      <c r="EW167" s="139"/>
      <c r="EX167" s="139"/>
      <c r="EY167" s="139"/>
      <c r="EZ167" s="139"/>
      <c r="FA167" s="139"/>
      <c r="FB167" s="162"/>
      <c r="FC167" s="162"/>
      <c r="FD167" s="162"/>
      <c r="FE167" s="162"/>
      <c r="FF167" s="162"/>
      <c r="FG167" s="162"/>
      <c r="FH167" s="162"/>
      <c r="FI167" s="139"/>
      <c r="FJ167" s="139"/>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39"/>
      <c r="GH167" s="139"/>
      <c r="GI167" s="162"/>
      <c r="GJ167" s="162"/>
      <c r="GK167" s="162"/>
      <c r="GL167" s="162"/>
      <c r="GM167" s="162"/>
    </row>
    <row r="168" spans="1:195" s="138" customFormat="1" x14ac:dyDescent="0.2">
      <c r="A168" s="162"/>
      <c r="B168" s="193">
        <f t="shared" si="200"/>
        <v>48305</v>
      </c>
      <c r="C168" s="193">
        <f t="shared" si="197"/>
        <v>48334</v>
      </c>
      <c r="D168" s="191">
        <f t="shared" si="198"/>
        <v>48305</v>
      </c>
      <c r="E168" s="325">
        <v>45.405439999999999</v>
      </c>
      <c r="F168" s="329">
        <v>52.892139999999998</v>
      </c>
      <c r="G168" s="327">
        <v>44.036999999999999</v>
      </c>
      <c r="H168" s="328">
        <v>58.733029999999999</v>
      </c>
      <c r="I168" s="325">
        <v>36.579193099999998</v>
      </c>
      <c r="J168" s="329">
        <v>40.144010000000002</v>
      </c>
      <c r="K168" s="327">
        <v>36.881332399999998</v>
      </c>
      <c r="L168" s="328">
        <v>49.21407</v>
      </c>
      <c r="M168" s="325">
        <v>37.685111999999997</v>
      </c>
      <c r="N168" s="329">
        <v>51.100082399999998</v>
      </c>
      <c r="O168" s="337">
        <f>G168+Sheet1!D162</f>
        <v>42.036999999999999</v>
      </c>
      <c r="P168" s="338">
        <f>H168+Sheet1!E162</f>
        <v>57.733029999999999</v>
      </c>
      <c r="Q168" s="325">
        <v>40.310524000000001</v>
      </c>
      <c r="R168" s="329">
        <v>58.565829999999998</v>
      </c>
      <c r="S168" s="4">
        <v>22.807030000000001</v>
      </c>
      <c r="T168" s="5">
        <v>34.619810000000001</v>
      </c>
      <c r="U168" s="2">
        <v>24.557030000000001</v>
      </c>
      <c r="V168" s="3">
        <v>36.369810000000001</v>
      </c>
      <c r="W168" s="4">
        <v>18.397580000000001</v>
      </c>
      <c r="X168" s="5">
        <v>22.91018</v>
      </c>
      <c r="Y168" s="2">
        <v>25.807030000000001</v>
      </c>
      <c r="Z168" s="3">
        <v>36.619810000000001</v>
      </c>
      <c r="AA168" s="327">
        <v>43.380589999999998</v>
      </c>
      <c r="AB168" s="328">
        <v>61.439373000000003</v>
      </c>
      <c r="AC168" s="2">
        <v>25.307030000000001</v>
      </c>
      <c r="AD168" s="73">
        <v>37.119810000000001</v>
      </c>
      <c r="AE168" s="337">
        <f>I168+Sheet1!B162</f>
        <v>37.8157931</v>
      </c>
      <c r="AF168" s="341">
        <f>J168+Sheet1!C162</f>
        <v>43.854010000000002</v>
      </c>
      <c r="AG168" s="330">
        <v>4.3590040533537655</v>
      </c>
      <c r="AH168" s="331">
        <v>4.1810855205638155</v>
      </c>
      <c r="AI168" s="330">
        <v>3.8697280881814038</v>
      </c>
      <c r="AJ168" s="331">
        <v>3.9586873545763783</v>
      </c>
      <c r="AK168" s="339">
        <v>3.9436874024914403</v>
      </c>
      <c r="AL168" s="340">
        <v>4.0632870204486826</v>
      </c>
      <c r="AM168" s="339">
        <v>3.9003875408062512</v>
      </c>
      <c r="AN168" s="331">
        <v>4.017993532173028</v>
      </c>
      <c r="AO168" s="332">
        <v>3.7807688217864288</v>
      </c>
      <c r="AP168" s="333">
        <v>3.8549015437822414</v>
      </c>
      <c r="AQ168" s="332">
        <v>3.1432274126224433</v>
      </c>
      <c r="AR168" s="340">
        <v>4.1976865911297301</v>
      </c>
      <c r="AS168" s="339">
        <v>4.0219871523748187</v>
      </c>
      <c r="AT168" s="340">
        <v>4.2476864314128582</v>
      </c>
      <c r="AU168" s="339">
        <v>4.0367871050986253</v>
      </c>
      <c r="AV168" s="340">
        <v>4.0257871402363365</v>
      </c>
      <c r="AW168" s="339">
        <v>4.0108871878319645</v>
      </c>
      <c r="AX168" s="340">
        <v>4.0217871530136859</v>
      </c>
      <c r="AY168" s="339">
        <v>3.9686873226330039</v>
      </c>
      <c r="AZ168" s="340">
        <v>3.7957878749339473</v>
      </c>
      <c r="BA168" s="332">
        <v>3.5435441113998296</v>
      </c>
      <c r="BB168" s="333">
        <v>5.2189436285051887</v>
      </c>
      <c r="BC168" s="15"/>
      <c r="BD168" s="151"/>
      <c r="BE168" s="151"/>
      <c r="BF168" s="151"/>
      <c r="BG168" s="151"/>
      <c r="BH168" s="151"/>
      <c r="BI168" s="151"/>
      <c r="BJ168" s="266">
        <f t="shared" si="183"/>
        <v>3.8522552493001614</v>
      </c>
      <c r="BK168" s="266">
        <f t="shared" si="184"/>
        <v>3.9276010385021256</v>
      </c>
      <c r="BL168" s="266">
        <f t="shared" si="185"/>
        <v>3.9982610267153751</v>
      </c>
      <c r="BM168" s="266">
        <f t="shared" si="186"/>
        <v>4.0764624083686174</v>
      </c>
      <c r="BN168" s="266">
        <f t="shared" si="187"/>
        <v>3.9636449307215695</v>
      </c>
      <c r="BO168" s="266"/>
      <c r="BP168" s="266">
        <f t="shared" si="188"/>
        <v>4.0176446979381311</v>
      </c>
      <c r="BQ168" s="292">
        <f t="shared" si="189"/>
        <v>3.8522552493001614</v>
      </c>
      <c r="BR168" s="292">
        <f t="shared" si="190"/>
        <v>4.1507919047798705</v>
      </c>
      <c r="BS168" s="292">
        <f t="shared" si="191"/>
        <v>4.0024363920627</v>
      </c>
      <c r="BT168" s="292">
        <f t="shared" si="192"/>
        <v>3.939272569312708</v>
      </c>
      <c r="BU168" s="292">
        <f t="shared" si="193"/>
        <v>3.953998483241592</v>
      </c>
      <c r="BV168" s="292">
        <f t="shared" si="194"/>
        <v>4.0039873545763784</v>
      </c>
      <c r="BW168" s="169"/>
      <c r="BX168" s="148">
        <v>48.566491111111105</v>
      </c>
      <c r="BY168" s="165">
        <v>50.241990444444447</v>
      </c>
      <c r="BZ168" s="165">
        <v>38.08433801333333</v>
      </c>
      <c r="CA168" s="165">
        <v>43.349210613333327</v>
      </c>
      <c r="CB168" s="165">
        <v>48.018319866666673</v>
      </c>
      <c r="CC168" s="165">
        <v>42.088488275555555</v>
      </c>
      <c r="CD168" s="165">
        <v>40.365262457777774</v>
      </c>
      <c r="CE168" s="165">
        <v>51.005409488888894</v>
      </c>
      <c r="CF168" s="165">
        <v>48.664212666666671</v>
      </c>
      <c r="CG168" s="200"/>
      <c r="CH168" s="295"/>
      <c r="CI168" s="295"/>
      <c r="CJ168" s="295"/>
      <c r="CK168" s="295"/>
      <c r="CL168" s="295"/>
      <c r="CM168" s="295"/>
      <c r="CN168" s="177"/>
      <c r="CO168" s="171">
        <f t="shared" si="196"/>
        <v>2032</v>
      </c>
      <c r="CP168" s="173">
        <f t="shared" si="195"/>
        <v>48305</v>
      </c>
      <c r="CQ168" s="272">
        <f t="shared" si="179"/>
        <v>3.9834669959862783</v>
      </c>
      <c r="CR168" s="272">
        <f t="shared" si="180"/>
        <v>3.939272569312708</v>
      </c>
      <c r="CS168" s="272">
        <f t="shared" si="199"/>
        <v>4.0125752950333986</v>
      </c>
      <c r="CT168" s="272">
        <f t="shared" si="199"/>
        <v>3.964018796922502</v>
      </c>
      <c r="CU168" s="272">
        <f t="shared" si="199"/>
        <v>4.0125752950333986</v>
      </c>
      <c r="CV168" s="272">
        <f t="shared" si="181"/>
        <v>4.0231640369586446</v>
      </c>
      <c r="CW168" s="272">
        <f t="shared" si="182"/>
        <v>3.9940825578308341</v>
      </c>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39"/>
      <c r="EV168" s="139"/>
      <c r="EW168" s="139"/>
      <c r="EX168" s="139"/>
      <c r="EY168" s="139"/>
      <c r="EZ168" s="139"/>
      <c r="FA168" s="139"/>
      <c r="FB168" s="162"/>
      <c r="FC168" s="162"/>
      <c r="FD168" s="162"/>
      <c r="FE168" s="162"/>
      <c r="FF168" s="162"/>
      <c r="FG168" s="162"/>
      <c r="FH168" s="162"/>
      <c r="FI168" s="139"/>
      <c r="FJ168" s="139"/>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39"/>
      <c r="GH168" s="139"/>
      <c r="GI168" s="162"/>
      <c r="GJ168" s="162"/>
      <c r="GK168" s="162"/>
      <c r="GL168" s="162"/>
      <c r="GM168" s="162"/>
    </row>
    <row r="169" spans="1:195" s="138" customFormat="1" x14ac:dyDescent="0.2">
      <c r="A169" s="162"/>
      <c r="B169" s="193">
        <f t="shared" si="200"/>
        <v>48335</v>
      </c>
      <c r="C169" s="193">
        <f t="shared" si="197"/>
        <v>48365</v>
      </c>
      <c r="D169" s="191">
        <f t="shared" si="198"/>
        <v>48335</v>
      </c>
      <c r="E169" s="325">
        <v>32.449649999999998</v>
      </c>
      <c r="F169" s="329">
        <v>33.099445299999999</v>
      </c>
      <c r="G169" s="327">
        <v>38.875614200000001</v>
      </c>
      <c r="H169" s="328">
        <v>51.956413300000001</v>
      </c>
      <c r="I169" s="325">
        <v>21.215769999999999</v>
      </c>
      <c r="J169" s="329">
        <v>19.219539999999999</v>
      </c>
      <c r="K169" s="327">
        <v>30.266275400000001</v>
      </c>
      <c r="L169" s="328">
        <v>42.593517300000002</v>
      </c>
      <c r="M169" s="325">
        <v>31.360938999999998</v>
      </c>
      <c r="N169" s="329">
        <v>44.335749999999997</v>
      </c>
      <c r="O169" s="337">
        <f>G169+Sheet1!D163</f>
        <v>36.875614200000001</v>
      </c>
      <c r="P169" s="338">
        <f>H169+Sheet1!E163</f>
        <v>50.456413300000001</v>
      </c>
      <c r="Q169" s="325">
        <v>43.8729248</v>
      </c>
      <c r="R169" s="329">
        <v>59.52908</v>
      </c>
      <c r="S169" s="4">
        <v>19.32489</v>
      </c>
      <c r="T169" s="5">
        <v>30.536930000000002</v>
      </c>
      <c r="U169" s="2">
        <v>20.07489</v>
      </c>
      <c r="V169" s="3">
        <v>33.536929999999998</v>
      </c>
      <c r="W169" s="4">
        <v>9.4333270000000002</v>
      </c>
      <c r="X169" s="5">
        <v>9.7991480000000006</v>
      </c>
      <c r="Y169" s="2">
        <v>20.82489</v>
      </c>
      <c r="Z169" s="3">
        <v>34.786929999999998</v>
      </c>
      <c r="AA169" s="327">
        <v>43.422020000000003</v>
      </c>
      <c r="AB169" s="328">
        <v>58.6754532</v>
      </c>
      <c r="AC169" s="2">
        <v>20.82489</v>
      </c>
      <c r="AD169" s="73">
        <v>33.536929999999998</v>
      </c>
      <c r="AE169" s="337">
        <f>I169+Sheet1!B163</f>
        <v>25.41262</v>
      </c>
      <c r="AF169" s="341">
        <f>J169+Sheet1!C163</f>
        <v>25.799639999999997</v>
      </c>
      <c r="AG169" s="330">
        <v>4.3886571421520904</v>
      </c>
      <c r="AH169" s="331">
        <v>4.2255651537613028</v>
      </c>
      <c r="AI169" s="330">
        <v>3.8845546325805667</v>
      </c>
      <c r="AJ169" s="331">
        <v>3.9586873545763783</v>
      </c>
      <c r="AK169" s="339">
        <v>3.9436874024914403</v>
      </c>
      <c r="AL169" s="340">
        <v>4.062887021726417</v>
      </c>
      <c r="AM169" s="339">
        <v>3.7711879535146484</v>
      </c>
      <c r="AN169" s="331">
        <v>4.017993532173028</v>
      </c>
      <c r="AO169" s="332">
        <v>3.7362891885889415</v>
      </c>
      <c r="AP169" s="333">
        <v>3.6621564665931294</v>
      </c>
      <c r="AQ169" s="332">
        <v>3.3804521230090421</v>
      </c>
      <c r="AR169" s="340">
        <v>4.1967865940046334</v>
      </c>
      <c r="AS169" s="339">
        <v>4.0214871539719867</v>
      </c>
      <c r="AT169" s="340">
        <v>4.2467864342877624</v>
      </c>
      <c r="AU169" s="339">
        <v>4.0367871050986253</v>
      </c>
      <c r="AV169" s="340">
        <v>4.0254871411946374</v>
      </c>
      <c r="AW169" s="339">
        <v>3.8141878161581388</v>
      </c>
      <c r="AX169" s="340">
        <v>4.0213871542914204</v>
      </c>
      <c r="AY169" s="339">
        <v>3.9686873226330039</v>
      </c>
      <c r="AZ169" s="340">
        <v>3.7512880170819631</v>
      </c>
      <c r="BA169" s="332">
        <v>3.558370655798992</v>
      </c>
      <c r="BB169" s="333">
        <v>5.2337701729043502</v>
      </c>
      <c r="BC169" s="15"/>
      <c r="BD169" s="151"/>
      <c r="BE169" s="151"/>
      <c r="BF169" s="151"/>
      <c r="BG169" s="151"/>
      <c r="BH169" s="151"/>
      <c r="BI169" s="151"/>
      <c r="BJ169" s="266">
        <f t="shared" si="183"/>
        <v>3.8070477757789831</v>
      </c>
      <c r="BK169" s="266">
        <f t="shared" si="184"/>
        <v>3.7317019865770193</v>
      </c>
      <c r="BL169" s="266">
        <f t="shared" si="185"/>
        <v>3.9513401977234297</v>
      </c>
      <c r="BM169" s="266">
        <f t="shared" si="186"/>
        <v>3.873138816070187</v>
      </c>
      <c r="BN169" s="266">
        <f t="shared" si="187"/>
        <v>3.8408071940374047</v>
      </c>
      <c r="BO169" s="266"/>
      <c r="BP169" s="266">
        <f t="shared" si="188"/>
        <v>4.0176446979381311</v>
      </c>
      <c r="BQ169" s="292">
        <f t="shared" si="189"/>
        <v>3.8070477757789831</v>
      </c>
      <c r="BR169" s="292">
        <f t="shared" si="190"/>
        <v>4.1507919047798705</v>
      </c>
      <c r="BS169" s="292">
        <f t="shared" si="191"/>
        <v>4.0024363920627</v>
      </c>
      <c r="BT169" s="292">
        <f t="shared" si="192"/>
        <v>3.8095931682371256</v>
      </c>
      <c r="BU169" s="292">
        <f t="shared" si="193"/>
        <v>3.953998483241592</v>
      </c>
      <c r="BV169" s="292">
        <f t="shared" si="194"/>
        <v>4.0039873545763784</v>
      </c>
      <c r="BW169" s="169"/>
      <c r="BX169" s="148">
        <v>32.750092988172042</v>
      </c>
      <c r="BY169" s="165">
        <v>44.923725611827962</v>
      </c>
      <c r="BZ169" s="165">
        <v>20.292781935483873</v>
      </c>
      <c r="CA169" s="165">
        <v>37.360045161290323</v>
      </c>
      <c r="CB169" s="165">
        <v>51.111792258064511</v>
      </c>
      <c r="CC169" s="165">
        <v>35.965967891397852</v>
      </c>
      <c r="CD169" s="165">
        <v>25.591564731182796</v>
      </c>
      <c r="CE169" s="165">
        <v>50.474682662365595</v>
      </c>
      <c r="CF169" s="165">
        <v>43.154908407526889</v>
      </c>
      <c r="CG169" s="200"/>
      <c r="CH169" s="295"/>
      <c r="CI169" s="295"/>
      <c r="CJ169" s="295"/>
      <c r="CK169" s="295"/>
      <c r="CL169" s="295"/>
      <c r="CM169" s="295"/>
      <c r="CN169" s="177"/>
      <c r="CO169" s="171">
        <f t="shared" si="196"/>
        <v>2032</v>
      </c>
      <c r="CP169" s="173">
        <f t="shared" si="195"/>
        <v>48335</v>
      </c>
      <c r="CQ169" s="272">
        <f t="shared" si="179"/>
        <v>3.998653459572433</v>
      </c>
      <c r="CR169" s="272">
        <f t="shared" si="180"/>
        <v>3.8095931682371256</v>
      </c>
      <c r="CS169" s="272">
        <f t="shared" si="199"/>
        <v>4.0125752950333986</v>
      </c>
      <c r="CT169" s="272">
        <f t="shared" si="199"/>
        <v>3.964018796922502</v>
      </c>
      <c r="CU169" s="272">
        <f t="shared" si="199"/>
        <v>4.0125752950333986</v>
      </c>
      <c r="CV169" s="272">
        <f t="shared" si="181"/>
        <v>3.8911337196642499</v>
      </c>
      <c r="CW169" s="272">
        <f t="shared" si="182"/>
        <v>3.9940825578308341</v>
      </c>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39"/>
      <c r="EV169" s="139"/>
      <c r="EW169" s="139"/>
      <c r="EX169" s="139"/>
      <c r="EY169" s="139"/>
      <c r="EZ169" s="139"/>
      <c r="FA169" s="139"/>
      <c r="FB169" s="162"/>
      <c r="FC169" s="162"/>
      <c r="FD169" s="162"/>
      <c r="FE169" s="162"/>
      <c r="FF169" s="162"/>
      <c r="FG169" s="162"/>
      <c r="FH169" s="162"/>
      <c r="FI169" s="139"/>
      <c r="FJ169" s="139"/>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39"/>
      <c r="GH169" s="139"/>
      <c r="GI169" s="162"/>
      <c r="GJ169" s="162"/>
      <c r="GK169" s="162"/>
      <c r="GL169" s="162"/>
      <c r="GM169" s="162"/>
    </row>
    <row r="170" spans="1:195" s="138" customFormat="1" x14ac:dyDescent="0.2">
      <c r="A170" s="162"/>
      <c r="B170" s="193">
        <f t="shared" si="200"/>
        <v>48366</v>
      </c>
      <c r="C170" s="193">
        <f t="shared" si="197"/>
        <v>48395</v>
      </c>
      <c r="D170" s="191">
        <f t="shared" si="198"/>
        <v>48366</v>
      </c>
      <c r="E170" s="325">
        <v>64.691180000000003</v>
      </c>
      <c r="F170" s="329">
        <v>52.600209999999997</v>
      </c>
      <c r="G170" s="327">
        <v>71.844149999999999</v>
      </c>
      <c r="H170" s="328">
        <v>76.206280000000007</v>
      </c>
      <c r="I170" s="325">
        <v>52.2748451</v>
      </c>
      <c r="J170" s="329">
        <v>37.934950000000001</v>
      </c>
      <c r="K170" s="327">
        <v>62.254672999999997</v>
      </c>
      <c r="L170" s="328">
        <v>66.407169999999994</v>
      </c>
      <c r="M170" s="325">
        <v>64.137129999999999</v>
      </c>
      <c r="N170" s="329">
        <v>68.485969999999995</v>
      </c>
      <c r="O170" s="337">
        <f>G170+Sheet1!D164</f>
        <v>70.844149999999999</v>
      </c>
      <c r="P170" s="338">
        <f>H170+Sheet1!E164</f>
        <v>73.706280000000007</v>
      </c>
      <c r="Q170" s="325">
        <v>86.653099999999995</v>
      </c>
      <c r="R170" s="329">
        <v>79.023359999999997</v>
      </c>
      <c r="S170" s="4">
        <v>38.2438</v>
      </c>
      <c r="T170" s="5">
        <v>48.734119999999997</v>
      </c>
      <c r="U170" s="2">
        <v>39.2438</v>
      </c>
      <c r="V170" s="3">
        <v>45.734119999999997</v>
      </c>
      <c r="W170" s="4">
        <v>23.275980000000001</v>
      </c>
      <c r="X170" s="5">
        <v>17.416149999999998</v>
      </c>
      <c r="Y170" s="2">
        <v>41.2438</v>
      </c>
      <c r="Z170" s="3">
        <v>47.734119999999997</v>
      </c>
      <c r="AA170" s="327">
        <v>85.631060000000005</v>
      </c>
      <c r="AB170" s="328">
        <v>79.159819999999996</v>
      </c>
      <c r="AC170" s="2">
        <v>37.7438</v>
      </c>
      <c r="AD170" s="73">
        <v>45.234119999999997</v>
      </c>
      <c r="AE170" s="337">
        <f>I170+Sheet1!B164</f>
        <v>57.4135451</v>
      </c>
      <c r="AF170" s="341">
        <f>J170+Sheet1!C164</f>
        <v>45.603099999999998</v>
      </c>
      <c r="AG170" s="330">
        <v>4.4183102309504152</v>
      </c>
      <c r="AH170" s="331">
        <v>4.2996978757571149</v>
      </c>
      <c r="AI170" s="330">
        <v>3.9438608101772163</v>
      </c>
      <c r="AJ170" s="331">
        <v>3.9883404433747036</v>
      </c>
      <c r="AK170" s="339">
        <v>3.9733402912671338</v>
      </c>
      <c r="AL170" s="340">
        <v>4.0931415060995908</v>
      </c>
      <c r="AM170" s="339">
        <v>3.8658392011628835</v>
      </c>
      <c r="AN170" s="331">
        <v>3.9883404433747036</v>
      </c>
      <c r="AO170" s="332">
        <v>3.7066360997906167</v>
      </c>
      <c r="AP170" s="333">
        <v>3.6918095553914547</v>
      </c>
      <c r="AQ170" s="332">
        <v>3.3952786674082049</v>
      </c>
      <c r="AR170" s="340">
        <v>4.2276428699974673</v>
      </c>
      <c r="AS170" s="339">
        <v>4.0517410862826981</v>
      </c>
      <c r="AT170" s="340">
        <v>4.2776433770226987</v>
      </c>
      <c r="AU170" s="339">
        <v>4.0673412444745711</v>
      </c>
      <c r="AV170" s="340">
        <v>4.0555411248166164</v>
      </c>
      <c r="AW170" s="339">
        <v>3.8468390084932951</v>
      </c>
      <c r="AX170" s="340">
        <v>4.0515410842545974</v>
      </c>
      <c r="AY170" s="339">
        <v>3.9983405447797495</v>
      </c>
      <c r="AZ170" s="340">
        <v>3.7216377389021131</v>
      </c>
      <c r="BA170" s="332">
        <v>3.5880237445973169</v>
      </c>
      <c r="BB170" s="333">
        <v>5.2041170841060254</v>
      </c>
      <c r="BC170" s="15"/>
      <c r="BD170" s="151"/>
      <c r="BE170" s="151"/>
      <c r="BF170" s="151"/>
      <c r="BG170" s="151"/>
      <c r="BH170" s="151"/>
      <c r="BI170" s="151"/>
      <c r="BJ170" s="266">
        <f t="shared" si="183"/>
        <v>3.7769094600981976</v>
      </c>
      <c r="BK170" s="266">
        <f t="shared" si="184"/>
        <v>3.7618403022578053</v>
      </c>
      <c r="BL170" s="266">
        <f t="shared" si="185"/>
        <v>3.9200596450621328</v>
      </c>
      <c r="BM170" s="266">
        <f t="shared" si="186"/>
        <v>3.9044193687314848</v>
      </c>
      <c r="BN170" s="266">
        <f t="shared" si="187"/>
        <v>3.8408071940374056</v>
      </c>
      <c r="BO170" s="266"/>
      <c r="BP170" s="266">
        <f t="shared" si="188"/>
        <v>4.0477096769489034</v>
      </c>
      <c r="BQ170" s="292">
        <f t="shared" si="189"/>
        <v>3.7769094600981976</v>
      </c>
      <c r="BR170" s="292">
        <f t="shared" si="190"/>
        <v>4.1202406682870301</v>
      </c>
      <c r="BS170" s="292">
        <f t="shared" si="191"/>
        <v>4.032501168272467</v>
      </c>
      <c r="BT170" s="292">
        <f t="shared" si="192"/>
        <v>3.9045959260894141</v>
      </c>
      <c r="BU170" s="292">
        <f t="shared" si="193"/>
        <v>3.9837116079493495</v>
      </c>
      <c r="BV170" s="292">
        <f t="shared" si="194"/>
        <v>4.0336404433747033</v>
      </c>
      <c r="BW170" s="169"/>
      <c r="BX170" s="148">
        <v>59.586103777777772</v>
      </c>
      <c r="BY170" s="165">
        <v>73.685938222222219</v>
      </c>
      <c r="BZ170" s="165">
        <v>46.220222724444447</v>
      </c>
      <c r="CA170" s="165">
        <v>65.973306888888885</v>
      </c>
      <c r="CB170" s="165">
        <v>83.431654222222221</v>
      </c>
      <c r="CC170" s="165">
        <v>64.007949511111107</v>
      </c>
      <c r="CD170" s="165">
        <v>52.426912724444442</v>
      </c>
      <c r="CE170" s="165">
        <v>82.898758666666666</v>
      </c>
      <c r="CF170" s="165">
        <v>72.052604888888894</v>
      </c>
      <c r="CG170" s="200"/>
      <c r="CH170" s="295"/>
      <c r="CI170" s="295"/>
      <c r="CJ170" s="295"/>
      <c r="CK170" s="295"/>
      <c r="CL170" s="295"/>
      <c r="CM170" s="295"/>
      <c r="CN170" s="177"/>
      <c r="CO170" s="171">
        <f t="shared" si="196"/>
        <v>2032</v>
      </c>
      <c r="CP170" s="173">
        <f t="shared" si="195"/>
        <v>48366</v>
      </c>
      <c r="CQ170" s="272">
        <f t="shared" si="179"/>
        <v>4.0593993139170506</v>
      </c>
      <c r="CR170" s="272">
        <f t="shared" si="180"/>
        <v>3.9045959260894141</v>
      </c>
      <c r="CS170" s="272">
        <f t="shared" si="199"/>
        <v>4.0426400712431656</v>
      </c>
      <c r="CT170" s="272">
        <f t="shared" si="199"/>
        <v>3.9937319216302591</v>
      </c>
      <c r="CU170" s="272">
        <f t="shared" si="199"/>
        <v>4.0426400712431656</v>
      </c>
      <c r="CV170" s="272">
        <f t="shared" si="181"/>
        <v>3.9878587520058897</v>
      </c>
      <c r="CW170" s="272">
        <f t="shared" si="182"/>
        <v>4.0238666968408028</v>
      </c>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39"/>
      <c r="EV170" s="139"/>
      <c r="EW170" s="139"/>
      <c r="EX170" s="139"/>
      <c r="EY170" s="139"/>
      <c r="EZ170" s="139"/>
      <c r="FA170" s="139"/>
      <c r="FB170" s="162"/>
      <c r="FC170" s="162"/>
      <c r="FD170" s="162"/>
      <c r="FE170" s="162"/>
      <c r="FF170" s="162"/>
      <c r="FG170" s="162"/>
      <c r="FH170" s="162"/>
      <c r="FI170" s="139"/>
      <c r="FJ170" s="139"/>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39"/>
      <c r="GH170" s="139"/>
      <c r="GI170" s="162"/>
      <c r="GJ170" s="162"/>
      <c r="GK170" s="162"/>
      <c r="GL170" s="162"/>
      <c r="GM170" s="162"/>
    </row>
    <row r="171" spans="1:195" s="138" customFormat="1" x14ac:dyDescent="0.2">
      <c r="A171" s="162"/>
      <c r="B171" s="193">
        <f t="shared" si="200"/>
        <v>48396</v>
      </c>
      <c r="C171" s="193">
        <f t="shared" si="197"/>
        <v>48426</v>
      </c>
      <c r="D171" s="191">
        <f t="shared" si="198"/>
        <v>48396</v>
      </c>
      <c r="E171" s="325">
        <v>132.147873</v>
      </c>
      <c r="F171" s="329">
        <v>68.130250000000004</v>
      </c>
      <c r="G171" s="327">
        <v>140.543442</v>
      </c>
      <c r="H171" s="328">
        <v>90.554019999999994</v>
      </c>
      <c r="I171" s="325">
        <v>118.359055</v>
      </c>
      <c r="J171" s="329">
        <v>52.819400000000002</v>
      </c>
      <c r="K171" s="327">
        <v>126.929413</v>
      </c>
      <c r="L171" s="328">
        <v>80.209460000000007</v>
      </c>
      <c r="M171" s="325">
        <v>132.809021</v>
      </c>
      <c r="N171" s="329">
        <v>82.761970000000005</v>
      </c>
      <c r="O171" s="337">
        <f>G171+Sheet1!D165</f>
        <v>145.043442</v>
      </c>
      <c r="P171" s="338">
        <f>H171+Sheet1!E165</f>
        <v>91.554019999999994</v>
      </c>
      <c r="Q171" s="325">
        <v>152.95330799999999</v>
      </c>
      <c r="R171" s="329">
        <v>92.498670000000004</v>
      </c>
      <c r="S171" s="4">
        <v>143.7989</v>
      </c>
      <c r="T171" s="5">
        <v>61.614989999999999</v>
      </c>
      <c r="U171" s="2">
        <v>146.2989</v>
      </c>
      <c r="V171" s="3">
        <v>61.614989999999999</v>
      </c>
      <c r="W171" s="4">
        <v>101.5729</v>
      </c>
      <c r="X171" s="5">
        <v>29.619540000000001</v>
      </c>
      <c r="Y171" s="2">
        <v>144.7989</v>
      </c>
      <c r="Z171" s="3">
        <v>61.614989999999999</v>
      </c>
      <c r="AA171" s="327">
        <v>151.36621099999999</v>
      </c>
      <c r="AB171" s="328">
        <v>92.906850000000006</v>
      </c>
      <c r="AC171" s="2">
        <v>142.7989</v>
      </c>
      <c r="AD171" s="73">
        <v>60.114989999999999</v>
      </c>
      <c r="AE171" s="337">
        <f>I171+Sheet1!B165</f>
        <v>122.37795499999999</v>
      </c>
      <c r="AF171" s="341">
        <f>J171+Sheet1!C165</f>
        <v>60.319249999999997</v>
      </c>
      <c r="AG171" s="330">
        <v>4.6110553081395267</v>
      </c>
      <c r="AH171" s="331">
        <v>4.5665756749420403</v>
      </c>
      <c r="AI171" s="330">
        <v>4.195912064962978</v>
      </c>
      <c r="AJ171" s="331">
        <v>4.2403916981604652</v>
      </c>
      <c r="AK171" s="339">
        <v>4.22539172752741</v>
      </c>
      <c r="AL171" s="340">
        <v>4.3484914865226818</v>
      </c>
      <c r="AM171" s="339">
        <v>4.0378920946142207</v>
      </c>
      <c r="AN171" s="331">
        <v>4.1217793429671659</v>
      </c>
      <c r="AO171" s="332">
        <v>3.8549015437822414</v>
      </c>
      <c r="AP171" s="333">
        <v>3.6918095553914547</v>
      </c>
      <c r="AQ171" s="332">
        <v>3.3952786674082049</v>
      </c>
      <c r="AR171" s="340">
        <v>4.4867912157594505</v>
      </c>
      <c r="AS171" s="339">
        <v>4.3068915679670097</v>
      </c>
      <c r="AT171" s="340">
        <v>4.536791117869635</v>
      </c>
      <c r="AU171" s="339">
        <v>4.3241915340971335</v>
      </c>
      <c r="AV171" s="340">
        <v>4.3097915622894005</v>
      </c>
      <c r="AW171" s="339">
        <v>3.8649924331172052</v>
      </c>
      <c r="AX171" s="340">
        <v>4.3066915683585689</v>
      </c>
      <c r="AY171" s="339">
        <v>4.2503916785825018</v>
      </c>
      <c r="AZ171" s="340">
        <v>3.8698924235240031</v>
      </c>
      <c r="BA171" s="332">
        <v>3.6918095553914547</v>
      </c>
      <c r="BB171" s="333">
        <v>5.337555983698488</v>
      </c>
      <c r="BC171" s="15"/>
      <c r="BD171" s="151"/>
      <c r="BE171" s="151"/>
      <c r="BF171" s="151"/>
      <c r="BG171" s="151"/>
      <c r="BH171" s="151"/>
      <c r="BI171" s="151"/>
      <c r="BJ171" s="266">
        <f t="shared" si="183"/>
        <v>3.9276010385021256</v>
      </c>
      <c r="BK171" s="266">
        <f t="shared" si="184"/>
        <v>3.7618403022578053</v>
      </c>
      <c r="BL171" s="266">
        <f t="shared" si="185"/>
        <v>4.0764624083686174</v>
      </c>
      <c r="BM171" s="266">
        <f t="shared" si="186"/>
        <v>3.9044193687314848</v>
      </c>
      <c r="BN171" s="266">
        <f t="shared" si="187"/>
        <v>3.9175807794650082</v>
      </c>
      <c r="BO171" s="266"/>
      <c r="BP171" s="266">
        <f t="shared" si="188"/>
        <v>4.3032619985404699</v>
      </c>
      <c r="BQ171" s="292">
        <f t="shared" si="189"/>
        <v>3.9276010385021256</v>
      </c>
      <c r="BR171" s="292">
        <f t="shared" si="190"/>
        <v>4.2577212325048119</v>
      </c>
      <c r="BS171" s="292">
        <f t="shared" si="191"/>
        <v>4.2880536738592827</v>
      </c>
      <c r="BT171" s="292">
        <f t="shared" si="192"/>
        <v>4.0772877793979934</v>
      </c>
      <c r="BU171" s="292">
        <f t="shared" si="193"/>
        <v>4.2362750534545262</v>
      </c>
      <c r="BV171" s="292">
        <f t="shared" si="194"/>
        <v>4.2856916981604654</v>
      </c>
      <c r="BW171" s="169"/>
      <c r="BX171" s="148">
        <v>103.92504995698926</v>
      </c>
      <c r="BY171" s="165">
        <v>118.50509466666666</v>
      </c>
      <c r="BZ171" s="165">
        <v>89.465228602150546</v>
      </c>
      <c r="CA171" s="165">
        <v>110.74526733333335</v>
      </c>
      <c r="CB171" s="165">
        <v>126.30126329032258</v>
      </c>
      <c r="CC171" s="165">
        <v>106.33244447311827</v>
      </c>
      <c r="CD171" s="165">
        <v>95.018740967741934</v>
      </c>
      <c r="CE171" s="165">
        <v>125.59380453763441</v>
      </c>
      <c r="CF171" s="165">
        <v>121.46208391397849</v>
      </c>
      <c r="CG171" s="200"/>
      <c r="CH171" s="295"/>
      <c r="CI171" s="295"/>
      <c r="CJ171" s="295"/>
      <c r="CK171" s="295"/>
      <c r="CL171" s="295"/>
      <c r="CM171" s="295"/>
      <c r="CN171" s="177"/>
      <c r="CO171" s="171">
        <f t="shared" si="196"/>
        <v>2032</v>
      </c>
      <c r="CP171" s="173">
        <f t="shared" si="195"/>
        <v>48396</v>
      </c>
      <c r="CQ171" s="272">
        <f t="shared" si="179"/>
        <v>4.3175691948816732</v>
      </c>
      <c r="CR171" s="272">
        <f t="shared" si="180"/>
        <v>4.0772877793979934</v>
      </c>
      <c r="CS171" s="272">
        <f t="shared" si="199"/>
        <v>4.2981925768299805</v>
      </c>
      <c r="CT171" s="272">
        <f t="shared" si="199"/>
        <v>4.2462953671354358</v>
      </c>
      <c r="CU171" s="272">
        <f t="shared" si="199"/>
        <v>4.2981925768299805</v>
      </c>
      <c r="CV171" s="272">
        <f t="shared" si="181"/>
        <v>4.1636812804674435</v>
      </c>
      <c r="CW171" s="272">
        <f t="shared" si="182"/>
        <v>4.2770318784255377</v>
      </c>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39"/>
      <c r="EV171" s="139"/>
      <c r="EW171" s="139"/>
      <c r="EX171" s="139"/>
      <c r="EY171" s="139"/>
      <c r="EZ171" s="139"/>
      <c r="FA171" s="139"/>
      <c r="FB171" s="162"/>
      <c r="FC171" s="162"/>
      <c r="FD171" s="162"/>
      <c r="FE171" s="162"/>
      <c r="FF171" s="162"/>
      <c r="FG171" s="162"/>
      <c r="FH171" s="162"/>
      <c r="FI171" s="139"/>
      <c r="FJ171" s="139"/>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39"/>
      <c r="GH171" s="139"/>
      <c r="GI171" s="162"/>
      <c r="GJ171" s="162"/>
      <c r="GK171" s="162"/>
      <c r="GL171" s="162"/>
      <c r="GM171" s="162"/>
    </row>
    <row r="172" spans="1:195" s="138" customFormat="1" x14ac:dyDescent="0.2">
      <c r="A172" s="162"/>
      <c r="B172" s="193">
        <f t="shared" si="200"/>
        <v>48427</v>
      </c>
      <c r="C172" s="193">
        <f t="shared" si="197"/>
        <v>48457</v>
      </c>
      <c r="D172" s="191">
        <f t="shared" si="198"/>
        <v>48427</v>
      </c>
      <c r="E172" s="325">
        <v>158.6764</v>
      </c>
      <c r="F172" s="329">
        <v>77.283959999999993</v>
      </c>
      <c r="G172" s="327">
        <v>160.98056</v>
      </c>
      <c r="H172" s="328">
        <v>96.318860000000001</v>
      </c>
      <c r="I172" s="325">
        <v>145.09239199999999</v>
      </c>
      <c r="J172" s="329">
        <v>62.18439</v>
      </c>
      <c r="K172" s="327">
        <v>148.76606799999999</v>
      </c>
      <c r="L172" s="328">
        <v>85.353874200000007</v>
      </c>
      <c r="M172" s="325">
        <v>154.98661799999999</v>
      </c>
      <c r="N172" s="329">
        <v>88.497985799999995</v>
      </c>
      <c r="O172" s="337">
        <f>G172+Sheet1!D166</f>
        <v>164.98056</v>
      </c>
      <c r="P172" s="338">
        <f>H172+Sheet1!E166</f>
        <v>96.818860000000001</v>
      </c>
      <c r="Q172" s="325">
        <v>164.90841699999999</v>
      </c>
      <c r="R172" s="329">
        <v>97.954849999999993</v>
      </c>
      <c r="S172" s="4">
        <v>162.178</v>
      </c>
      <c r="T172" s="5">
        <v>72.168170000000003</v>
      </c>
      <c r="U172" s="2">
        <v>164.178</v>
      </c>
      <c r="V172" s="3">
        <v>72.668170000000003</v>
      </c>
      <c r="W172" s="4">
        <v>133.6112</v>
      </c>
      <c r="X172" s="5">
        <v>41.877540000000003</v>
      </c>
      <c r="Y172" s="2">
        <v>162.178</v>
      </c>
      <c r="Z172" s="3">
        <v>73.168170000000003</v>
      </c>
      <c r="AA172" s="327">
        <v>164.24908400000001</v>
      </c>
      <c r="AB172" s="328">
        <v>97.882199999999997</v>
      </c>
      <c r="AC172" s="2">
        <v>161.178</v>
      </c>
      <c r="AD172" s="73">
        <v>71.668170000000003</v>
      </c>
      <c r="AE172" s="337">
        <f>I172+Sheet1!B166</f>
        <v>147.961342</v>
      </c>
      <c r="AF172" s="341">
        <f>J172+Sheet1!C166</f>
        <v>68.807739999999995</v>
      </c>
      <c r="AG172" s="330">
        <v>4.7000145745345021</v>
      </c>
      <c r="AH172" s="331">
        <v>4.729667663332827</v>
      </c>
      <c r="AI172" s="330">
        <v>4.3441775089546031</v>
      </c>
      <c r="AJ172" s="331">
        <v>4.3886571421520904</v>
      </c>
      <c r="AK172" s="339">
        <v>4.3736572886345835</v>
      </c>
      <c r="AL172" s="340">
        <v>4.4969560845484882</v>
      </c>
      <c r="AM172" s="339">
        <v>4.1836591440794999</v>
      </c>
      <c r="AN172" s="331">
        <v>4.2403916981604652</v>
      </c>
      <c r="AO172" s="332">
        <v>3.9883404433747036</v>
      </c>
      <c r="AP172" s="333">
        <v>3.7066360997906167</v>
      </c>
      <c r="AQ172" s="332">
        <v>3.4249317562065298</v>
      </c>
      <c r="AR172" s="340">
        <v>4.6354547320267994</v>
      </c>
      <c r="AS172" s="339">
        <v>4.4553564907932701</v>
      </c>
      <c r="AT172" s="340">
        <v>4.6854542437518214</v>
      </c>
      <c r="AU172" s="339">
        <v>4.4726563218501267</v>
      </c>
      <c r="AV172" s="340">
        <v>4.4581564634498703</v>
      </c>
      <c r="AW172" s="339">
        <v>3.8817620922838163</v>
      </c>
      <c r="AX172" s="340">
        <v>4.4551564927463696</v>
      </c>
      <c r="AY172" s="339">
        <v>4.398657044497094</v>
      </c>
      <c r="AZ172" s="340">
        <v>4.0032609057756208</v>
      </c>
      <c r="BA172" s="332">
        <v>3.7066360997906167</v>
      </c>
      <c r="BB172" s="333">
        <v>5.4561683388917883</v>
      </c>
      <c r="BC172" s="15"/>
      <c r="BD172" s="151"/>
      <c r="BE172" s="151"/>
      <c r="BF172" s="151"/>
      <c r="BG172" s="151"/>
      <c r="BH172" s="151"/>
      <c r="BI172" s="151"/>
      <c r="BJ172" s="266">
        <f t="shared" si="183"/>
        <v>4.0632234590656608</v>
      </c>
      <c r="BK172" s="266">
        <f t="shared" si="184"/>
        <v>3.7769094600981976</v>
      </c>
      <c r="BL172" s="266">
        <f t="shared" si="185"/>
        <v>4.2172248953444544</v>
      </c>
      <c r="BM172" s="266">
        <f t="shared" si="186"/>
        <v>3.9200596450621328</v>
      </c>
      <c r="BN172" s="266">
        <f t="shared" si="187"/>
        <v>3.9943543648926116</v>
      </c>
      <c r="BO172" s="266"/>
      <c r="BP172" s="266">
        <f t="shared" si="188"/>
        <v>4.4535868935943332</v>
      </c>
      <c r="BQ172" s="292">
        <f t="shared" si="189"/>
        <v>4.0632234590656608</v>
      </c>
      <c r="BR172" s="292">
        <f t="shared" si="190"/>
        <v>4.3799261784761727</v>
      </c>
      <c r="BS172" s="292">
        <f t="shared" si="191"/>
        <v>4.4383786876554634</v>
      </c>
      <c r="BT172" s="292">
        <f t="shared" si="192"/>
        <v>4.2235961699081601</v>
      </c>
      <c r="BU172" s="292">
        <f t="shared" si="193"/>
        <v>4.3848417964915214</v>
      </c>
      <c r="BV172" s="292">
        <f t="shared" si="194"/>
        <v>4.4339571421520905</v>
      </c>
      <c r="BW172" s="169"/>
      <c r="BX172" s="148">
        <v>122.79371139784946</v>
      </c>
      <c r="BY172" s="165">
        <v>132.47378903225805</v>
      </c>
      <c r="BZ172" s="165">
        <v>108.54155240860214</v>
      </c>
      <c r="CA172" s="165">
        <v>125.6744253096774</v>
      </c>
      <c r="CB172" s="165">
        <v>135.39125305376342</v>
      </c>
      <c r="CC172" s="165">
        <v>120.81015460430108</v>
      </c>
      <c r="CD172" s="165">
        <v>113.065668</v>
      </c>
      <c r="CE172" s="165">
        <v>134.99056524731182</v>
      </c>
      <c r="CF172" s="165">
        <v>134.93077827956989</v>
      </c>
      <c r="CG172" s="200"/>
      <c r="CH172" s="295"/>
      <c r="CI172" s="295"/>
      <c r="CJ172" s="295"/>
      <c r="CK172" s="295"/>
      <c r="CL172" s="295"/>
      <c r="CM172" s="295"/>
      <c r="CN172" s="177"/>
      <c r="CO172" s="171">
        <f t="shared" si="196"/>
        <v>2032</v>
      </c>
      <c r="CP172" s="173">
        <f t="shared" si="195"/>
        <v>48427</v>
      </c>
      <c r="CQ172" s="272">
        <f t="shared" si="179"/>
        <v>4.4694338307432169</v>
      </c>
      <c r="CR172" s="272">
        <f t="shared" si="180"/>
        <v>4.2235961699081601</v>
      </c>
      <c r="CS172" s="272">
        <f t="shared" si="199"/>
        <v>4.448517590626162</v>
      </c>
      <c r="CT172" s="272">
        <f t="shared" si="199"/>
        <v>4.394862110172431</v>
      </c>
      <c r="CU172" s="272">
        <f t="shared" si="199"/>
        <v>4.448517590626162</v>
      </c>
      <c r="CV172" s="272">
        <f t="shared" si="181"/>
        <v>4.3126420488058983</v>
      </c>
      <c r="CW172" s="272">
        <f t="shared" si="182"/>
        <v>4.4259525734753824</v>
      </c>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39"/>
      <c r="EV172" s="139"/>
      <c r="EW172" s="139"/>
      <c r="EX172" s="139"/>
      <c r="EY172" s="139"/>
      <c r="EZ172" s="139"/>
      <c r="FA172" s="139"/>
      <c r="FB172" s="162"/>
      <c r="FC172" s="162"/>
      <c r="FD172" s="162"/>
      <c r="FE172" s="162"/>
      <c r="FF172" s="162"/>
      <c r="FG172" s="162"/>
      <c r="FH172" s="162"/>
      <c r="FI172" s="139"/>
      <c r="FJ172" s="139"/>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39"/>
      <c r="GH172" s="139"/>
      <c r="GI172" s="162"/>
      <c r="GJ172" s="162"/>
      <c r="GK172" s="162"/>
      <c r="GL172" s="162"/>
      <c r="GM172" s="162"/>
    </row>
    <row r="173" spans="1:195" s="138" customFormat="1" x14ac:dyDescent="0.2">
      <c r="A173" s="162"/>
      <c r="B173" s="193">
        <f t="shared" si="200"/>
        <v>48458</v>
      </c>
      <c r="C173" s="193">
        <f t="shared" si="197"/>
        <v>48487</v>
      </c>
      <c r="D173" s="191">
        <f t="shared" si="198"/>
        <v>48458</v>
      </c>
      <c r="E173" s="325">
        <v>103.061691</v>
      </c>
      <c r="F173" s="329">
        <v>77.586420000000004</v>
      </c>
      <c r="G173" s="327">
        <v>106.697418</v>
      </c>
      <c r="H173" s="328">
        <v>95.665610000000001</v>
      </c>
      <c r="I173" s="325">
        <v>85.942009999999996</v>
      </c>
      <c r="J173" s="329">
        <v>61.012180000000001</v>
      </c>
      <c r="K173" s="327">
        <v>109.353706</v>
      </c>
      <c r="L173" s="328">
        <v>93.83775</v>
      </c>
      <c r="M173" s="325">
        <v>99.4351044</v>
      </c>
      <c r="N173" s="329">
        <v>88.055139999999994</v>
      </c>
      <c r="O173" s="337">
        <f>G173+Sheet1!D167</f>
        <v>108.697418</v>
      </c>
      <c r="P173" s="338">
        <f>H173+Sheet1!E167</f>
        <v>93.665610000000001</v>
      </c>
      <c r="Q173" s="325">
        <v>99.176730000000006</v>
      </c>
      <c r="R173" s="329">
        <v>85.725173999999996</v>
      </c>
      <c r="S173" s="4">
        <v>67.173699999999997</v>
      </c>
      <c r="T173" s="5">
        <v>55.261650000000003</v>
      </c>
      <c r="U173" s="2">
        <v>72.173699999999997</v>
      </c>
      <c r="V173" s="3">
        <v>56.261650000000003</v>
      </c>
      <c r="W173" s="4">
        <v>46.930349999999997</v>
      </c>
      <c r="X173" s="5">
        <v>33.002980000000001</v>
      </c>
      <c r="Y173" s="2">
        <v>71.673699999999997</v>
      </c>
      <c r="Z173" s="3">
        <v>58.261650000000003</v>
      </c>
      <c r="AA173" s="327">
        <v>101.34824399999999</v>
      </c>
      <c r="AB173" s="328">
        <v>90.258589999999998</v>
      </c>
      <c r="AC173" s="2">
        <v>70.173699999999997</v>
      </c>
      <c r="AD173" s="73">
        <v>54.761650000000003</v>
      </c>
      <c r="AE173" s="337">
        <f>I173+Sheet1!B167</f>
        <v>89.516459999999995</v>
      </c>
      <c r="AF173" s="341">
        <f>J173+Sheet1!C167</f>
        <v>67.238830000000007</v>
      </c>
      <c r="AG173" s="330">
        <v>4.551749130542877</v>
      </c>
      <c r="AH173" s="331">
        <v>4.62588185253869</v>
      </c>
      <c r="AI173" s="330">
        <v>4.2403916981604652</v>
      </c>
      <c r="AJ173" s="331">
        <v>4.2848713313579534</v>
      </c>
      <c r="AK173" s="339">
        <v>4.2698714317172684</v>
      </c>
      <c r="AL173" s="340">
        <v>4.3927706094399444</v>
      </c>
      <c r="AM173" s="339">
        <v>4.0973725858493966</v>
      </c>
      <c r="AN173" s="331">
        <v>4.2996978757571149</v>
      </c>
      <c r="AO173" s="332">
        <v>4.0031669877738665</v>
      </c>
      <c r="AP173" s="333">
        <v>3.558370655798992</v>
      </c>
      <c r="AQ173" s="332">
        <v>3.2470132234165803</v>
      </c>
      <c r="AR173" s="340">
        <v>4.5307696861342421</v>
      </c>
      <c r="AS173" s="339">
        <v>4.3511708877697792</v>
      </c>
      <c r="AT173" s="340">
        <v>4.5807693516031902</v>
      </c>
      <c r="AU173" s="339">
        <v>4.3682707733601589</v>
      </c>
      <c r="AV173" s="340">
        <v>4.3540708683669775</v>
      </c>
      <c r="AW173" s="339">
        <v>3.7333750212354508</v>
      </c>
      <c r="AX173" s="340">
        <v>4.3509708891079031</v>
      </c>
      <c r="AY173" s="339">
        <v>4.2948712644517428</v>
      </c>
      <c r="AZ173" s="340">
        <v>4.0181731157465812</v>
      </c>
      <c r="BA173" s="332">
        <v>3.6325033777948046</v>
      </c>
      <c r="BB173" s="333">
        <v>5.515474516488438</v>
      </c>
      <c r="BC173" s="15"/>
      <c r="BD173" s="151"/>
      <c r="BE173" s="151"/>
      <c r="BF173" s="151"/>
      <c r="BG173" s="151"/>
      <c r="BH173" s="151"/>
      <c r="BI173" s="151"/>
      <c r="BJ173" s="266">
        <f t="shared" si="183"/>
        <v>4.0782926169060536</v>
      </c>
      <c r="BK173" s="266">
        <f t="shared" si="184"/>
        <v>3.6262178816942696</v>
      </c>
      <c r="BL173" s="266">
        <f t="shared" si="185"/>
        <v>4.2328651716751038</v>
      </c>
      <c r="BM173" s="266">
        <f t="shared" si="186"/>
        <v>3.7636568817556473</v>
      </c>
      <c r="BN173" s="266">
        <f t="shared" si="187"/>
        <v>3.9252581380077682</v>
      </c>
      <c r="BO173" s="266"/>
      <c r="BP173" s="266">
        <f t="shared" si="188"/>
        <v>4.3483594670566292</v>
      </c>
      <c r="BQ173" s="292">
        <f t="shared" si="189"/>
        <v>4.0782926169060536</v>
      </c>
      <c r="BR173" s="292">
        <f t="shared" si="190"/>
        <v>4.4410286514618535</v>
      </c>
      <c r="BS173" s="292">
        <f t="shared" si="191"/>
        <v>4.3331512143539168</v>
      </c>
      <c r="BT173" s="292">
        <f t="shared" si="192"/>
        <v>4.1369891657627189</v>
      </c>
      <c r="BU173" s="292">
        <f t="shared" si="193"/>
        <v>4.2808451122961708</v>
      </c>
      <c r="BV173" s="292">
        <f t="shared" si="194"/>
        <v>4.3301713313579535</v>
      </c>
      <c r="BW173" s="169"/>
      <c r="BX173" s="148">
        <v>91.739348333333339</v>
      </c>
      <c r="BY173" s="165">
        <v>101.79439222222223</v>
      </c>
      <c r="BZ173" s="165">
        <v>74.862085555555552</v>
      </c>
      <c r="CA173" s="165">
        <v>94.377342444444452</v>
      </c>
      <c r="CB173" s="165">
        <v>93.19826066666667</v>
      </c>
      <c r="CC173" s="165">
        <v>102.45772555555556</v>
      </c>
      <c r="CD173" s="165">
        <v>79.615291111111119</v>
      </c>
      <c r="CE173" s="165">
        <v>96.419508888888885</v>
      </c>
      <c r="CF173" s="165">
        <v>102.01661444444444</v>
      </c>
      <c r="CG173" s="200"/>
      <c r="CH173" s="295"/>
      <c r="CI173" s="295"/>
      <c r="CJ173" s="295"/>
      <c r="CK173" s="295"/>
      <c r="CL173" s="295"/>
      <c r="CM173" s="295"/>
      <c r="CN173" s="177"/>
      <c r="CO173" s="171">
        <f t="shared" si="196"/>
        <v>2032</v>
      </c>
      <c r="CP173" s="173">
        <f t="shared" si="195"/>
        <v>48458</v>
      </c>
      <c r="CQ173" s="272">
        <f t="shared" si="179"/>
        <v>4.3631285856401361</v>
      </c>
      <c r="CR173" s="272">
        <f t="shared" si="180"/>
        <v>4.1369891657627189</v>
      </c>
      <c r="CS173" s="272">
        <f t="shared" si="199"/>
        <v>4.3432901173246155</v>
      </c>
      <c r="CT173" s="272">
        <f t="shared" si="199"/>
        <v>4.2908654259770804</v>
      </c>
      <c r="CU173" s="272">
        <f t="shared" si="199"/>
        <v>4.3432901173246155</v>
      </c>
      <c r="CV173" s="272">
        <f t="shared" si="181"/>
        <v>4.2244649740939719</v>
      </c>
      <c r="CW173" s="272">
        <f t="shared" si="182"/>
        <v>4.3217080869404914</v>
      </c>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39"/>
      <c r="EV173" s="139"/>
      <c r="EW173" s="139"/>
      <c r="EX173" s="139"/>
      <c r="EY173" s="139"/>
      <c r="EZ173" s="139"/>
      <c r="FA173" s="139"/>
      <c r="FB173" s="162"/>
      <c r="FC173" s="162"/>
      <c r="FD173" s="162"/>
      <c r="FE173" s="162"/>
      <c r="FF173" s="162"/>
      <c r="FG173" s="162"/>
      <c r="FH173" s="162"/>
      <c r="FI173" s="139"/>
      <c r="FJ173" s="139"/>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39"/>
      <c r="GH173" s="139"/>
      <c r="GI173" s="162"/>
      <c r="GJ173" s="162"/>
      <c r="GK173" s="162"/>
      <c r="GL173" s="162"/>
      <c r="GM173" s="162"/>
    </row>
    <row r="174" spans="1:195" s="138" customFormat="1" x14ac:dyDescent="0.2">
      <c r="A174" s="162"/>
      <c r="B174" s="193">
        <f t="shared" si="200"/>
        <v>48488</v>
      </c>
      <c r="C174" s="193">
        <f t="shared" si="197"/>
        <v>48518</v>
      </c>
      <c r="D174" s="191">
        <f t="shared" si="198"/>
        <v>48488</v>
      </c>
      <c r="E174" s="325">
        <v>107.398026</v>
      </c>
      <c r="F174" s="329">
        <v>84.669464099999999</v>
      </c>
      <c r="G174" s="327">
        <v>97.983450000000005</v>
      </c>
      <c r="H174" s="328">
        <v>93.699259999999995</v>
      </c>
      <c r="I174" s="325">
        <v>92.562359999999998</v>
      </c>
      <c r="J174" s="329">
        <v>68.351339999999993</v>
      </c>
      <c r="K174" s="327">
        <v>102.795822</v>
      </c>
      <c r="L174" s="328">
        <v>96.099029999999999</v>
      </c>
      <c r="M174" s="325">
        <v>100.382637</v>
      </c>
      <c r="N174" s="329">
        <v>93.853874200000007</v>
      </c>
      <c r="O174" s="337">
        <f>G174+Sheet1!D168</f>
        <v>96.233450000000005</v>
      </c>
      <c r="P174" s="338">
        <f>H174+Sheet1!E168</f>
        <v>91.699259999999995</v>
      </c>
      <c r="Q174" s="325">
        <v>82.576484699999995</v>
      </c>
      <c r="R174" s="329">
        <v>78.974429999999998</v>
      </c>
      <c r="S174" s="4">
        <v>51.088340000000002</v>
      </c>
      <c r="T174" s="5">
        <v>46.361629999999998</v>
      </c>
      <c r="U174" s="2">
        <v>51.588340000000002</v>
      </c>
      <c r="V174" s="3">
        <v>48.111629999999998</v>
      </c>
      <c r="W174" s="4">
        <v>48.447929999999999</v>
      </c>
      <c r="X174" s="5">
        <v>37.416899999999998</v>
      </c>
      <c r="Y174" s="2">
        <v>54.088340000000002</v>
      </c>
      <c r="Z174" s="3">
        <v>49.861629999999998</v>
      </c>
      <c r="AA174" s="327">
        <v>84.911460000000005</v>
      </c>
      <c r="AB174" s="328">
        <v>82.860370000000003</v>
      </c>
      <c r="AC174" s="2">
        <v>53.088340000000002</v>
      </c>
      <c r="AD174" s="73">
        <v>47.861629999999998</v>
      </c>
      <c r="AE174" s="337">
        <f>I174+Sheet1!B168</f>
        <v>97.775260000000003</v>
      </c>
      <c r="AF174" s="341">
        <f>J174+Sheet1!C168</f>
        <v>71.939439999999991</v>
      </c>
      <c r="AG174" s="330">
        <v>4.551749130542877</v>
      </c>
      <c r="AH174" s="331">
        <v>4.62588185253869</v>
      </c>
      <c r="AI174" s="330">
        <v>4.2403916981604652</v>
      </c>
      <c r="AJ174" s="331">
        <v>4.2996978757571149</v>
      </c>
      <c r="AK174" s="339">
        <v>4.284697883167782</v>
      </c>
      <c r="AL174" s="340">
        <v>4.406297823091978</v>
      </c>
      <c r="AM174" s="339">
        <v>4.1896979301020041</v>
      </c>
      <c r="AN174" s="331">
        <v>4.3441775089546031</v>
      </c>
      <c r="AO174" s="332">
        <v>4.1069527985680034</v>
      </c>
      <c r="AP174" s="333">
        <v>4.1366058873663283</v>
      </c>
      <c r="AQ174" s="332">
        <v>3.2766663122149051</v>
      </c>
      <c r="AR174" s="340">
        <v>4.5428977556055079</v>
      </c>
      <c r="AS174" s="339">
        <v>4.3647978435948218</v>
      </c>
      <c r="AT174" s="340">
        <v>4.5928977309032852</v>
      </c>
      <c r="AU174" s="339">
        <v>4.3812978354430889</v>
      </c>
      <c r="AV174" s="340">
        <v>4.3680978419644765</v>
      </c>
      <c r="AW174" s="339">
        <v>4.3085978713601198</v>
      </c>
      <c r="AX174" s="340">
        <v>4.3645978436936312</v>
      </c>
      <c r="AY174" s="339">
        <v>4.3096978708166711</v>
      </c>
      <c r="AZ174" s="340">
        <v>4.1219979635488126</v>
      </c>
      <c r="BA174" s="332">
        <v>3.7214626441897787</v>
      </c>
      <c r="BB174" s="333">
        <v>5.5599541496859253</v>
      </c>
      <c r="BC174" s="15"/>
      <c r="BD174" s="151"/>
      <c r="BE174" s="151"/>
      <c r="BF174" s="151"/>
      <c r="BG174" s="151"/>
      <c r="BH174" s="151"/>
      <c r="BI174" s="151"/>
      <c r="BJ174" s="266">
        <f t="shared" si="183"/>
        <v>4.1837767217888029</v>
      </c>
      <c r="BK174" s="266">
        <f t="shared" si="184"/>
        <v>4.2139150374695884</v>
      </c>
      <c r="BL174" s="266">
        <f t="shared" si="185"/>
        <v>4.342347105989643</v>
      </c>
      <c r="BM174" s="266">
        <f t="shared" si="186"/>
        <v>4.3736276586509399</v>
      </c>
      <c r="BN174" s="266">
        <f t="shared" si="187"/>
        <v>4.2784166309747436</v>
      </c>
      <c r="BO174" s="266"/>
      <c r="BP174" s="266">
        <f t="shared" si="188"/>
        <v>4.3633919565620145</v>
      </c>
      <c r="BQ174" s="292">
        <f t="shared" si="189"/>
        <v>4.1837767217888029</v>
      </c>
      <c r="BR174" s="292">
        <f t="shared" si="190"/>
        <v>4.4868555062011151</v>
      </c>
      <c r="BS174" s="292">
        <f t="shared" si="191"/>
        <v>4.3481836096195705</v>
      </c>
      <c r="BT174" s="292">
        <f t="shared" si="192"/>
        <v>4.2296573824169466</v>
      </c>
      <c r="BU174" s="292">
        <f t="shared" si="193"/>
        <v>4.2957016817270635</v>
      </c>
      <c r="BV174" s="292">
        <f t="shared" si="194"/>
        <v>4.344997875757115</v>
      </c>
      <c r="BW174" s="169"/>
      <c r="BX174" s="148">
        <v>97.377907312903233</v>
      </c>
      <c r="BY174" s="165">
        <v>96.094721075268808</v>
      </c>
      <c r="BZ174" s="165">
        <v>81.888684516129032</v>
      </c>
      <c r="CA174" s="165">
        <v>97.504365227956995</v>
      </c>
      <c r="CB174" s="165">
        <v>80.988482090322577</v>
      </c>
      <c r="CC174" s="165">
        <v>99.843472838709673</v>
      </c>
      <c r="CD174" s="165">
        <v>86.385274838709677</v>
      </c>
      <c r="CE174" s="165">
        <v>84.007216021505386</v>
      </c>
      <c r="CF174" s="165">
        <v>94.234506021505382</v>
      </c>
      <c r="CG174" s="200"/>
      <c r="CH174" s="295"/>
      <c r="CI174" s="295"/>
      <c r="CJ174" s="295"/>
      <c r="CK174" s="295"/>
      <c r="CL174" s="295"/>
      <c r="CM174" s="295"/>
      <c r="CN174" s="177"/>
      <c r="CO174" s="171">
        <f t="shared" si="196"/>
        <v>2032</v>
      </c>
      <c r="CP174" s="173">
        <f t="shared" si="195"/>
        <v>48488</v>
      </c>
      <c r="CQ174" s="272">
        <f t="shared" si="179"/>
        <v>4.3631285856401361</v>
      </c>
      <c r="CR174" s="272">
        <f t="shared" si="180"/>
        <v>4.2296573824169466</v>
      </c>
      <c r="CS174" s="272">
        <f t="shared" si="199"/>
        <v>4.3583225125902683</v>
      </c>
      <c r="CT174" s="272">
        <f t="shared" si="199"/>
        <v>4.3057219954079731</v>
      </c>
      <c r="CU174" s="272">
        <f t="shared" si="199"/>
        <v>4.3583225125902683</v>
      </c>
      <c r="CV174" s="272">
        <f t="shared" si="181"/>
        <v>4.3188131430898506</v>
      </c>
      <c r="CW174" s="272">
        <f t="shared" si="182"/>
        <v>4.336600156445475</v>
      </c>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39"/>
      <c r="EV174" s="139"/>
      <c r="EW174" s="139"/>
      <c r="EX174" s="139"/>
      <c r="EY174" s="139"/>
      <c r="EZ174" s="139"/>
      <c r="FA174" s="139"/>
      <c r="FB174" s="162"/>
      <c r="FC174" s="162"/>
      <c r="FD174" s="162"/>
      <c r="FE174" s="162"/>
      <c r="FF174" s="162"/>
      <c r="FG174" s="162"/>
      <c r="FH174" s="162"/>
      <c r="FI174" s="139"/>
      <c r="FJ174" s="139"/>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39"/>
      <c r="GH174" s="139"/>
      <c r="GI174" s="162"/>
      <c r="GJ174" s="162"/>
      <c r="GK174" s="162"/>
      <c r="GL174" s="162"/>
      <c r="GM174" s="162"/>
    </row>
    <row r="175" spans="1:195" s="138" customFormat="1" x14ac:dyDescent="0.2">
      <c r="A175" s="162"/>
      <c r="B175" s="193">
        <f t="shared" si="200"/>
        <v>48519</v>
      </c>
      <c r="C175" s="193">
        <f t="shared" si="197"/>
        <v>48548</v>
      </c>
      <c r="D175" s="191">
        <f t="shared" si="198"/>
        <v>48519</v>
      </c>
      <c r="E175" s="325">
        <v>107.398048</v>
      </c>
      <c r="F175" s="329">
        <v>87.785030000000006</v>
      </c>
      <c r="G175" s="327">
        <v>98.139114399999997</v>
      </c>
      <c r="H175" s="328">
        <v>96.148939999999996</v>
      </c>
      <c r="I175" s="325">
        <v>91.657359999999997</v>
      </c>
      <c r="J175" s="329">
        <v>71.522750000000002</v>
      </c>
      <c r="K175" s="327">
        <v>103.732506</v>
      </c>
      <c r="L175" s="328">
        <v>96.976699999999994</v>
      </c>
      <c r="M175" s="325">
        <v>99.966250000000002</v>
      </c>
      <c r="N175" s="329">
        <v>95.919334399999997</v>
      </c>
      <c r="O175" s="337">
        <f>G175+Sheet1!D169</f>
        <v>96.139114399999997</v>
      </c>
      <c r="P175" s="338">
        <f>H175+Sheet1!E169</f>
        <v>94.148939999999996</v>
      </c>
      <c r="Q175" s="325">
        <v>82.255930000000006</v>
      </c>
      <c r="R175" s="329">
        <v>80.936869999999999</v>
      </c>
      <c r="S175" s="4">
        <v>52.587029999999999</v>
      </c>
      <c r="T175" s="5">
        <v>47.539209999999997</v>
      </c>
      <c r="U175" s="2">
        <v>53.337029999999999</v>
      </c>
      <c r="V175" s="3">
        <v>50.289209999999997</v>
      </c>
      <c r="W175" s="4">
        <v>49.456949999999999</v>
      </c>
      <c r="X175" s="5">
        <v>40.030180000000001</v>
      </c>
      <c r="Y175" s="2">
        <v>53.087029999999999</v>
      </c>
      <c r="Z175" s="3">
        <v>52.039209999999997</v>
      </c>
      <c r="AA175" s="327">
        <v>85.677269999999993</v>
      </c>
      <c r="AB175" s="328">
        <v>85.936639999999997</v>
      </c>
      <c r="AC175" s="2">
        <v>53.087029999999999</v>
      </c>
      <c r="AD175" s="73">
        <v>50.539209999999997</v>
      </c>
      <c r="AE175" s="337">
        <f>I175+Sheet1!B169</f>
        <v>95.399010000000004</v>
      </c>
      <c r="AF175" s="341">
        <f>J175+Sheet1!C169</f>
        <v>74.329700000000003</v>
      </c>
      <c r="AG175" s="330">
        <v>4.7148411189336645</v>
      </c>
      <c r="AH175" s="331">
        <v>5.0558516401144011</v>
      </c>
      <c r="AI175" s="330">
        <v>4.6703614857361773</v>
      </c>
      <c r="AJ175" s="331">
        <v>4.7148411189336645</v>
      </c>
      <c r="AK175" s="339">
        <v>4.6998409881149641</v>
      </c>
      <c r="AL175" s="340">
        <v>4.8284421096672823</v>
      </c>
      <c r="AM175" s="339">
        <v>4.3898382845285058</v>
      </c>
      <c r="AN175" s="331">
        <v>4.7148411189336645</v>
      </c>
      <c r="AO175" s="332">
        <v>4.5665756749420403</v>
      </c>
      <c r="AP175" s="333">
        <v>4.8779331073244521</v>
      </c>
      <c r="AQ175" s="332">
        <v>3.6325033777948046</v>
      </c>
      <c r="AR175" s="340">
        <v>4.9727433681431732</v>
      </c>
      <c r="AS175" s="339">
        <v>4.7864417433749242</v>
      </c>
      <c r="AT175" s="340">
        <v>5.022743804205505</v>
      </c>
      <c r="AU175" s="339">
        <v>4.8064419177998561</v>
      </c>
      <c r="AV175" s="340">
        <v>4.7877417547125445</v>
      </c>
      <c r="AW175" s="339">
        <v>5.1058445289411019</v>
      </c>
      <c r="AX175" s="340">
        <v>4.7862417416306746</v>
      </c>
      <c r="AY175" s="339">
        <v>4.7248412061461309</v>
      </c>
      <c r="AZ175" s="340">
        <v>4.5816399572636115</v>
      </c>
      <c r="BA175" s="332">
        <v>4.1217793429671659</v>
      </c>
      <c r="BB175" s="333">
        <v>5.9454443040641491</v>
      </c>
      <c r="BC175" s="15"/>
      <c r="BD175" s="151"/>
      <c r="BE175" s="151"/>
      <c r="BF175" s="151"/>
      <c r="BG175" s="151"/>
      <c r="BH175" s="151"/>
      <c r="BI175" s="151"/>
      <c r="BJ175" s="266">
        <f t="shared" si="183"/>
        <v>4.6509206148409801</v>
      </c>
      <c r="BK175" s="266">
        <f t="shared" si="184"/>
        <v>4.9673729294892288</v>
      </c>
      <c r="BL175" s="266">
        <f t="shared" si="185"/>
        <v>4.827195672239748</v>
      </c>
      <c r="BM175" s="266">
        <f t="shared" si="186"/>
        <v>5.1556414751833675</v>
      </c>
      <c r="BN175" s="266">
        <f t="shared" si="187"/>
        <v>4.9002826729383315</v>
      </c>
      <c r="BO175" s="266"/>
      <c r="BP175" s="266">
        <f t="shared" si="188"/>
        <v>4.7843016627128305</v>
      </c>
      <c r="BQ175" s="292">
        <f t="shared" si="189"/>
        <v>4.6509206148409801</v>
      </c>
      <c r="BR175" s="292">
        <f t="shared" si="190"/>
        <v>4.8687459623616194</v>
      </c>
      <c r="BS175" s="292">
        <f t="shared" si="191"/>
        <v>4.7690931756209718</v>
      </c>
      <c r="BT175" s="292">
        <f t="shared" si="192"/>
        <v>4.4305410062516364</v>
      </c>
      <c r="BU175" s="292">
        <f t="shared" si="193"/>
        <v>4.7116880951308184</v>
      </c>
      <c r="BV175" s="292">
        <f t="shared" si="194"/>
        <v>4.7601411189336647</v>
      </c>
      <c r="BW175" s="169"/>
      <c r="BX175" s="148">
        <v>98.66603859916782</v>
      </c>
      <c r="BY175" s="165">
        <v>97.253058945908464</v>
      </c>
      <c r="BZ175" s="165">
        <v>82.693130027739244</v>
      </c>
      <c r="CA175" s="165">
        <v>98.164502555339809</v>
      </c>
      <c r="CB175" s="165">
        <v>81.668664729542286</v>
      </c>
      <c r="CC175" s="165">
        <v>100.72471997226074</v>
      </c>
      <c r="CD175" s="165">
        <v>86.018637586685159</v>
      </c>
      <c r="CE175" s="165">
        <v>85.792745409153952</v>
      </c>
      <c r="CF175" s="165">
        <v>95.253058945908464</v>
      </c>
      <c r="CG175" s="200"/>
      <c r="CH175" s="295"/>
      <c r="CI175" s="295"/>
      <c r="CJ175" s="295"/>
      <c r="CK175" s="295"/>
      <c r="CL175" s="295"/>
      <c r="CM175" s="295"/>
      <c r="CN175" s="177"/>
      <c r="CO175" s="171">
        <f t="shared" si="196"/>
        <v>2032</v>
      </c>
      <c r="CP175" s="173">
        <f t="shared" si="195"/>
        <v>48519</v>
      </c>
      <c r="CQ175" s="272">
        <f t="shared" si="179"/>
        <v>4.8035360296386118</v>
      </c>
      <c r="CR175" s="272">
        <f t="shared" si="180"/>
        <v>4.4305410062516364</v>
      </c>
      <c r="CS175" s="272">
        <f t="shared" si="199"/>
        <v>4.7792320785916695</v>
      </c>
      <c r="CT175" s="272">
        <f t="shared" si="199"/>
        <v>4.721708408811728</v>
      </c>
      <c r="CU175" s="272">
        <f t="shared" si="199"/>
        <v>4.7792320785916695</v>
      </c>
      <c r="CV175" s="272">
        <f t="shared" si="181"/>
        <v>4.5233385216323025</v>
      </c>
      <c r="CW175" s="272">
        <f t="shared" si="182"/>
        <v>4.7535781025850383</v>
      </c>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39"/>
      <c r="EV175" s="139"/>
      <c r="EW175" s="139"/>
      <c r="EX175" s="139"/>
      <c r="EY175" s="139"/>
      <c r="EZ175" s="139"/>
      <c r="FA175" s="139"/>
      <c r="FB175" s="162"/>
      <c r="FC175" s="162"/>
      <c r="FD175" s="162"/>
      <c r="FE175" s="162"/>
      <c r="FF175" s="162"/>
      <c r="FG175" s="162"/>
      <c r="FH175" s="162"/>
      <c r="FI175" s="139"/>
      <c r="FJ175" s="139"/>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39"/>
      <c r="GH175" s="139"/>
      <c r="GI175" s="162"/>
      <c r="GJ175" s="162"/>
      <c r="GK175" s="162"/>
      <c r="GL175" s="162"/>
      <c r="GM175" s="162"/>
    </row>
    <row r="176" spans="1:195" s="138" customFormat="1" x14ac:dyDescent="0.2">
      <c r="A176" s="162"/>
      <c r="B176" s="193">
        <f t="shared" si="200"/>
        <v>48549</v>
      </c>
      <c r="C176" s="193">
        <f t="shared" si="197"/>
        <v>48579</v>
      </c>
      <c r="D176" s="191">
        <f t="shared" si="198"/>
        <v>48549</v>
      </c>
      <c r="E176" s="325">
        <v>112.20146200000001</v>
      </c>
      <c r="F176" s="329">
        <v>96.577129999999997</v>
      </c>
      <c r="G176" s="327">
        <v>105.686356</v>
      </c>
      <c r="H176" s="328">
        <v>101.34787799999999</v>
      </c>
      <c r="I176" s="325">
        <v>100.135628</v>
      </c>
      <c r="J176" s="329">
        <v>80.63767</v>
      </c>
      <c r="K176" s="327">
        <v>101.900688</v>
      </c>
      <c r="L176" s="328">
        <v>100.08824199999999</v>
      </c>
      <c r="M176" s="325">
        <v>101.716179</v>
      </c>
      <c r="N176" s="329">
        <v>99.016750000000002</v>
      </c>
      <c r="O176" s="337">
        <f>G176+Sheet1!D170</f>
        <v>103.686356</v>
      </c>
      <c r="P176" s="338">
        <f>H176+Sheet1!E170</f>
        <v>99.347877999999994</v>
      </c>
      <c r="Q176" s="325">
        <v>92.1225357</v>
      </c>
      <c r="R176" s="329">
        <v>86.955020000000005</v>
      </c>
      <c r="S176" s="4">
        <v>56.738880000000002</v>
      </c>
      <c r="T176" s="5">
        <v>51.55688</v>
      </c>
      <c r="U176" s="2">
        <v>58.238880000000002</v>
      </c>
      <c r="V176" s="3">
        <v>55.55688</v>
      </c>
      <c r="W176" s="4">
        <v>63.729190000000003</v>
      </c>
      <c r="X176" s="5">
        <v>46.977890000000002</v>
      </c>
      <c r="Y176" s="2">
        <v>57.738880000000002</v>
      </c>
      <c r="Z176" s="3">
        <v>56.55688</v>
      </c>
      <c r="AA176" s="327">
        <v>95.79034</v>
      </c>
      <c r="AB176" s="328">
        <v>92.692059999999998</v>
      </c>
      <c r="AC176" s="2">
        <v>60.238880000000002</v>
      </c>
      <c r="AD176" s="73">
        <v>54.55688</v>
      </c>
      <c r="AE176" s="337">
        <f>I176+Sheet1!B170</f>
        <v>101.653178</v>
      </c>
      <c r="AF176" s="341">
        <f>J176+Sheet1!C170</f>
        <v>82.162219999999991</v>
      </c>
      <c r="AG176" s="330">
        <v>4.9520658293202633</v>
      </c>
      <c r="AH176" s="331">
        <v>5.6637399604800622</v>
      </c>
      <c r="AI176" s="330">
        <v>5.2337701729043502</v>
      </c>
      <c r="AJ176" s="331">
        <v>5.1596374509085381</v>
      </c>
      <c r="AK176" s="339">
        <v>5.1446373420311771</v>
      </c>
      <c r="AL176" s="340">
        <v>5.2772383045070423</v>
      </c>
      <c r="AM176" s="339">
        <v>4.7946348015594378</v>
      </c>
      <c r="AN176" s="331">
        <v>5.0261985513160763</v>
      </c>
      <c r="AO176" s="332">
        <v>4.9372392849211018</v>
      </c>
      <c r="AP176" s="333">
        <v>5.441341794492625</v>
      </c>
      <c r="AQ176" s="332">
        <v>3.7362891885889415</v>
      </c>
      <c r="AR176" s="340">
        <v>5.4259393838446082</v>
      </c>
      <c r="AS176" s="339">
        <v>5.234937997472886</v>
      </c>
      <c r="AT176" s="340">
        <v>5.475939746769142</v>
      </c>
      <c r="AU176" s="339">
        <v>5.2569381571596816</v>
      </c>
      <c r="AV176" s="340">
        <v>5.2351379989245848</v>
      </c>
      <c r="AW176" s="339">
        <v>5.6965413479921869</v>
      </c>
      <c r="AX176" s="340">
        <v>5.2347379960211891</v>
      </c>
      <c r="AY176" s="339">
        <v>5.1696375234934449</v>
      </c>
      <c r="AZ176" s="340">
        <v>4.95223594549757</v>
      </c>
      <c r="BA176" s="332">
        <v>4.4776164085470649</v>
      </c>
      <c r="BB176" s="333">
        <v>6.1678424700515864</v>
      </c>
      <c r="BC176" s="15"/>
      <c r="BD176" s="151"/>
      <c r="BE176" s="151"/>
      <c r="BF176" s="151"/>
      <c r="BG176" s="151"/>
      <c r="BH176" s="151"/>
      <c r="BI176" s="151"/>
      <c r="BJ176" s="266">
        <f t="shared" si="183"/>
        <v>5.0276495608507998</v>
      </c>
      <c r="BK176" s="266">
        <f t="shared" si="184"/>
        <v>5.5400009274241535</v>
      </c>
      <c r="BL176" s="266">
        <f t="shared" si="185"/>
        <v>5.2182025805059613</v>
      </c>
      <c r="BM176" s="266">
        <f t="shared" si="186"/>
        <v>5.7499719757480099</v>
      </c>
      <c r="BN176" s="266">
        <f t="shared" si="187"/>
        <v>5.3839562611322309</v>
      </c>
      <c r="BO176" s="266"/>
      <c r="BP176" s="266">
        <f t="shared" si="188"/>
        <v>5.235276347874418</v>
      </c>
      <c r="BQ176" s="292">
        <f t="shared" si="189"/>
        <v>5.0276495608507998</v>
      </c>
      <c r="BR176" s="292">
        <f t="shared" si="190"/>
        <v>5.1895339455364429</v>
      </c>
      <c r="BS176" s="292">
        <f t="shared" si="191"/>
        <v>5.22006788302867</v>
      </c>
      <c r="BT176" s="292">
        <f t="shared" si="192"/>
        <v>4.8368408326402061</v>
      </c>
      <c r="BU176" s="292">
        <f t="shared" si="193"/>
        <v>5.1573879941673528</v>
      </c>
      <c r="BV176" s="292">
        <f t="shared" si="194"/>
        <v>5.2049374509085382</v>
      </c>
      <c r="BW176" s="169"/>
      <c r="BX176" s="148">
        <v>105.31331563440861</v>
      </c>
      <c r="BY176" s="165">
        <v>103.77369365591399</v>
      </c>
      <c r="BZ176" s="165">
        <v>91.53975404301076</v>
      </c>
      <c r="CA176" s="165">
        <v>100.52610815053764</v>
      </c>
      <c r="CB176" s="165">
        <v>89.844383617204301</v>
      </c>
      <c r="CC176" s="165">
        <v>101.10165266666667</v>
      </c>
      <c r="CD176" s="165">
        <v>93.060390064516142</v>
      </c>
      <c r="CE176" s="165">
        <v>94.42443161290322</v>
      </c>
      <c r="CF176" s="165">
        <v>101.77369365591397</v>
      </c>
      <c r="CG176" s="200"/>
      <c r="CH176" s="295"/>
      <c r="CI176" s="295"/>
      <c r="CJ176" s="295"/>
      <c r="CK176" s="295"/>
      <c r="CL176" s="295"/>
      <c r="CM176" s="295"/>
      <c r="CN176" s="177"/>
      <c r="CO176" s="171">
        <f t="shared" si="196"/>
        <v>2032</v>
      </c>
      <c r="CP176" s="173">
        <f t="shared" si="195"/>
        <v>48549</v>
      </c>
      <c r="CQ176" s="272">
        <f t="shared" si="179"/>
        <v>5.380621645912476</v>
      </c>
      <c r="CR176" s="272">
        <f t="shared" si="180"/>
        <v>4.8368408326402061</v>
      </c>
      <c r="CS176" s="272">
        <f t="shared" si="199"/>
        <v>5.2302067859993686</v>
      </c>
      <c r="CT176" s="272">
        <f t="shared" si="199"/>
        <v>5.1674083078482624</v>
      </c>
      <c r="CU176" s="272">
        <f t="shared" si="199"/>
        <v>5.2302067859993686</v>
      </c>
      <c r="CV176" s="272">
        <f t="shared" si="181"/>
        <v>4.937004027100472</v>
      </c>
      <c r="CW176" s="272">
        <f t="shared" si="182"/>
        <v>5.2003401877345699</v>
      </c>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39"/>
      <c r="EV176" s="139"/>
      <c r="EW176" s="139"/>
      <c r="EX176" s="139"/>
      <c r="EY176" s="139"/>
      <c r="EZ176" s="139"/>
      <c r="FA176" s="139"/>
      <c r="FB176" s="162"/>
      <c r="FC176" s="162"/>
      <c r="FD176" s="162"/>
      <c r="FE176" s="162"/>
      <c r="FF176" s="162"/>
      <c r="FG176" s="162"/>
      <c r="FH176" s="162"/>
      <c r="FI176" s="139"/>
      <c r="FJ176" s="139"/>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39"/>
      <c r="GH176" s="139"/>
      <c r="GI176" s="162"/>
      <c r="GJ176" s="162"/>
      <c r="GK176" s="162"/>
      <c r="GL176" s="162"/>
      <c r="GM176" s="162"/>
    </row>
    <row r="177" spans="1:195" s="138" customFormat="1" x14ac:dyDescent="0.2">
      <c r="A177" s="162"/>
      <c r="B177" s="193">
        <f t="shared" si="200"/>
        <v>48580</v>
      </c>
      <c r="C177" s="193">
        <f t="shared" si="197"/>
        <v>48610</v>
      </c>
      <c r="D177" s="191">
        <f t="shared" si="198"/>
        <v>48580</v>
      </c>
      <c r="E177" s="325">
        <v>110.68765999999999</v>
      </c>
      <c r="F177" s="329">
        <v>84.775949999999995</v>
      </c>
      <c r="G177" s="327">
        <v>104.6185</v>
      </c>
      <c r="H177" s="328">
        <v>96.871799999999993</v>
      </c>
      <c r="I177" s="325">
        <v>96.903114299999999</v>
      </c>
      <c r="J177" s="329">
        <v>68.023830000000004</v>
      </c>
      <c r="K177" s="327">
        <v>101.86879</v>
      </c>
      <c r="L177" s="328">
        <v>97.4770355</v>
      </c>
      <c r="M177" s="325">
        <v>99.4753647</v>
      </c>
      <c r="N177" s="329">
        <v>94.14452</v>
      </c>
      <c r="O177" s="337">
        <f>G177+Sheet1!D171</f>
        <v>102.6185</v>
      </c>
      <c r="P177" s="338">
        <f>H177+Sheet1!E171</f>
        <v>94.871799999999993</v>
      </c>
      <c r="Q177" s="325">
        <v>91.747739999999993</v>
      </c>
      <c r="R177" s="329">
        <v>82.189850000000007</v>
      </c>
      <c r="S177" s="4">
        <v>56.992440000000002</v>
      </c>
      <c r="T177" s="5">
        <v>49.423360000000002</v>
      </c>
      <c r="U177" s="2">
        <v>58.492440000000002</v>
      </c>
      <c r="V177" s="3">
        <v>53.423360000000002</v>
      </c>
      <c r="W177" s="4">
        <v>56.224249999999998</v>
      </c>
      <c r="X177" s="5">
        <v>41.514279999999999</v>
      </c>
      <c r="Y177" s="2">
        <v>59.992440000000002</v>
      </c>
      <c r="Z177" s="3">
        <v>55.173360000000002</v>
      </c>
      <c r="AA177" s="327">
        <v>95.066599999999994</v>
      </c>
      <c r="AB177" s="328">
        <v>87.959770000000006</v>
      </c>
      <c r="AC177" s="2">
        <v>58.992440000000002</v>
      </c>
      <c r="AD177" s="73">
        <v>51.423360000000002</v>
      </c>
      <c r="AE177" s="337">
        <f>I177+Sheet1!B171</f>
        <v>98.804864299999991</v>
      </c>
      <c r="AF177" s="341">
        <f>J177+Sheet1!C171</f>
        <v>73.070629999999994</v>
      </c>
      <c r="AG177" s="330">
        <v>4.990125568792914</v>
      </c>
      <c r="AH177" s="331">
        <v>5.8395086443321329</v>
      </c>
      <c r="AI177" s="330">
        <v>5.323811777040464</v>
      </c>
      <c r="AJ177" s="331">
        <v>5.2176388925980612</v>
      </c>
      <c r="AK177" s="339">
        <v>5.2026387807863141</v>
      </c>
      <c r="AL177" s="340">
        <v>5.3367397803833327</v>
      </c>
      <c r="AM177" s="339">
        <v>4.9135366258012443</v>
      </c>
      <c r="AN177" s="331">
        <v>5.0962984532353159</v>
      </c>
      <c r="AO177" s="332">
        <v>5.0052931237132565</v>
      </c>
      <c r="AP177" s="333">
        <v>5.5816602106862989</v>
      </c>
      <c r="AQ177" s="332">
        <v>3.7008834005637414</v>
      </c>
      <c r="AR177" s="340">
        <v>5.4871409014824479</v>
      </c>
      <c r="AS177" s="339">
        <v>5.294339464328794</v>
      </c>
      <c r="AT177" s="340">
        <v>5.5371412741882704</v>
      </c>
      <c r="AU177" s="339">
        <v>5.3168396320464142</v>
      </c>
      <c r="AV177" s="340">
        <v>5.294139462837971</v>
      </c>
      <c r="AW177" s="339">
        <v>5.8425435506754395</v>
      </c>
      <c r="AX177" s="340">
        <v>5.294139462837971</v>
      </c>
      <c r="AY177" s="339">
        <v>5.2276389671392254</v>
      </c>
      <c r="AZ177" s="340">
        <v>5.0203374219008827</v>
      </c>
      <c r="BA177" s="332">
        <v>4.3985909268995282</v>
      </c>
      <c r="BB177" s="333">
        <v>6.2338650722610565</v>
      </c>
      <c r="BC177" s="15"/>
      <c r="BD177" s="151"/>
      <c r="BE177" s="151"/>
      <c r="BF177" s="151"/>
      <c r="BG177" s="151"/>
      <c r="BH177" s="151"/>
      <c r="BI177" s="151"/>
      <c r="BJ177" s="266">
        <f t="shared" si="183"/>
        <v>5.0968169953382017</v>
      </c>
      <c r="BK177" s="266">
        <f t="shared" si="184"/>
        <v>5.6826154372256319</v>
      </c>
      <c r="BL177" s="266">
        <f t="shared" si="185"/>
        <v>5.2899914488636366</v>
      </c>
      <c r="BM177" s="266">
        <f t="shared" si="186"/>
        <v>5.8979915509412688</v>
      </c>
      <c r="BN177" s="266">
        <f t="shared" si="187"/>
        <v>5.4918538580921847</v>
      </c>
      <c r="BO177" s="266"/>
      <c r="BP177" s="266">
        <f t="shared" si="188"/>
        <v>5.2940834468194886</v>
      </c>
      <c r="BQ177" s="292">
        <f t="shared" si="189"/>
        <v>5.0968169953382017</v>
      </c>
      <c r="BR177" s="292">
        <f t="shared" si="190"/>
        <v>5.2617570686055171</v>
      </c>
      <c r="BS177" s="292">
        <f t="shared" si="191"/>
        <v>5.2788749789985951</v>
      </c>
      <c r="BT177" s="292">
        <f t="shared" si="192"/>
        <v>4.9561842274427823</v>
      </c>
      <c r="BU177" s="292">
        <f t="shared" si="193"/>
        <v>5.2155072551944075</v>
      </c>
      <c r="BV177" s="292">
        <f t="shared" si="194"/>
        <v>5.2629388925980614</v>
      </c>
      <c r="BW177" s="169"/>
      <c r="BX177" s="148">
        <v>98.706976881720422</v>
      </c>
      <c r="BY177" s="165">
        <v>101.03669247311826</v>
      </c>
      <c r="BZ177" s="165">
        <v>83.550326935483866</v>
      </c>
      <c r="CA177" s="165">
        <v>97.010565537634406</v>
      </c>
      <c r="CB177" s="165">
        <v>87.328500537634412</v>
      </c>
      <c r="CC177" s="165">
        <v>99.838193833333335</v>
      </c>
      <c r="CD177" s="165">
        <v>86.906239838709666</v>
      </c>
      <c r="CE177" s="165">
        <v>91.780646344086009</v>
      </c>
      <c r="CF177" s="165">
        <v>99.036692473118265</v>
      </c>
      <c r="CG177" s="200"/>
      <c r="CH177" s="295"/>
      <c r="CI177" s="295"/>
      <c r="CJ177" s="295"/>
      <c r="CK177" s="295"/>
      <c r="CL177" s="295"/>
      <c r="CM177" s="295"/>
      <c r="CN177" s="177"/>
      <c r="CO177" s="171">
        <f t="shared" si="196"/>
        <v>2033</v>
      </c>
      <c r="CP177" s="173">
        <f t="shared" si="195"/>
        <v>48580</v>
      </c>
      <c r="CQ177" s="272">
        <f t="shared" si="179"/>
        <v>5.4728490392711908</v>
      </c>
      <c r="CR177" s="272">
        <f t="shared" si="180"/>
        <v>4.9561842274427823</v>
      </c>
      <c r="CS177" s="272">
        <f t="shared" si="199"/>
        <v>5.2890138819692938</v>
      </c>
      <c r="CT177" s="272">
        <f t="shared" si="199"/>
        <v>5.2255275688753171</v>
      </c>
      <c r="CU177" s="272">
        <f t="shared" si="199"/>
        <v>5.2890138819692938</v>
      </c>
      <c r="CV177" s="272">
        <f t="shared" si="181"/>
        <v>5.0585109599832867</v>
      </c>
      <c r="CW177" s="272">
        <f t="shared" si="182"/>
        <v>5.2585979636380689</v>
      </c>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39"/>
      <c r="EV177" s="139"/>
      <c r="EW177" s="139"/>
      <c r="EX177" s="139"/>
      <c r="EY177" s="139"/>
      <c r="EZ177" s="139"/>
      <c r="FA177" s="139"/>
      <c r="FB177" s="162"/>
      <c r="FC177" s="162"/>
      <c r="FD177" s="162"/>
      <c r="FE177" s="162"/>
      <c r="FF177" s="162"/>
      <c r="FG177" s="162"/>
      <c r="FH177" s="162"/>
      <c r="FI177" s="139"/>
      <c r="FJ177" s="139"/>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39"/>
      <c r="GH177" s="139"/>
      <c r="GI177" s="162"/>
      <c r="GJ177" s="162"/>
      <c r="GK177" s="162"/>
      <c r="GL177" s="162"/>
      <c r="GM177" s="162"/>
    </row>
    <row r="178" spans="1:195" s="138" customFormat="1" x14ac:dyDescent="0.2">
      <c r="A178" s="162"/>
      <c r="B178" s="193">
        <f t="shared" si="200"/>
        <v>48611</v>
      </c>
      <c r="C178" s="193">
        <f t="shared" si="197"/>
        <v>48638</v>
      </c>
      <c r="D178" s="191">
        <f t="shared" si="198"/>
        <v>48611</v>
      </c>
      <c r="E178" s="325">
        <v>104.741058</v>
      </c>
      <c r="F178" s="329">
        <v>91.545555100000001</v>
      </c>
      <c r="G178" s="327">
        <v>91.686035200000006</v>
      </c>
      <c r="H178" s="328">
        <v>90.889305100000001</v>
      </c>
      <c r="I178" s="325">
        <v>91.091064500000002</v>
      </c>
      <c r="J178" s="329">
        <v>75.509950000000003</v>
      </c>
      <c r="K178" s="327">
        <v>97.738609999999994</v>
      </c>
      <c r="L178" s="328">
        <v>94.546080000000003</v>
      </c>
      <c r="M178" s="325">
        <v>91.730840000000001</v>
      </c>
      <c r="N178" s="329">
        <v>91.225710000000007</v>
      </c>
      <c r="O178" s="337">
        <f>G178+Sheet1!D172</f>
        <v>90.186035200000006</v>
      </c>
      <c r="P178" s="338">
        <f>H178+Sheet1!E172</f>
        <v>88.389305100000001</v>
      </c>
      <c r="Q178" s="325">
        <v>77.854529999999997</v>
      </c>
      <c r="R178" s="329">
        <v>75.448560000000001</v>
      </c>
      <c r="S178" s="4">
        <v>50.42436</v>
      </c>
      <c r="T178" s="5">
        <v>46.798580000000001</v>
      </c>
      <c r="U178" s="2">
        <v>50.92436</v>
      </c>
      <c r="V178" s="3">
        <v>49.548580000000001</v>
      </c>
      <c r="W178" s="4">
        <v>54.959809999999997</v>
      </c>
      <c r="X178" s="5">
        <v>43.77469</v>
      </c>
      <c r="Y178" s="2">
        <v>52.42436</v>
      </c>
      <c r="Z178" s="3">
        <v>51.548580000000001</v>
      </c>
      <c r="AA178" s="327">
        <v>80.545839999999998</v>
      </c>
      <c r="AB178" s="328">
        <v>81.430030000000002</v>
      </c>
      <c r="AC178" s="2">
        <v>51.42436</v>
      </c>
      <c r="AD178" s="73">
        <v>47.798580000000001</v>
      </c>
      <c r="AE178" s="337">
        <f>I178+Sheet1!B172</f>
        <v>94.4073645</v>
      </c>
      <c r="AF178" s="341">
        <f>J178+Sheet1!C172</f>
        <v>81.22675000000001</v>
      </c>
      <c r="AG178" s="330">
        <v>5.0052931237132565</v>
      </c>
      <c r="AH178" s="331">
        <v>5.2024713376777187</v>
      </c>
      <c r="AI178" s="330">
        <v>4.8081149097487952</v>
      </c>
      <c r="AJ178" s="331">
        <v>4.8536175745098253</v>
      </c>
      <c r="AK178" s="339">
        <v>4.838617520195986</v>
      </c>
      <c r="AL178" s="340">
        <v>4.9719180028649657</v>
      </c>
      <c r="AM178" s="339">
        <v>4.5503164762840074</v>
      </c>
      <c r="AN178" s="331">
        <v>4.7019420253063933</v>
      </c>
      <c r="AO178" s="332">
        <v>4.5957691408639905</v>
      </c>
      <c r="AP178" s="333">
        <v>5.0507957884742867</v>
      </c>
      <c r="AQ178" s="332">
        <v>3.6705482907230551</v>
      </c>
      <c r="AR178" s="340">
        <v>5.1213185438307987</v>
      </c>
      <c r="AS178" s="339">
        <v>4.9295178493378486</v>
      </c>
      <c r="AT178" s="340">
        <v>5.1713187248769277</v>
      </c>
      <c r="AU178" s="339">
        <v>4.9518179300844221</v>
      </c>
      <c r="AV178" s="340">
        <v>4.9295178493378486</v>
      </c>
      <c r="AW178" s="339">
        <v>5.2976191821994494</v>
      </c>
      <c r="AX178" s="340">
        <v>4.929317848613664</v>
      </c>
      <c r="AY178" s="339">
        <v>4.863617610719051</v>
      </c>
      <c r="AZ178" s="340">
        <v>4.6108166953498237</v>
      </c>
      <c r="BA178" s="332">
        <v>4.2014127129350669</v>
      </c>
      <c r="BB178" s="333">
        <v>5.9305139738541923</v>
      </c>
      <c r="BC178" s="15"/>
      <c r="BD178" s="151"/>
      <c r="BE178" s="151"/>
      <c r="BF178" s="151"/>
      <c r="BG178" s="151"/>
      <c r="BH178" s="151"/>
      <c r="BI178" s="151"/>
      <c r="BJ178" s="266">
        <f t="shared" si="183"/>
        <v>4.680591786628713</v>
      </c>
      <c r="BK178" s="266">
        <f t="shared" si="184"/>
        <v>5.1430642407503671</v>
      </c>
      <c r="BL178" s="266">
        <f t="shared" si="185"/>
        <v>4.8579913763347946</v>
      </c>
      <c r="BM178" s="266">
        <f t="shared" si="186"/>
        <v>5.3379914569223974</v>
      </c>
      <c r="BN178" s="266">
        <f t="shared" si="187"/>
        <v>5.0049097151590676</v>
      </c>
      <c r="BO178" s="266"/>
      <c r="BP178" s="266">
        <f t="shared" si="188"/>
        <v>4.9250057644832461</v>
      </c>
      <c r="BQ178" s="292">
        <f t="shared" si="189"/>
        <v>4.680591786628713</v>
      </c>
      <c r="BR178" s="292">
        <f t="shared" si="190"/>
        <v>4.8554561744872338</v>
      </c>
      <c r="BS178" s="292">
        <f t="shared" si="191"/>
        <v>4.9097973549589238</v>
      </c>
      <c r="BT178" s="292">
        <f t="shared" si="192"/>
        <v>4.5916151724219683</v>
      </c>
      <c r="BU178" s="292">
        <f t="shared" si="193"/>
        <v>4.8507465334308844</v>
      </c>
      <c r="BV178" s="292">
        <f t="shared" si="194"/>
        <v>4.8989175745098255</v>
      </c>
      <c r="BW178" s="169"/>
      <c r="BX178" s="148">
        <v>99.085842471428577</v>
      </c>
      <c r="BY178" s="165">
        <v>91.344579442857153</v>
      </c>
      <c r="BZ178" s="165">
        <v>84.413443999999998</v>
      </c>
      <c r="CA178" s="165">
        <v>91.514355714285713</v>
      </c>
      <c r="CB178" s="165">
        <v>76.823400000000007</v>
      </c>
      <c r="CC178" s="165">
        <v>96.370382857142857</v>
      </c>
      <c r="CD178" s="165">
        <v>88.758529714285729</v>
      </c>
      <c r="CE178" s="165">
        <v>80.924778571428575</v>
      </c>
      <c r="CF178" s="165">
        <v>89.416008014285723</v>
      </c>
      <c r="CG178" s="200"/>
      <c r="CH178" s="295"/>
      <c r="CI178" s="295"/>
      <c r="CJ178" s="295"/>
      <c r="CK178" s="295"/>
      <c r="CL178" s="295"/>
      <c r="CM178" s="295"/>
      <c r="CN178" s="177"/>
      <c r="CO178" s="171">
        <f t="shared" si="196"/>
        <v>2033</v>
      </c>
      <c r="CP178" s="173">
        <f t="shared" si="195"/>
        <v>48611</v>
      </c>
      <c r="CQ178" s="272">
        <f t="shared" si="179"/>
        <v>4.9446334628175714</v>
      </c>
      <c r="CR178" s="272">
        <f t="shared" si="180"/>
        <v>4.5916151724219683</v>
      </c>
      <c r="CS178" s="272">
        <f t="shared" si="199"/>
        <v>4.9199362579296215</v>
      </c>
      <c r="CT178" s="272">
        <f t="shared" si="199"/>
        <v>4.860766847111794</v>
      </c>
      <c r="CU178" s="272">
        <f t="shared" si="199"/>
        <v>4.9199362579296215</v>
      </c>
      <c r="CV178" s="272">
        <f t="shared" si="181"/>
        <v>4.6873327496362078</v>
      </c>
      <c r="CW178" s="272">
        <f t="shared" si="182"/>
        <v>4.8929678731516928</v>
      </c>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39"/>
      <c r="EV178" s="139"/>
      <c r="EW178" s="139"/>
      <c r="EX178" s="139"/>
      <c r="EY178" s="139"/>
      <c r="EZ178" s="139"/>
      <c r="FA178" s="139"/>
      <c r="FB178" s="162"/>
      <c r="FC178" s="162"/>
      <c r="FD178" s="162"/>
      <c r="FE178" s="162"/>
      <c r="FF178" s="162"/>
      <c r="FG178" s="162"/>
      <c r="FH178" s="162"/>
      <c r="FI178" s="139"/>
      <c r="FJ178" s="139"/>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39"/>
      <c r="GH178" s="139"/>
      <c r="GI178" s="162"/>
      <c r="GJ178" s="162"/>
      <c r="GK178" s="162"/>
      <c r="GL178" s="162"/>
      <c r="GM178" s="162"/>
    </row>
    <row r="179" spans="1:195" s="138" customFormat="1" x14ac:dyDescent="0.2">
      <c r="A179" s="162"/>
      <c r="B179" s="193">
        <f t="shared" si="200"/>
        <v>48639</v>
      </c>
      <c r="C179" s="193">
        <f t="shared" si="197"/>
        <v>48669</v>
      </c>
      <c r="D179" s="191">
        <f t="shared" si="198"/>
        <v>48639</v>
      </c>
      <c r="E179" s="325">
        <v>71.62079</v>
      </c>
      <c r="F179" s="329">
        <v>67.002260000000007</v>
      </c>
      <c r="G179" s="327">
        <v>57.029666900000002</v>
      </c>
      <c r="H179" s="328">
        <v>80.485389999999995</v>
      </c>
      <c r="I179" s="325">
        <v>55.467075299999998</v>
      </c>
      <c r="J179" s="329">
        <v>51.181785599999998</v>
      </c>
      <c r="K179" s="327">
        <v>79.802220000000005</v>
      </c>
      <c r="L179" s="328">
        <v>79.247649999999993</v>
      </c>
      <c r="M179" s="325">
        <v>56.752369999999999</v>
      </c>
      <c r="N179" s="329">
        <v>74.426506000000003</v>
      </c>
      <c r="O179" s="337">
        <f>G179+Sheet1!D173</f>
        <v>55.529666900000002</v>
      </c>
      <c r="P179" s="338">
        <f>H179+Sheet1!E173</f>
        <v>78.985389999999995</v>
      </c>
      <c r="Q179" s="325">
        <v>42.85669</v>
      </c>
      <c r="R179" s="329">
        <v>67.681359999999998</v>
      </c>
      <c r="S179" s="4">
        <v>33.752609999999997</v>
      </c>
      <c r="T179" s="5">
        <v>39.687019999999997</v>
      </c>
      <c r="U179" s="2">
        <v>35.002609999999997</v>
      </c>
      <c r="V179" s="3">
        <v>42.187019999999997</v>
      </c>
      <c r="W179" s="4">
        <v>32.438180000000003</v>
      </c>
      <c r="X179" s="5">
        <v>30.939920000000001</v>
      </c>
      <c r="Y179" s="2">
        <v>35.252609999999997</v>
      </c>
      <c r="Z179" s="3">
        <v>44.437019999999997</v>
      </c>
      <c r="AA179" s="327">
        <v>48.05341</v>
      </c>
      <c r="AB179" s="328">
        <v>73.964619999999996</v>
      </c>
      <c r="AC179" s="2">
        <v>35.502609999999997</v>
      </c>
      <c r="AD179" s="73">
        <v>41.687019999999997</v>
      </c>
      <c r="AE179" s="337">
        <f>I179+Sheet1!B173</f>
        <v>59.591425299999997</v>
      </c>
      <c r="AF179" s="341">
        <f>J179+Sheet1!C173</f>
        <v>57.680935599999998</v>
      </c>
      <c r="AG179" s="330">
        <v>4.8081149097487952</v>
      </c>
      <c r="AH179" s="331">
        <v>4.7929473548284518</v>
      </c>
      <c r="AI179" s="330">
        <v>4.4137584818198725</v>
      </c>
      <c r="AJ179" s="331">
        <v>4.5199313662622744</v>
      </c>
      <c r="AK179" s="339">
        <v>4.5049312621683937</v>
      </c>
      <c r="AL179" s="340">
        <v>4.6320321441905472</v>
      </c>
      <c r="AM179" s="339">
        <v>4.2801297021480922</v>
      </c>
      <c r="AN179" s="331">
        <v>4.428926036740215</v>
      </c>
      <c r="AO179" s="332">
        <v>4.2772504875367829</v>
      </c>
      <c r="AP179" s="333">
        <v>4.4895962564215877</v>
      </c>
      <c r="AQ179" s="332">
        <v>3.4278674119975636</v>
      </c>
      <c r="AR179" s="340">
        <v>4.7746331337763799</v>
      </c>
      <c r="AS179" s="339">
        <v>4.5901318534216387</v>
      </c>
      <c r="AT179" s="340">
        <v>4.8246334807559839</v>
      </c>
      <c r="AU179" s="339">
        <v>4.6089319838859701</v>
      </c>
      <c r="AV179" s="340">
        <v>4.5918318652189454</v>
      </c>
      <c r="AW179" s="339">
        <v>4.7048326493928512</v>
      </c>
      <c r="AX179" s="340">
        <v>4.5899318520337209</v>
      </c>
      <c r="AY179" s="339">
        <v>4.5299314356581952</v>
      </c>
      <c r="AZ179" s="340">
        <v>4.2923297868111154</v>
      </c>
      <c r="BA179" s="332">
        <v>3.9132291694485462</v>
      </c>
      <c r="BB179" s="333">
        <v>5.657497985288015</v>
      </c>
      <c r="BC179" s="15"/>
      <c r="BD179" s="151"/>
      <c r="BE179" s="151"/>
      <c r="BF179" s="151"/>
      <c r="BG179" s="151"/>
      <c r="BH179" s="151"/>
      <c r="BI179" s="151"/>
      <c r="BJ179" s="266">
        <f t="shared" si="183"/>
        <v>4.3568610687435543</v>
      </c>
      <c r="BK179" s="266">
        <f t="shared" si="184"/>
        <v>4.5726815473336595</v>
      </c>
      <c r="BL179" s="266">
        <f t="shared" si="185"/>
        <v>4.5219913199234716</v>
      </c>
      <c r="BM179" s="266">
        <f t="shared" si="186"/>
        <v>4.74599135753102</v>
      </c>
      <c r="BN179" s="266">
        <f t="shared" si="187"/>
        <v>4.5493813233829261</v>
      </c>
      <c r="BO179" s="266"/>
      <c r="BP179" s="266">
        <f t="shared" si="188"/>
        <v>4.5866845556750224</v>
      </c>
      <c r="BQ179" s="292">
        <f t="shared" si="189"/>
        <v>4.3568610687435543</v>
      </c>
      <c r="BR179" s="292">
        <f t="shared" si="190"/>
        <v>4.5741709400976518</v>
      </c>
      <c r="BS179" s="292">
        <f t="shared" si="191"/>
        <v>4.5714760956791984</v>
      </c>
      <c r="BT179" s="292">
        <f t="shared" si="192"/>
        <v>4.3204249946282163</v>
      </c>
      <c r="BU179" s="292">
        <f t="shared" si="193"/>
        <v>4.5163824357863422</v>
      </c>
      <c r="BV179" s="292">
        <f t="shared" si="194"/>
        <v>4.5652313662622745</v>
      </c>
      <c r="BW179" s="169"/>
      <c r="BX179" s="148">
        <v>69.687596419919245</v>
      </c>
      <c r="BY179" s="165">
        <v>66.847607524629879</v>
      </c>
      <c r="BZ179" s="165">
        <v>53.673367229071324</v>
      </c>
      <c r="CA179" s="165">
        <v>64.150292336473754</v>
      </c>
      <c r="CB179" s="165">
        <v>53.247635316285333</v>
      </c>
      <c r="CC179" s="165">
        <v>79.570091776581435</v>
      </c>
      <c r="CD179" s="165">
        <v>58.791745223687748</v>
      </c>
      <c r="CE179" s="165">
        <v>58.899152005383577</v>
      </c>
      <c r="CF179" s="165">
        <v>65.347607524629879</v>
      </c>
      <c r="CG179" s="200"/>
      <c r="CH179" s="295"/>
      <c r="CI179" s="295"/>
      <c r="CJ179" s="295"/>
      <c r="CK179" s="295"/>
      <c r="CL179" s="295"/>
      <c r="CM179" s="295"/>
      <c r="CN179" s="177"/>
      <c r="CO179" s="171">
        <f t="shared" si="196"/>
        <v>2033</v>
      </c>
      <c r="CP179" s="173">
        <f t="shared" si="195"/>
        <v>48639</v>
      </c>
      <c r="CQ179" s="272">
        <f t="shared" si="179"/>
        <v>4.5407039043530393</v>
      </c>
      <c r="CR179" s="272">
        <f t="shared" si="180"/>
        <v>4.3204249946282163</v>
      </c>
      <c r="CS179" s="272">
        <f t="shared" si="199"/>
        <v>4.5816149986498971</v>
      </c>
      <c r="CT179" s="272">
        <f t="shared" si="199"/>
        <v>4.526402749467251</v>
      </c>
      <c r="CU179" s="272">
        <f t="shared" si="199"/>
        <v>4.5816149986498971</v>
      </c>
      <c r="CV179" s="272">
        <f t="shared" si="181"/>
        <v>4.4112262521951564</v>
      </c>
      <c r="CW179" s="272">
        <f t="shared" si="182"/>
        <v>4.557806956872513</v>
      </c>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39"/>
      <c r="EV179" s="139"/>
      <c r="EW179" s="139"/>
      <c r="EX179" s="139"/>
      <c r="EY179" s="139"/>
      <c r="EZ179" s="139"/>
      <c r="FA179" s="139"/>
      <c r="FB179" s="162"/>
      <c r="FC179" s="162"/>
      <c r="FD179" s="162"/>
      <c r="FE179" s="162"/>
      <c r="FF179" s="162"/>
      <c r="FG179" s="162"/>
      <c r="FH179" s="162"/>
      <c r="FI179" s="139"/>
      <c r="FJ179" s="139"/>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39"/>
      <c r="GH179" s="139"/>
      <c r="GI179" s="162"/>
      <c r="GJ179" s="162"/>
      <c r="GK179" s="162"/>
      <c r="GL179" s="162"/>
      <c r="GM179" s="162"/>
    </row>
    <row r="180" spans="1:195" s="138" customFormat="1" x14ac:dyDescent="0.2">
      <c r="A180" s="162"/>
      <c r="B180" s="193">
        <f t="shared" si="200"/>
        <v>48670</v>
      </c>
      <c r="C180" s="193">
        <f t="shared" si="197"/>
        <v>48699</v>
      </c>
      <c r="D180" s="191">
        <f t="shared" si="198"/>
        <v>48670</v>
      </c>
      <c r="E180" s="325">
        <v>37.163240000000002</v>
      </c>
      <c r="F180" s="329">
        <v>40.795741999999997</v>
      </c>
      <c r="G180" s="327">
        <v>37.162155200000001</v>
      </c>
      <c r="H180" s="328">
        <v>54.6750069</v>
      </c>
      <c r="I180" s="325">
        <v>27.405378299999999</v>
      </c>
      <c r="J180" s="329">
        <v>26.490210000000001</v>
      </c>
      <c r="K180" s="327">
        <v>29.910982099999998</v>
      </c>
      <c r="L180" s="328">
        <v>45.0353432</v>
      </c>
      <c r="M180" s="325">
        <v>30.816583600000001</v>
      </c>
      <c r="N180" s="329">
        <v>46.893547099999999</v>
      </c>
      <c r="O180" s="337">
        <f>G180+Sheet1!D174</f>
        <v>35.162155200000001</v>
      </c>
      <c r="P180" s="338">
        <f>H180+Sheet1!E174</f>
        <v>53.6750069</v>
      </c>
      <c r="Q180" s="325">
        <v>30.568897199999999</v>
      </c>
      <c r="R180" s="329">
        <v>56.636356399999997</v>
      </c>
      <c r="S180" s="4">
        <v>20.79842</v>
      </c>
      <c r="T180" s="5">
        <v>31.59478</v>
      </c>
      <c r="U180" s="2">
        <v>22.54842</v>
      </c>
      <c r="V180" s="3">
        <v>33.34478</v>
      </c>
      <c r="W180" s="4">
        <v>14.344580000000001</v>
      </c>
      <c r="X180" s="5">
        <v>16.24146</v>
      </c>
      <c r="Y180" s="2">
        <v>23.79842</v>
      </c>
      <c r="Z180" s="3">
        <v>33.59478</v>
      </c>
      <c r="AA180" s="327">
        <v>32.958526599999999</v>
      </c>
      <c r="AB180" s="328">
        <v>58.24532</v>
      </c>
      <c r="AC180" s="2">
        <v>23.29842</v>
      </c>
      <c r="AD180" s="73">
        <v>34.09478</v>
      </c>
      <c r="AE180" s="337">
        <f>I180+Sheet1!B174</f>
        <v>28.641978300000002</v>
      </c>
      <c r="AF180" s="341">
        <f>J180+Sheet1!C174</f>
        <v>30.200210000000002</v>
      </c>
      <c r="AG180" s="330">
        <v>4.4592611465809018</v>
      </c>
      <c r="AH180" s="331">
        <v>4.3834233719791857</v>
      </c>
      <c r="AI180" s="330">
        <v>4.0497371637316348</v>
      </c>
      <c r="AJ180" s="331">
        <v>4.1104073834130075</v>
      </c>
      <c r="AK180" s="339">
        <v>4.0954073564688667</v>
      </c>
      <c r="AL180" s="340">
        <v>4.2151075714831077</v>
      </c>
      <c r="AM180" s="339">
        <v>4.0521072786901149</v>
      </c>
      <c r="AN180" s="331">
        <v>4.1559100481740376</v>
      </c>
      <c r="AO180" s="332">
        <v>3.8980616145282028</v>
      </c>
      <c r="AP180" s="333">
        <v>3.9435642792892329</v>
      </c>
      <c r="AQ180" s="332">
        <v>3.3671971923161914</v>
      </c>
      <c r="AR180" s="340">
        <v>4.3495078129026066</v>
      </c>
      <c r="AS180" s="339">
        <v>4.173707497117281</v>
      </c>
      <c r="AT180" s="340">
        <v>4.3995079027164081</v>
      </c>
      <c r="AU180" s="339">
        <v>4.1886075238817932</v>
      </c>
      <c r="AV180" s="340">
        <v>4.1775075039431293</v>
      </c>
      <c r="AW180" s="339">
        <v>4.0996073640132256</v>
      </c>
      <c r="AX180" s="340">
        <v>4.1735074967580248</v>
      </c>
      <c r="AY180" s="339">
        <v>4.1204074013757683</v>
      </c>
      <c r="AZ180" s="340">
        <v>3.9131070290077457</v>
      </c>
      <c r="BA180" s="332">
        <v>3.6250456259620254</v>
      </c>
      <c r="BB180" s="333">
        <v>5.3844819967218367</v>
      </c>
      <c r="BC180" s="15"/>
      <c r="BD180" s="151"/>
      <c r="BE180" s="151"/>
      <c r="BF180" s="151"/>
      <c r="BG180" s="151"/>
      <c r="BH180" s="151"/>
      <c r="BI180" s="151"/>
      <c r="BJ180" s="266">
        <f t="shared" si="183"/>
        <v>3.9714673569755083</v>
      </c>
      <c r="BK180" s="266">
        <f t="shared" si="184"/>
        <v>4.0177146023876746</v>
      </c>
      <c r="BL180" s="266">
        <f t="shared" si="185"/>
        <v>4.1219912527671347</v>
      </c>
      <c r="BM180" s="266">
        <f t="shared" si="186"/>
        <v>4.1699912608258964</v>
      </c>
      <c r="BN180" s="266">
        <f t="shared" si="187"/>
        <v>4.0702911182390533</v>
      </c>
      <c r="BO180" s="266"/>
      <c r="BP180" s="266">
        <f t="shared" si="188"/>
        <v>4.1714721630467482</v>
      </c>
      <c r="BQ180" s="292">
        <f t="shared" si="189"/>
        <v>3.9714673569755083</v>
      </c>
      <c r="BR180" s="292">
        <f t="shared" si="190"/>
        <v>4.2928857057080707</v>
      </c>
      <c r="BS180" s="292">
        <f t="shared" si="191"/>
        <v>4.1562637812722976</v>
      </c>
      <c r="BT180" s="292">
        <f t="shared" si="192"/>
        <v>4.0915557549835535</v>
      </c>
      <c r="BU180" s="292">
        <f t="shared" si="193"/>
        <v>4.1060266362922908</v>
      </c>
      <c r="BV180" s="292">
        <f t="shared" si="194"/>
        <v>4.1557073834130076</v>
      </c>
      <c r="BW180" s="169"/>
      <c r="BX180" s="148">
        <v>38.696963066666662</v>
      </c>
      <c r="BY180" s="165">
        <v>44.556470362222228</v>
      </c>
      <c r="BZ180" s="165">
        <v>27.018973906666663</v>
      </c>
      <c r="CA180" s="165">
        <v>37.60463485555556</v>
      </c>
      <c r="CB180" s="165">
        <v>41.575157751111107</v>
      </c>
      <c r="CC180" s="165">
        <v>36.296823453333332</v>
      </c>
      <c r="CD180" s="165">
        <v>29.299898351111111</v>
      </c>
      <c r="CE180" s="165">
        <v>43.635172702222228</v>
      </c>
      <c r="CF180" s="165">
        <v>42.978692584444445</v>
      </c>
      <c r="CG180" s="200"/>
      <c r="CH180" s="295"/>
      <c r="CI180" s="295"/>
      <c r="CJ180" s="295"/>
      <c r="CK180" s="295"/>
      <c r="CL180" s="295"/>
      <c r="CM180" s="295"/>
      <c r="CN180" s="177"/>
      <c r="CO180" s="171">
        <f t="shared" si="196"/>
        <v>2033</v>
      </c>
      <c r="CP180" s="173">
        <f t="shared" si="195"/>
        <v>48670</v>
      </c>
      <c r="CQ180" s="272">
        <f t="shared" si="179"/>
        <v>4.1678458503857776</v>
      </c>
      <c r="CR180" s="272">
        <f t="shared" si="180"/>
        <v>4.0915557549835535</v>
      </c>
      <c r="CS180" s="272">
        <f t="shared" si="199"/>
        <v>4.1664026842429953</v>
      </c>
      <c r="CT180" s="272">
        <f t="shared" si="199"/>
        <v>4.1160469499731995</v>
      </c>
      <c r="CU180" s="272">
        <f t="shared" si="199"/>
        <v>4.1664026842429953</v>
      </c>
      <c r="CV180" s="272">
        <f t="shared" si="181"/>
        <v>4.1782079156005922</v>
      </c>
      <c r="CW180" s="272">
        <f t="shared" si="182"/>
        <v>4.1464731050753389</v>
      </c>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39"/>
      <c r="EV180" s="139"/>
      <c r="EW180" s="139"/>
      <c r="EX180" s="139"/>
      <c r="EY180" s="139"/>
      <c r="EZ180" s="139"/>
      <c r="FA180" s="139"/>
      <c r="FB180" s="162"/>
      <c r="FC180" s="162"/>
      <c r="FD180" s="162"/>
      <c r="FE180" s="162"/>
      <c r="FF180" s="162"/>
      <c r="FG180" s="162"/>
      <c r="FH180" s="162"/>
      <c r="FI180" s="139"/>
      <c r="FJ180" s="139"/>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39"/>
      <c r="GH180" s="139"/>
      <c r="GI180" s="162"/>
      <c r="GJ180" s="162"/>
      <c r="GK180" s="162"/>
      <c r="GL180" s="162"/>
      <c r="GM180" s="162"/>
    </row>
    <row r="181" spans="1:195" s="138" customFormat="1" x14ac:dyDescent="0.2">
      <c r="A181" s="162"/>
      <c r="B181" s="193">
        <f t="shared" si="200"/>
        <v>48700</v>
      </c>
      <c r="C181" s="193">
        <f t="shared" si="197"/>
        <v>48730</v>
      </c>
      <c r="D181" s="191">
        <f t="shared" si="198"/>
        <v>48700</v>
      </c>
      <c r="E181" s="325">
        <v>31.6627121</v>
      </c>
      <c r="F181" s="329">
        <v>32.84207</v>
      </c>
      <c r="G181" s="327">
        <v>38.50056</v>
      </c>
      <c r="H181" s="328">
        <v>52.453426399999998</v>
      </c>
      <c r="I181" s="325">
        <v>20.070308699999998</v>
      </c>
      <c r="J181" s="329">
        <v>18.57338</v>
      </c>
      <c r="K181" s="327">
        <v>29.749683399999999</v>
      </c>
      <c r="L181" s="328">
        <v>42.8690529</v>
      </c>
      <c r="M181" s="325">
        <v>30.818242999999999</v>
      </c>
      <c r="N181" s="329">
        <v>44.683075000000002</v>
      </c>
      <c r="O181" s="337">
        <f>G181+Sheet1!D175</f>
        <v>36.50056</v>
      </c>
      <c r="P181" s="338">
        <f>H181+Sheet1!E175</f>
        <v>50.953426399999998</v>
      </c>
      <c r="Q181" s="325">
        <v>43.736984300000003</v>
      </c>
      <c r="R181" s="329">
        <v>61.420112600000003</v>
      </c>
      <c r="S181" s="4">
        <v>20.050280000000001</v>
      </c>
      <c r="T181" s="5">
        <v>31.494800000000001</v>
      </c>
      <c r="U181" s="2">
        <v>20.800280000000001</v>
      </c>
      <c r="V181" s="3">
        <v>34.494799999999998</v>
      </c>
      <c r="W181" s="4">
        <v>9.1016539999999999</v>
      </c>
      <c r="X181" s="5">
        <v>9.714658</v>
      </c>
      <c r="Y181" s="2">
        <v>21.550280000000001</v>
      </c>
      <c r="Z181" s="3">
        <v>35.744799999999998</v>
      </c>
      <c r="AA181" s="327">
        <v>43.512270000000001</v>
      </c>
      <c r="AB181" s="328">
        <v>60.351370000000003</v>
      </c>
      <c r="AC181" s="2">
        <v>21.550280000000001</v>
      </c>
      <c r="AD181" s="73">
        <v>34.494799999999998</v>
      </c>
      <c r="AE181" s="337">
        <f>I181+Sheet1!B175</f>
        <v>24.2671587</v>
      </c>
      <c r="AF181" s="341">
        <f>J181+Sheet1!C175</f>
        <v>25.153479999999998</v>
      </c>
      <c r="AG181" s="330">
        <v>4.4895962564215877</v>
      </c>
      <c r="AH181" s="331">
        <v>4.3834233719791857</v>
      </c>
      <c r="AI181" s="330">
        <v>4.0497371637316348</v>
      </c>
      <c r="AJ181" s="331">
        <v>4.1104073834130075</v>
      </c>
      <c r="AK181" s="339">
        <v>4.0954073564688667</v>
      </c>
      <c r="AL181" s="340">
        <v>4.2146075705849695</v>
      </c>
      <c r="AM181" s="339">
        <v>3.9229070466112508</v>
      </c>
      <c r="AN181" s="331">
        <v>4.171077603094381</v>
      </c>
      <c r="AO181" s="332">
        <v>3.8677265046875164</v>
      </c>
      <c r="AP181" s="333">
        <v>3.7463860653247711</v>
      </c>
      <c r="AQ181" s="332">
        <v>3.4582025218382499</v>
      </c>
      <c r="AR181" s="340">
        <v>4.3485078111063302</v>
      </c>
      <c r="AS181" s="339">
        <v>4.1732074962191419</v>
      </c>
      <c r="AT181" s="340">
        <v>4.3985079009201327</v>
      </c>
      <c r="AU181" s="339">
        <v>4.1885075237021656</v>
      </c>
      <c r="AV181" s="340">
        <v>4.1772075034042464</v>
      </c>
      <c r="AW181" s="339">
        <v>3.8985070027821154</v>
      </c>
      <c r="AX181" s="340">
        <v>4.1731074960395151</v>
      </c>
      <c r="AY181" s="339">
        <v>4.1204074013757683</v>
      </c>
      <c r="AZ181" s="340">
        <v>3.8827069744009539</v>
      </c>
      <c r="BA181" s="332">
        <v>3.6705482907230551</v>
      </c>
      <c r="BB181" s="333">
        <v>5.3844819967218367</v>
      </c>
      <c r="BC181" s="15"/>
      <c r="BD181" s="151"/>
      <c r="BE181" s="151"/>
      <c r="BF181" s="151"/>
      <c r="BG181" s="151"/>
      <c r="BH181" s="151"/>
      <c r="BI181" s="151"/>
      <c r="BJ181" s="266">
        <f t="shared" si="183"/>
        <v>3.9406358600340647</v>
      </c>
      <c r="BK181" s="266">
        <f t="shared" si="184"/>
        <v>3.8173098722682903</v>
      </c>
      <c r="BL181" s="266">
        <f t="shared" si="185"/>
        <v>4.0899912473946287</v>
      </c>
      <c r="BM181" s="266">
        <f t="shared" si="186"/>
        <v>3.9619912259046011</v>
      </c>
      <c r="BN181" s="266">
        <f t="shared" si="187"/>
        <v>3.9524820514003962</v>
      </c>
      <c r="BO181" s="266"/>
      <c r="BP181" s="266">
        <f t="shared" si="188"/>
        <v>4.1714721630467482</v>
      </c>
      <c r="BQ181" s="292">
        <f t="shared" si="189"/>
        <v>3.9406358600340647</v>
      </c>
      <c r="BR181" s="292">
        <f t="shared" si="190"/>
        <v>4.3085126631741595</v>
      </c>
      <c r="BS181" s="292">
        <f t="shared" si="191"/>
        <v>4.1562637812722976</v>
      </c>
      <c r="BT181" s="292">
        <f t="shared" si="192"/>
        <v>3.9618757067261372</v>
      </c>
      <c r="BU181" s="292">
        <f t="shared" si="193"/>
        <v>4.1060266362922908</v>
      </c>
      <c r="BV181" s="292">
        <f t="shared" si="194"/>
        <v>4.1557073834130076</v>
      </c>
      <c r="BW181" s="169"/>
      <c r="BX181" s="148">
        <v>32.208006612903226</v>
      </c>
      <c r="BY181" s="165">
        <v>44.951885324731187</v>
      </c>
      <c r="BZ181" s="165">
        <v>19.378180376344083</v>
      </c>
      <c r="CA181" s="165">
        <v>37.228864247311833</v>
      </c>
      <c r="CB181" s="165">
        <v>51.91305437419355</v>
      </c>
      <c r="CC181" s="165">
        <v>35.815628437634409</v>
      </c>
      <c r="CD181" s="165">
        <v>24.676963172043006</v>
      </c>
      <c r="CE181" s="165">
        <v>51.298090430107528</v>
      </c>
      <c r="CF181" s="165">
        <v>43.183068120430107</v>
      </c>
      <c r="CG181" s="200"/>
      <c r="CH181" s="295"/>
      <c r="CI181" s="295"/>
      <c r="CJ181" s="295"/>
      <c r="CK181" s="295"/>
      <c r="CL181" s="295"/>
      <c r="CM181" s="295"/>
      <c r="CN181" s="177"/>
      <c r="CO181" s="171">
        <f t="shared" si="196"/>
        <v>2033</v>
      </c>
      <c r="CP181" s="173">
        <f t="shared" si="195"/>
        <v>48700</v>
      </c>
      <c r="CQ181" s="272">
        <f t="shared" si="179"/>
        <v>4.1678458503857776</v>
      </c>
      <c r="CR181" s="272">
        <f t="shared" si="180"/>
        <v>3.9618757067261372</v>
      </c>
      <c r="CS181" s="272">
        <f t="shared" si="199"/>
        <v>4.1664026842429953</v>
      </c>
      <c r="CT181" s="272">
        <f t="shared" si="199"/>
        <v>4.1160469499731995</v>
      </c>
      <c r="CU181" s="272">
        <f t="shared" si="199"/>
        <v>4.1664026842429953</v>
      </c>
      <c r="CV181" s="272">
        <f t="shared" si="181"/>
        <v>4.0461769393918114</v>
      </c>
      <c r="CW181" s="272">
        <f t="shared" si="182"/>
        <v>4.1464731050753389</v>
      </c>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39"/>
      <c r="EV181" s="139"/>
      <c r="EW181" s="139"/>
      <c r="EX181" s="139"/>
      <c r="EY181" s="139"/>
      <c r="EZ181" s="139"/>
      <c r="FA181" s="139"/>
      <c r="FB181" s="162"/>
      <c r="FC181" s="162"/>
      <c r="FD181" s="162"/>
      <c r="FE181" s="162"/>
      <c r="FF181" s="162"/>
      <c r="FG181" s="162"/>
      <c r="FH181" s="162"/>
      <c r="FI181" s="139"/>
      <c r="FJ181" s="139"/>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39"/>
      <c r="GH181" s="139"/>
      <c r="GI181" s="162"/>
      <c r="GJ181" s="162"/>
      <c r="GK181" s="162"/>
      <c r="GL181" s="162"/>
      <c r="GM181" s="162"/>
    </row>
    <row r="182" spans="1:195" s="138" customFormat="1" x14ac:dyDescent="0.2">
      <c r="A182" s="162"/>
      <c r="B182" s="193">
        <f t="shared" si="200"/>
        <v>48731</v>
      </c>
      <c r="C182" s="193">
        <f t="shared" si="197"/>
        <v>48760</v>
      </c>
      <c r="D182" s="191">
        <f t="shared" si="198"/>
        <v>48731</v>
      </c>
      <c r="E182" s="325">
        <v>64.208039999999997</v>
      </c>
      <c r="F182" s="329">
        <v>52.803707099999997</v>
      </c>
      <c r="G182" s="327">
        <v>72.484970000000004</v>
      </c>
      <c r="H182" s="328">
        <v>78.040949999999995</v>
      </c>
      <c r="I182" s="325">
        <v>51.375026699999999</v>
      </c>
      <c r="J182" s="329">
        <v>37.581684099999997</v>
      </c>
      <c r="K182" s="327">
        <v>62.574019999999997</v>
      </c>
      <c r="L182" s="328">
        <v>67.848945599999993</v>
      </c>
      <c r="M182" s="325">
        <v>64.605130000000003</v>
      </c>
      <c r="N182" s="329">
        <v>70.142660000000006</v>
      </c>
      <c r="O182" s="337">
        <f>G182+Sheet1!D176</f>
        <v>71.484970000000004</v>
      </c>
      <c r="P182" s="338">
        <f>H182+Sheet1!E176</f>
        <v>75.540949999999995</v>
      </c>
      <c r="Q182" s="325">
        <v>88.967384300000006</v>
      </c>
      <c r="R182" s="329">
        <v>82.161060000000006</v>
      </c>
      <c r="S182" s="4">
        <v>38.251919999999998</v>
      </c>
      <c r="T182" s="5">
        <v>49.31438</v>
      </c>
      <c r="U182" s="2">
        <v>39.251919999999998</v>
      </c>
      <c r="V182" s="3">
        <v>46.31438</v>
      </c>
      <c r="W182" s="4">
        <v>23.067499999999999</v>
      </c>
      <c r="X182" s="5">
        <v>16.3062</v>
      </c>
      <c r="Y182" s="2">
        <v>41.251919999999998</v>
      </c>
      <c r="Z182" s="3">
        <v>48.31438</v>
      </c>
      <c r="AA182" s="327">
        <v>88.766540000000006</v>
      </c>
      <c r="AB182" s="328">
        <v>82.01397</v>
      </c>
      <c r="AC182" s="2">
        <v>37.751919999999998</v>
      </c>
      <c r="AD182" s="73">
        <v>45.81438</v>
      </c>
      <c r="AE182" s="337">
        <f>I182+Sheet1!B176</f>
        <v>56.513726699999999</v>
      </c>
      <c r="AF182" s="341">
        <f>J182+Sheet1!C176</f>
        <v>45.249834100000001</v>
      </c>
      <c r="AG182" s="330">
        <v>4.5350989211826178</v>
      </c>
      <c r="AH182" s="331">
        <v>4.4592611465809018</v>
      </c>
      <c r="AI182" s="330">
        <v>4.095239828492665</v>
      </c>
      <c r="AJ182" s="331">
        <v>4.1559100481740376</v>
      </c>
      <c r="AK182" s="339">
        <v>4.1409100119068976</v>
      </c>
      <c r="AL182" s="340">
        <v>4.2607103015604615</v>
      </c>
      <c r="AM182" s="339">
        <v>4.0334097519923882</v>
      </c>
      <c r="AN182" s="331">
        <v>4.019402053890949</v>
      </c>
      <c r="AO182" s="332">
        <v>3.7312185104044278</v>
      </c>
      <c r="AP182" s="333">
        <v>3.7767211751654579</v>
      </c>
      <c r="AQ182" s="332">
        <v>3.4885376316789363</v>
      </c>
      <c r="AR182" s="340">
        <v>4.3952106267558237</v>
      </c>
      <c r="AS182" s="339">
        <v>4.2193102014631529</v>
      </c>
      <c r="AT182" s="340">
        <v>4.4452107476462936</v>
      </c>
      <c r="AU182" s="339">
        <v>4.2349102391809792</v>
      </c>
      <c r="AV182" s="340">
        <v>4.2231102106508285</v>
      </c>
      <c r="AW182" s="339">
        <v>3.9317095061011731</v>
      </c>
      <c r="AX182" s="340">
        <v>4.2191102009795909</v>
      </c>
      <c r="AY182" s="339">
        <v>4.1659100723521316</v>
      </c>
      <c r="AZ182" s="340">
        <v>3.7462090575975311</v>
      </c>
      <c r="BA182" s="332">
        <v>3.6402131808823683</v>
      </c>
      <c r="BB182" s="333">
        <v>5.2328064475184055</v>
      </c>
      <c r="BC182" s="15"/>
      <c r="BD182" s="151"/>
      <c r="BE182" s="151"/>
      <c r="BF182" s="151"/>
      <c r="BG182" s="151"/>
      <c r="BH182" s="151"/>
      <c r="BI182" s="151"/>
      <c r="BJ182" s="266">
        <f t="shared" si="183"/>
        <v>3.8018941237975685</v>
      </c>
      <c r="BK182" s="266">
        <f t="shared" si="184"/>
        <v>3.8481413692097344</v>
      </c>
      <c r="BL182" s="266">
        <f t="shared" si="185"/>
        <v>3.9459912232183476</v>
      </c>
      <c r="BM182" s="266">
        <f t="shared" si="186"/>
        <v>3.9939912312771084</v>
      </c>
      <c r="BN182" s="266">
        <f t="shared" si="187"/>
        <v>3.8975044868756901</v>
      </c>
      <c r="BO182" s="266"/>
      <c r="BP182" s="266">
        <f t="shared" si="188"/>
        <v>4.217606873338779</v>
      </c>
      <c r="BQ182" s="292">
        <f t="shared" si="189"/>
        <v>3.8018941237975685</v>
      </c>
      <c r="BR182" s="292">
        <f t="shared" si="190"/>
        <v>4.1522430885132806</v>
      </c>
      <c r="BS182" s="292">
        <f t="shared" si="191"/>
        <v>4.2023984821118301</v>
      </c>
      <c r="BT182" s="292">
        <f t="shared" si="192"/>
        <v>4.0727887905173024</v>
      </c>
      <c r="BU182" s="292">
        <f t="shared" si="193"/>
        <v>4.1516217243726325</v>
      </c>
      <c r="BV182" s="292">
        <f t="shared" si="194"/>
        <v>4.2012100481740378</v>
      </c>
      <c r="BW182" s="169"/>
      <c r="BX182" s="148">
        <v>59.392877219999995</v>
      </c>
      <c r="BY182" s="165">
        <v>74.830828222222223</v>
      </c>
      <c r="BZ182" s="165">
        <v>45.551170935555554</v>
      </c>
      <c r="CA182" s="165">
        <v>66.943198222222236</v>
      </c>
      <c r="CB182" s="165">
        <v>86.093602928888899</v>
      </c>
      <c r="CC182" s="165">
        <v>64.801210808888897</v>
      </c>
      <c r="CD182" s="165">
        <v>51.757860935555556</v>
      </c>
      <c r="CE182" s="165">
        <v>85.915454888888888</v>
      </c>
      <c r="CF182" s="165">
        <v>73.197494888888883</v>
      </c>
      <c r="CG182" s="200"/>
      <c r="CH182" s="295"/>
      <c r="CI182" s="295"/>
      <c r="CJ182" s="295"/>
      <c r="CK182" s="295"/>
      <c r="CL182" s="295"/>
      <c r="CM182" s="295"/>
      <c r="CN182" s="177"/>
      <c r="CO182" s="171">
        <f t="shared" si="196"/>
        <v>2033</v>
      </c>
      <c r="CP182" s="173">
        <f t="shared" si="195"/>
        <v>48731</v>
      </c>
      <c r="CQ182" s="272">
        <f t="shared" si="179"/>
        <v>4.2144531071316855</v>
      </c>
      <c r="CR182" s="272">
        <f t="shared" si="180"/>
        <v>4.0727887905173024</v>
      </c>
      <c r="CS182" s="272">
        <f t="shared" si="199"/>
        <v>4.2125373850825278</v>
      </c>
      <c r="CT182" s="272">
        <f t="shared" si="199"/>
        <v>4.1616420380535422</v>
      </c>
      <c r="CU182" s="272">
        <f t="shared" si="199"/>
        <v>4.2125373850825278</v>
      </c>
      <c r="CV182" s="272">
        <f t="shared" si="181"/>
        <v>4.1591007308620709</v>
      </c>
      <c r="CW182" s="272">
        <f t="shared" si="182"/>
        <v>4.192176866386137</v>
      </c>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39"/>
      <c r="EV182" s="139"/>
      <c r="EW182" s="139"/>
      <c r="EX182" s="139"/>
      <c r="EY182" s="139"/>
      <c r="EZ182" s="139"/>
      <c r="FA182" s="139"/>
      <c r="FB182" s="162"/>
      <c r="FC182" s="162"/>
      <c r="FD182" s="162"/>
      <c r="FE182" s="162"/>
      <c r="FF182" s="162"/>
      <c r="FG182" s="162"/>
      <c r="FH182" s="162"/>
      <c r="FI182" s="139"/>
      <c r="FJ182" s="139"/>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39"/>
      <c r="GH182" s="139"/>
      <c r="GI182" s="162"/>
      <c r="GJ182" s="162"/>
      <c r="GK182" s="162"/>
      <c r="GL182" s="162"/>
      <c r="GM182" s="162"/>
    </row>
    <row r="183" spans="1:195" s="138" customFormat="1" x14ac:dyDescent="0.2">
      <c r="A183" s="162"/>
      <c r="B183" s="193">
        <f t="shared" si="200"/>
        <v>48761</v>
      </c>
      <c r="C183" s="193">
        <f t="shared" si="197"/>
        <v>48791</v>
      </c>
      <c r="D183" s="191">
        <f t="shared" si="198"/>
        <v>48761</v>
      </c>
      <c r="E183" s="325">
        <v>131.256348</v>
      </c>
      <c r="F183" s="329">
        <v>68.586060000000003</v>
      </c>
      <c r="G183" s="327">
        <v>142.28028900000001</v>
      </c>
      <c r="H183" s="328">
        <v>91.329449999999994</v>
      </c>
      <c r="I183" s="325">
        <v>116.913963</v>
      </c>
      <c r="J183" s="329">
        <v>52.935279999999999</v>
      </c>
      <c r="K183" s="327">
        <v>126.673958</v>
      </c>
      <c r="L183" s="328">
        <v>80.293319999999994</v>
      </c>
      <c r="M183" s="325">
        <v>134.261169</v>
      </c>
      <c r="N183" s="329">
        <v>83.364720000000005</v>
      </c>
      <c r="O183" s="337">
        <f>G183+Sheet1!D177</f>
        <v>146.78028900000001</v>
      </c>
      <c r="P183" s="338">
        <f>H183+Sheet1!E177</f>
        <v>92.329449999999994</v>
      </c>
      <c r="Q183" s="325">
        <v>156.60351600000001</v>
      </c>
      <c r="R183" s="329">
        <v>96.275329999999997</v>
      </c>
      <c r="S183" s="4">
        <v>147.99469999999999</v>
      </c>
      <c r="T183" s="5">
        <v>61.482939999999999</v>
      </c>
      <c r="U183" s="2">
        <v>150.49469999999999</v>
      </c>
      <c r="V183" s="3">
        <v>61.482939999999999</v>
      </c>
      <c r="W183" s="4">
        <v>90.796019999999999</v>
      </c>
      <c r="X183" s="5">
        <v>28.733219999999999</v>
      </c>
      <c r="Y183" s="2">
        <v>148.99469999999999</v>
      </c>
      <c r="Z183" s="3">
        <v>61.482939999999999</v>
      </c>
      <c r="AA183" s="327">
        <v>155.14205899999999</v>
      </c>
      <c r="AB183" s="328">
        <v>96.827219999999997</v>
      </c>
      <c r="AC183" s="2">
        <v>146.99469999999999</v>
      </c>
      <c r="AD183" s="73">
        <v>59.982939999999999</v>
      </c>
      <c r="AE183" s="337">
        <f>I183+Sheet1!B177</f>
        <v>120.932863</v>
      </c>
      <c r="AF183" s="341">
        <f>J183+Sheet1!C177</f>
        <v>60.435130000000001</v>
      </c>
      <c r="AG183" s="330">
        <v>4.7171095802267358</v>
      </c>
      <c r="AH183" s="331">
        <v>4.7626122449877659</v>
      </c>
      <c r="AI183" s="330">
        <v>4.3834233719791857</v>
      </c>
      <c r="AJ183" s="331">
        <v>4.428926036740215</v>
      </c>
      <c r="AK183" s="339">
        <v>4.4139259485577993</v>
      </c>
      <c r="AL183" s="340">
        <v>4.5371266728293778</v>
      </c>
      <c r="AM183" s="339">
        <v>4.2264248462775962</v>
      </c>
      <c r="AN183" s="331">
        <v>4.2317478227757537</v>
      </c>
      <c r="AO183" s="332">
        <v>3.9738993891299192</v>
      </c>
      <c r="AP183" s="333">
        <v>3.8070562850061433</v>
      </c>
      <c r="AQ183" s="332">
        <v>3.5188727415196226</v>
      </c>
      <c r="AR183" s="340">
        <v>4.6754274858712552</v>
      </c>
      <c r="AS183" s="339">
        <v>4.4954264276822604</v>
      </c>
      <c r="AT183" s="340">
        <v>4.7254277798126418</v>
      </c>
      <c r="AU183" s="339">
        <v>4.5127265293859802</v>
      </c>
      <c r="AV183" s="340">
        <v>4.4983264447308615</v>
      </c>
      <c r="AW183" s="339">
        <v>3.9803233994980878</v>
      </c>
      <c r="AX183" s="340">
        <v>4.495326427094378</v>
      </c>
      <c r="AY183" s="339">
        <v>4.4389260955284939</v>
      </c>
      <c r="AZ183" s="340">
        <v>3.988923450056006</v>
      </c>
      <c r="BA183" s="332">
        <v>3.7312185104044278</v>
      </c>
      <c r="BB183" s="333">
        <v>5.4603197713235527</v>
      </c>
      <c r="BC183" s="15"/>
      <c r="BD183" s="151"/>
      <c r="BE183" s="151"/>
      <c r="BF183" s="151"/>
      <c r="BG183" s="151"/>
      <c r="BH183" s="151"/>
      <c r="BI183" s="151"/>
      <c r="BJ183" s="266">
        <f t="shared" si="183"/>
        <v>4.0485460993291182</v>
      </c>
      <c r="BK183" s="266">
        <f t="shared" si="184"/>
        <v>3.8789728661511771</v>
      </c>
      <c r="BL183" s="266">
        <f t="shared" si="185"/>
        <v>4.2019912661984025</v>
      </c>
      <c r="BM183" s="266">
        <f t="shared" si="186"/>
        <v>4.025991236649614</v>
      </c>
      <c r="BN183" s="266">
        <f t="shared" si="187"/>
        <v>4.0388753670820776</v>
      </c>
      <c r="BO183" s="266"/>
      <c r="BP183" s="266">
        <f t="shared" si="188"/>
        <v>4.4944151350909616</v>
      </c>
      <c r="BQ183" s="292">
        <f t="shared" si="189"/>
        <v>4.0485460993291182</v>
      </c>
      <c r="BR183" s="292">
        <f t="shared" si="190"/>
        <v>4.3710204930385101</v>
      </c>
      <c r="BS183" s="292">
        <f t="shared" si="191"/>
        <v>4.4792066912276178</v>
      </c>
      <c r="BT183" s="292">
        <f t="shared" si="192"/>
        <v>4.2665206928411079</v>
      </c>
      <c r="BU183" s="292">
        <f t="shared" si="193"/>
        <v>4.4251922568855706</v>
      </c>
      <c r="BV183" s="292">
        <f t="shared" si="194"/>
        <v>4.4742260367402151</v>
      </c>
      <c r="BW183" s="169"/>
      <c r="BX183" s="148">
        <v>102.27976322580645</v>
      </c>
      <c r="BY183" s="165">
        <v>118.7223741935484</v>
      </c>
      <c r="BZ183" s="165">
        <v>87.332421397849458</v>
      </c>
      <c r="CA183" s="165">
        <v>110.72840225806451</v>
      </c>
      <c r="CB183" s="165">
        <v>128.70983860215054</v>
      </c>
      <c r="CC183" s="165">
        <v>105.22914688172042</v>
      </c>
      <c r="CD183" s="165">
        <v>92.960792903225808</v>
      </c>
      <c r="CE183" s="165">
        <v>128.17928397849462</v>
      </c>
      <c r="CF183" s="165">
        <v>121.60409462365593</v>
      </c>
      <c r="CG183" s="200"/>
      <c r="CH183" s="295"/>
      <c r="CI183" s="295"/>
      <c r="CJ183" s="295"/>
      <c r="CK183" s="295"/>
      <c r="CL183" s="295"/>
      <c r="CM183" s="295"/>
      <c r="CN183" s="177"/>
      <c r="CO183" s="171">
        <f t="shared" si="196"/>
        <v>2033</v>
      </c>
      <c r="CP183" s="173">
        <f t="shared" si="195"/>
        <v>48761</v>
      </c>
      <c r="CQ183" s="272">
        <f t="shared" si="179"/>
        <v>4.509632399855767</v>
      </c>
      <c r="CR183" s="272">
        <f t="shared" si="180"/>
        <v>4.2665206928411079</v>
      </c>
      <c r="CS183" s="272">
        <f t="shared" si="199"/>
        <v>4.4893455941983165</v>
      </c>
      <c r="CT183" s="272">
        <f t="shared" si="199"/>
        <v>4.4352125705664802</v>
      </c>
      <c r="CU183" s="272">
        <f t="shared" si="199"/>
        <v>4.4893455941983165</v>
      </c>
      <c r="CV183" s="272">
        <f t="shared" si="181"/>
        <v>4.3563447366309642</v>
      </c>
      <c r="CW183" s="272">
        <f t="shared" si="182"/>
        <v>4.4663994342509188</v>
      </c>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39"/>
      <c r="EV183" s="139"/>
      <c r="EW183" s="139"/>
      <c r="EX183" s="139"/>
      <c r="EY183" s="139"/>
      <c r="EZ183" s="139"/>
      <c r="FA183" s="139"/>
      <c r="FB183" s="162"/>
      <c r="FC183" s="162"/>
      <c r="FD183" s="162"/>
      <c r="FE183" s="162"/>
      <c r="FF183" s="162"/>
      <c r="FG183" s="162"/>
      <c r="FH183" s="162"/>
      <c r="FI183" s="139"/>
      <c r="FJ183" s="139"/>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39"/>
      <c r="GH183" s="139"/>
      <c r="GI183" s="162"/>
      <c r="GJ183" s="162"/>
      <c r="GK183" s="162"/>
      <c r="GL183" s="162"/>
      <c r="GM183" s="162"/>
    </row>
    <row r="184" spans="1:195" s="138" customFormat="1" x14ac:dyDescent="0.2">
      <c r="A184" s="162"/>
      <c r="B184" s="193">
        <f t="shared" si="200"/>
        <v>48792</v>
      </c>
      <c r="C184" s="193">
        <f t="shared" si="197"/>
        <v>48822</v>
      </c>
      <c r="D184" s="191">
        <f t="shared" si="198"/>
        <v>48792</v>
      </c>
      <c r="E184" s="325">
        <v>159.312973</v>
      </c>
      <c r="F184" s="329">
        <v>77.814189999999996</v>
      </c>
      <c r="G184" s="327">
        <v>163.23492400000001</v>
      </c>
      <c r="H184" s="328">
        <v>99.15325</v>
      </c>
      <c r="I184" s="325">
        <v>145.20744300000001</v>
      </c>
      <c r="J184" s="329">
        <v>61.9302864</v>
      </c>
      <c r="K184" s="327">
        <v>150.45062300000001</v>
      </c>
      <c r="L184" s="328">
        <v>87.186840000000004</v>
      </c>
      <c r="M184" s="325">
        <v>157.02371199999999</v>
      </c>
      <c r="N184" s="329">
        <v>91.1494</v>
      </c>
      <c r="O184" s="337">
        <f>G184+Sheet1!D178</f>
        <v>167.23492400000001</v>
      </c>
      <c r="P184" s="338">
        <f>H184+Sheet1!E178</f>
        <v>99.65325</v>
      </c>
      <c r="Q184" s="325">
        <v>167.76506000000001</v>
      </c>
      <c r="R184" s="329">
        <v>100.917404</v>
      </c>
      <c r="S184" s="4">
        <v>161.11240000000001</v>
      </c>
      <c r="T184" s="5">
        <v>73.270970000000005</v>
      </c>
      <c r="U184" s="2">
        <v>163.11240000000001</v>
      </c>
      <c r="V184" s="3">
        <v>73.770970000000005</v>
      </c>
      <c r="W184" s="4">
        <v>123.7852</v>
      </c>
      <c r="X184" s="5">
        <v>41.383299999999998</v>
      </c>
      <c r="Y184" s="2">
        <v>161.11240000000001</v>
      </c>
      <c r="Z184" s="3">
        <v>74.270970000000005</v>
      </c>
      <c r="AA184" s="327">
        <v>167.281677</v>
      </c>
      <c r="AB184" s="328">
        <v>100.766144</v>
      </c>
      <c r="AC184" s="2">
        <v>160.11240000000001</v>
      </c>
      <c r="AD184" s="73">
        <v>72.770970000000005</v>
      </c>
      <c r="AE184" s="337">
        <f>I184+Sheet1!B178</f>
        <v>148.076393</v>
      </c>
      <c r="AF184" s="341">
        <f>J184+Sheet1!C178</f>
        <v>68.553636399999988</v>
      </c>
      <c r="AG184" s="330">
        <v>4.838450019589482</v>
      </c>
      <c r="AH184" s="331">
        <v>4.9597904589522273</v>
      </c>
      <c r="AI184" s="330">
        <v>4.5654340310233037</v>
      </c>
      <c r="AJ184" s="331">
        <v>4.5654340310233037</v>
      </c>
      <c r="AK184" s="339">
        <v>4.5504339192115566</v>
      </c>
      <c r="AL184" s="340">
        <v>4.6738348390495279</v>
      </c>
      <c r="AM184" s="339">
        <v>4.3604325029294282</v>
      </c>
      <c r="AN184" s="331">
        <v>4.353088262138499</v>
      </c>
      <c r="AO184" s="332">
        <v>4.095239828492665</v>
      </c>
      <c r="AP184" s="333">
        <v>3.8373913948468301</v>
      </c>
      <c r="AQ184" s="332">
        <v>3.5492078513603094</v>
      </c>
      <c r="AR184" s="340">
        <v>4.8123358714446578</v>
      </c>
      <c r="AS184" s="339">
        <v>4.6321345282128714</v>
      </c>
      <c r="AT184" s="340">
        <v>4.8623362441504812</v>
      </c>
      <c r="AU184" s="339">
        <v>4.6495346579144972</v>
      </c>
      <c r="AV184" s="340">
        <v>4.6349345490843969</v>
      </c>
      <c r="AW184" s="339">
        <v>4.0126299103877221</v>
      </c>
      <c r="AX184" s="340">
        <v>4.6319345267220484</v>
      </c>
      <c r="AY184" s="339">
        <v>4.5754341055644687</v>
      </c>
      <c r="AZ184" s="340">
        <v>4.1102306379094893</v>
      </c>
      <c r="BA184" s="332">
        <v>3.8525589497671735</v>
      </c>
      <c r="BB184" s="333">
        <v>5.5816602106862989</v>
      </c>
      <c r="BC184" s="15"/>
      <c r="BD184" s="151"/>
      <c r="BE184" s="151"/>
      <c r="BF184" s="151"/>
      <c r="BG184" s="151"/>
      <c r="BH184" s="151"/>
      <c r="BI184" s="151"/>
      <c r="BJ184" s="266">
        <f t="shared" si="183"/>
        <v>4.1718720870948927</v>
      </c>
      <c r="BK184" s="266">
        <f t="shared" si="184"/>
        <v>3.9098043630926211</v>
      </c>
      <c r="BL184" s="266">
        <f t="shared" si="185"/>
        <v>4.329991287688431</v>
      </c>
      <c r="BM184" s="266">
        <f t="shared" si="186"/>
        <v>4.0579912420221218</v>
      </c>
      <c r="BN184" s="266">
        <f t="shared" si="187"/>
        <v>4.1174147449745169</v>
      </c>
      <c r="BO184" s="266"/>
      <c r="BP184" s="266">
        <f t="shared" si="188"/>
        <v>4.6328192659670524</v>
      </c>
      <c r="BQ184" s="292">
        <f t="shared" si="189"/>
        <v>4.1718720870948927</v>
      </c>
      <c r="BR184" s="292">
        <f t="shared" si="190"/>
        <v>4.4960361527672124</v>
      </c>
      <c r="BS184" s="292">
        <f t="shared" si="191"/>
        <v>4.6176107981461589</v>
      </c>
      <c r="BT184" s="292">
        <f t="shared" si="192"/>
        <v>4.4010260192004695</v>
      </c>
      <c r="BU184" s="292">
        <f t="shared" si="193"/>
        <v>4.5619775254750765</v>
      </c>
      <c r="BV184" s="292">
        <f t="shared" si="194"/>
        <v>4.6107340310233038</v>
      </c>
      <c r="BW184" s="169"/>
      <c r="BX184" s="148">
        <v>125.13606399999999</v>
      </c>
      <c r="BY184" s="165">
        <v>136.36196393548389</v>
      </c>
      <c r="BZ184" s="165">
        <v>110.28476442580646</v>
      </c>
      <c r="CA184" s="165">
        <v>129.39900051612904</v>
      </c>
      <c r="CB184" s="165">
        <v>139.73217200000002</v>
      </c>
      <c r="CC184" s="165">
        <v>123.92064948387097</v>
      </c>
      <c r="CD184" s="165">
        <v>114.72814023225806</v>
      </c>
      <c r="CE184" s="165">
        <v>139.38806638709679</v>
      </c>
      <c r="CF184" s="165">
        <v>138.89422200000001</v>
      </c>
      <c r="CG184" s="200"/>
      <c r="CH184" s="295"/>
      <c r="CI184" s="295"/>
      <c r="CJ184" s="295"/>
      <c r="CK184" s="295"/>
      <c r="CL184" s="295"/>
      <c r="CM184" s="295"/>
      <c r="CN184" s="177"/>
      <c r="CO184" s="171">
        <f t="shared" si="196"/>
        <v>2033</v>
      </c>
      <c r="CP184" s="173">
        <f t="shared" si="195"/>
        <v>48792</v>
      </c>
      <c r="CQ184" s="272">
        <f t="shared" si="179"/>
        <v>4.696061426839397</v>
      </c>
      <c r="CR184" s="272">
        <f t="shared" si="180"/>
        <v>4.4010260192004695</v>
      </c>
      <c r="CS184" s="272">
        <f t="shared" si="199"/>
        <v>4.6277497011168576</v>
      </c>
      <c r="CT184" s="272">
        <f t="shared" si="199"/>
        <v>4.5719978391559861</v>
      </c>
      <c r="CU184" s="272">
        <f t="shared" si="199"/>
        <v>4.6277497011168576</v>
      </c>
      <c r="CV184" s="272">
        <f t="shared" si="181"/>
        <v>4.4932884668588828</v>
      </c>
      <c r="CW184" s="272">
        <f t="shared" si="182"/>
        <v>4.6035107181833101</v>
      </c>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39"/>
      <c r="EV184" s="139"/>
      <c r="EW184" s="139"/>
      <c r="EX184" s="139"/>
      <c r="EY184" s="139"/>
      <c r="EZ184" s="139"/>
      <c r="FA184" s="139"/>
      <c r="FB184" s="162"/>
      <c r="FC184" s="162"/>
      <c r="FD184" s="162"/>
      <c r="FE184" s="162"/>
      <c r="FF184" s="162"/>
      <c r="FG184" s="162"/>
      <c r="FH184" s="162"/>
      <c r="FI184" s="139"/>
      <c r="FJ184" s="139"/>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39"/>
      <c r="GH184" s="139"/>
      <c r="GI184" s="162"/>
      <c r="GJ184" s="162"/>
      <c r="GK184" s="162"/>
      <c r="GL184" s="162"/>
      <c r="GM184" s="162"/>
    </row>
    <row r="185" spans="1:195" s="138" customFormat="1" x14ac:dyDescent="0.2">
      <c r="A185" s="162"/>
      <c r="B185" s="193">
        <f t="shared" si="200"/>
        <v>48823</v>
      </c>
      <c r="C185" s="193">
        <f t="shared" si="197"/>
        <v>48852</v>
      </c>
      <c r="D185" s="191">
        <f t="shared" si="198"/>
        <v>48823</v>
      </c>
      <c r="E185" s="325">
        <v>102.331512</v>
      </c>
      <c r="F185" s="329">
        <v>77.733670000000004</v>
      </c>
      <c r="G185" s="327">
        <v>108.197639</v>
      </c>
      <c r="H185" s="328">
        <v>98.754779999999997</v>
      </c>
      <c r="I185" s="325">
        <v>84.874600000000001</v>
      </c>
      <c r="J185" s="329">
        <v>60.6645775</v>
      </c>
      <c r="K185" s="327">
        <v>110.10431699999999</v>
      </c>
      <c r="L185" s="328">
        <v>95.544740000000004</v>
      </c>
      <c r="M185" s="325">
        <v>100.336815</v>
      </c>
      <c r="N185" s="329">
        <v>90.752930000000006</v>
      </c>
      <c r="O185" s="337">
        <f>G185+Sheet1!D179</f>
        <v>110.197639</v>
      </c>
      <c r="P185" s="338">
        <f>H185+Sheet1!E179</f>
        <v>96.754779999999997</v>
      </c>
      <c r="Q185" s="325">
        <v>102.840721</v>
      </c>
      <c r="R185" s="329">
        <v>90.326059999999998</v>
      </c>
      <c r="S185" s="4">
        <v>67.467690000000005</v>
      </c>
      <c r="T185" s="5">
        <v>59.84769</v>
      </c>
      <c r="U185" s="2">
        <v>72.467690000000005</v>
      </c>
      <c r="V185" s="3">
        <v>60.84769</v>
      </c>
      <c r="W185" s="4">
        <v>41.647919999999999</v>
      </c>
      <c r="X185" s="5">
        <v>33.320700000000002</v>
      </c>
      <c r="Y185" s="2">
        <v>71.967690000000005</v>
      </c>
      <c r="Z185" s="3">
        <v>62.84769</v>
      </c>
      <c r="AA185" s="327">
        <v>105.18096199999999</v>
      </c>
      <c r="AB185" s="328">
        <v>94.650720000000007</v>
      </c>
      <c r="AC185" s="2">
        <v>70.467690000000005</v>
      </c>
      <c r="AD185" s="73">
        <v>59.34769</v>
      </c>
      <c r="AE185" s="337">
        <f>I185+Sheet1!B179</f>
        <v>88.44905</v>
      </c>
      <c r="AF185" s="341">
        <f>J185+Sheet1!C179</f>
        <v>66.891227499999999</v>
      </c>
      <c r="AG185" s="330">
        <v>4.7019420253063933</v>
      </c>
      <c r="AH185" s="331">
        <v>4.7929473548284518</v>
      </c>
      <c r="AI185" s="330">
        <v>4.3985909268995282</v>
      </c>
      <c r="AJ185" s="331">
        <v>4.4440935916605584</v>
      </c>
      <c r="AK185" s="339">
        <v>4.4290936132903811</v>
      </c>
      <c r="AL185" s="340">
        <v>4.55199343607004</v>
      </c>
      <c r="AM185" s="339">
        <v>4.2565938620333323</v>
      </c>
      <c r="AN185" s="331">
        <v>4.3682558170588424</v>
      </c>
      <c r="AO185" s="332">
        <v>4.0649047186519782</v>
      </c>
      <c r="AP185" s="333">
        <v>3.6250456259620254</v>
      </c>
      <c r="AQ185" s="332">
        <v>3.3216945275551613</v>
      </c>
      <c r="AR185" s="340">
        <v>4.6900932369314789</v>
      </c>
      <c r="AS185" s="339">
        <v>4.5103934960567456</v>
      </c>
      <c r="AT185" s="340">
        <v>4.7400931648320732</v>
      </c>
      <c r="AU185" s="339">
        <v>4.5275934712545505</v>
      </c>
      <c r="AV185" s="340">
        <v>4.5132934918749807</v>
      </c>
      <c r="AW185" s="339">
        <v>3.8000945203009131</v>
      </c>
      <c r="AX185" s="340">
        <v>4.5101934963451438</v>
      </c>
      <c r="AY185" s="339">
        <v>4.4540935772406778</v>
      </c>
      <c r="AZ185" s="340">
        <v>4.0798941168326355</v>
      </c>
      <c r="BA185" s="332">
        <v>3.7312185104044278</v>
      </c>
      <c r="BB185" s="333">
        <v>5.5968277656066414</v>
      </c>
      <c r="BC185" s="15"/>
      <c r="BD185" s="151"/>
      <c r="BE185" s="151"/>
      <c r="BF185" s="151"/>
      <c r="BG185" s="151"/>
      <c r="BH185" s="151"/>
      <c r="BI185" s="151"/>
      <c r="BJ185" s="266">
        <f t="shared" si="183"/>
        <v>4.1410405901534491</v>
      </c>
      <c r="BK185" s="266">
        <f t="shared" si="184"/>
        <v>3.6939838845025159</v>
      </c>
      <c r="BL185" s="266">
        <f t="shared" si="185"/>
        <v>4.2979912823159241</v>
      </c>
      <c r="BM185" s="266">
        <f t="shared" si="186"/>
        <v>3.8339912044145734</v>
      </c>
      <c r="BN185" s="266">
        <f t="shared" si="187"/>
        <v>3.9917517403466158</v>
      </c>
      <c r="BO185" s="266"/>
      <c r="BP185" s="266">
        <f t="shared" si="188"/>
        <v>4.5097933718549719</v>
      </c>
      <c r="BQ185" s="292">
        <f t="shared" si="189"/>
        <v>4.1410405901534491</v>
      </c>
      <c r="BR185" s="292">
        <f t="shared" si="190"/>
        <v>4.5116631102333011</v>
      </c>
      <c r="BS185" s="292">
        <f t="shared" si="191"/>
        <v>4.4945850393291913</v>
      </c>
      <c r="BT185" s="292">
        <f t="shared" si="192"/>
        <v>4.2968017485027925</v>
      </c>
      <c r="BU185" s="292">
        <f t="shared" si="193"/>
        <v>4.4403907327283045</v>
      </c>
      <c r="BV185" s="292">
        <f t="shared" si="194"/>
        <v>4.4893935916605585</v>
      </c>
      <c r="BW185" s="169"/>
      <c r="BX185" s="148">
        <v>91.399137777777781</v>
      </c>
      <c r="BY185" s="165">
        <v>104.00081277777778</v>
      </c>
      <c r="BZ185" s="165">
        <v>74.114590000000007</v>
      </c>
      <c r="CA185" s="165">
        <v>96.07731055555557</v>
      </c>
      <c r="CB185" s="165">
        <v>97.278649444444454</v>
      </c>
      <c r="CC185" s="165">
        <v>103.63339388888889</v>
      </c>
      <c r="CD185" s="165">
        <v>78.86779555555556</v>
      </c>
      <c r="CE185" s="165">
        <v>100.50085444444444</v>
      </c>
      <c r="CF185" s="165">
        <v>104.223035</v>
      </c>
      <c r="CG185" s="200"/>
      <c r="CH185" s="295"/>
      <c r="CI185" s="295"/>
      <c r="CJ185" s="295"/>
      <c r="CK185" s="295"/>
      <c r="CL185" s="295"/>
      <c r="CM185" s="295"/>
      <c r="CN185" s="177"/>
      <c r="CO185" s="171">
        <f t="shared" si="196"/>
        <v>2033</v>
      </c>
      <c r="CP185" s="173">
        <f t="shared" si="195"/>
        <v>48823</v>
      </c>
      <c r="CQ185" s="272">
        <f t="shared" si="179"/>
        <v>4.5251681521044027</v>
      </c>
      <c r="CR185" s="272">
        <f t="shared" si="180"/>
        <v>4.2968017485027925</v>
      </c>
      <c r="CS185" s="272">
        <f t="shared" si="199"/>
        <v>4.5047239422998899</v>
      </c>
      <c r="CT185" s="272">
        <f t="shared" si="199"/>
        <v>4.4504110464092141</v>
      </c>
      <c r="CU185" s="272">
        <f t="shared" si="199"/>
        <v>4.5047239422998899</v>
      </c>
      <c r="CV185" s="272">
        <f t="shared" si="181"/>
        <v>4.3871747478267382</v>
      </c>
      <c r="CW185" s="272">
        <f t="shared" si="182"/>
        <v>4.4816340213545178</v>
      </c>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39"/>
      <c r="EV185" s="139"/>
      <c r="EW185" s="139"/>
      <c r="EX185" s="139"/>
      <c r="EY185" s="139"/>
      <c r="EZ185" s="139"/>
      <c r="FA185" s="139"/>
      <c r="FB185" s="162"/>
      <c r="FC185" s="162"/>
      <c r="FD185" s="162"/>
      <c r="FE185" s="162"/>
      <c r="FF185" s="162"/>
      <c r="FG185" s="162"/>
      <c r="FH185" s="162"/>
      <c r="FI185" s="139"/>
      <c r="FJ185" s="139"/>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39"/>
      <c r="GH185" s="139"/>
      <c r="GI185" s="162"/>
      <c r="GJ185" s="162"/>
      <c r="GK185" s="162"/>
      <c r="GL185" s="162"/>
      <c r="GM185" s="162"/>
    </row>
    <row r="186" spans="1:195" s="138" customFormat="1" x14ac:dyDescent="0.2">
      <c r="A186" s="162"/>
      <c r="B186" s="193">
        <f t="shared" si="200"/>
        <v>48853</v>
      </c>
      <c r="C186" s="193">
        <f t="shared" si="197"/>
        <v>48883</v>
      </c>
      <c r="D186" s="191">
        <f t="shared" si="198"/>
        <v>48853</v>
      </c>
      <c r="E186" s="325">
        <v>112.939987</v>
      </c>
      <c r="F186" s="329">
        <v>95.877650000000003</v>
      </c>
      <c r="G186" s="327">
        <v>104.397705</v>
      </c>
      <c r="H186" s="328">
        <v>100.4421</v>
      </c>
      <c r="I186" s="325">
        <v>98.788359999999997</v>
      </c>
      <c r="J186" s="329">
        <v>79.249520000000004</v>
      </c>
      <c r="K186" s="327">
        <v>106.41939499999999</v>
      </c>
      <c r="L186" s="328">
        <v>99.569540000000003</v>
      </c>
      <c r="M186" s="325">
        <v>103.78087600000001</v>
      </c>
      <c r="N186" s="329">
        <v>97.428420000000003</v>
      </c>
      <c r="O186" s="337">
        <f>G186+Sheet1!D180</f>
        <v>102.647705</v>
      </c>
      <c r="P186" s="338">
        <f>H186+Sheet1!E180</f>
        <v>98.442099999999996</v>
      </c>
      <c r="Q186" s="325">
        <v>87.939769999999996</v>
      </c>
      <c r="R186" s="329">
        <v>84.142394999999993</v>
      </c>
      <c r="S186" s="4">
        <v>55.072740000000003</v>
      </c>
      <c r="T186" s="5">
        <v>50.715229999999998</v>
      </c>
      <c r="U186" s="2">
        <v>55.572740000000003</v>
      </c>
      <c r="V186" s="3">
        <v>52.465229999999998</v>
      </c>
      <c r="W186" s="4">
        <v>55.035800000000002</v>
      </c>
      <c r="X186" s="5">
        <v>41.145189999999999</v>
      </c>
      <c r="Y186" s="2">
        <v>58.072740000000003</v>
      </c>
      <c r="Z186" s="3">
        <v>54.215229999999998</v>
      </c>
      <c r="AA186" s="327">
        <v>89.694860000000006</v>
      </c>
      <c r="AB186" s="328">
        <v>88.351264999999998</v>
      </c>
      <c r="AC186" s="2">
        <v>57.072740000000003</v>
      </c>
      <c r="AD186" s="73">
        <v>52.215229999999998</v>
      </c>
      <c r="AE186" s="337">
        <f>I186+Sheet1!B180</f>
        <v>104.00126</v>
      </c>
      <c r="AF186" s="341">
        <f>J186+Sheet1!C180</f>
        <v>82.837620000000001</v>
      </c>
      <c r="AG186" s="330">
        <v>4.686774470386049</v>
      </c>
      <c r="AH186" s="331">
        <v>4.7777797999081084</v>
      </c>
      <c r="AI186" s="330">
        <v>4.3985909268995282</v>
      </c>
      <c r="AJ186" s="331">
        <v>4.4592611465809018</v>
      </c>
      <c r="AK186" s="339">
        <v>4.4442612772743493</v>
      </c>
      <c r="AL186" s="340">
        <v>4.5658602177861409</v>
      </c>
      <c r="AM186" s="339">
        <v>4.3492621049995108</v>
      </c>
      <c r="AN186" s="331">
        <v>4.5199313662622744</v>
      </c>
      <c r="AO186" s="332">
        <v>4.2469153776960962</v>
      </c>
      <c r="AP186" s="333">
        <v>4.1255749383333518</v>
      </c>
      <c r="AQ186" s="332">
        <v>3.3065269726348183</v>
      </c>
      <c r="AR186" s="340">
        <v>4.7024590276044869</v>
      </c>
      <c r="AS186" s="339">
        <v>4.5243605793713435</v>
      </c>
      <c r="AT186" s="340">
        <v>4.752458591959666</v>
      </c>
      <c r="AU186" s="339">
        <v>4.5408604356085522</v>
      </c>
      <c r="AV186" s="340">
        <v>4.5276605506187861</v>
      </c>
      <c r="AW186" s="339">
        <v>4.2975625554562562</v>
      </c>
      <c r="AX186" s="340">
        <v>4.5241605811139234</v>
      </c>
      <c r="AY186" s="339">
        <v>4.4692610594519371</v>
      </c>
      <c r="AZ186" s="340">
        <v>4.2618628665066591</v>
      </c>
      <c r="BA186" s="332">
        <v>3.8677265046875164</v>
      </c>
      <c r="BB186" s="333">
        <v>5.7485033148100735</v>
      </c>
      <c r="BC186" s="15"/>
      <c r="BD186" s="151"/>
      <c r="BE186" s="151"/>
      <c r="BF186" s="151"/>
      <c r="BG186" s="151"/>
      <c r="BH186" s="151"/>
      <c r="BI186" s="151"/>
      <c r="BJ186" s="266">
        <f t="shared" si="183"/>
        <v>4.3260295718021098</v>
      </c>
      <c r="BK186" s="266">
        <f t="shared" si="184"/>
        <v>4.2027035840363363</v>
      </c>
      <c r="BL186" s="266">
        <f t="shared" si="185"/>
        <v>4.4899913145509638</v>
      </c>
      <c r="BM186" s="266">
        <f t="shared" si="186"/>
        <v>4.361991293060937</v>
      </c>
      <c r="BN186" s="266">
        <f t="shared" si="187"/>
        <v>4.3451789408625867</v>
      </c>
      <c r="BO186" s="266"/>
      <c r="BP186" s="266">
        <f t="shared" si="188"/>
        <v>4.5251716086189822</v>
      </c>
      <c r="BQ186" s="292">
        <f t="shared" si="189"/>
        <v>4.3260295718021098</v>
      </c>
      <c r="BR186" s="292">
        <f t="shared" si="190"/>
        <v>4.6679326848941791</v>
      </c>
      <c r="BS186" s="292">
        <f t="shared" si="191"/>
        <v>4.5099633866717523</v>
      </c>
      <c r="BT186" s="292">
        <f t="shared" si="192"/>
        <v>4.3898141373075488</v>
      </c>
      <c r="BU186" s="292">
        <f t="shared" si="193"/>
        <v>4.4555892078209043</v>
      </c>
      <c r="BV186" s="292">
        <f t="shared" si="194"/>
        <v>4.5045611465809019</v>
      </c>
      <c r="BW186" s="169"/>
      <c r="BX186" s="148">
        <v>105.41788144086023</v>
      </c>
      <c r="BY186" s="165">
        <v>102.65383612903226</v>
      </c>
      <c r="BZ186" s="165">
        <v>90.174462795698929</v>
      </c>
      <c r="CA186" s="165">
        <v>100.98033088172043</v>
      </c>
      <c r="CB186" s="165">
        <v>86.265658440860207</v>
      </c>
      <c r="CC186" s="165">
        <v>103.3995664516129</v>
      </c>
      <c r="CD186" s="165">
        <v>94.671053118279573</v>
      </c>
      <c r="CE186" s="165">
        <v>89.102522419354841</v>
      </c>
      <c r="CF186" s="165">
        <v>100.79362107526882</v>
      </c>
      <c r="CG186" s="200"/>
      <c r="CH186" s="295"/>
      <c r="CI186" s="295"/>
      <c r="CJ186" s="295"/>
      <c r="CK186" s="295"/>
      <c r="CL186" s="295"/>
      <c r="CM186" s="295"/>
      <c r="CN186" s="177"/>
      <c r="CO186" s="171">
        <f t="shared" si="196"/>
        <v>2033</v>
      </c>
      <c r="CP186" s="173">
        <f t="shared" si="195"/>
        <v>48853</v>
      </c>
      <c r="CQ186" s="272">
        <f t="shared" si="179"/>
        <v>4.5251681521044027</v>
      </c>
      <c r="CR186" s="272">
        <f t="shared" si="180"/>
        <v>4.3898141373075488</v>
      </c>
      <c r="CS186" s="272">
        <f t="shared" si="199"/>
        <v>4.520102289642451</v>
      </c>
      <c r="CT186" s="272">
        <f t="shared" si="199"/>
        <v>4.4656095215018139</v>
      </c>
      <c r="CU186" s="272">
        <f t="shared" si="199"/>
        <v>4.520102289642451</v>
      </c>
      <c r="CV186" s="272">
        <f t="shared" si="181"/>
        <v>4.4818733283595398</v>
      </c>
      <c r="CW186" s="272">
        <f t="shared" si="182"/>
        <v>4.4968686084581178</v>
      </c>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39"/>
      <c r="EV186" s="139"/>
      <c r="EW186" s="139"/>
      <c r="EX186" s="139"/>
      <c r="EY186" s="139"/>
      <c r="EZ186" s="139"/>
      <c r="FA186" s="139"/>
      <c r="FB186" s="162"/>
      <c r="FC186" s="162"/>
      <c r="FD186" s="162"/>
      <c r="FE186" s="162"/>
      <c r="FF186" s="162"/>
      <c r="FG186" s="162"/>
      <c r="FH186" s="162"/>
      <c r="FI186" s="139"/>
      <c r="FJ186" s="139"/>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39"/>
      <c r="GH186" s="139"/>
      <c r="GI186" s="162"/>
      <c r="GJ186" s="162"/>
      <c r="GK186" s="162"/>
      <c r="GL186" s="162"/>
      <c r="GM186" s="162"/>
    </row>
    <row r="187" spans="1:195" s="138" customFormat="1" x14ac:dyDescent="0.2">
      <c r="A187" s="162"/>
      <c r="B187" s="193">
        <f t="shared" si="200"/>
        <v>48884</v>
      </c>
      <c r="C187" s="193">
        <f t="shared" si="197"/>
        <v>48913</v>
      </c>
      <c r="D187" s="191">
        <f t="shared" si="198"/>
        <v>48884</v>
      </c>
      <c r="E187" s="325">
        <v>112.17009</v>
      </c>
      <c r="F187" s="329">
        <v>92.588233900000006</v>
      </c>
      <c r="G187" s="327">
        <v>100.26123</v>
      </c>
      <c r="H187" s="328">
        <v>99.319779999999994</v>
      </c>
      <c r="I187" s="325">
        <v>96.485849999999999</v>
      </c>
      <c r="J187" s="329">
        <v>75.514114399999997</v>
      </c>
      <c r="K187" s="327">
        <v>106.786484</v>
      </c>
      <c r="L187" s="328">
        <v>102.5928</v>
      </c>
      <c r="M187" s="325">
        <v>104.398521</v>
      </c>
      <c r="N187" s="329">
        <v>100.763237</v>
      </c>
      <c r="O187" s="337">
        <f>G187+Sheet1!D181</f>
        <v>98.261229999999998</v>
      </c>
      <c r="P187" s="338">
        <f>H187+Sheet1!E181</f>
        <v>97.319779999999994</v>
      </c>
      <c r="Q187" s="325">
        <v>85.576520000000002</v>
      </c>
      <c r="R187" s="329">
        <v>84.274569999999997</v>
      </c>
      <c r="S187" s="4">
        <v>54.068689999999997</v>
      </c>
      <c r="T187" s="5">
        <v>49.066049999999997</v>
      </c>
      <c r="U187" s="2">
        <v>54.818689999999997</v>
      </c>
      <c r="V187" s="3">
        <v>51.816049999999997</v>
      </c>
      <c r="W187" s="4">
        <v>53.23903</v>
      </c>
      <c r="X187" s="5">
        <v>43.244909999999997</v>
      </c>
      <c r="Y187" s="2">
        <v>54.568689999999997</v>
      </c>
      <c r="Z187" s="3">
        <v>53.566049999999997</v>
      </c>
      <c r="AA187" s="327">
        <v>88.298454300000003</v>
      </c>
      <c r="AB187" s="328">
        <v>89.106480000000005</v>
      </c>
      <c r="AC187" s="2">
        <v>54.568689999999997</v>
      </c>
      <c r="AD187" s="73">
        <v>52.066049999999997</v>
      </c>
      <c r="AE187" s="337">
        <f>I187+Sheet1!B181</f>
        <v>100.22749999999999</v>
      </c>
      <c r="AF187" s="341">
        <f>J187+Sheet1!C181</f>
        <v>78.321064399999983</v>
      </c>
      <c r="AG187" s="330">
        <v>4.9294553491115405</v>
      </c>
      <c r="AH187" s="331">
        <v>5.4603197713235527</v>
      </c>
      <c r="AI187" s="330">
        <v>5.0659633433946292</v>
      </c>
      <c r="AJ187" s="331">
        <v>5.0962984532353159</v>
      </c>
      <c r="AK187" s="339">
        <v>5.0812984577879261</v>
      </c>
      <c r="AL187" s="340">
        <v>5.2098984187568771</v>
      </c>
      <c r="AM187" s="339">
        <v>4.7712985518752156</v>
      </c>
      <c r="AN187" s="331">
        <v>4.8991202392708546</v>
      </c>
      <c r="AO187" s="332">
        <v>4.7626122449877659</v>
      </c>
      <c r="AP187" s="333">
        <v>5.1266335630760027</v>
      </c>
      <c r="AQ187" s="332">
        <v>3.6857158456433985</v>
      </c>
      <c r="AR187" s="340">
        <v>5.3541983749607605</v>
      </c>
      <c r="AS187" s="339">
        <v>5.1678984315041872</v>
      </c>
      <c r="AT187" s="340">
        <v>5.4041983597853918</v>
      </c>
      <c r="AU187" s="339">
        <v>5.1878984254340388</v>
      </c>
      <c r="AV187" s="340">
        <v>5.1691984311096268</v>
      </c>
      <c r="AW187" s="339">
        <v>5.354498374869709</v>
      </c>
      <c r="AX187" s="340">
        <v>5.1676984315648884</v>
      </c>
      <c r="AY187" s="339">
        <v>5.1062984502002422</v>
      </c>
      <c r="AZ187" s="340">
        <v>4.7775985499631188</v>
      </c>
      <c r="BA187" s="332">
        <v>4.3075855973774697</v>
      </c>
      <c r="BB187" s="333">
        <v>6.142859742738997</v>
      </c>
      <c r="BC187" s="15"/>
      <c r="BD187" s="151"/>
      <c r="BE187" s="151"/>
      <c r="BF187" s="151"/>
      <c r="BG187" s="151"/>
      <c r="BH187" s="151"/>
      <c r="BI187" s="151"/>
      <c r="BJ187" s="266">
        <f t="shared" si="183"/>
        <v>4.8501650198066528</v>
      </c>
      <c r="BK187" s="266">
        <f t="shared" si="184"/>
        <v>5.220142983103977</v>
      </c>
      <c r="BL187" s="266">
        <f t="shared" si="185"/>
        <v>5.0339914058835822</v>
      </c>
      <c r="BM187" s="266">
        <f t="shared" si="186"/>
        <v>5.4179914703536651</v>
      </c>
      <c r="BN187" s="266">
        <f t="shared" si="187"/>
        <v>5.1305727197869695</v>
      </c>
      <c r="BO187" s="266"/>
      <c r="BP187" s="266">
        <f t="shared" si="188"/>
        <v>5.1710575527074072</v>
      </c>
      <c r="BQ187" s="292">
        <f t="shared" si="189"/>
        <v>4.8501650198066528</v>
      </c>
      <c r="BR187" s="292">
        <f t="shared" si="190"/>
        <v>5.0586066215463754</v>
      </c>
      <c r="BS187" s="292">
        <f t="shared" si="191"/>
        <v>5.1558492028672074</v>
      </c>
      <c r="BT187" s="292">
        <f t="shared" si="192"/>
        <v>4.8134179181724539</v>
      </c>
      <c r="BU187" s="292">
        <f t="shared" si="193"/>
        <v>5.0939204453357334</v>
      </c>
      <c r="BV187" s="292">
        <f t="shared" si="194"/>
        <v>5.1415984532353161</v>
      </c>
      <c r="BW187" s="169"/>
      <c r="BX187" s="148">
        <v>103.45195434382802</v>
      </c>
      <c r="BY187" s="165">
        <v>99.842082357836347</v>
      </c>
      <c r="BZ187" s="165">
        <v>87.148919171151178</v>
      </c>
      <c r="CA187" s="165">
        <v>102.78003810957004</v>
      </c>
      <c r="CB187" s="165">
        <v>84.996872357836324</v>
      </c>
      <c r="CC187" s="165">
        <v>104.91939306518724</v>
      </c>
      <c r="CD187" s="165">
        <v>90.474426730097065</v>
      </c>
      <c r="CE187" s="165">
        <v>88.65819944521499</v>
      </c>
      <c r="CF187" s="165">
        <v>97.842082357836347</v>
      </c>
      <c r="CG187" s="200"/>
      <c r="CH187" s="295"/>
      <c r="CI187" s="295"/>
      <c r="CJ187" s="295"/>
      <c r="CK187" s="295"/>
      <c r="CL187" s="295"/>
      <c r="CM187" s="295"/>
      <c r="CN187" s="177"/>
      <c r="CO187" s="171">
        <f t="shared" si="196"/>
        <v>2033</v>
      </c>
      <c r="CP187" s="173">
        <f t="shared" si="195"/>
        <v>48884</v>
      </c>
      <c r="CQ187" s="272">
        <f t="shared" si="179"/>
        <v>5.2087412510443807</v>
      </c>
      <c r="CR187" s="272">
        <f t="shared" si="180"/>
        <v>4.8134179181724539</v>
      </c>
      <c r="CS187" s="272">
        <f t="shared" si="199"/>
        <v>5.1659881058379051</v>
      </c>
      <c r="CT187" s="272">
        <f t="shared" si="199"/>
        <v>5.103940759016643</v>
      </c>
      <c r="CU187" s="272">
        <f t="shared" si="199"/>
        <v>5.1659881058379051</v>
      </c>
      <c r="CV187" s="272">
        <f t="shared" si="181"/>
        <v>4.913156486138015</v>
      </c>
      <c r="CW187" s="272">
        <f t="shared" si="182"/>
        <v>5.1367212668092765</v>
      </c>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39"/>
      <c r="EV187" s="139"/>
      <c r="EW187" s="139"/>
      <c r="EX187" s="139"/>
      <c r="EY187" s="139"/>
      <c r="EZ187" s="139"/>
      <c r="FA187" s="139"/>
      <c r="FB187" s="162"/>
      <c r="FC187" s="162"/>
      <c r="FD187" s="162"/>
      <c r="FE187" s="162"/>
      <c r="FF187" s="162"/>
      <c r="FG187" s="162"/>
      <c r="FH187" s="162"/>
      <c r="FI187" s="139"/>
      <c r="FJ187" s="139"/>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39"/>
      <c r="GH187" s="139"/>
      <c r="GI187" s="162"/>
      <c r="GJ187" s="162"/>
      <c r="GK187" s="162"/>
      <c r="GL187" s="162"/>
      <c r="GM187" s="162"/>
    </row>
    <row r="188" spans="1:195" s="138" customFormat="1" x14ac:dyDescent="0.2">
      <c r="A188" s="162"/>
      <c r="B188" s="193">
        <f t="shared" si="200"/>
        <v>48914</v>
      </c>
      <c r="C188" s="193">
        <f t="shared" si="197"/>
        <v>48944</v>
      </c>
      <c r="D188" s="191">
        <f t="shared" si="198"/>
        <v>48914</v>
      </c>
      <c r="E188" s="325">
        <v>115.895027</v>
      </c>
      <c r="F188" s="329">
        <v>99.825999999999993</v>
      </c>
      <c r="G188" s="327">
        <v>108.654709</v>
      </c>
      <c r="H188" s="328">
        <v>105.02694700000001</v>
      </c>
      <c r="I188" s="325">
        <v>103.016121</v>
      </c>
      <c r="J188" s="329">
        <v>83.329989999999995</v>
      </c>
      <c r="K188" s="327">
        <v>105.793587</v>
      </c>
      <c r="L188" s="328">
        <v>103.45143899999999</v>
      </c>
      <c r="M188" s="325">
        <v>104.548889</v>
      </c>
      <c r="N188" s="329">
        <v>102.176247</v>
      </c>
      <c r="O188" s="337">
        <f>G188+Sheet1!D182</f>
        <v>106.654709</v>
      </c>
      <c r="P188" s="338">
        <f>H188+Sheet1!E182</f>
        <v>103.02694700000001</v>
      </c>
      <c r="Q188" s="325">
        <v>94.898970000000006</v>
      </c>
      <c r="R188" s="329">
        <v>90.476455700000002</v>
      </c>
      <c r="S188" s="4">
        <v>57.302950000000003</v>
      </c>
      <c r="T188" s="5">
        <v>52.407699999999998</v>
      </c>
      <c r="U188" s="2">
        <v>58.802950000000003</v>
      </c>
      <c r="V188" s="3">
        <v>56.407699999999998</v>
      </c>
      <c r="W188" s="4">
        <v>64.318560000000005</v>
      </c>
      <c r="X188" s="5">
        <v>48.357120000000002</v>
      </c>
      <c r="Y188" s="2">
        <v>58.302950000000003</v>
      </c>
      <c r="Z188" s="3">
        <v>57.407699999999998</v>
      </c>
      <c r="AA188" s="327">
        <v>98.376080000000002</v>
      </c>
      <c r="AB188" s="328">
        <v>96.341930000000005</v>
      </c>
      <c r="AC188" s="2">
        <v>60.802950000000003</v>
      </c>
      <c r="AD188" s="73">
        <v>55.407699999999998</v>
      </c>
      <c r="AE188" s="337">
        <f>I188+Sheet1!B182</f>
        <v>104.533671</v>
      </c>
      <c r="AF188" s="341">
        <f>J188+Sheet1!C182</f>
        <v>84.854539999999986</v>
      </c>
      <c r="AG188" s="330">
        <v>5.1114660081556593</v>
      </c>
      <c r="AH188" s="331">
        <v>5.9305139738541923</v>
      </c>
      <c r="AI188" s="330">
        <v>5.505822436084582</v>
      </c>
      <c r="AJ188" s="331">
        <v>5.4603197713235527</v>
      </c>
      <c r="AK188" s="339">
        <v>5.4453197170097134</v>
      </c>
      <c r="AL188" s="340">
        <v>5.5779201971440466</v>
      </c>
      <c r="AM188" s="339">
        <v>5.095318449686812</v>
      </c>
      <c r="AN188" s="331">
        <v>5.323811777040464</v>
      </c>
      <c r="AO188" s="332">
        <v>5.247974002438748</v>
      </c>
      <c r="AP188" s="333">
        <v>5.7181682049693876</v>
      </c>
      <c r="AQ188" s="332">
        <v>3.8373913948468301</v>
      </c>
      <c r="AR188" s="340">
        <v>5.726620735575235</v>
      </c>
      <c r="AS188" s="339">
        <v>5.535620043979022</v>
      </c>
      <c r="AT188" s="340">
        <v>5.776620916621364</v>
      </c>
      <c r="AU188" s="339">
        <v>5.5575201232772269</v>
      </c>
      <c r="AV188" s="340">
        <v>5.5358200447032075</v>
      </c>
      <c r="AW188" s="339">
        <v>5.9733216288568345</v>
      </c>
      <c r="AX188" s="340">
        <v>5.5353200428927458</v>
      </c>
      <c r="AY188" s="339">
        <v>5.4703198075327784</v>
      </c>
      <c r="AZ188" s="340">
        <v>5.2630190569155282</v>
      </c>
      <c r="BA188" s="332">
        <v>4.7626122449877659</v>
      </c>
      <c r="BB188" s="333">
        <v>6.3855406214644885</v>
      </c>
      <c r="BC188" s="15"/>
      <c r="BD188" s="151"/>
      <c r="BE188" s="151"/>
      <c r="BF188" s="151"/>
      <c r="BG188" s="151"/>
      <c r="BH188" s="151"/>
      <c r="BI188" s="151"/>
      <c r="BJ188" s="266">
        <f t="shared" si="183"/>
        <v>5.3434689708697505</v>
      </c>
      <c r="BK188" s="266">
        <f t="shared" si="184"/>
        <v>5.8213571734621281</v>
      </c>
      <c r="BL188" s="266">
        <f t="shared" si="185"/>
        <v>5.5459914918436919</v>
      </c>
      <c r="BM188" s="266">
        <f t="shared" si="186"/>
        <v>6.0419915751175495</v>
      </c>
      <c r="BN188" s="266">
        <f t="shared" si="187"/>
        <v>5.6882023028232798</v>
      </c>
      <c r="BO188" s="266"/>
      <c r="BP188" s="266">
        <f t="shared" si="188"/>
        <v>5.5401352350436506</v>
      </c>
      <c r="BQ188" s="292">
        <f t="shared" si="189"/>
        <v>5.3434689708697505</v>
      </c>
      <c r="BR188" s="292">
        <f t="shared" si="190"/>
        <v>5.4961614305968354</v>
      </c>
      <c r="BS188" s="292">
        <f t="shared" si="191"/>
        <v>5.5249268255193282</v>
      </c>
      <c r="BT188" s="292">
        <f t="shared" si="192"/>
        <v>5.1386411419118856</v>
      </c>
      <c r="BU188" s="292">
        <f t="shared" si="193"/>
        <v>5.4586811657279357</v>
      </c>
      <c r="BV188" s="292">
        <f t="shared" si="194"/>
        <v>5.5056197713235528</v>
      </c>
      <c r="BW188" s="169"/>
      <c r="BX188" s="148">
        <v>108.81083230107527</v>
      </c>
      <c r="BY188" s="165">
        <v>107.05537306451613</v>
      </c>
      <c r="BZ188" s="165">
        <v>94.337289053763442</v>
      </c>
      <c r="CA188" s="165">
        <v>103.50288553763441</v>
      </c>
      <c r="CB188" s="165">
        <v>92.949259394623667</v>
      </c>
      <c r="CC188" s="165">
        <v>104.76102712903226</v>
      </c>
      <c r="CD188" s="165">
        <v>95.85792507526881</v>
      </c>
      <c r="CE188" s="165">
        <v>97.479304193548387</v>
      </c>
      <c r="CF188" s="165">
        <v>105.05537306451613</v>
      </c>
      <c r="CG188" s="200"/>
      <c r="CH188" s="295"/>
      <c r="CI188" s="295"/>
      <c r="CJ188" s="295"/>
      <c r="CK188" s="295"/>
      <c r="CL188" s="295"/>
      <c r="CM188" s="295"/>
      <c r="CN188" s="177"/>
      <c r="CO188" s="171">
        <f t="shared" si="196"/>
        <v>2033</v>
      </c>
      <c r="CP188" s="173">
        <f t="shared" si="195"/>
        <v>48914</v>
      </c>
      <c r="CQ188" s="272">
        <f t="shared" si="179"/>
        <v>5.6592780662548208</v>
      </c>
      <c r="CR188" s="272">
        <f t="shared" si="180"/>
        <v>5.1386411419118856</v>
      </c>
      <c r="CS188" s="272">
        <f t="shared" si="199"/>
        <v>5.5350657284900269</v>
      </c>
      <c r="CT188" s="272">
        <f t="shared" si="199"/>
        <v>5.4687014794088453</v>
      </c>
      <c r="CU188" s="272">
        <f t="shared" si="199"/>
        <v>5.5350657284900269</v>
      </c>
      <c r="CV188" s="272">
        <f t="shared" si="181"/>
        <v>5.2442755772633385</v>
      </c>
      <c r="CW188" s="272">
        <f t="shared" si="182"/>
        <v>5.5023513572956535</v>
      </c>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39"/>
      <c r="EV188" s="139"/>
      <c r="EW188" s="139"/>
      <c r="EX188" s="139"/>
      <c r="EY188" s="139"/>
      <c r="EZ188" s="139"/>
      <c r="FA188" s="139"/>
      <c r="FB188" s="162"/>
      <c r="FC188" s="162"/>
      <c r="FD188" s="162"/>
      <c r="FE188" s="162"/>
      <c r="FF188" s="162"/>
      <c r="FG188" s="162"/>
      <c r="FH188" s="162"/>
      <c r="FI188" s="139"/>
      <c r="FJ188" s="139"/>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39"/>
      <c r="GH188" s="139"/>
      <c r="GI188" s="162"/>
      <c r="GJ188" s="162"/>
      <c r="GK188" s="162"/>
      <c r="GL188" s="162"/>
      <c r="GM188" s="162"/>
    </row>
    <row r="189" spans="1:195" s="138" customFormat="1" x14ac:dyDescent="0.2">
      <c r="A189" s="162"/>
      <c r="B189" s="193">
        <f t="shared" si="200"/>
        <v>48945</v>
      </c>
      <c r="C189" s="193">
        <f t="shared" si="197"/>
        <v>48975</v>
      </c>
      <c r="D189" s="191">
        <f t="shared" si="198"/>
        <v>48945</v>
      </c>
      <c r="E189" s="325">
        <v>114.98288700000001</v>
      </c>
      <c r="F189" s="329">
        <v>87.901420000000002</v>
      </c>
      <c r="G189" s="327">
        <v>108.46974899999999</v>
      </c>
      <c r="H189" s="328">
        <v>100.709717</v>
      </c>
      <c r="I189" s="325">
        <v>100.80938</v>
      </c>
      <c r="J189" s="329">
        <v>70.344024700000006</v>
      </c>
      <c r="K189" s="327">
        <v>105.768929</v>
      </c>
      <c r="L189" s="328">
        <v>102.247749</v>
      </c>
      <c r="M189" s="325">
        <v>103.718559</v>
      </c>
      <c r="N189" s="329">
        <v>98.416679999999999</v>
      </c>
      <c r="O189" s="337">
        <f>G189+Sheet1!D183</f>
        <v>106.46974899999999</v>
      </c>
      <c r="P189" s="338">
        <f>H189+Sheet1!E183</f>
        <v>98.709716999999998</v>
      </c>
      <c r="Q189" s="325">
        <v>95.200689999999994</v>
      </c>
      <c r="R189" s="329">
        <v>85.823049999999995</v>
      </c>
      <c r="S189" s="4">
        <v>59.303220000000003</v>
      </c>
      <c r="T189" s="5">
        <v>51.166119999999999</v>
      </c>
      <c r="U189" s="2">
        <v>60.803220000000003</v>
      </c>
      <c r="V189" s="3">
        <v>55.166119999999999</v>
      </c>
      <c r="W189" s="4">
        <v>58.547730000000001</v>
      </c>
      <c r="X189" s="5">
        <v>42.520449999999997</v>
      </c>
      <c r="Y189" s="2">
        <v>62.303220000000003</v>
      </c>
      <c r="Z189" s="3">
        <v>56.916119999999999</v>
      </c>
      <c r="AA189" s="327">
        <v>97.907799999999995</v>
      </c>
      <c r="AB189" s="328">
        <v>91.718990000000005</v>
      </c>
      <c r="AC189" s="2">
        <v>61.303220000000003</v>
      </c>
      <c r="AD189" s="73">
        <v>53.166119999999999</v>
      </c>
      <c r="AE189" s="337">
        <f>I189+Sheet1!B183</f>
        <v>102.71113</v>
      </c>
      <c r="AF189" s="341">
        <f>J189+Sheet1!C183</f>
        <v>75.390824699999996</v>
      </c>
      <c r="AG189" s="330">
        <v>5.1564833111592376</v>
      </c>
      <c r="AH189" s="331">
        <v>6.0883778854651238</v>
      </c>
      <c r="AI189" s="330">
        <v>5.6690253270274749</v>
      </c>
      <c r="AJ189" s="331">
        <v>5.5292411408815925</v>
      </c>
      <c r="AK189" s="339">
        <v>5.5142410292717345</v>
      </c>
      <c r="AL189" s="340">
        <v>5.64834202706386</v>
      </c>
      <c r="AM189" s="339">
        <v>5.2251388781777486</v>
      </c>
      <c r="AN189" s="331">
        <v>5.3894569547357101</v>
      </c>
      <c r="AO189" s="332">
        <v>5.3117990735435523</v>
      </c>
      <c r="AP189" s="333">
        <v>5.8709358181270836</v>
      </c>
      <c r="AQ189" s="332">
        <v>3.7897046021772711</v>
      </c>
      <c r="AR189" s="340">
        <v>5.7987431461386985</v>
      </c>
      <c r="AS189" s="339">
        <v>5.6059417115799963</v>
      </c>
      <c r="AT189" s="340">
        <v>5.8487435181715561</v>
      </c>
      <c r="AU189" s="339">
        <v>5.6284418789947832</v>
      </c>
      <c r="AV189" s="340">
        <v>5.6057417100918645</v>
      </c>
      <c r="AW189" s="339">
        <v>6.1318456246215991</v>
      </c>
      <c r="AX189" s="340">
        <v>5.6057417100918645</v>
      </c>
      <c r="AY189" s="339">
        <v>5.5392412152881638</v>
      </c>
      <c r="AZ189" s="340">
        <v>5.3268396348925826</v>
      </c>
      <c r="BA189" s="332">
        <v>4.628409719052569</v>
      </c>
      <c r="BB189" s="333">
        <v>6.4611357151874786</v>
      </c>
      <c r="BC189" s="15"/>
      <c r="BD189" s="151"/>
      <c r="BE189" s="151"/>
      <c r="BF189" s="151"/>
      <c r="BG189" s="151"/>
      <c r="BH189" s="151"/>
      <c r="BI189" s="151"/>
      <c r="BJ189" s="266">
        <f t="shared" si="183"/>
        <v>5.408338440434548</v>
      </c>
      <c r="BK189" s="266">
        <f t="shared" si="184"/>
        <v>5.9766245920592374</v>
      </c>
      <c r="BL189" s="266">
        <f t="shared" si="185"/>
        <v>5.6133195031474461</v>
      </c>
      <c r="BM189" s="266">
        <f t="shared" si="186"/>
        <v>6.2031436021734931</v>
      </c>
      <c r="BN189" s="266">
        <f t="shared" si="187"/>
        <v>5.8003565344536812</v>
      </c>
      <c r="BO189" s="266"/>
      <c r="BP189" s="266">
        <f t="shared" si="188"/>
        <v>5.6100139428993137</v>
      </c>
      <c r="BQ189" s="292">
        <f t="shared" si="189"/>
        <v>5.408338440434548</v>
      </c>
      <c r="BR189" s="292">
        <f t="shared" si="190"/>
        <v>5.5637949025100637</v>
      </c>
      <c r="BS189" s="292">
        <f t="shared" si="191"/>
        <v>5.5948054752831133</v>
      </c>
      <c r="BT189" s="292">
        <f t="shared" si="192"/>
        <v>5.2689436898301203</v>
      </c>
      <c r="BU189" s="292">
        <f t="shared" si="193"/>
        <v>5.5277424825444736</v>
      </c>
      <c r="BV189" s="292">
        <f t="shared" si="194"/>
        <v>5.5745411408815926</v>
      </c>
      <c r="BW189" s="169"/>
      <c r="BX189" s="148">
        <v>102.46134849462365</v>
      </c>
      <c r="BY189" s="165">
        <v>104.88177721505376</v>
      </c>
      <c r="BZ189" s="165">
        <v>86.723247979569891</v>
      </c>
      <c r="CA189" s="165">
        <v>101.26715258064516</v>
      </c>
      <c r="CB189" s="165">
        <v>90.864791935483865</v>
      </c>
      <c r="CC189" s="165">
        <v>104.14085652688173</v>
      </c>
      <c r="CD189" s="165">
        <v>90.079160882795691</v>
      </c>
      <c r="CE189" s="165">
        <v>95.046307204301073</v>
      </c>
      <c r="CF189" s="165">
        <v>102.88177721505376</v>
      </c>
      <c r="CG189" s="200"/>
      <c r="CH189" s="295"/>
      <c r="CI189" s="295"/>
      <c r="CJ189" s="295"/>
      <c r="CK189" s="295"/>
      <c r="CL189" s="295"/>
      <c r="CM189" s="295"/>
      <c r="CN189" s="177"/>
      <c r="CO189" s="171">
        <f t="shared" si="196"/>
        <v>2034</v>
      </c>
      <c r="CP189" s="173">
        <f t="shared" si="195"/>
        <v>48945</v>
      </c>
      <c r="CQ189" s="272">
        <f t="shared" si="179"/>
        <v>5.826442760450143</v>
      </c>
      <c r="CR189" s="272">
        <f t="shared" si="180"/>
        <v>5.2689436898301203</v>
      </c>
      <c r="CS189" s="272">
        <f t="shared" si="199"/>
        <v>5.604944378253812</v>
      </c>
      <c r="CT189" s="272">
        <f t="shared" si="199"/>
        <v>5.5377627962253824</v>
      </c>
      <c r="CU189" s="272">
        <f t="shared" si="199"/>
        <v>5.604944378253812</v>
      </c>
      <c r="CV189" s="272">
        <f t="shared" si="181"/>
        <v>5.376940338229387</v>
      </c>
      <c r="CW189" s="272">
        <f t="shared" si="182"/>
        <v>5.5715773210944075</v>
      </c>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39"/>
      <c r="EV189" s="139"/>
      <c r="EW189" s="139"/>
      <c r="EX189" s="139"/>
      <c r="EY189" s="139"/>
      <c r="EZ189" s="139"/>
      <c r="FA189" s="139"/>
      <c r="FB189" s="162"/>
      <c r="FC189" s="162"/>
      <c r="FD189" s="162"/>
      <c r="FE189" s="162"/>
      <c r="FF189" s="162"/>
      <c r="FG189" s="162"/>
      <c r="FH189" s="162"/>
      <c r="FI189" s="139"/>
      <c r="FJ189" s="139"/>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39"/>
      <c r="GH189" s="139"/>
      <c r="GI189" s="162"/>
      <c r="GJ189" s="162"/>
      <c r="GK189" s="162"/>
      <c r="GL189" s="162"/>
      <c r="GM189" s="162"/>
    </row>
    <row r="190" spans="1:195" s="138" customFormat="1" x14ac:dyDescent="0.2">
      <c r="A190" s="162"/>
      <c r="B190" s="193">
        <f t="shared" si="200"/>
        <v>48976</v>
      </c>
      <c r="C190" s="193">
        <f t="shared" si="197"/>
        <v>49003</v>
      </c>
      <c r="D190" s="191">
        <f t="shared" si="198"/>
        <v>48976</v>
      </c>
      <c r="E190" s="325">
        <v>109.130371</v>
      </c>
      <c r="F190" s="329">
        <v>94.94623</v>
      </c>
      <c r="G190" s="327">
        <v>93.678733800000003</v>
      </c>
      <c r="H190" s="328">
        <v>93.408709999999999</v>
      </c>
      <c r="I190" s="325">
        <v>95.249899999999997</v>
      </c>
      <c r="J190" s="329">
        <v>78.399929999999998</v>
      </c>
      <c r="K190" s="327">
        <v>101.086021</v>
      </c>
      <c r="L190" s="328">
        <v>97.618644700000004</v>
      </c>
      <c r="M190" s="325">
        <v>95.476615899999999</v>
      </c>
      <c r="N190" s="329">
        <v>93.343959999999996</v>
      </c>
      <c r="O190" s="337">
        <f>G190+Sheet1!D184</f>
        <v>92.178733800000003</v>
      </c>
      <c r="P190" s="338">
        <f>H190+Sheet1!E184</f>
        <v>90.908709999999999</v>
      </c>
      <c r="Q190" s="325">
        <v>79.151129999999995</v>
      </c>
      <c r="R190" s="329">
        <v>77.573719999999994</v>
      </c>
      <c r="S190" s="4">
        <v>51.072249999999997</v>
      </c>
      <c r="T190" s="5">
        <v>48.070549999999997</v>
      </c>
      <c r="U190" s="2">
        <v>51.572249999999997</v>
      </c>
      <c r="V190" s="3">
        <v>50.820549999999997</v>
      </c>
      <c r="W190" s="4">
        <v>55.095709999999997</v>
      </c>
      <c r="X190" s="5">
        <v>43.639009999999999</v>
      </c>
      <c r="Y190" s="2">
        <v>53.072249999999997</v>
      </c>
      <c r="Z190" s="3">
        <v>52.820549999999997</v>
      </c>
      <c r="AA190" s="327">
        <v>81.649050000000003</v>
      </c>
      <c r="AB190" s="328">
        <v>83.647605900000002</v>
      </c>
      <c r="AC190" s="2">
        <v>52.072249999999997</v>
      </c>
      <c r="AD190" s="73">
        <v>49.070549999999997</v>
      </c>
      <c r="AE190" s="337">
        <f>I190+Sheet1!B184</f>
        <v>98.566199999999995</v>
      </c>
      <c r="AF190" s="341">
        <f>J190+Sheet1!C184</f>
        <v>84.11672999999999</v>
      </c>
      <c r="AG190" s="330">
        <v>5.1875464636361004</v>
      </c>
      <c r="AH190" s="331">
        <v>5.4049885309741406</v>
      </c>
      <c r="AI190" s="330">
        <v>5.0011675487749239</v>
      </c>
      <c r="AJ190" s="331">
        <v>5.047762277490218</v>
      </c>
      <c r="AK190" s="339">
        <v>5.0327623895861109</v>
      </c>
      <c r="AL190" s="340">
        <v>5.1659613941745857</v>
      </c>
      <c r="AM190" s="339">
        <v>4.7443645448164729</v>
      </c>
      <c r="AN190" s="331">
        <v>4.8458517863906092</v>
      </c>
      <c r="AO190" s="332">
        <v>4.7681939051984514</v>
      </c>
      <c r="AP190" s="333">
        <v>5.2341411923513954</v>
      </c>
      <c r="AQ190" s="332">
        <v>3.7586414497004084</v>
      </c>
      <c r="AR190" s="340">
        <v>5.3154602769521881</v>
      </c>
      <c r="AS190" s="339">
        <v>5.1236617102850026</v>
      </c>
      <c r="AT190" s="340">
        <v>5.3654599032992127</v>
      </c>
      <c r="AU190" s="339">
        <v>5.1459615436357753</v>
      </c>
      <c r="AV190" s="340">
        <v>5.1236617102850026</v>
      </c>
      <c r="AW190" s="339">
        <v>5.480859040908145</v>
      </c>
      <c r="AX190" s="340">
        <v>5.1233617125269202</v>
      </c>
      <c r="AY190" s="339">
        <v>5.0577622027596227</v>
      </c>
      <c r="AZ190" s="340">
        <v>4.7831642548617639</v>
      </c>
      <c r="BA190" s="332">
        <v>4.333309770522372</v>
      </c>
      <c r="BB190" s="333">
        <v>6.0417831567498297</v>
      </c>
      <c r="BC190" s="15"/>
      <c r="BD190" s="151"/>
      <c r="BE190" s="151"/>
      <c r="BF190" s="151"/>
      <c r="BG190" s="151"/>
      <c r="BH190" s="151"/>
      <c r="BI190" s="151"/>
      <c r="BJ190" s="266">
        <f t="shared" si="183"/>
        <v>4.8558380152438776</v>
      </c>
      <c r="BK190" s="266">
        <f t="shared" si="184"/>
        <v>5.3294098082644528</v>
      </c>
      <c r="BL190" s="266">
        <f t="shared" si="185"/>
        <v>5.0398794068721227</v>
      </c>
      <c r="BM190" s="266">
        <f t="shared" si="186"/>
        <v>5.531399489393829</v>
      </c>
      <c r="BN190" s="266">
        <f t="shared" si="187"/>
        <v>5.1891316799435705</v>
      </c>
      <c r="BO190" s="266"/>
      <c r="BP190" s="266">
        <f t="shared" si="188"/>
        <v>5.1218471950625757</v>
      </c>
      <c r="BQ190" s="292">
        <f t="shared" si="189"/>
        <v>4.8558380152438776</v>
      </c>
      <c r="BR190" s="292">
        <f t="shared" si="190"/>
        <v>5.0037247469254753</v>
      </c>
      <c r="BS190" s="292">
        <f t="shared" si="191"/>
        <v>5.1066389542594655</v>
      </c>
      <c r="BT190" s="292">
        <f t="shared" si="192"/>
        <v>4.7863838851916816</v>
      </c>
      <c r="BU190" s="292">
        <f t="shared" si="193"/>
        <v>5.0452857825137123</v>
      </c>
      <c r="BV190" s="292">
        <f t="shared" si="194"/>
        <v>5.0930622774902181</v>
      </c>
      <c r="BW190" s="169"/>
      <c r="BX190" s="148">
        <v>103.05145342857143</v>
      </c>
      <c r="BY190" s="165">
        <v>93.563009314285708</v>
      </c>
      <c r="BZ190" s="165">
        <v>88.028484285714285</v>
      </c>
      <c r="CA190" s="165">
        <v>94.562620514285712</v>
      </c>
      <c r="CB190" s="165">
        <v>78.475097142857152</v>
      </c>
      <c r="CC190" s="165">
        <v>99.600002585714293</v>
      </c>
      <c r="CD190" s="165">
        <v>92.373570000000001</v>
      </c>
      <c r="CE190" s="165">
        <v>82.505573957142857</v>
      </c>
      <c r="CF190" s="165">
        <v>91.634437885714277</v>
      </c>
      <c r="CG190" s="200"/>
      <c r="CH190" s="295"/>
      <c r="CI190" s="295"/>
      <c r="CJ190" s="295"/>
      <c r="CK190" s="295"/>
      <c r="CL190" s="295"/>
      <c r="CM190" s="295"/>
      <c r="CN190" s="177"/>
      <c r="CO190" s="171">
        <f t="shared" si="196"/>
        <v>2034</v>
      </c>
      <c r="CP190" s="173">
        <f t="shared" si="195"/>
        <v>48976</v>
      </c>
      <c r="CQ190" s="272">
        <f t="shared" si="179"/>
        <v>5.1423725174382096</v>
      </c>
      <c r="CR190" s="272">
        <f t="shared" si="180"/>
        <v>4.7863838851916816</v>
      </c>
      <c r="CS190" s="272">
        <f t="shared" si="199"/>
        <v>5.1167778572301641</v>
      </c>
      <c r="CT190" s="272">
        <f t="shared" si="199"/>
        <v>5.0553060961946219</v>
      </c>
      <c r="CU190" s="272">
        <f t="shared" si="199"/>
        <v>5.1167778572301641</v>
      </c>
      <c r="CV190" s="272">
        <f t="shared" si="181"/>
        <v>4.8856323618546362</v>
      </c>
      <c r="CW190" s="272">
        <f t="shared" si="182"/>
        <v>5.0879705880777601</v>
      </c>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39"/>
      <c r="EV190" s="139"/>
      <c r="EW190" s="139"/>
      <c r="EX190" s="139"/>
      <c r="EY190" s="139"/>
      <c r="EZ190" s="139"/>
      <c r="FA190" s="139"/>
      <c r="FB190" s="162"/>
      <c r="FC190" s="162"/>
      <c r="FD190" s="162"/>
      <c r="FE190" s="162"/>
      <c r="FF190" s="162"/>
      <c r="FG190" s="162"/>
      <c r="FH190" s="162"/>
      <c r="FI190" s="139"/>
      <c r="FJ190" s="139"/>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39"/>
      <c r="GH190" s="139"/>
      <c r="GI190" s="162"/>
      <c r="GJ190" s="162"/>
      <c r="GK190" s="162"/>
      <c r="GL190" s="162"/>
      <c r="GM190" s="162"/>
    </row>
    <row r="191" spans="1:195" s="138" customFormat="1" x14ac:dyDescent="0.2">
      <c r="A191" s="162"/>
      <c r="B191" s="193">
        <f t="shared" si="200"/>
        <v>49004</v>
      </c>
      <c r="C191" s="193">
        <f t="shared" si="197"/>
        <v>49034</v>
      </c>
      <c r="D191" s="191">
        <f t="shared" si="198"/>
        <v>49004</v>
      </c>
      <c r="E191" s="325">
        <v>72.457440000000005</v>
      </c>
      <c r="F191" s="329">
        <v>68.114364600000002</v>
      </c>
      <c r="G191" s="327">
        <v>59.025516500000002</v>
      </c>
      <c r="H191" s="328">
        <v>83.099685699999995</v>
      </c>
      <c r="I191" s="325">
        <v>56.577652</v>
      </c>
      <c r="J191" s="329">
        <v>51.614170000000001</v>
      </c>
      <c r="K191" s="327">
        <v>77.740380000000002</v>
      </c>
      <c r="L191" s="328">
        <v>79.328710000000001</v>
      </c>
      <c r="M191" s="325">
        <v>58.82855</v>
      </c>
      <c r="N191" s="329">
        <v>76.604609999999994</v>
      </c>
      <c r="O191" s="337">
        <f>G191+Sheet1!D185</f>
        <v>57.525516500000002</v>
      </c>
      <c r="P191" s="338">
        <f>H191+Sheet1!E185</f>
        <v>81.599685699999995</v>
      </c>
      <c r="Q191" s="325">
        <v>44.237259999999999</v>
      </c>
      <c r="R191" s="329">
        <v>70.865110000000001</v>
      </c>
      <c r="S191" s="4">
        <v>33.524039999999999</v>
      </c>
      <c r="T191" s="5">
        <v>41.153930000000003</v>
      </c>
      <c r="U191" s="2">
        <v>34.774039999999999</v>
      </c>
      <c r="V191" s="3">
        <v>43.653930000000003</v>
      </c>
      <c r="W191" s="4">
        <v>30.47561</v>
      </c>
      <c r="X191" s="5">
        <v>30.30414</v>
      </c>
      <c r="Y191" s="2">
        <v>35.024039999999999</v>
      </c>
      <c r="Z191" s="3">
        <v>45.903930000000003</v>
      </c>
      <c r="AA191" s="327">
        <v>49.530094099999999</v>
      </c>
      <c r="AB191" s="328">
        <v>76.878619999999998</v>
      </c>
      <c r="AC191" s="2">
        <v>35.274039999999999</v>
      </c>
      <c r="AD191" s="73">
        <v>43.153930000000003</v>
      </c>
      <c r="AE191" s="337">
        <f>I191+Sheet1!B185</f>
        <v>60.702002</v>
      </c>
      <c r="AF191" s="341">
        <f>J191+Sheet1!C185</f>
        <v>58.113320000000002</v>
      </c>
      <c r="AG191" s="330">
        <v>4.9390412438211984</v>
      </c>
      <c r="AH191" s="331">
        <v>4.9856359725364916</v>
      </c>
      <c r="AI191" s="330">
        <v>4.6128781428141377</v>
      </c>
      <c r="AJ191" s="331">
        <v>4.6750044477678632</v>
      </c>
      <c r="AK191" s="339">
        <v>4.6600044334969501</v>
      </c>
      <c r="AL191" s="340">
        <v>4.787004554324013</v>
      </c>
      <c r="AM191" s="339">
        <v>4.4352042196235351</v>
      </c>
      <c r="AN191" s="331">
        <v>4.5196886853835494</v>
      </c>
      <c r="AO191" s="332">
        <v>4.3954360754760975</v>
      </c>
      <c r="AP191" s="333">
        <v>4.5973465665757063</v>
      </c>
      <c r="AQ191" s="332">
        <v>3.4324783486933481</v>
      </c>
      <c r="AR191" s="340">
        <v>4.9297046900879646</v>
      </c>
      <c r="AS191" s="339">
        <v>4.7451045144605963</v>
      </c>
      <c r="AT191" s="340">
        <v>4.9797047376576753</v>
      </c>
      <c r="AU191" s="339">
        <v>4.7640045324419464</v>
      </c>
      <c r="AV191" s="340">
        <v>4.7469045161731058</v>
      </c>
      <c r="AW191" s="339">
        <v>4.8125045785845657</v>
      </c>
      <c r="AX191" s="340">
        <v>4.7449045142703179</v>
      </c>
      <c r="AY191" s="339">
        <v>4.6850044572818055</v>
      </c>
      <c r="AZ191" s="340">
        <v>4.4104041960289591</v>
      </c>
      <c r="BA191" s="332">
        <v>4.0071466695153113</v>
      </c>
      <c r="BB191" s="333">
        <v>5.7777463606964954</v>
      </c>
      <c r="BC191" s="15"/>
      <c r="BD191" s="151"/>
      <c r="BE191" s="151"/>
      <c r="BF191" s="151"/>
      <c r="BG191" s="151"/>
      <c r="BH191" s="151"/>
      <c r="BI191" s="151"/>
      <c r="BJ191" s="266">
        <f t="shared" si="183"/>
        <v>4.4769805808274192</v>
      </c>
      <c r="BK191" s="266">
        <f t="shared" si="184"/>
        <v>4.6821950244696682</v>
      </c>
      <c r="BL191" s="266">
        <f t="shared" si="185"/>
        <v>4.6466633408547589</v>
      </c>
      <c r="BM191" s="266">
        <f t="shared" si="186"/>
        <v>4.8596553766141648</v>
      </c>
      <c r="BN191" s="266">
        <f t="shared" si="187"/>
        <v>4.6663735806915021</v>
      </c>
      <c r="BO191" s="266"/>
      <c r="BP191" s="266">
        <f t="shared" si="188"/>
        <v>4.7439116483502621</v>
      </c>
      <c r="BQ191" s="292">
        <f t="shared" si="189"/>
        <v>4.4769805808274192</v>
      </c>
      <c r="BR191" s="292">
        <f t="shared" si="190"/>
        <v>4.6676826535747225</v>
      </c>
      <c r="BS191" s="292">
        <f t="shared" si="191"/>
        <v>4.7287032794250736</v>
      </c>
      <c r="BT191" s="292">
        <f t="shared" si="192"/>
        <v>4.4760754186726235</v>
      </c>
      <c r="BU191" s="292">
        <f t="shared" si="193"/>
        <v>4.6717706178068994</v>
      </c>
      <c r="BV191" s="292">
        <f t="shared" si="194"/>
        <v>4.7203044477678633</v>
      </c>
      <c r="BW191" s="169"/>
      <c r="BX191" s="148">
        <v>70.639544374966349</v>
      </c>
      <c r="BY191" s="165">
        <v>69.102322181292067</v>
      </c>
      <c r="BZ191" s="165">
        <v>54.500070705248987</v>
      </c>
      <c r="CA191" s="165">
        <v>66.269135006729485</v>
      </c>
      <c r="CB191" s="165">
        <v>55.382968411843883</v>
      </c>
      <c r="CC191" s="165">
        <v>78.405212611036333</v>
      </c>
      <c r="CD191" s="165">
        <v>59.618448699865411</v>
      </c>
      <c r="CE191" s="165">
        <v>60.977458238492602</v>
      </c>
      <c r="CF191" s="165">
        <v>67.602322181292067</v>
      </c>
      <c r="CG191" s="200"/>
      <c r="CH191" s="295"/>
      <c r="CI191" s="295"/>
      <c r="CJ191" s="295"/>
      <c r="CK191" s="295"/>
      <c r="CL191" s="295"/>
      <c r="CM191" s="295"/>
      <c r="CN191" s="177"/>
      <c r="CO191" s="171">
        <f t="shared" si="196"/>
        <v>2034</v>
      </c>
      <c r="CP191" s="173">
        <f t="shared" si="195"/>
        <v>49004</v>
      </c>
      <c r="CQ191" s="272">
        <f t="shared" si="179"/>
        <v>4.7446572598731311</v>
      </c>
      <c r="CR191" s="272">
        <f t="shared" si="180"/>
        <v>4.4760754186726235</v>
      </c>
      <c r="CS191" s="272">
        <f t="shared" si="199"/>
        <v>4.7388421823957723</v>
      </c>
      <c r="CT191" s="272">
        <f t="shared" si="199"/>
        <v>4.681790931487809</v>
      </c>
      <c r="CU191" s="272">
        <f t="shared" si="199"/>
        <v>4.7388421823957723</v>
      </c>
      <c r="CV191" s="272">
        <f t="shared" si="181"/>
        <v>4.5696984127938354</v>
      </c>
      <c r="CW191" s="272">
        <f t="shared" si="182"/>
        <v>4.7135653754197095</v>
      </c>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39"/>
      <c r="EV191" s="139"/>
      <c r="EW191" s="139"/>
      <c r="EX191" s="139"/>
      <c r="EY191" s="139"/>
      <c r="EZ191" s="139"/>
      <c r="FA191" s="139"/>
      <c r="FB191" s="162"/>
      <c r="FC191" s="162"/>
      <c r="FD191" s="162"/>
      <c r="FE191" s="162"/>
      <c r="FF191" s="162"/>
      <c r="FG191" s="162"/>
      <c r="FH191" s="162"/>
      <c r="FI191" s="139"/>
      <c r="FJ191" s="139"/>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39"/>
      <c r="GH191" s="139"/>
      <c r="GI191" s="162"/>
      <c r="GJ191" s="162"/>
      <c r="GK191" s="162"/>
      <c r="GL191" s="162"/>
      <c r="GM191" s="162"/>
    </row>
    <row r="192" spans="1:195" s="138" customFormat="1" x14ac:dyDescent="0.2">
      <c r="A192" s="162"/>
      <c r="B192" s="193">
        <f t="shared" si="200"/>
        <v>49035</v>
      </c>
      <c r="C192" s="193">
        <f t="shared" si="197"/>
        <v>49064</v>
      </c>
      <c r="D192" s="191">
        <f t="shared" si="198"/>
        <v>49035</v>
      </c>
      <c r="E192" s="325">
        <v>41.181606299999999</v>
      </c>
      <c r="F192" s="329">
        <v>42.656253800000002</v>
      </c>
      <c r="G192" s="327">
        <v>41.613308000000004</v>
      </c>
      <c r="H192" s="328">
        <v>56.598777800000001</v>
      </c>
      <c r="I192" s="325">
        <v>30.878620000000002</v>
      </c>
      <c r="J192" s="329">
        <v>27.861039999999999</v>
      </c>
      <c r="K192" s="327">
        <v>34.13561</v>
      </c>
      <c r="L192" s="328">
        <v>46.671527900000001</v>
      </c>
      <c r="M192" s="325">
        <v>35.16825</v>
      </c>
      <c r="N192" s="329">
        <v>48.6275063</v>
      </c>
      <c r="O192" s="337">
        <f>G192+Sheet1!D186</f>
        <v>39.613308000000004</v>
      </c>
      <c r="P192" s="338">
        <f>H192+Sheet1!E186</f>
        <v>55.598777800000001</v>
      </c>
      <c r="Q192" s="325">
        <v>35.613489999999999</v>
      </c>
      <c r="R192" s="329">
        <v>58.236331900000003</v>
      </c>
      <c r="S192" s="4">
        <v>21.44013</v>
      </c>
      <c r="T192" s="5">
        <v>32.520240000000001</v>
      </c>
      <c r="U192" s="2">
        <v>23.19013</v>
      </c>
      <c r="V192" s="3">
        <v>34.270240000000001</v>
      </c>
      <c r="W192" s="4">
        <v>14.10051</v>
      </c>
      <c r="X192" s="5">
        <v>15.22462</v>
      </c>
      <c r="Y192" s="2">
        <v>24.44013</v>
      </c>
      <c r="Z192" s="3">
        <v>34.520240000000001</v>
      </c>
      <c r="AA192" s="327">
        <v>38.143630000000002</v>
      </c>
      <c r="AB192" s="328">
        <v>60.599624599999999</v>
      </c>
      <c r="AC192" s="2">
        <v>23.94013</v>
      </c>
      <c r="AD192" s="73">
        <v>35.020240000000001</v>
      </c>
      <c r="AE192" s="337">
        <f>I192+Sheet1!B186</f>
        <v>32.115220000000008</v>
      </c>
      <c r="AF192" s="341">
        <f>J192+Sheet1!C186</f>
        <v>31.57104</v>
      </c>
      <c r="AG192" s="330">
        <v>4.5507518378604122</v>
      </c>
      <c r="AH192" s="331">
        <v>4.5041571091451171</v>
      </c>
      <c r="AI192" s="330">
        <v>4.1469308556611946</v>
      </c>
      <c r="AJ192" s="331">
        <v>4.2090571606149201</v>
      </c>
      <c r="AK192" s="339">
        <v>4.1940573132819452</v>
      </c>
      <c r="AL192" s="340">
        <v>4.3136560960168628</v>
      </c>
      <c r="AM192" s="339">
        <v>4.1506577549985382</v>
      </c>
      <c r="AN192" s="331">
        <v>4.2401203130917828</v>
      </c>
      <c r="AO192" s="332">
        <v>3.9605519408000167</v>
      </c>
      <c r="AP192" s="333">
        <v>3.929488788323154</v>
      </c>
      <c r="AQ192" s="332">
        <v>3.4014151962164849</v>
      </c>
      <c r="AR192" s="340">
        <v>4.4480547281203169</v>
      </c>
      <c r="AS192" s="339">
        <v>4.2722565173778539</v>
      </c>
      <c r="AT192" s="340">
        <v>4.498054219230232</v>
      </c>
      <c r="AU192" s="339">
        <v>4.2871563657286078</v>
      </c>
      <c r="AV192" s="340">
        <v>4.2761564776844274</v>
      </c>
      <c r="AW192" s="339">
        <v>4.085458418591208</v>
      </c>
      <c r="AX192" s="340">
        <v>4.2721565183956329</v>
      </c>
      <c r="AY192" s="339">
        <v>4.2190570588369036</v>
      </c>
      <c r="AZ192" s="340">
        <v>3.9755595371316135</v>
      </c>
      <c r="BA192" s="332">
        <v>3.6343888397929565</v>
      </c>
      <c r="BB192" s="333">
        <v>5.4826464121662974</v>
      </c>
      <c r="BC192" s="15"/>
      <c r="BD192" s="151"/>
      <c r="BE192" s="151"/>
      <c r="BF192" s="151"/>
      <c r="BG192" s="151"/>
      <c r="BH192" s="151"/>
      <c r="BI192" s="151"/>
      <c r="BJ192" s="266">
        <f t="shared" si="183"/>
        <v>4.0349802406748818</v>
      </c>
      <c r="BK192" s="266">
        <f t="shared" si="184"/>
        <v>4.0034087878068441</v>
      </c>
      <c r="BL192" s="266">
        <f t="shared" si="185"/>
        <v>4.1879112638344997</v>
      </c>
      <c r="BM192" s="266">
        <f t="shared" si="186"/>
        <v>4.1551432583330516</v>
      </c>
      <c r="BN192" s="266">
        <f t="shared" si="187"/>
        <v>4.0953608876623191</v>
      </c>
      <c r="BO192" s="266"/>
      <c r="BP192" s="266">
        <f t="shared" si="188"/>
        <v>4.2714922149598706</v>
      </c>
      <c r="BQ192" s="292">
        <f t="shared" si="189"/>
        <v>4.0349802406748818</v>
      </c>
      <c r="BR192" s="292">
        <f t="shared" si="190"/>
        <v>4.3796465735597909</v>
      </c>
      <c r="BS192" s="292">
        <f t="shared" si="191"/>
        <v>4.2562840152914383</v>
      </c>
      <c r="BT192" s="292">
        <f t="shared" si="192"/>
        <v>4.1904722222207544</v>
      </c>
      <c r="BU192" s="292">
        <f t="shared" si="193"/>
        <v>4.204876987479814</v>
      </c>
      <c r="BV192" s="292">
        <f t="shared" si="194"/>
        <v>4.2543571606149202</v>
      </c>
      <c r="BW192" s="169"/>
      <c r="BX192" s="148">
        <v>41.837005188888888</v>
      </c>
      <c r="BY192" s="165">
        <v>48.273516800000003</v>
      </c>
      <c r="BZ192" s="165">
        <v>29.537473333333331</v>
      </c>
      <c r="CA192" s="165">
        <v>41.150141688888887</v>
      </c>
      <c r="CB192" s="165">
        <v>45.6680864</v>
      </c>
      <c r="CC192" s="165">
        <v>39.707129066666667</v>
      </c>
      <c r="CD192" s="165">
        <v>31.873362222222223</v>
      </c>
      <c r="CE192" s="165">
        <v>48.124072044444446</v>
      </c>
      <c r="CF192" s="165">
        <v>46.717961244444446</v>
      </c>
      <c r="CG192" s="200"/>
      <c r="CH192" s="295"/>
      <c r="CI192" s="295"/>
      <c r="CJ192" s="295"/>
      <c r="CK192" s="295"/>
      <c r="CL192" s="295"/>
      <c r="CM192" s="295"/>
      <c r="CN192" s="177"/>
      <c r="CO192" s="171">
        <f t="shared" si="196"/>
        <v>2034</v>
      </c>
      <c r="CP192" s="173">
        <f t="shared" si="195"/>
        <v>49035</v>
      </c>
      <c r="CQ192" s="272">
        <f t="shared" si="179"/>
        <v>4.2673989507950365</v>
      </c>
      <c r="CR192" s="272">
        <f t="shared" si="180"/>
        <v>4.1904722222207544</v>
      </c>
      <c r="CS192" s="272">
        <f t="shared" si="199"/>
        <v>4.266422918262136</v>
      </c>
      <c r="CT192" s="272">
        <f t="shared" si="199"/>
        <v>4.2148973011607236</v>
      </c>
      <c r="CU192" s="272">
        <f t="shared" si="199"/>
        <v>4.266422918262136</v>
      </c>
      <c r="CV192" s="272">
        <f t="shared" si="181"/>
        <v>4.2789176077077933</v>
      </c>
      <c r="CW192" s="272">
        <f t="shared" si="182"/>
        <v>4.2455588595971472</v>
      </c>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39"/>
      <c r="EV192" s="139"/>
      <c r="EW192" s="139"/>
      <c r="EX192" s="139"/>
      <c r="EY192" s="139"/>
      <c r="EZ192" s="139"/>
      <c r="FA192" s="139"/>
      <c r="FB192" s="162"/>
      <c r="FC192" s="162"/>
      <c r="FD192" s="162"/>
      <c r="FE192" s="162"/>
      <c r="FF192" s="162"/>
      <c r="FG192" s="162"/>
      <c r="FH192" s="162"/>
      <c r="FI192" s="139"/>
      <c r="FJ192" s="139"/>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39"/>
      <c r="GH192" s="139"/>
      <c r="GI192" s="162"/>
      <c r="GJ192" s="162"/>
      <c r="GK192" s="162"/>
      <c r="GL192" s="162"/>
      <c r="GM192" s="162"/>
    </row>
    <row r="193" spans="1:195" s="138" customFormat="1" x14ac:dyDescent="0.2">
      <c r="A193" s="162"/>
      <c r="B193" s="193">
        <f t="shared" si="200"/>
        <v>49065</v>
      </c>
      <c r="C193" s="193">
        <f t="shared" si="197"/>
        <v>49095</v>
      </c>
      <c r="D193" s="191">
        <f t="shared" si="198"/>
        <v>49065</v>
      </c>
      <c r="E193" s="325">
        <v>34.289819999999999</v>
      </c>
      <c r="F193" s="329">
        <v>36.163837399999998</v>
      </c>
      <c r="G193" s="327">
        <v>41.657409999999999</v>
      </c>
      <c r="H193" s="328">
        <v>57.80733</v>
      </c>
      <c r="I193" s="325">
        <v>22.232555399999999</v>
      </c>
      <c r="J193" s="329">
        <v>21.01267</v>
      </c>
      <c r="K193" s="327">
        <v>32.619197800000002</v>
      </c>
      <c r="L193" s="328">
        <v>47.718032800000003</v>
      </c>
      <c r="M193" s="325">
        <v>33.802959999999999</v>
      </c>
      <c r="N193" s="329">
        <v>49.830017099999999</v>
      </c>
      <c r="O193" s="337">
        <f>G193+Sheet1!D187</f>
        <v>39.657409999999999</v>
      </c>
      <c r="P193" s="338">
        <f>H193+Sheet1!E187</f>
        <v>56.30733</v>
      </c>
      <c r="Q193" s="325">
        <v>48.5203323</v>
      </c>
      <c r="R193" s="329">
        <v>67.239729999999994</v>
      </c>
      <c r="S193" s="4">
        <v>21.22148</v>
      </c>
      <c r="T193" s="5">
        <v>33.548389999999998</v>
      </c>
      <c r="U193" s="2">
        <v>21.97148</v>
      </c>
      <c r="V193" s="3">
        <v>36.548389999999998</v>
      </c>
      <c r="W193" s="4">
        <v>10.15706</v>
      </c>
      <c r="X193" s="5">
        <v>10.23396</v>
      </c>
      <c r="Y193" s="2">
        <v>22.72148</v>
      </c>
      <c r="Z193" s="3">
        <v>37.798389999999998</v>
      </c>
      <c r="AA193" s="327">
        <v>48.816110000000002</v>
      </c>
      <c r="AB193" s="328">
        <v>66.577125499999994</v>
      </c>
      <c r="AC193" s="2">
        <v>22.72148</v>
      </c>
      <c r="AD193" s="73">
        <v>36.548389999999998</v>
      </c>
      <c r="AE193" s="337">
        <f>I193+Sheet1!B187</f>
        <v>26.4294054</v>
      </c>
      <c r="AF193" s="341">
        <f>J193+Sheet1!C187</f>
        <v>27.592769999999998</v>
      </c>
      <c r="AG193" s="330">
        <v>4.5973465665757063</v>
      </c>
      <c r="AH193" s="331">
        <v>4.4730939566682544</v>
      </c>
      <c r="AI193" s="330">
        <v>4.1313992794227632</v>
      </c>
      <c r="AJ193" s="331">
        <v>4.1935255843764887</v>
      </c>
      <c r="AK193" s="339">
        <v>4.1785254928620859</v>
      </c>
      <c r="AL193" s="340">
        <v>4.2977262200965383</v>
      </c>
      <c r="AM193" s="339">
        <v>4.0060244404464562</v>
      </c>
      <c r="AN193" s="331">
        <v>4.2556518893302151</v>
      </c>
      <c r="AO193" s="332">
        <v>3.929488788323154</v>
      </c>
      <c r="AP193" s="333">
        <v>3.7741730259388402</v>
      </c>
      <c r="AQ193" s="332">
        <v>3.4790730774086427</v>
      </c>
      <c r="AR193" s="340">
        <v>4.4316270370151063</v>
      </c>
      <c r="AS193" s="339">
        <v>4.2564259681268837</v>
      </c>
      <c r="AT193" s="340">
        <v>4.4816273420631152</v>
      </c>
      <c r="AU193" s="339">
        <v>4.271626060861478</v>
      </c>
      <c r="AV193" s="340">
        <v>4.2603259919206282</v>
      </c>
      <c r="AW193" s="339">
        <v>3.9263239541999297</v>
      </c>
      <c r="AX193" s="340">
        <v>4.2562259669066913</v>
      </c>
      <c r="AY193" s="339">
        <v>4.2035256453860894</v>
      </c>
      <c r="AZ193" s="340">
        <v>3.9445240652374052</v>
      </c>
      <c r="BA193" s="332">
        <v>3.6188572635545255</v>
      </c>
      <c r="BB193" s="333">
        <v>5.4981779884047297</v>
      </c>
      <c r="BC193" s="15"/>
      <c r="BD193" s="151"/>
      <c r="BE193" s="151"/>
      <c r="BF193" s="151"/>
      <c r="BG193" s="151"/>
      <c r="BH193" s="151"/>
      <c r="BI193" s="151"/>
      <c r="BJ193" s="266">
        <f t="shared" si="183"/>
        <v>4.0034087878068441</v>
      </c>
      <c r="BK193" s="266">
        <f t="shared" si="184"/>
        <v>3.8455515234666531</v>
      </c>
      <c r="BL193" s="266">
        <f t="shared" si="185"/>
        <v>4.1551432583330516</v>
      </c>
      <c r="BM193" s="266">
        <f t="shared" si="186"/>
        <v>3.9913032308258174</v>
      </c>
      <c r="BN193" s="266">
        <f t="shared" si="187"/>
        <v>3.9988517001080917</v>
      </c>
      <c r="BO193" s="266"/>
      <c r="BP193" s="266">
        <f t="shared" si="188"/>
        <v>4.2557449005135242</v>
      </c>
      <c r="BQ193" s="292">
        <f t="shared" si="189"/>
        <v>4.0034087878068441</v>
      </c>
      <c r="BR193" s="292">
        <f t="shared" si="190"/>
        <v>4.3956485780050656</v>
      </c>
      <c r="BS193" s="292">
        <f t="shared" si="191"/>
        <v>4.2405364532719112</v>
      </c>
      <c r="BT193" s="292">
        <f t="shared" si="192"/>
        <v>4.045301777021435</v>
      </c>
      <c r="BU193" s="292">
        <f t="shared" si="193"/>
        <v>4.1893136162155589</v>
      </c>
      <c r="BV193" s="292">
        <f t="shared" si="194"/>
        <v>4.2388255843764888</v>
      </c>
      <c r="BW193" s="169"/>
      <c r="BX193" s="148">
        <v>35.115999713978496</v>
      </c>
      <c r="BY193" s="165">
        <v>48.777267204301076</v>
      </c>
      <c r="BZ193" s="165">
        <v>21.694756460215054</v>
      </c>
      <c r="CA193" s="165">
        <v>40.868651839784945</v>
      </c>
      <c r="CB193" s="165">
        <v>56.772969995698922</v>
      </c>
      <c r="CC193" s="165">
        <v>39.275673445161296</v>
      </c>
      <c r="CD193" s="165">
        <v>26.942286567741938</v>
      </c>
      <c r="CE193" s="165">
        <v>56.646235112903227</v>
      </c>
      <c r="CF193" s="165">
        <v>46.997697311827956</v>
      </c>
      <c r="CG193" s="200"/>
      <c r="CH193" s="295"/>
      <c r="CI193" s="295"/>
      <c r="CJ193" s="295"/>
      <c r="CK193" s="295"/>
      <c r="CL193" s="295"/>
      <c r="CM193" s="295"/>
      <c r="CN193" s="177"/>
      <c r="CO193" s="171">
        <f t="shared" si="196"/>
        <v>2034</v>
      </c>
      <c r="CP193" s="173">
        <f t="shared" si="195"/>
        <v>49065</v>
      </c>
      <c r="CQ193" s="272">
        <f t="shared" si="179"/>
        <v>4.2514903404924338</v>
      </c>
      <c r="CR193" s="272">
        <f t="shared" si="180"/>
        <v>4.045301777021435</v>
      </c>
      <c r="CS193" s="272">
        <f t="shared" si="199"/>
        <v>4.2506753562426098</v>
      </c>
      <c r="CT193" s="272">
        <f t="shared" si="199"/>
        <v>4.1993339298964685</v>
      </c>
      <c r="CU193" s="272">
        <f t="shared" si="199"/>
        <v>4.2506753562426098</v>
      </c>
      <c r="CV193" s="272">
        <f t="shared" si="181"/>
        <v>4.1311154141253033</v>
      </c>
      <c r="CW193" s="272">
        <f t="shared" si="182"/>
        <v>4.2299586424030622</v>
      </c>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39"/>
      <c r="EV193" s="139"/>
      <c r="EW193" s="139"/>
      <c r="EX193" s="139"/>
      <c r="EY193" s="139"/>
      <c r="EZ193" s="139"/>
      <c r="FA193" s="139"/>
      <c r="FB193" s="162"/>
      <c r="FC193" s="162"/>
      <c r="FD193" s="162"/>
      <c r="FE193" s="162"/>
      <c r="FF193" s="162"/>
      <c r="FG193" s="162"/>
      <c r="FH193" s="162"/>
      <c r="FI193" s="139"/>
      <c r="FJ193" s="139"/>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39"/>
      <c r="GH193" s="139"/>
      <c r="GI193" s="162"/>
      <c r="GJ193" s="162"/>
      <c r="GK193" s="162"/>
      <c r="GL193" s="162"/>
      <c r="GM193" s="162"/>
    </row>
    <row r="194" spans="1:195" s="138" customFormat="1" x14ac:dyDescent="0.2">
      <c r="A194" s="162"/>
      <c r="B194" s="193">
        <f t="shared" si="200"/>
        <v>49096</v>
      </c>
      <c r="C194" s="193">
        <f t="shared" si="197"/>
        <v>49125</v>
      </c>
      <c r="D194" s="191">
        <f t="shared" si="198"/>
        <v>49096</v>
      </c>
      <c r="E194" s="325">
        <v>67.275630000000007</v>
      </c>
      <c r="F194" s="329">
        <v>56.17116</v>
      </c>
      <c r="G194" s="327">
        <v>76.110119999999995</v>
      </c>
      <c r="H194" s="328">
        <v>82.022480000000002</v>
      </c>
      <c r="I194" s="325">
        <v>53.838810000000002</v>
      </c>
      <c r="J194" s="329">
        <v>40.188175200000003</v>
      </c>
      <c r="K194" s="327">
        <v>65.877250000000004</v>
      </c>
      <c r="L194" s="328">
        <v>71.639849999999996</v>
      </c>
      <c r="M194" s="325">
        <v>68.041290000000004</v>
      </c>
      <c r="N194" s="329">
        <v>73.924090000000007</v>
      </c>
      <c r="O194" s="337">
        <f>G194+Sheet1!D188</f>
        <v>75.110119999999995</v>
      </c>
      <c r="P194" s="338">
        <f>H194+Sheet1!E188</f>
        <v>79.522480000000002</v>
      </c>
      <c r="Q194" s="325">
        <v>93.13561</v>
      </c>
      <c r="R194" s="329">
        <v>86.608840000000001</v>
      </c>
      <c r="S194" s="4">
        <v>39.09357</v>
      </c>
      <c r="T194" s="5">
        <v>50.83334</v>
      </c>
      <c r="U194" s="2">
        <v>40.09357</v>
      </c>
      <c r="V194" s="3">
        <v>47.83334</v>
      </c>
      <c r="W194" s="4">
        <v>23.701840000000001</v>
      </c>
      <c r="X194" s="5">
        <v>17.030709999999999</v>
      </c>
      <c r="Y194" s="2">
        <v>42.09357</v>
      </c>
      <c r="Z194" s="3">
        <v>49.83334</v>
      </c>
      <c r="AA194" s="327">
        <v>93.685220000000001</v>
      </c>
      <c r="AB194" s="328">
        <v>86.920929999999998</v>
      </c>
      <c r="AC194" s="2">
        <v>38.59357</v>
      </c>
      <c r="AD194" s="73">
        <v>47.33334</v>
      </c>
      <c r="AE194" s="337">
        <f>I194+Sheet1!B188</f>
        <v>58.977510000000002</v>
      </c>
      <c r="AF194" s="341">
        <f>J194+Sheet1!C188</f>
        <v>47.856325200000001</v>
      </c>
      <c r="AG194" s="330">
        <v>4.628409719052569</v>
      </c>
      <c r="AH194" s="331">
        <v>4.5507518378604122</v>
      </c>
      <c r="AI194" s="330">
        <v>4.1779940081380573</v>
      </c>
      <c r="AJ194" s="331">
        <v>4.2401203130917828</v>
      </c>
      <c r="AK194" s="339">
        <v>4.2251202412311253</v>
      </c>
      <c r="AL194" s="340">
        <v>4.3449208151582486</v>
      </c>
      <c r="AM194" s="339">
        <v>4.1176197262297416</v>
      </c>
      <c r="AN194" s="331">
        <v>4.1003361269459004</v>
      </c>
      <c r="AO194" s="332">
        <v>3.8984256358462908</v>
      </c>
      <c r="AP194" s="333">
        <v>3.8052361784157029</v>
      </c>
      <c r="AQ194" s="332">
        <v>3.510136229885505</v>
      </c>
      <c r="AR194" s="340">
        <v>4.4794214595088162</v>
      </c>
      <c r="AS194" s="339">
        <v>4.3035206168228308</v>
      </c>
      <c r="AT194" s="340">
        <v>4.5294216990443434</v>
      </c>
      <c r="AU194" s="339">
        <v>4.3191206915579157</v>
      </c>
      <c r="AV194" s="340">
        <v>4.3073206350275308</v>
      </c>
      <c r="AW194" s="339">
        <v>3.9602189721719014</v>
      </c>
      <c r="AX194" s="340">
        <v>4.3033206158646893</v>
      </c>
      <c r="AY194" s="339">
        <v>4.2501203609988876</v>
      </c>
      <c r="AZ194" s="340">
        <v>3.9134187479666478</v>
      </c>
      <c r="BA194" s="332">
        <v>3.6499204160313883</v>
      </c>
      <c r="BB194" s="333">
        <v>5.3428622260204151</v>
      </c>
      <c r="BC194" s="15"/>
      <c r="BD194" s="151"/>
      <c r="BE194" s="151"/>
      <c r="BF194" s="151"/>
      <c r="BG194" s="151"/>
      <c r="BH194" s="151"/>
      <c r="BI194" s="151"/>
      <c r="BJ194" s="266">
        <f t="shared" si="183"/>
        <v>3.9718373349388054</v>
      </c>
      <c r="BK194" s="266">
        <f t="shared" si="184"/>
        <v>3.8771229763346913</v>
      </c>
      <c r="BL194" s="266">
        <f t="shared" si="185"/>
        <v>4.1223752528316053</v>
      </c>
      <c r="BM194" s="266">
        <f t="shared" si="186"/>
        <v>4.0240712363272646</v>
      </c>
      <c r="BN194" s="266">
        <f t="shared" si="187"/>
        <v>3.9988517001080917</v>
      </c>
      <c r="BO194" s="266"/>
      <c r="BP194" s="266">
        <f t="shared" si="188"/>
        <v>4.3029868438525627</v>
      </c>
      <c r="BQ194" s="292">
        <f t="shared" si="189"/>
        <v>3.9718373349388054</v>
      </c>
      <c r="BR194" s="292">
        <f t="shared" si="190"/>
        <v>4.2356285335523252</v>
      </c>
      <c r="BS194" s="292">
        <f t="shared" si="191"/>
        <v>4.2877784165376918</v>
      </c>
      <c r="BT194" s="292">
        <f t="shared" si="192"/>
        <v>4.1573114987752096</v>
      </c>
      <c r="BU194" s="292">
        <f t="shared" si="193"/>
        <v>4.2360030156696418</v>
      </c>
      <c r="BV194" s="292">
        <f t="shared" si="194"/>
        <v>4.285420313091783</v>
      </c>
      <c r="BW194" s="169"/>
      <c r="BX194" s="148">
        <v>62.587076000000003</v>
      </c>
      <c r="BY194" s="165">
        <v>78.606449777777783</v>
      </c>
      <c r="BZ194" s="165">
        <v>48.07520864</v>
      </c>
      <c r="CA194" s="165">
        <v>70.525138888888904</v>
      </c>
      <c r="CB194" s="165">
        <v>90.379862666666668</v>
      </c>
      <c r="CC194" s="165">
        <v>68.310347777777778</v>
      </c>
      <c r="CD194" s="165">
        <v>54.281898640000001</v>
      </c>
      <c r="CE194" s="165">
        <v>90.829186444444446</v>
      </c>
      <c r="CF194" s="165">
        <v>76.973116444444443</v>
      </c>
      <c r="CG194" s="200"/>
      <c r="CH194" s="295"/>
      <c r="CI194" s="295"/>
      <c r="CJ194" s="295"/>
      <c r="CK194" s="295"/>
      <c r="CL194" s="295"/>
      <c r="CM194" s="295"/>
      <c r="CN194" s="177"/>
      <c r="CO194" s="171">
        <f t="shared" si="196"/>
        <v>2034</v>
      </c>
      <c r="CP194" s="173">
        <f t="shared" si="195"/>
        <v>49096</v>
      </c>
      <c r="CQ194" s="272">
        <f t="shared" si="179"/>
        <v>4.2992161714002428</v>
      </c>
      <c r="CR194" s="272">
        <f t="shared" si="180"/>
        <v>4.1573114987752096</v>
      </c>
      <c r="CS194" s="272">
        <f t="shared" si="199"/>
        <v>4.2979173195083904</v>
      </c>
      <c r="CT194" s="272">
        <f t="shared" si="199"/>
        <v>4.2460233293505514</v>
      </c>
      <c r="CU194" s="272">
        <f t="shared" si="199"/>
        <v>4.2979173195083904</v>
      </c>
      <c r="CV194" s="272">
        <f t="shared" si="181"/>
        <v>4.245155724155639</v>
      </c>
      <c r="CW194" s="272">
        <f t="shared" si="182"/>
        <v>4.2767592939853181</v>
      </c>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39"/>
      <c r="EV194" s="139"/>
      <c r="EW194" s="139"/>
      <c r="EX194" s="139"/>
      <c r="EY194" s="139"/>
      <c r="EZ194" s="139"/>
      <c r="FA194" s="139"/>
      <c r="FB194" s="162"/>
      <c r="FC194" s="162"/>
      <c r="FD194" s="162"/>
      <c r="FE194" s="162"/>
      <c r="FF194" s="162"/>
      <c r="FG194" s="162"/>
      <c r="FH194" s="162"/>
      <c r="FI194" s="139"/>
      <c r="FJ194" s="139"/>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39"/>
      <c r="GH194" s="139"/>
      <c r="GI194" s="162"/>
      <c r="GJ194" s="162"/>
      <c r="GK194" s="162"/>
      <c r="GL194" s="162"/>
      <c r="GM194" s="162"/>
    </row>
    <row r="195" spans="1:195" s="138" customFormat="1" x14ac:dyDescent="0.2">
      <c r="A195" s="162"/>
      <c r="B195" s="193">
        <f t="shared" si="200"/>
        <v>49126</v>
      </c>
      <c r="C195" s="193">
        <f t="shared" si="197"/>
        <v>49156</v>
      </c>
      <c r="D195" s="191">
        <f t="shared" si="198"/>
        <v>49126</v>
      </c>
      <c r="E195" s="325">
        <v>144.96597299999999</v>
      </c>
      <c r="F195" s="329">
        <v>69.642539999999997</v>
      </c>
      <c r="G195" s="327">
        <v>159.82650000000001</v>
      </c>
      <c r="H195" s="328">
        <v>92.208129999999997</v>
      </c>
      <c r="I195" s="325">
        <v>130.04727199999999</v>
      </c>
      <c r="J195" s="329">
        <v>53.44359</v>
      </c>
      <c r="K195" s="327">
        <v>140.59858700000001</v>
      </c>
      <c r="L195" s="328">
        <v>81.182320000000004</v>
      </c>
      <c r="M195" s="325">
        <v>151.55387899999999</v>
      </c>
      <c r="N195" s="329">
        <v>84.058814999999996</v>
      </c>
      <c r="O195" s="337">
        <f>G195+Sheet1!D189</f>
        <v>164.32650000000001</v>
      </c>
      <c r="P195" s="338">
        <f>H195+Sheet1!E189</f>
        <v>93.208129999999997</v>
      </c>
      <c r="Q195" s="325">
        <v>175.49260000000001</v>
      </c>
      <c r="R195" s="329">
        <v>97.394035299999999</v>
      </c>
      <c r="S195" s="4">
        <v>159.0735</v>
      </c>
      <c r="T195" s="5">
        <v>63.721969999999999</v>
      </c>
      <c r="U195" s="2">
        <v>161.5735</v>
      </c>
      <c r="V195" s="3">
        <v>63.721969999999999</v>
      </c>
      <c r="W195" s="4">
        <v>101.77500000000001</v>
      </c>
      <c r="X195" s="5">
        <v>30.678260000000002</v>
      </c>
      <c r="Y195" s="2">
        <v>160.0735</v>
      </c>
      <c r="Z195" s="3">
        <v>63.721969999999999</v>
      </c>
      <c r="AA195" s="327">
        <v>174.94215399999999</v>
      </c>
      <c r="AB195" s="328">
        <v>97.787009999999995</v>
      </c>
      <c r="AC195" s="2">
        <v>158.0735</v>
      </c>
      <c r="AD195" s="73">
        <v>62.221969999999999</v>
      </c>
      <c r="AE195" s="337">
        <f>I195+Sheet1!B189</f>
        <v>134.06617199999999</v>
      </c>
      <c r="AF195" s="341">
        <f>J195+Sheet1!C189</f>
        <v>60.943439999999995</v>
      </c>
      <c r="AG195" s="330">
        <v>4.8303202101521778</v>
      </c>
      <c r="AH195" s="331">
        <v>4.7837254814368837</v>
      </c>
      <c r="AI195" s="330">
        <v>4.3954360754760975</v>
      </c>
      <c r="AJ195" s="331">
        <v>4.4420308041913916</v>
      </c>
      <c r="AK195" s="339">
        <v>4.4270307001700333</v>
      </c>
      <c r="AL195" s="340">
        <v>4.5502315545321181</v>
      </c>
      <c r="AM195" s="339">
        <v>4.2395293999030628</v>
      </c>
      <c r="AN195" s="331">
        <v>4.2090571606149201</v>
      </c>
      <c r="AO195" s="332">
        <v>3.9760835170384485</v>
      </c>
      <c r="AP195" s="333">
        <v>3.8052361784157029</v>
      </c>
      <c r="AQ195" s="332">
        <v>3.510136229885505</v>
      </c>
      <c r="AR195" s="340">
        <v>4.6885325136090366</v>
      </c>
      <c r="AS195" s="339">
        <v>4.5085312653527438</v>
      </c>
      <c r="AT195" s="340">
        <v>4.7385328603468952</v>
      </c>
      <c r="AU195" s="339">
        <v>4.5258313853240439</v>
      </c>
      <c r="AV195" s="340">
        <v>4.5114312854635399</v>
      </c>
      <c r="AW195" s="339">
        <v>3.9784275892379632</v>
      </c>
      <c r="AX195" s="340">
        <v>4.5084312646592686</v>
      </c>
      <c r="AY195" s="339">
        <v>4.4520308735389635</v>
      </c>
      <c r="AZ195" s="340">
        <v>3.9911276773093789</v>
      </c>
      <c r="BA195" s="332">
        <v>3.7275782972235452</v>
      </c>
      <c r="BB195" s="333">
        <v>5.467114835927867</v>
      </c>
      <c r="BC195" s="15"/>
      <c r="BD195" s="151"/>
      <c r="BE195" s="151"/>
      <c r="BF195" s="151"/>
      <c r="BG195" s="151"/>
      <c r="BH195" s="151"/>
      <c r="BI195" s="151"/>
      <c r="BJ195" s="266">
        <f t="shared" si="183"/>
        <v>4.0507659671089016</v>
      </c>
      <c r="BK195" s="266">
        <f t="shared" si="184"/>
        <v>3.8771229763346913</v>
      </c>
      <c r="BL195" s="266">
        <f t="shared" si="185"/>
        <v>4.2042952665852233</v>
      </c>
      <c r="BM195" s="266">
        <f t="shared" si="186"/>
        <v>4.0240712363272646</v>
      </c>
      <c r="BN195" s="266">
        <f t="shared" si="187"/>
        <v>4.0390638615890202</v>
      </c>
      <c r="BO195" s="266"/>
      <c r="BP195" s="266">
        <f t="shared" si="188"/>
        <v>4.5077019316550659</v>
      </c>
      <c r="BQ195" s="292">
        <f t="shared" si="189"/>
        <v>4.0507659671089016</v>
      </c>
      <c r="BR195" s="292">
        <f t="shared" si="190"/>
        <v>4.3476425646692425</v>
      </c>
      <c r="BS195" s="292">
        <f t="shared" si="191"/>
        <v>4.4924934717327725</v>
      </c>
      <c r="BT195" s="292">
        <f t="shared" si="192"/>
        <v>4.2796739133825783</v>
      </c>
      <c r="BU195" s="292">
        <f t="shared" si="193"/>
        <v>4.4383236290720705</v>
      </c>
      <c r="BV195" s="292">
        <f t="shared" si="194"/>
        <v>4.4873308041913917</v>
      </c>
      <c r="BW195" s="169"/>
      <c r="BX195" s="148">
        <v>110.13900935483871</v>
      </c>
      <c r="BY195" s="165">
        <v>128.56209236559141</v>
      </c>
      <c r="BZ195" s="165">
        <v>94.628365268817205</v>
      </c>
      <c r="CA195" s="165">
        <v>120.3464838172043</v>
      </c>
      <c r="CB195" s="165">
        <v>139.3825109451613</v>
      </c>
      <c r="CC195" s="165">
        <v>113.12654956989249</v>
      </c>
      <c r="CD195" s="165">
        <v>100.25673677419356</v>
      </c>
      <c r="CE195" s="165">
        <v>139.26827021505378</v>
      </c>
      <c r="CF195" s="165">
        <v>131.44381279569893</v>
      </c>
      <c r="CG195" s="200"/>
      <c r="CH195" s="295"/>
      <c r="CI195" s="295"/>
      <c r="CJ195" s="295"/>
      <c r="CK195" s="295"/>
      <c r="CL195" s="295"/>
      <c r="CM195" s="295"/>
      <c r="CN195" s="177"/>
      <c r="CO195" s="171">
        <f t="shared" si="196"/>
        <v>2034</v>
      </c>
      <c r="CP195" s="173">
        <f t="shared" si="195"/>
        <v>49126</v>
      </c>
      <c r="CQ195" s="272">
        <f t="shared" si="179"/>
        <v>4.521936715636687</v>
      </c>
      <c r="CR195" s="272">
        <f t="shared" si="180"/>
        <v>4.2796739133825783</v>
      </c>
      <c r="CS195" s="272">
        <f t="shared" si="199"/>
        <v>4.5026323747034711</v>
      </c>
      <c r="CT195" s="272">
        <f t="shared" si="199"/>
        <v>4.4483439427529792</v>
      </c>
      <c r="CU195" s="272">
        <f t="shared" si="199"/>
        <v>4.5026323747034711</v>
      </c>
      <c r="CV195" s="272">
        <f t="shared" si="181"/>
        <v>4.3697364076838037</v>
      </c>
      <c r="CW195" s="272">
        <f t="shared" si="182"/>
        <v>4.4795621175084284</v>
      </c>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39"/>
      <c r="EV195" s="139"/>
      <c r="EW195" s="139"/>
      <c r="EX195" s="139"/>
      <c r="EY195" s="139"/>
      <c r="EZ195" s="139"/>
      <c r="FA195" s="139"/>
      <c r="FB195" s="162"/>
      <c r="FC195" s="162"/>
      <c r="FD195" s="162"/>
      <c r="FE195" s="162"/>
      <c r="FF195" s="162"/>
      <c r="FG195" s="162"/>
      <c r="FH195" s="162"/>
      <c r="FI195" s="139"/>
      <c r="FJ195" s="139"/>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39"/>
      <c r="GH195" s="139"/>
      <c r="GI195" s="162"/>
      <c r="GJ195" s="162"/>
      <c r="GK195" s="162"/>
      <c r="GL195" s="162"/>
      <c r="GM195" s="162"/>
    </row>
    <row r="196" spans="1:195" s="138" customFormat="1" x14ac:dyDescent="0.2">
      <c r="A196" s="162"/>
      <c r="B196" s="193">
        <f t="shared" si="200"/>
        <v>49157</v>
      </c>
      <c r="C196" s="193">
        <f t="shared" si="197"/>
        <v>49187</v>
      </c>
      <c r="D196" s="191">
        <f t="shared" si="198"/>
        <v>49157</v>
      </c>
      <c r="E196" s="325">
        <v>165.06831399999999</v>
      </c>
      <c r="F196" s="329">
        <v>81.342029999999994</v>
      </c>
      <c r="G196" s="327">
        <v>168.85154700000001</v>
      </c>
      <c r="H196" s="328">
        <v>103.04941599999999</v>
      </c>
      <c r="I196" s="325">
        <v>150.42953499999999</v>
      </c>
      <c r="J196" s="329">
        <v>64.827613799999995</v>
      </c>
      <c r="K196" s="327">
        <v>155.83883700000001</v>
      </c>
      <c r="L196" s="328">
        <v>90.866424600000002</v>
      </c>
      <c r="M196" s="325">
        <v>162.649643</v>
      </c>
      <c r="N196" s="329">
        <v>94.845889999999997</v>
      </c>
      <c r="O196" s="337">
        <f>G196+Sheet1!D190</f>
        <v>172.85154700000001</v>
      </c>
      <c r="P196" s="338">
        <f>H196+Sheet1!E190</f>
        <v>103.54941599999999</v>
      </c>
      <c r="Q196" s="325">
        <v>173.49035599999999</v>
      </c>
      <c r="R196" s="329">
        <v>104.775513</v>
      </c>
      <c r="S196" s="4">
        <v>159.4297</v>
      </c>
      <c r="T196" s="5">
        <v>74.569659999999999</v>
      </c>
      <c r="U196" s="2">
        <v>161.4297</v>
      </c>
      <c r="V196" s="3">
        <v>75.069659999999999</v>
      </c>
      <c r="W196" s="4">
        <v>122.31740000000001</v>
      </c>
      <c r="X196" s="5">
        <v>41.415619999999997</v>
      </c>
      <c r="Y196" s="2">
        <v>159.4297</v>
      </c>
      <c r="Z196" s="3">
        <v>75.569659999999999</v>
      </c>
      <c r="AA196" s="327">
        <v>172.92111199999999</v>
      </c>
      <c r="AB196" s="328">
        <v>104.527733</v>
      </c>
      <c r="AC196" s="2">
        <v>158.4297</v>
      </c>
      <c r="AD196" s="73">
        <v>74.069659999999999</v>
      </c>
      <c r="AE196" s="337">
        <f>I196+Sheet1!B190</f>
        <v>153.29848499999997</v>
      </c>
      <c r="AF196" s="341">
        <f>J196+Sheet1!C190</f>
        <v>71.450963799999982</v>
      </c>
      <c r="AG196" s="330">
        <v>4.9390412438211984</v>
      </c>
      <c r="AH196" s="331">
        <v>4.9856359725364916</v>
      </c>
      <c r="AI196" s="330">
        <v>4.5973465665757063</v>
      </c>
      <c r="AJ196" s="331">
        <v>4.6439412952910004</v>
      </c>
      <c r="AK196" s="339">
        <v>4.6289411619054048</v>
      </c>
      <c r="AL196" s="340">
        <v>4.7523422592242337</v>
      </c>
      <c r="AM196" s="339">
        <v>4.4389394723545337</v>
      </c>
      <c r="AN196" s="331">
        <v>4.3488413467608025</v>
      </c>
      <c r="AO196" s="332">
        <v>4.1158677031843309</v>
      </c>
      <c r="AP196" s="333">
        <v>3.8362993308925657</v>
      </c>
      <c r="AQ196" s="332">
        <v>3.5411993823623678</v>
      </c>
      <c r="AR196" s="340">
        <v>4.890843490817895</v>
      </c>
      <c r="AS196" s="339">
        <v>4.7106418884122796</v>
      </c>
      <c r="AT196" s="340">
        <v>4.9408439354365461</v>
      </c>
      <c r="AU196" s="339">
        <v>4.7280420431395696</v>
      </c>
      <c r="AV196" s="340">
        <v>4.7134419133109242</v>
      </c>
      <c r="AW196" s="339">
        <v>4.0115356717543111</v>
      </c>
      <c r="AX196" s="340">
        <v>4.7105418875230418</v>
      </c>
      <c r="AY196" s="339">
        <v>4.6539413842147299</v>
      </c>
      <c r="AZ196" s="340">
        <v>4.1309367335036473</v>
      </c>
      <c r="BA196" s="332">
        <v>3.8673624833694289</v>
      </c>
      <c r="BB196" s="333">
        <v>5.6068990220737494</v>
      </c>
      <c r="BC196" s="15"/>
      <c r="BD196" s="151"/>
      <c r="BE196" s="151"/>
      <c r="BF196" s="151"/>
      <c r="BG196" s="151"/>
      <c r="BH196" s="151"/>
      <c r="BI196" s="151"/>
      <c r="BJ196" s="266">
        <f t="shared" si="183"/>
        <v>4.1928375050150732</v>
      </c>
      <c r="BK196" s="266">
        <f t="shared" si="184"/>
        <v>3.9086944292027295</v>
      </c>
      <c r="BL196" s="266">
        <f t="shared" si="185"/>
        <v>4.351751291341734</v>
      </c>
      <c r="BM196" s="266">
        <f t="shared" si="186"/>
        <v>4.0568392418287118</v>
      </c>
      <c r="BN196" s="266">
        <f t="shared" si="187"/>
        <v>4.1275306168470625</v>
      </c>
      <c r="BO196" s="266"/>
      <c r="BP196" s="266">
        <f t="shared" si="188"/>
        <v>4.7124170194575692</v>
      </c>
      <c r="BQ196" s="292">
        <f t="shared" si="189"/>
        <v>4.1928375050150732</v>
      </c>
      <c r="BR196" s="292">
        <f t="shared" si="190"/>
        <v>4.4916606046767074</v>
      </c>
      <c r="BS196" s="292">
        <f t="shared" si="191"/>
        <v>4.6972085297631603</v>
      </c>
      <c r="BT196" s="292">
        <f t="shared" si="192"/>
        <v>4.4798245431642414</v>
      </c>
      <c r="BU196" s="292">
        <f t="shared" si="193"/>
        <v>4.6406442452766425</v>
      </c>
      <c r="BV196" s="292">
        <f t="shared" si="194"/>
        <v>4.6892412952910005</v>
      </c>
      <c r="BW196" s="169"/>
      <c r="BX196" s="148">
        <v>129.95729167741933</v>
      </c>
      <c r="BY196" s="165">
        <v>141.25710496774195</v>
      </c>
      <c r="BZ196" s="165">
        <v>114.53195514193547</v>
      </c>
      <c r="CA196" s="165">
        <v>134.21581109677419</v>
      </c>
      <c r="CB196" s="165">
        <v>144.67445409677421</v>
      </c>
      <c r="CC196" s="165">
        <v>128.59234147741935</v>
      </c>
      <c r="CD196" s="165">
        <v>118.97533094838707</v>
      </c>
      <c r="CE196" s="165">
        <v>144.24001758064517</v>
      </c>
      <c r="CF196" s="165">
        <v>143.78936303225808</v>
      </c>
      <c r="CG196" s="200"/>
      <c r="CH196" s="295"/>
      <c r="CI196" s="295"/>
      <c r="CJ196" s="295"/>
      <c r="CK196" s="295"/>
      <c r="CL196" s="295"/>
      <c r="CM196" s="295"/>
      <c r="CN196" s="177"/>
      <c r="CO196" s="171">
        <f t="shared" si="196"/>
        <v>2034</v>
      </c>
      <c r="CP196" s="173">
        <f t="shared" si="195"/>
        <v>49157</v>
      </c>
      <c r="CQ196" s="272">
        <f t="shared" si="179"/>
        <v>4.7287486495705275</v>
      </c>
      <c r="CR196" s="272">
        <f t="shared" si="180"/>
        <v>4.4798245431642414</v>
      </c>
      <c r="CS196" s="272">
        <f t="shared" si="199"/>
        <v>4.7073474327338589</v>
      </c>
      <c r="CT196" s="272">
        <f t="shared" si="199"/>
        <v>4.6506645589575513</v>
      </c>
      <c r="CU196" s="272">
        <f t="shared" si="199"/>
        <v>4.7073474327338589</v>
      </c>
      <c r="CV196" s="272">
        <f t="shared" si="181"/>
        <v>4.573515503959424</v>
      </c>
      <c r="CW196" s="272">
        <f t="shared" si="182"/>
        <v>4.6823649410315396</v>
      </c>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39"/>
      <c r="EV196" s="139"/>
      <c r="EW196" s="139"/>
      <c r="EX196" s="139"/>
      <c r="EY196" s="139"/>
      <c r="EZ196" s="139"/>
      <c r="FA196" s="139"/>
      <c r="FB196" s="162"/>
      <c r="FC196" s="162"/>
      <c r="FD196" s="162"/>
      <c r="FE196" s="162"/>
      <c r="FF196" s="162"/>
      <c r="FG196" s="162"/>
      <c r="FH196" s="162"/>
      <c r="FI196" s="139"/>
      <c r="FJ196" s="139"/>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39"/>
      <c r="GH196" s="139"/>
      <c r="GI196" s="162"/>
      <c r="GJ196" s="162"/>
      <c r="GK196" s="162"/>
      <c r="GL196" s="162"/>
      <c r="GM196" s="162"/>
    </row>
    <row r="197" spans="1:195" s="138" customFormat="1" x14ac:dyDescent="0.2">
      <c r="A197" s="162"/>
      <c r="B197" s="193">
        <f t="shared" si="200"/>
        <v>49188</v>
      </c>
      <c r="C197" s="193">
        <f t="shared" si="197"/>
        <v>49217</v>
      </c>
      <c r="D197" s="191">
        <f t="shared" si="198"/>
        <v>49188</v>
      </c>
      <c r="E197" s="325">
        <v>101.274483</v>
      </c>
      <c r="F197" s="329">
        <v>79.438896200000002</v>
      </c>
      <c r="G197" s="327">
        <v>106.28619399999999</v>
      </c>
      <c r="H197" s="328">
        <v>99.858116100000004</v>
      </c>
      <c r="I197" s="325">
        <v>83.161529999999999</v>
      </c>
      <c r="J197" s="329">
        <v>61.694454200000003</v>
      </c>
      <c r="K197" s="327">
        <v>111.29966</v>
      </c>
      <c r="L197" s="328">
        <v>98.132800000000003</v>
      </c>
      <c r="M197" s="325">
        <v>98.203019999999995</v>
      </c>
      <c r="N197" s="329">
        <v>91.72927</v>
      </c>
      <c r="O197" s="337">
        <f>G197+Sheet1!D191</f>
        <v>108.28619399999999</v>
      </c>
      <c r="P197" s="338">
        <f>H197+Sheet1!E191</f>
        <v>97.858116100000004</v>
      </c>
      <c r="Q197" s="325">
        <v>100.93720999999999</v>
      </c>
      <c r="R197" s="329">
        <v>90.952550000000002</v>
      </c>
      <c r="S197" s="4">
        <v>62.599020000000003</v>
      </c>
      <c r="T197" s="5">
        <v>58.073329999999999</v>
      </c>
      <c r="U197" s="2">
        <v>67.599019999999996</v>
      </c>
      <c r="V197" s="3">
        <v>59.073329999999999</v>
      </c>
      <c r="W197" s="4">
        <v>39.563510000000001</v>
      </c>
      <c r="X197" s="5">
        <v>33.26558</v>
      </c>
      <c r="Y197" s="2">
        <v>67.099019999999996</v>
      </c>
      <c r="Z197" s="3">
        <v>61.073329999999999</v>
      </c>
      <c r="AA197" s="327">
        <v>102.978729</v>
      </c>
      <c r="AB197" s="328">
        <v>95.051299999999998</v>
      </c>
      <c r="AC197" s="2">
        <v>65.599019999999996</v>
      </c>
      <c r="AD197" s="73">
        <v>57.573329999999999</v>
      </c>
      <c r="AE197" s="337">
        <f>I197+Sheet1!B191</f>
        <v>86.735979999999998</v>
      </c>
      <c r="AF197" s="341">
        <f>J197+Sheet1!C191</f>
        <v>67.921104200000002</v>
      </c>
      <c r="AG197" s="330">
        <v>4.7215991764831573</v>
      </c>
      <c r="AH197" s="331">
        <v>4.7992570576753142</v>
      </c>
      <c r="AI197" s="330">
        <v>4.4109676517145289</v>
      </c>
      <c r="AJ197" s="331">
        <v>4.457562380429823</v>
      </c>
      <c r="AK197" s="339">
        <v>4.4425625070211616</v>
      </c>
      <c r="AL197" s="340">
        <v>4.5654614698161247</v>
      </c>
      <c r="AM197" s="339">
        <v>4.2700639628215598</v>
      </c>
      <c r="AN197" s="331">
        <v>4.286715041807077</v>
      </c>
      <c r="AO197" s="332">
        <v>4.038209821992174</v>
      </c>
      <c r="AP197" s="333">
        <v>3.6188572635545255</v>
      </c>
      <c r="AQ197" s="332">
        <v>3.3082257387858962</v>
      </c>
      <c r="AR197" s="340">
        <v>4.7034603051758062</v>
      </c>
      <c r="AS197" s="339">
        <v>4.523861820896105</v>
      </c>
      <c r="AT197" s="340">
        <v>4.7534598832046751</v>
      </c>
      <c r="AU197" s="339">
        <v>4.5409616765819782</v>
      </c>
      <c r="AV197" s="340">
        <v>4.5267617964217788</v>
      </c>
      <c r="AW197" s="339">
        <v>3.7938679816746013</v>
      </c>
      <c r="AX197" s="340">
        <v>4.5236618225839891</v>
      </c>
      <c r="AY197" s="339">
        <v>4.467562296035597</v>
      </c>
      <c r="AZ197" s="340">
        <v>4.0531657933323224</v>
      </c>
      <c r="BA197" s="332">
        <v>3.7586414497004084</v>
      </c>
      <c r="BB197" s="333">
        <v>5.5447727171200238</v>
      </c>
      <c r="BC197" s="15"/>
      <c r="BD197" s="151"/>
      <c r="BE197" s="151"/>
      <c r="BF197" s="151"/>
      <c r="BG197" s="151"/>
      <c r="BH197" s="151"/>
      <c r="BI197" s="151"/>
      <c r="BJ197" s="266">
        <f t="shared" si="183"/>
        <v>4.113908872844978</v>
      </c>
      <c r="BK197" s="266">
        <f t="shared" si="184"/>
        <v>3.6876942591264616</v>
      </c>
      <c r="BL197" s="266">
        <f t="shared" si="185"/>
        <v>4.2698312775881169</v>
      </c>
      <c r="BM197" s="266">
        <f t="shared" si="186"/>
        <v>3.8274632033185823</v>
      </c>
      <c r="BN197" s="266">
        <f t="shared" si="187"/>
        <v>3.9747244032195352</v>
      </c>
      <c r="BO197" s="266"/>
      <c r="BP197" s="266">
        <f t="shared" si="188"/>
        <v>4.5234492461014124</v>
      </c>
      <c r="BQ197" s="292">
        <f t="shared" si="189"/>
        <v>4.113908872844978</v>
      </c>
      <c r="BR197" s="292">
        <f t="shared" si="190"/>
        <v>4.4276525868956123</v>
      </c>
      <c r="BS197" s="292">
        <f t="shared" si="191"/>
        <v>4.5082410199950944</v>
      </c>
      <c r="BT197" s="292">
        <f t="shared" si="192"/>
        <v>4.3103218737544511</v>
      </c>
      <c r="BU197" s="292">
        <f t="shared" si="193"/>
        <v>4.4538869867400308</v>
      </c>
      <c r="BV197" s="292">
        <f t="shared" si="194"/>
        <v>4.5028623804298231</v>
      </c>
      <c r="BW197" s="169"/>
      <c r="BX197" s="148">
        <v>91.569777755555549</v>
      </c>
      <c r="BY197" s="165">
        <v>103.42927048888889</v>
      </c>
      <c r="BZ197" s="165">
        <v>73.620607422222221</v>
      </c>
      <c r="CA197" s="165">
        <v>95.32579777777778</v>
      </c>
      <c r="CB197" s="165">
        <v>96.49958333333332</v>
      </c>
      <c r="CC197" s="165">
        <v>105.44772222222224</v>
      </c>
      <c r="CD197" s="165">
        <v>78.373812977777774</v>
      </c>
      <c r="CE197" s="165">
        <v>99.455427222222227</v>
      </c>
      <c r="CF197" s="165">
        <v>103.65149271111112</v>
      </c>
      <c r="CG197" s="200"/>
      <c r="CH197" s="295"/>
      <c r="CI197" s="295"/>
      <c r="CJ197" s="295"/>
      <c r="CK197" s="295"/>
      <c r="CL197" s="295"/>
      <c r="CM197" s="295"/>
      <c r="CN197" s="177"/>
      <c r="CO197" s="171">
        <f t="shared" si="196"/>
        <v>2034</v>
      </c>
      <c r="CP197" s="173">
        <f t="shared" si="195"/>
        <v>49188</v>
      </c>
      <c r="CQ197" s="272">
        <f t="shared" si="179"/>
        <v>4.5378453259392897</v>
      </c>
      <c r="CR197" s="272">
        <f t="shared" si="180"/>
        <v>4.3103218737544511</v>
      </c>
      <c r="CS197" s="272">
        <f t="shared" si="199"/>
        <v>4.518379922965793</v>
      </c>
      <c r="CT197" s="272">
        <f t="shared" si="199"/>
        <v>4.4639073004209404</v>
      </c>
      <c r="CU197" s="272">
        <f t="shared" si="199"/>
        <v>4.518379922965793</v>
      </c>
      <c r="CV197" s="272">
        <f t="shared" si="181"/>
        <v>4.400939975087435</v>
      </c>
      <c r="CW197" s="272">
        <f t="shared" si="182"/>
        <v>4.4951623347025143</v>
      </c>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39"/>
      <c r="EV197" s="139"/>
      <c r="EW197" s="139"/>
      <c r="EX197" s="139"/>
      <c r="EY197" s="139"/>
      <c r="EZ197" s="139"/>
      <c r="FA197" s="139"/>
      <c r="FB197" s="162"/>
      <c r="FC197" s="162"/>
      <c r="FD197" s="162"/>
      <c r="FE197" s="162"/>
      <c r="FF197" s="162"/>
      <c r="FG197" s="162"/>
      <c r="FH197" s="162"/>
      <c r="FI197" s="139"/>
      <c r="FJ197" s="139"/>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39"/>
      <c r="GH197" s="139"/>
      <c r="GI197" s="162"/>
      <c r="GJ197" s="162"/>
      <c r="GK197" s="162"/>
      <c r="GL197" s="162"/>
      <c r="GM197" s="162"/>
    </row>
    <row r="198" spans="1:195" s="138" customFormat="1" x14ac:dyDescent="0.2">
      <c r="A198" s="162"/>
      <c r="B198" s="193">
        <f t="shared" si="200"/>
        <v>49218</v>
      </c>
      <c r="C198" s="193">
        <f t="shared" si="197"/>
        <v>49248</v>
      </c>
      <c r="D198" s="191">
        <f t="shared" si="198"/>
        <v>49218</v>
      </c>
      <c r="E198" s="325">
        <v>111.955414</v>
      </c>
      <c r="F198" s="329">
        <v>89.656395000000003</v>
      </c>
      <c r="G198" s="327">
        <v>101.358116</v>
      </c>
      <c r="H198" s="328">
        <v>96.47757</v>
      </c>
      <c r="I198" s="325">
        <v>96.130080000000007</v>
      </c>
      <c r="J198" s="329">
        <v>72.420670000000001</v>
      </c>
      <c r="K198" s="327">
        <v>107.652367</v>
      </c>
      <c r="L198" s="328">
        <v>100.567032</v>
      </c>
      <c r="M198" s="325">
        <v>104.418076</v>
      </c>
      <c r="N198" s="329">
        <v>98.410736099999994</v>
      </c>
      <c r="O198" s="337">
        <f>G198+Sheet1!D192</f>
        <v>99.608115999999995</v>
      </c>
      <c r="P198" s="338">
        <f>H198+Sheet1!E192</f>
        <v>94.47757</v>
      </c>
      <c r="Q198" s="325">
        <v>85.8456039</v>
      </c>
      <c r="R198" s="329">
        <v>82.020385700000006</v>
      </c>
      <c r="S198" s="4">
        <v>51.967889999999997</v>
      </c>
      <c r="T198" s="5">
        <v>47.51173</v>
      </c>
      <c r="U198" s="2">
        <v>52.467889999999997</v>
      </c>
      <c r="V198" s="3">
        <v>49.26173</v>
      </c>
      <c r="W198" s="4">
        <v>50.943179999999998</v>
      </c>
      <c r="X198" s="5">
        <v>40.062249999999999</v>
      </c>
      <c r="Y198" s="2">
        <v>54.967889999999997</v>
      </c>
      <c r="Z198" s="3">
        <v>51.01173</v>
      </c>
      <c r="AA198" s="327">
        <v>87.077960000000004</v>
      </c>
      <c r="AB198" s="328">
        <v>85.761709999999994</v>
      </c>
      <c r="AC198" s="2">
        <v>53.967889999999997</v>
      </c>
      <c r="AD198" s="73">
        <v>49.01173</v>
      </c>
      <c r="AE198" s="337">
        <f>I198+Sheet1!B192</f>
        <v>101.34298000000001</v>
      </c>
      <c r="AF198" s="341">
        <f>J198+Sheet1!C192</f>
        <v>76.008769999999998</v>
      </c>
      <c r="AG198" s="330">
        <v>4.7371307527215887</v>
      </c>
      <c r="AH198" s="331">
        <v>4.8303202101521778</v>
      </c>
      <c r="AI198" s="330">
        <v>4.4420308041913916</v>
      </c>
      <c r="AJ198" s="331">
        <v>4.4886255329066858</v>
      </c>
      <c r="AK198" s="339">
        <v>4.4736254475808384</v>
      </c>
      <c r="AL198" s="340">
        <v>4.5953261398578826</v>
      </c>
      <c r="AM198" s="339">
        <v>4.3786249071838013</v>
      </c>
      <c r="AN198" s="331">
        <v>4.3488413467608025</v>
      </c>
      <c r="AO198" s="332">
        <v>4.1935255843764887</v>
      </c>
      <c r="AP198" s="333">
        <v>4.1158677031843309</v>
      </c>
      <c r="AQ198" s="332">
        <v>3.3392888912627594</v>
      </c>
      <c r="AR198" s="340">
        <v>4.7319269168919371</v>
      </c>
      <c r="AS198" s="339">
        <v>4.5537259032208652</v>
      </c>
      <c r="AT198" s="340">
        <v>4.7819272013114293</v>
      </c>
      <c r="AU198" s="339">
        <v>4.5702259970792971</v>
      </c>
      <c r="AV198" s="340">
        <v>4.557025921992552</v>
      </c>
      <c r="AW198" s="339">
        <v>4.2879243912468423</v>
      </c>
      <c r="AX198" s="340">
        <v>4.5536259026520263</v>
      </c>
      <c r="AY198" s="339">
        <v>4.498625589790584</v>
      </c>
      <c r="AZ198" s="340">
        <v>4.2085239395886882</v>
      </c>
      <c r="BA198" s="332">
        <v>3.8207677546541339</v>
      </c>
      <c r="BB198" s="333">
        <v>5.6068990220737494</v>
      </c>
      <c r="BC198" s="15"/>
      <c r="BD198" s="151"/>
      <c r="BE198" s="151"/>
      <c r="BF198" s="151"/>
      <c r="BG198" s="151"/>
      <c r="BH198" s="151"/>
      <c r="BI198" s="151"/>
      <c r="BJ198" s="266">
        <f t="shared" si="183"/>
        <v>4.2717661371851694</v>
      </c>
      <c r="BK198" s="266">
        <f t="shared" si="184"/>
        <v>4.1928375050150732</v>
      </c>
      <c r="BL198" s="266">
        <f t="shared" si="185"/>
        <v>4.433671305095352</v>
      </c>
      <c r="BM198" s="266">
        <f t="shared" si="186"/>
        <v>4.351751291341734</v>
      </c>
      <c r="BN198" s="266">
        <f t="shared" si="187"/>
        <v>4.3125065596593322</v>
      </c>
      <c r="BO198" s="266"/>
      <c r="BP198" s="266">
        <f t="shared" si="188"/>
        <v>4.5549438749941054</v>
      </c>
      <c r="BQ198" s="292">
        <f t="shared" si="189"/>
        <v>4.2717661371851694</v>
      </c>
      <c r="BR198" s="292">
        <f t="shared" si="190"/>
        <v>4.4916606046767074</v>
      </c>
      <c r="BS198" s="292">
        <f t="shared" si="191"/>
        <v>4.5397354340270084</v>
      </c>
      <c r="BT198" s="292">
        <f t="shared" si="192"/>
        <v>4.4192859853295205</v>
      </c>
      <c r="BU198" s="292">
        <f t="shared" si="193"/>
        <v>4.4850130275659721</v>
      </c>
      <c r="BV198" s="292">
        <f t="shared" si="194"/>
        <v>4.5339255329066859</v>
      </c>
      <c r="BW198" s="169"/>
      <c r="BX198" s="148">
        <v>102.12466368817205</v>
      </c>
      <c r="BY198" s="165">
        <v>99.206477440860212</v>
      </c>
      <c r="BZ198" s="165">
        <v>85.677544408602145</v>
      </c>
      <c r="CA198" s="165">
        <v>101.76967883978494</v>
      </c>
      <c r="CB198" s="165">
        <v>84.159217381720438</v>
      </c>
      <c r="CC198" s="165">
        <v>104.52872468817205</v>
      </c>
      <c r="CD198" s="165">
        <v>90.174134731182804</v>
      </c>
      <c r="CE198" s="165">
        <v>86.497677741935476</v>
      </c>
      <c r="CF198" s="165">
        <v>97.346262387096772</v>
      </c>
      <c r="CG198" s="200"/>
      <c r="CH198" s="295"/>
      <c r="CI198" s="295"/>
      <c r="CJ198" s="295"/>
      <c r="CK198" s="295"/>
      <c r="CL198" s="295"/>
      <c r="CM198" s="295"/>
      <c r="CN198" s="177"/>
      <c r="CO198" s="171">
        <f t="shared" si="196"/>
        <v>2034</v>
      </c>
      <c r="CP198" s="173">
        <f t="shared" si="195"/>
        <v>49218</v>
      </c>
      <c r="CQ198" s="272">
        <f t="shared" si="179"/>
        <v>4.569662546544496</v>
      </c>
      <c r="CR198" s="272">
        <f t="shared" si="180"/>
        <v>4.4192859853295205</v>
      </c>
      <c r="CS198" s="272">
        <f t="shared" si="199"/>
        <v>4.549874336997707</v>
      </c>
      <c r="CT198" s="272">
        <f t="shared" si="199"/>
        <v>4.4950333412468808</v>
      </c>
      <c r="CU198" s="272">
        <f t="shared" si="199"/>
        <v>4.549874336997707</v>
      </c>
      <c r="CV198" s="272">
        <f t="shared" si="181"/>
        <v>4.5118794620501568</v>
      </c>
      <c r="CW198" s="272">
        <f t="shared" si="182"/>
        <v>4.5263627690906851</v>
      </c>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39"/>
      <c r="EV198" s="139"/>
      <c r="EW198" s="139"/>
      <c r="EX198" s="139"/>
      <c r="EY198" s="139"/>
      <c r="EZ198" s="139"/>
      <c r="FA198" s="139"/>
      <c r="FB198" s="162"/>
      <c r="FC198" s="162"/>
      <c r="FD198" s="162"/>
      <c r="FE198" s="162"/>
      <c r="FF198" s="162"/>
      <c r="FG198" s="162"/>
      <c r="FH198" s="162"/>
      <c r="FI198" s="139"/>
      <c r="FJ198" s="139"/>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39"/>
      <c r="GH198" s="139"/>
      <c r="GI198" s="162"/>
      <c r="GJ198" s="162"/>
      <c r="GK198" s="162"/>
      <c r="GL198" s="162"/>
      <c r="GM198" s="162"/>
    </row>
    <row r="199" spans="1:195" s="138" customFormat="1" x14ac:dyDescent="0.2">
      <c r="A199" s="162"/>
      <c r="B199" s="193">
        <f t="shared" si="200"/>
        <v>49249</v>
      </c>
      <c r="C199" s="193">
        <f t="shared" si="197"/>
        <v>49278</v>
      </c>
      <c r="D199" s="191">
        <f t="shared" si="198"/>
        <v>49249</v>
      </c>
      <c r="E199" s="325">
        <v>114.924042</v>
      </c>
      <c r="F199" s="329">
        <v>93.741485600000004</v>
      </c>
      <c r="G199" s="327">
        <v>101.901741</v>
      </c>
      <c r="H199" s="328">
        <v>99.075454699999995</v>
      </c>
      <c r="I199" s="325">
        <v>98.884605399999998</v>
      </c>
      <c r="J199" s="329">
        <v>76.071235700000003</v>
      </c>
      <c r="K199" s="327">
        <v>108.649422</v>
      </c>
      <c r="L199" s="328">
        <v>103.593056</v>
      </c>
      <c r="M199" s="325">
        <v>105.299904</v>
      </c>
      <c r="N199" s="329">
        <v>101.645096</v>
      </c>
      <c r="O199" s="337">
        <f>G199+Sheet1!D193</f>
        <v>99.901741000000001</v>
      </c>
      <c r="P199" s="338">
        <f>H199+Sheet1!E193</f>
        <v>97.075454699999995</v>
      </c>
      <c r="Q199" s="325">
        <v>86.837265000000002</v>
      </c>
      <c r="R199" s="329">
        <v>83.822519999999997</v>
      </c>
      <c r="S199" s="4">
        <v>53.297289999999997</v>
      </c>
      <c r="T199" s="5">
        <v>48.698369999999997</v>
      </c>
      <c r="U199" s="2">
        <v>54.047289999999997</v>
      </c>
      <c r="V199" s="3">
        <v>51.448369999999997</v>
      </c>
      <c r="W199" s="4">
        <v>52.824379999999998</v>
      </c>
      <c r="X199" s="5">
        <v>43.241050000000001</v>
      </c>
      <c r="Y199" s="2">
        <v>53.797289999999997</v>
      </c>
      <c r="Z199" s="3">
        <v>53.198369999999997</v>
      </c>
      <c r="AA199" s="327">
        <v>89.289856</v>
      </c>
      <c r="AB199" s="328">
        <v>88.028369999999995</v>
      </c>
      <c r="AC199" s="2">
        <v>53.797289999999997</v>
      </c>
      <c r="AD199" s="73">
        <v>51.698369999999997</v>
      </c>
      <c r="AE199" s="337">
        <f>I199+Sheet1!B193</f>
        <v>102.62625539999999</v>
      </c>
      <c r="AF199" s="341">
        <f>J199+Sheet1!C193</f>
        <v>78.878185699999989</v>
      </c>
      <c r="AG199" s="330">
        <v>4.8458517863906092</v>
      </c>
      <c r="AH199" s="331">
        <v>5.2652043448282582</v>
      </c>
      <c r="AI199" s="330">
        <v>4.8613833626290406</v>
      </c>
      <c r="AJ199" s="331">
        <v>4.9079780913443347</v>
      </c>
      <c r="AK199" s="339">
        <v>4.892978158302328</v>
      </c>
      <c r="AL199" s="340">
        <v>5.0215775842491261</v>
      </c>
      <c r="AM199" s="339">
        <v>4.5829795421008734</v>
      </c>
      <c r="AN199" s="331">
        <v>4.7215991764831573</v>
      </c>
      <c r="AO199" s="332">
        <v>4.5973465665757063</v>
      </c>
      <c r="AP199" s="333">
        <v>5.047762277490218</v>
      </c>
      <c r="AQ199" s="332">
        <v>3.7120467209851142</v>
      </c>
      <c r="AR199" s="340">
        <v>5.1658769401132227</v>
      </c>
      <c r="AS199" s="339">
        <v>4.979477772177896</v>
      </c>
      <c r="AT199" s="340">
        <v>5.215876716919909</v>
      </c>
      <c r="AU199" s="339">
        <v>4.9994776829005705</v>
      </c>
      <c r="AV199" s="340">
        <v>4.9808777659284837</v>
      </c>
      <c r="AW199" s="339">
        <v>5.275676449980705</v>
      </c>
      <c r="AX199" s="340">
        <v>4.9792777730706694</v>
      </c>
      <c r="AY199" s="339">
        <v>4.9179780467056711</v>
      </c>
      <c r="AZ199" s="340">
        <v>4.6122794113095917</v>
      </c>
      <c r="BA199" s="332">
        <v>4.1624624318996259</v>
      </c>
      <c r="BB199" s="333">
        <v>5.9951884280345356</v>
      </c>
      <c r="BC199" s="15"/>
      <c r="BD199" s="151"/>
      <c r="BE199" s="151"/>
      <c r="BF199" s="151"/>
      <c r="BG199" s="151"/>
      <c r="BH199" s="151"/>
      <c r="BI199" s="151"/>
      <c r="BJ199" s="266">
        <f t="shared" si="183"/>
        <v>4.6821950244696682</v>
      </c>
      <c r="BK199" s="266">
        <f t="shared" si="184"/>
        <v>5.1399810910562227</v>
      </c>
      <c r="BL199" s="266">
        <f t="shared" si="185"/>
        <v>4.8596553766141648</v>
      </c>
      <c r="BM199" s="266">
        <f t="shared" si="186"/>
        <v>5.3347914563851466</v>
      </c>
      <c r="BN199" s="266">
        <f t="shared" si="187"/>
        <v>5.0041557371313008</v>
      </c>
      <c r="BO199" s="266"/>
      <c r="BP199" s="266">
        <f t="shared" si="188"/>
        <v>4.9801213650454574</v>
      </c>
      <c r="BQ199" s="292">
        <f t="shared" si="189"/>
        <v>4.6821950244696682</v>
      </c>
      <c r="BR199" s="292">
        <f t="shared" si="190"/>
        <v>4.8757087113632833</v>
      </c>
      <c r="BS199" s="292">
        <f t="shared" si="191"/>
        <v>4.9649130784774691</v>
      </c>
      <c r="BT199" s="292">
        <f t="shared" si="192"/>
        <v>4.6243995404003542</v>
      </c>
      <c r="BU199" s="292">
        <f t="shared" si="193"/>
        <v>4.9052175980028796</v>
      </c>
      <c r="BV199" s="292">
        <f t="shared" si="194"/>
        <v>4.9532780913443348</v>
      </c>
      <c r="BW199" s="169"/>
      <c r="BX199" s="148">
        <v>105.49325059306518</v>
      </c>
      <c r="BY199" s="165">
        <v>100.6434360037448</v>
      </c>
      <c r="BZ199" s="165">
        <v>88.727751483633853</v>
      </c>
      <c r="CA199" s="165">
        <v>103.67272873231623</v>
      </c>
      <c r="CB199" s="165">
        <v>85.495055367545064</v>
      </c>
      <c r="CC199" s="165">
        <v>106.39825211650485</v>
      </c>
      <c r="CD199" s="165">
        <v>92.053259042579739</v>
      </c>
      <c r="CE199" s="165">
        <v>88.728223536754513</v>
      </c>
      <c r="CF199" s="165">
        <v>98.643436003744796</v>
      </c>
      <c r="CG199" s="200"/>
      <c r="CH199" s="295"/>
      <c r="CI199" s="295"/>
      <c r="CJ199" s="295"/>
      <c r="CK199" s="295"/>
      <c r="CL199" s="295"/>
      <c r="CM199" s="295"/>
      <c r="CN199" s="177"/>
      <c r="CO199" s="171">
        <f t="shared" si="196"/>
        <v>2034</v>
      </c>
      <c r="CP199" s="173">
        <f t="shared" si="195"/>
        <v>49249</v>
      </c>
      <c r="CQ199" s="272">
        <f t="shared" si="179"/>
        <v>4.9991950247147807</v>
      </c>
      <c r="CR199" s="272">
        <f t="shared" si="180"/>
        <v>4.6243995404003542</v>
      </c>
      <c r="CS199" s="272">
        <f t="shared" si="199"/>
        <v>4.9750519814481677</v>
      </c>
      <c r="CT199" s="272">
        <f t="shared" si="199"/>
        <v>4.9152379116837892</v>
      </c>
      <c r="CU199" s="272">
        <f t="shared" si="199"/>
        <v>4.9750519814481677</v>
      </c>
      <c r="CV199" s="272">
        <f t="shared" si="181"/>
        <v>4.720711454893797</v>
      </c>
      <c r="CW199" s="272">
        <f t="shared" si="182"/>
        <v>4.9475686333309907</v>
      </c>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39"/>
      <c r="EV199" s="139"/>
      <c r="EW199" s="139"/>
      <c r="EX199" s="139"/>
      <c r="EY199" s="139"/>
      <c r="EZ199" s="139"/>
      <c r="FA199" s="139"/>
      <c r="FB199" s="162"/>
      <c r="FC199" s="162"/>
      <c r="FD199" s="162"/>
      <c r="FE199" s="162"/>
      <c r="FF199" s="162"/>
      <c r="FG199" s="162"/>
      <c r="FH199" s="162"/>
      <c r="FI199" s="139"/>
      <c r="FJ199" s="139"/>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39"/>
      <c r="GH199" s="139"/>
      <c r="GI199" s="162"/>
      <c r="GJ199" s="162"/>
      <c r="GK199" s="162"/>
      <c r="GL199" s="162"/>
      <c r="GM199" s="162"/>
    </row>
    <row r="200" spans="1:195" s="138" customFormat="1" x14ac:dyDescent="0.2">
      <c r="A200" s="162"/>
      <c r="B200" s="193">
        <f t="shared" si="200"/>
        <v>49279</v>
      </c>
      <c r="C200" s="193">
        <f t="shared" si="197"/>
        <v>49309</v>
      </c>
      <c r="D200" s="191">
        <f t="shared" si="198"/>
        <v>49279</v>
      </c>
      <c r="E200" s="325">
        <v>117.380951</v>
      </c>
      <c r="F200" s="329">
        <v>102.788788</v>
      </c>
      <c r="G200" s="327">
        <v>110.290688</v>
      </c>
      <c r="H200" s="328">
        <v>105.747246</v>
      </c>
      <c r="I200" s="325">
        <v>104.149765</v>
      </c>
      <c r="J200" s="329">
        <v>85.701034500000006</v>
      </c>
      <c r="K200" s="327">
        <v>107.1476</v>
      </c>
      <c r="L200" s="328">
        <v>104.82308999999999</v>
      </c>
      <c r="M200" s="325">
        <v>106.226753</v>
      </c>
      <c r="N200" s="329">
        <v>103.217331</v>
      </c>
      <c r="O200" s="337">
        <f>G200+Sheet1!D194</f>
        <v>108.290688</v>
      </c>
      <c r="P200" s="338">
        <f>H200+Sheet1!E194</f>
        <v>103.747246</v>
      </c>
      <c r="Q200" s="325">
        <v>96.353890000000007</v>
      </c>
      <c r="R200" s="329">
        <v>90.720709999999997</v>
      </c>
      <c r="S200" s="4">
        <v>55.793230000000001</v>
      </c>
      <c r="T200" s="5">
        <v>51.907899999999998</v>
      </c>
      <c r="U200" s="2">
        <v>57.293230000000001</v>
      </c>
      <c r="V200" s="3">
        <v>55.907899999999998</v>
      </c>
      <c r="W200" s="4">
        <v>64.778720000000007</v>
      </c>
      <c r="X200" s="5">
        <v>49.402320000000003</v>
      </c>
      <c r="Y200" s="2">
        <v>56.793230000000001</v>
      </c>
      <c r="Z200" s="3">
        <v>56.907899999999998</v>
      </c>
      <c r="AA200" s="327">
        <v>99.566140000000004</v>
      </c>
      <c r="AB200" s="328">
        <v>96.359399999999994</v>
      </c>
      <c r="AC200" s="2">
        <v>59.293230000000001</v>
      </c>
      <c r="AD200" s="73">
        <v>54.907899999999998</v>
      </c>
      <c r="AE200" s="337">
        <f>I200+Sheet1!B194</f>
        <v>105.667315</v>
      </c>
      <c r="AF200" s="341">
        <f>J200+Sheet1!C194</f>
        <v>87.225584499999997</v>
      </c>
      <c r="AG200" s="330">
        <v>5.1254201586823749</v>
      </c>
      <c r="AH200" s="331">
        <v>5.7466832082196326</v>
      </c>
      <c r="AI200" s="330">
        <v>5.3273306497819837</v>
      </c>
      <c r="AJ200" s="331">
        <v>5.2962674973051209</v>
      </c>
      <c r="AK200" s="339">
        <v>5.2812675893581433</v>
      </c>
      <c r="AL200" s="340">
        <v>5.4137667762231114</v>
      </c>
      <c r="AM200" s="339">
        <v>4.9312697372620029</v>
      </c>
      <c r="AN200" s="331">
        <v>5.1409517349208063</v>
      </c>
      <c r="AO200" s="332">
        <v>5.0788254299670808</v>
      </c>
      <c r="AP200" s="333">
        <v>5.5447727171200238</v>
      </c>
      <c r="AQ200" s="332">
        <v>3.743109873461977</v>
      </c>
      <c r="AR200" s="340">
        <v>5.5624658636708153</v>
      </c>
      <c r="AS200" s="339">
        <v>5.3714670358126355</v>
      </c>
      <c r="AT200" s="340">
        <v>5.6124655568274067</v>
      </c>
      <c r="AU200" s="339">
        <v>5.3934669008015357</v>
      </c>
      <c r="AV200" s="340">
        <v>5.3716670345852613</v>
      </c>
      <c r="AW200" s="339">
        <v>5.7998644067783118</v>
      </c>
      <c r="AX200" s="340">
        <v>5.3712670370400089</v>
      </c>
      <c r="AY200" s="339">
        <v>5.3062674359364408</v>
      </c>
      <c r="AZ200" s="340">
        <v>5.0937687400209253</v>
      </c>
      <c r="BA200" s="332">
        <v>4.5818149903372749</v>
      </c>
      <c r="BB200" s="333">
        <v>6.2436936478494376</v>
      </c>
      <c r="BC200" s="15"/>
      <c r="BD200" s="151"/>
      <c r="BE200" s="151"/>
      <c r="BF200" s="151"/>
      <c r="BG200" s="151"/>
      <c r="BH200" s="151"/>
      <c r="BI200" s="151"/>
      <c r="BJ200" s="266">
        <f t="shared" si="183"/>
        <v>5.1715525439242613</v>
      </c>
      <c r="BK200" s="266">
        <f t="shared" si="184"/>
        <v>5.6451243369448356</v>
      </c>
      <c r="BL200" s="266">
        <f t="shared" si="185"/>
        <v>5.3675594618865938</v>
      </c>
      <c r="BM200" s="266">
        <f t="shared" si="186"/>
        <v>5.8590795444082993</v>
      </c>
      <c r="BN200" s="266">
        <f t="shared" si="187"/>
        <v>5.5108289717909971</v>
      </c>
      <c r="BO200" s="266"/>
      <c r="BP200" s="266">
        <f t="shared" si="188"/>
        <v>5.3738042262041175</v>
      </c>
      <c r="BQ200" s="292">
        <f t="shared" si="189"/>
        <v>5.1715525439242613</v>
      </c>
      <c r="BR200" s="292">
        <f t="shared" si="190"/>
        <v>5.3077628313856797</v>
      </c>
      <c r="BS200" s="292">
        <f t="shared" si="191"/>
        <v>5.3585959650797363</v>
      </c>
      <c r="BT200" s="292">
        <f t="shared" si="192"/>
        <v>4.9739831950838127</v>
      </c>
      <c r="BU200" s="292">
        <f t="shared" si="193"/>
        <v>5.2942957878190002</v>
      </c>
      <c r="BV200" s="292">
        <f t="shared" si="194"/>
        <v>5.341567497305121</v>
      </c>
      <c r="BW200" s="169"/>
      <c r="BX200" s="148">
        <v>110.63403692473118</v>
      </c>
      <c r="BY200" s="165">
        <v>108.18995675268816</v>
      </c>
      <c r="BZ200" s="165">
        <v>95.619706811827953</v>
      </c>
      <c r="CA200" s="165">
        <v>104.8352998172043</v>
      </c>
      <c r="CB200" s="165">
        <v>93.749301397849479</v>
      </c>
      <c r="CC200" s="165">
        <v>106.07282655913978</v>
      </c>
      <c r="CD200" s="165">
        <v>97.140493370967732</v>
      </c>
      <c r="CE200" s="165">
        <v>98.083453763440843</v>
      </c>
      <c r="CF200" s="165">
        <v>106.18995675268816</v>
      </c>
      <c r="CG200" s="200"/>
      <c r="CH200" s="295"/>
      <c r="CI200" s="295"/>
      <c r="CJ200" s="295"/>
      <c r="CK200" s="295"/>
      <c r="CL200" s="295"/>
      <c r="CM200" s="295"/>
      <c r="CN200" s="177"/>
      <c r="CO200" s="171">
        <f t="shared" si="196"/>
        <v>2034</v>
      </c>
      <c r="CP200" s="173">
        <f t="shared" si="195"/>
        <v>49279</v>
      </c>
      <c r="CQ200" s="272">
        <f t="shared" si="179"/>
        <v>5.4764533337928745</v>
      </c>
      <c r="CR200" s="272">
        <f t="shared" si="180"/>
        <v>4.9739831950838127</v>
      </c>
      <c r="CS200" s="272">
        <f t="shared" si="199"/>
        <v>5.3687348680504341</v>
      </c>
      <c r="CT200" s="272">
        <f t="shared" si="199"/>
        <v>5.304316101499909</v>
      </c>
      <c r="CU200" s="272">
        <f t="shared" si="199"/>
        <v>5.3687348680504341</v>
      </c>
      <c r="CV200" s="272">
        <f t="shared" si="181"/>
        <v>5.0766325993929886</v>
      </c>
      <c r="CW200" s="272">
        <f t="shared" si="182"/>
        <v>5.3375740631831263</v>
      </c>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39"/>
      <c r="EV200" s="139"/>
      <c r="EW200" s="139"/>
      <c r="EX200" s="139"/>
      <c r="EY200" s="139"/>
      <c r="EZ200" s="139"/>
      <c r="FA200" s="139"/>
      <c r="FB200" s="162"/>
      <c r="FC200" s="162"/>
      <c r="FD200" s="162"/>
      <c r="FE200" s="162"/>
      <c r="FF200" s="162"/>
      <c r="FG200" s="162"/>
      <c r="FH200" s="162"/>
      <c r="FI200" s="139"/>
      <c r="FJ200" s="139"/>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39"/>
      <c r="GH200" s="139"/>
      <c r="GI200" s="162"/>
      <c r="GJ200" s="162"/>
      <c r="GK200" s="162"/>
      <c r="GL200" s="162"/>
      <c r="GM200" s="162"/>
    </row>
    <row r="201" spans="1:195" s="138" customFormat="1" x14ac:dyDescent="0.2">
      <c r="A201" s="162"/>
      <c r="B201" s="193">
        <f t="shared" si="200"/>
        <v>49310</v>
      </c>
      <c r="C201" s="193">
        <f t="shared" si="197"/>
        <v>49340</v>
      </c>
      <c r="D201" s="191">
        <f t="shared" si="198"/>
        <v>49310</v>
      </c>
      <c r="E201" s="325">
        <v>119.211868</v>
      </c>
      <c r="F201" s="329">
        <v>90.620729999999995</v>
      </c>
      <c r="G201" s="327">
        <v>110.170715</v>
      </c>
      <c r="H201" s="328">
        <v>101.587547</v>
      </c>
      <c r="I201" s="325">
        <v>104.4996</v>
      </c>
      <c r="J201" s="329">
        <v>72.699749999999995</v>
      </c>
      <c r="K201" s="327">
        <v>109.88030999999999</v>
      </c>
      <c r="L201" s="328">
        <v>102.19068900000001</v>
      </c>
      <c r="M201" s="325">
        <v>106.146072</v>
      </c>
      <c r="N201" s="329">
        <v>99.507050000000007</v>
      </c>
      <c r="O201" s="337">
        <f>G201+Sheet1!D195</f>
        <v>108.170715</v>
      </c>
      <c r="P201" s="338">
        <f>H201+Sheet1!E195</f>
        <v>99.587547000000001</v>
      </c>
      <c r="Q201" s="325">
        <v>95.974230000000006</v>
      </c>
      <c r="R201" s="329">
        <v>86.547709999999995</v>
      </c>
      <c r="S201" s="4">
        <v>58.853670000000001</v>
      </c>
      <c r="T201" s="5">
        <v>51.430860000000003</v>
      </c>
      <c r="U201" s="2">
        <v>60.353670000000001</v>
      </c>
      <c r="V201" s="3">
        <v>55.430860000000003</v>
      </c>
      <c r="W201" s="4">
        <v>61.335900000000002</v>
      </c>
      <c r="X201" s="5">
        <v>43.267249999999997</v>
      </c>
      <c r="Y201" s="2">
        <v>61.853670000000001</v>
      </c>
      <c r="Z201" s="3">
        <v>57.180860000000003</v>
      </c>
      <c r="AA201" s="327">
        <v>98.629490000000004</v>
      </c>
      <c r="AB201" s="328">
        <v>92.081603999999999</v>
      </c>
      <c r="AC201" s="2">
        <v>60.853670000000001</v>
      </c>
      <c r="AD201" s="73">
        <v>53.430860000000003</v>
      </c>
      <c r="AE201" s="337">
        <f>I201+Sheet1!B195</f>
        <v>106.40135000000001</v>
      </c>
      <c r="AF201" s="341">
        <f>J201+Sheet1!C195</f>
        <v>77.746549999999985</v>
      </c>
      <c r="AG201" s="330">
        <v>5.1689085721499826</v>
      </c>
      <c r="AH201" s="331">
        <v>5.9164122733532114</v>
      </c>
      <c r="AI201" s="330">
        <v>5.4869952535130588</v>
      </c>
      <c r="AJ201" s="331">
        <v>5.3756649150359825</v>
      </c>
      <c r="AK201" s="339">
        <v>5.3606650129347599</v>
      </c>
      <c r="AL201" s="340">
        <v>5.4946641383723449</v>
      </c>
      <c r="AM201" s="339">
        <v>5.0714669004231983</v>
      </c>
      <c r="AN201" s="331">
        <v>5.216621574354444</v>
      </c>
      <c r="AO201" s="332">
        <v>5.1370999040136756</v>
      </c>
      <c r="AP201" s="333">
        <v>5.5983255919901351</v>
      </c>
      <c r="AQ201" s="332">
        <v>3.6898055038116797</v>
      </c>
      <c r="AR201" s="340">
        <v>5.6451631561212734</v>
      </c>
      <c r="AS201" s="339">
        <v>5.4522644150995569</v>
      </c>
      <c r="AT201" s="340">
        <v>5.6951628297920127</v>
      </c>
      <c r="AU201" s="339">
        <v>5.4747642682513904</v>
      </c>
      <c r="AV201" s="340">
        <v>5.4520644164048742</v>
      </c>
      <c r="AW201" s="339">
        <v>5.8591617594320429</v>
      </c>
      <c r="AX201" s="340">
        <v>5.4520644164048742</v>
      </c>
      <c r="AY201" s="339">
        <v>5.3856648497701309</v>
      </c>
      <c r="AZ201" s="340">
        <v>5.1520663743804311</v>
      </c>
      <c r="BA201" s="332">
        <v>4.4055005368786011</v>
      </c>
      <c r="BB201" s="333">
        <v>6.3299249591252096</v>
      </c>
      <c r="BC201" s="15"/>
      <c r="BD201" s="151"/>
      <c r="BE201" s="151"/>
      <c r="BF201" s="151"/>
      <c r="BG201" s="151"/>
      <c r="BH201" s="151"/>
      <c r="BI201" s="151"/>
      <c r="BJ201" s="266">
        <f t="shared" si="183"/>
        <v>5.2307805895047013</v>
      </c>
      <c r="BK201" s="266">
        <f t="shared" si="184"/>
        <v>5.6995535216893334</v>
      </c>
      <c r="BL201" s="266">
        <f t="shared" si="185"/>
        <v>5.4290322402073086</v>
      </c>
      <c r="BM201" s="266">
        <f t="shared" si="186"/>
        <v>5.9155715858927937</v>
      </c>
      <c r="BN201" s="266">
        <f t="shared" si="187"/>
        <v>5.5687344843235351</v>
      </c>
      <c r="BO201" s="266"/>
      <c r="BP201" s="266">
        <f t="shared" si="188"/>
        <v>5.4543044976538404</v>
      </c>
      <c r="BQ201" s="292">
        <f t="shared" si="189"/>
        <v>5.2307805895047013</v>
      </c>
      <c r="BR201" s="292">
        <f t="shared" si="190"/>
        <v>5.3857245970430547</v>
      </c>
      <c r="BS201" s="292">
        <f t="shared" si="191"/>
        <v>5.4390962424564133</v>
      </c>
      <c r="BT201" s="292">
        <f t="shared" si="192"/>
        <v>5.1147010141756484</v>
      </c>
      <c r="BU201" s="292">
        <f t="shared" si="193"/>
        <v>5.3738544967883746</v>
      </c>
      <c r="BV201" s="292">
        <f t="shared" si="194"/>
        <v>5.4209649150359827</v>
      </c>
      <c r="BW201" s="169"/>
      <c r="BX201" s="148">
        <v>106.60717275268817</v>
      </c>
      <c r="BY201" s="165">
        <v>106.38673770967742</v>
      </c>
      <c r="BZ201" s="165">
        <v>90.480311290322575</v>
      </c>
      <c r="CA201" s="165">
        <v>103.21919133333334</v>
      </c>
      <c r="CB201" s="165">
        <v>91.818452365591398</v>
      </c>
      <c r="CC201" s="165">
        <v>106.49026203225807</v>
      </c>
      <c r="CD201" s="165">
        <v>93.768588709677417</v>
      </c>
      <c r="CE201" s="165">
        <v>95.742787569892485</v>
      </c>
      <c r="CF201" s="165">
        <v>104.38673770967742</v>
      </c>
      <c r="CG201" s="200"/>
      <c r="CH201" s="295"/>
      <c r="CI201" s="295"/>
      <c r="CJ201" s="295"/>
      <c r="CK201" s="295"/>
      <c r="CL201" s="295"/>
      <c r="CM201" s="295"/>
      <c r="CN201" s="177"/>
      <c r="CO201" s="171">
        <f t="shared" si="196"/>
        <v>2035</v>
      </c>
      <c r="CP201" s="173">
        <f t="shared" si="195"/>
        <v>49310</v>
      </c>
      <c r="CQ201" s="272">
        <f t="shared" si="179"/>
        <v>5.6399938477036349</v>
      </c>
      <c r="CR201" s="272">
        <f t="shared" si="180"/>
        <v>5.1147010141756484</v>
      </c>
      <c r="CS201" s="272">
        <f t="shared" si="199"/>
        <v>5.4492351454271111</v>
      </c>
      <c r="CT201" s="272">
        <f t="shared" si="199"/>
        <v>5.3838748104692842</v>
      </c>
      <c r="CU201" s="272">
        <f t="shared" si="199"/>
        <v>5.4492351454271111</v>
      </c>
      <c r="CV201" s="272">
        <f t="shared" si="181"/>
        <v>5.2199014466391418</v>
      </c>
      <c r="CW201" s="272">
        <f t="shared" si="182"/>
        <v>5.4173223734792915</v>
      </c>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39"/>
      <c r="EV201" s="139"/>
      <c r="EW201" s="139"/>
      <c r="EX201" s="139"/>
      <c r="EY201" s="139"/>
      <c r="EZ201" s="139"/>
      <c r="FA201" s="139"/>
      <c r="FB201" s="162"/>
      <c r="FC201" s="162"/>
      <c r="FD201" s="162"/>
      <c r="FE201" s="162"/>
      <c r="FF201" s="162"/>
      <c r="FG201" s="162"/>
      <c r="FH201" s="162"/>
      <c r="FI201" s="139"/>
      <c r="FJ201" s="139"/>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39"/>
      <c r="GH201" s="139"/>
      <c r="GI201" s="162"/>
      <c r="GJ201" s="162"/>
      <c r="GK201" s="162"/>
      <c r="GL201" s="162"/>
      <c r="GM201" s="162"/>
    </row>
    <row r="202" spans="1:195" s="138" customFormat="1" x14ac:dyDescent="0.2">
      <c r="A202" s="162"/>
      <c r="B202" s="193">
        <f t="shared" si="200"/>
        <v>49341</v>
      </c>
      <c r="C202" s="193">
        <f t="shared" si="197"/>
        <v>49368</v>
      </c>
      <c r="D202" s="191">
        <f t="shared" si="198"/>
        <v>49341</v>
      </c>
      <c r="E202" s="325">
        <v>112.39192199999999</v>
      </c>
      <c r="F202" s="329">
        <v>101.222656</v>
      </c>
      <c r="G202" s="327">
        <v>95.644649999999999</v>
      </c>
      <c r="H202" s="328">
        <v>97.214039999999997</v>
      </c>
      <c r="I202" s="325">
        <v>98.65025</v>
      </c>
      <c r="J202" s="329">
        <v>84.558174100000002</v>
      </c>
      <c r="K202" s="327">
        <v>103.096733</v>
      </c>
      <c r="L202" s="328">
        <v>101.058487</v>
      </c>
      <c r="M202" s="325">
        <v>97.78631</v>
      </c>
      <c r="N202" s="329">
        <v>98.218090000000004</v>
      </c>
      <c r="O202" s="337">
        <f>G202+Sheet1!D196</f>
        <v>94.144649999999999</v>
      </c>
      <c r="P202" s="338">
        <f>H202+Sheet1!E196</f>
        <v>94.714039999999997</v>
      </c>
      <c r="Q202" s="325">
        <v>80.878200000000007</v>
      </c>
      <c r="R202" s="329">
        <v>80.784689999999998</v>
      </c>
      <c r="S202" s="4">
        <v>49.510550000000002</v>
      </c>
      <c r="T202" s="5">
        <v>47.27</v>
      </c>
      <c r="U202" s="2">
        <v>50.010550000000002</v>
      </c>
      <c r="V202" s="3">
        <v>50.02</v>
      </c>
      <c r="W202" s="4">
        <v>57.737870000000001</v>
      </c>
      <c r="X202" s="5">
        <v>45.074809999999999</v>
      </c>
      <c r="Y202" s="2">
        <v>51.510550000000002</v>
      </c>
      <c r="Z202" s="3">
        <v>52.02</v>
      </c>
      <c r="AA202" s="327">
        <v>82.820670000000007</v>
      </c>
      <c r="AB202" s="328">
        <v>87.168090000000007</v>
      </c>
      <c r="AC202" s="2">
        <v>50.510550000000002</v>
      </c>
      <c r="AD202" s="73">
        <v>48.27</v>
      </c>
      <c r="AE202" s="337">
        <f>I202+Sheet1!B196</f>
        <v>101.96655</v>
      </c>
      <c r="AF202" s="341">
        <f>J202+Sheet1!C196</f>
        <v>90.274974100000009</v>
      </c>
      <c r="AG202" s="330">
        <v>5.0575782336729063</v>
      </c>
      <c r="AH202" s="331">
        <v>5.2325259084225983</v>
      </c>
      <c r="AI202" s="330">
        <v>4.8190132226505993</v>
      </c>
      <c r="AJ202" s="331">
        <v>4.8826305589232142</v>
      </c>
      <c r="AK202" s="339">
        <v>4.8676304650421169</v>
      </c>
      <c r="AL202" s="340">
        <v>5.0009312993321391</v>
      </c>
      <c r="AM202" s="339">
        <v>4.5793286606474162</v>
      </c>
      <c r="AN202" s="331">
        <v>4.6758742160372151</v>
      </c>
      <c r="AO202" s="332">
        <v>4.5963525456964467</v>
      </c>
      <c r="AP202" s="333">
        <v>5.0893869018092142</v>
      </c>
      <c r="AQ202" s="332">
        <v>3.6102838334709113</v>
      </c>
      <c r="AR202" s="340">
        <v>5.1504322350137475</v>
      </c>
      <c r="AS202" s="339">
        <v>4.9585310339615685</v>
      </c>
      <c r="AT202" s="340">
        <v>5.2004325479507401</v>
      </c>
      <c r="AU202" s="339">
        <v>4.9809311741573419</v>
      </c>
      <c r="AV202" s="340">
        <v>4.9585310339615685</v>
      </c>
      <c r="AW202" s="339">
        <v>5.3362333978876118</v>
      </c>
      <c r="AX202" s="340">
        <v>4.9583310327098209</v>
      </c>
      <c r="AY202" s="339">
        <v>4.8926306215106123</v>
      </c>
      <c r="AZ202" s="340">
        <v>4.6114288615529651</v>
      </c>
      <c r="BA202" s="332">
        <v>4.1828398599244476</v>
      </c>
      <c r="BB202" s="333">
        <v>5.900507939285057</v>
      </c>
      <c r="BC202" s="15"/>
      <c r="BD202" s="151"/>
      <c r="BE202" s="151"/>
      <c r="BF202" s="151"/>
      <c r="BG202" s="151"/>
      <c r="BH202" s="151"/>
      <c r="BI202" s="151"/>
      <c r="BJ202" s="266">
        <f t="shared" si="183"/>
        <v>4.6811847379778904</v>
      </c>
      <c r="BK202" s="266">
        <f t="shared" si="184"/>
        <v>5.1822868378993947</v>
      </c>
      <c r="BL202" s="266">
        <f t="shared" si="185"/>
        <v>4.8586068004381184</v>
      </c>
      <c r="BM202" s="266">
        <f t="shared" si="186"/>
        <v>5.3787005837570865</v>
      </c>
      <c r="BN202" s="266">
        <f t="shared" si="187"/>
        <v>5.0251947400181223</v>
      </c>
      <c r="BO202" s="266"/>
      <c r="BP202" s="266">
        <f t="shared" si="188"/>
        <v>4.95442174786902</v>
      </c>
      <c r="BQ202" s="292">
        <f t="shared" si="189"/>
        <v>4.6811847379778904</v>
      </c>
      <c r="BR202" s="292">
        <f t="shared" si="190"/>
        <v>4.8285988102763966</v>
      </c>
      <c r="BS202" s="292">
        <f t="shared" si="191"/>
        <v>4.9392132982278385</v>
      </c>
      <c r="BT202" s="292">
        <f t="shared" si="192"/>
        <v>4.6207351005193376</v>
      </c>
      <c r="BU202" s="292">
        <f t="shared" si="193"/>
        <v>4.8798184142474001</v>
      </c>
      <c r="BV202" s="292">
        <f t="shared" si="194"/>
        <v>4.9279305589232143</v>
      </c>
      <c r="BW202" s="169"/>
      <c r="BX202" s="148">
        <v>107.60509371428572</v>
      </c>
      <c r="BY202" s="165">
        <v>96.317245714285704</v>
      </c>
      <c r="BZ202" s="165">
        <v>92.610788900000003</v>
      </c>
      <c r="CA202" s="165">
        <v>97.971358571428567</v>
      </c>
      <c r="CB202" s="165">
        <v>80.838124285714301</v>
      </c>
      <c r="CC202" s="165">
        <v>102.22319899999999</v>
      </c>
      <c r="CD202" s="165">
        <v>96.955874614285719</v>
      </c>
      <c r="CE202" s="165">
        <v>84.683850000000007</v>
      </c>
      <c r="CF202" s="165">
        <v>94.388674285714274</v>
      </c>
      <c r="CG202" s="200"/>
      <c r="CH202" s="295"/>
      <c r="CI202" s="295"/>
      <c r="CJ202" s="295"/>
      <c r="CK202" s="295"/>
      <c r="CL202" s="295"/>
      <c r="CM202" s="295"/>
      <c r="CN202" s="177"/>
      <c r="CO202" s="171">
        <f t="shared" si="196"/>
        <v>2035</v>
      </c>
      <c r="CP202" s="173">
        <f t="shared" si="195"/>
        <v>49341</v>
      </c>
      <c r="CQ202" s="272">
        <f t="shared" si="179"/>
        <v>4.9557963358092794</v>
      </c>
      <c r="CR202" s="272">
        <f t="shared" si="180"/>
        <v>4.6207351005193376</v>
      </c>
      <c r="CS202" s="272">
        <f t="shared" si="199"/>
        <v>4.9493522011985371</v>
      </c>
      <c r="CT202" s="272">
        <f t="shared" si="199"/>
        <v>4.8898387279283098</v>
      </c>
      <c r="CU202" s="272">
        <f t="shared" si="199"/>
        <v>4.9493522011985371</v>
      </c>
      <c r="CV202" s="272">
        <f t="shared" si="181"/>
        <v>4.7169805835589198</v>
      </c>
      <c r="CW202" s="272">
        <f t="shared" si="182"/>
        <v>4.9221090788702435</v>
      </c>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39"/>
      <c r="EV202" s="139"/>
      <c r="EW202" s="139"/>
      <c r="EX202" s="139"/>
      <c r="EY202" s="139"/>
      <c r="EZ202" s="139"/>
      <c r="FA202" s="139"/>
      <c r="FB202" s="162"/>
      <c r="FC202" s="162"/>
      <c r="FD202" s="162"/>
      <c r="FE202" s="162"/>
      <c r="FF202" s="162"/>
      <c r="FG202" s="162"/>
      <c r="FH202" s="162"/>
      <c r="FI202" s="139"/>
      <c r="FJ202" s="139"/>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39"/>
      <c r="GH202" s="139"/>
      <c r="GI202" s="162"/>
      <c r="GJ202" s="162"/>
      <c r="GK202" s="162"/>
      <c r="GL202" s="162"/>
      <c r="GM202" s="162"/>
    </row>
    <row r="203" spans="1:195" s="138" customFormat="1" x14ac:dyDescent="0.2">
      <c r="A203" s="162"/>
      <c r="B203" s="193">
        <f t="shared" si="200"/>
        <v>49369</v>
      </c>
      <c r="C203" s="193">
        <f t="shared" si="197"/>
        <v>49399</v>
      </c>
      <c r="D203" s="191">
        <f t="shared" si="198"/>
        <v>49369</v>
      </c>
      <c r="E203" s="325">
        <v>74.984589999999997</v>
      </c>
      <c r="F203" s="329">
        <v>73.315479999999994</v>
      </c>
      <c r="G203" s="327">
        <v>58.193756100000002</v>
      </c>
      <c r="H203" s="328">
        <v>84.37303</v>
      </c>
      <c r="I203" s="325">
        <v>57.903419999999997</v>
      </c>
      <c r="J203" s="329">
        <v>56.076819999999998</v>
      </c>
      <c r="K203" s="327">
        <v>80.977905300000003</v>
      </c>
      <c r="L203" s="328">
        <v>86.873050000000006</v>
      </c>
      <c r="M203" s="325">
        <v>56.608264900000002</v>
      </c>
      <c r="N203" s="329">
        <v>77.477369999999993</v>
      </c>
      <c r="O203" s="337">
        <f>G203+Sheet1!D197</f>
        <v>56.693756100000002</v>
      </c>
      <c r="P203" s="338">
        <f>H203+Sheet1!E197</f>
        <v>82.87303</v>
      </c>
      <c r="Q203" s="325">
        <v>43.991436</v>
      </c>
      <c r="R203" s="329">
        <v>71.499916099999993</v>
      </c>
      <c r="S203" s="4">
        <v>34.157960000000003</v>
      </c>
      <c r="T203" s="5">
        <v>43.375959999999999</v>
      </c>
      <c r="U203" s="2">
        <v>35.407960000000003</v>
      </c>
      <c r="V203" s="3">
        <v>45.875959999999999</v>
      </c>
      <c r="W203" s="4">
        <v>30.416540000000001</v>
      </c>
      <c r="X203" s="5">
        <v>30.73658</v>
      </c>
      <c r="Y203" s="2">
        <v>35.657960000000003</v>
      </c>
      <c r="Z203" s="3">
        <v>48.125959999999999</v>
      </c>
      <c r="AA203" s="327">
        <v>49.113379999999999</v>
      </c>
      <c r="AB203" s="328">
        <v>78.081029999999998</v>
      </c>
      <c r="AC203" s="2">
        <v>35.907960000000003</v>
      </c>
      <c r="AD203" s="73">
        <v>45.375959999999999</v>
      </c>
      <c r="AE203" s="337">
        <f>I203+Sheet1!B197</f>
        <v>62.027769999999997</v>
      </c>
      <c r="AF203" s="341">
        <f>J203+Sheet1!C197</f>
        <v>62.575969999999998</v>
      </c>
      <c r="AG203" s="330">
        <v>4.8508218907869072</v>
      </c>
      <c r="AH203" s="331">
        <v>4.8349175567187537</v>
      </c>
      <c r="AI203" s="330">
        <v>4.4532135390830616</v>
      </c>
      <c r="AJ203" s="331">
        <v>4.5486395434919844</v>
      </c>
      <c r="AK203" s="339">
        <v>4.5336394130886992</v>
      </c>
      <c r="AL203" s="340">
        <v>4.660740518039197</v>
      </c>
      <c r="AM203" s="339">
        <v>4.3088374587781431</v>
      </c>
      <c r="AN203" s="331">
        <v>4.3736918687422932</v>
      </c>
      <c r="AO203" s="332">
        <v>4.2464571961970625</v>
      </c>
      <c r="AP203" s="333">
        <v>4.469117873151216</v>
      </c>
      <c r="AQ203" s="332">
        <v>3.2762928180396815</v>
      </c>
      <c r="AR203" s="340">
        <v>4.8033417577397541</v>
      </c>
      <c r="AS203" s="339">
        <v>4.618840153779356</v>
      </c>
      <c r="AT203" s="340">
        <v>4.8533421924173688</v>
      </c>
      <c r="AU203" s="339">
        <v>4.6377403180874941</v>
      </c>
      <c r="AV203" s="340">
        <v>4.620540168558394</v>
      </c>
      <c r="AW203" s="339">
        <v>4.6843407232070309</v>
      </c>
      <c r="AX203" s="340">
        <v>4.618640152040645</v>
      </c>
      <c r="AY203" s="339">
        <v>4.558639630427507</v>
      </c>
      <c r="AZ203" s="340">
        <v>4.2615370475731185</v>
      </c>
      <c r="BA203" s="332">
        <v>3.8488488444932178</v>
      </c>
      <c r="BB203" s="333">
        <v>5.6460385941945965</v>
      </c>
      <c r="BC203" s="15"/>
      <c r="BD203" s="151"/>
      <c r="BE203" s="151"/>
      <c r="BF203" s="151"/>
      <c r="BG203" s="151"/>
      <c r="BH203" s="151"/>
      <c r="BI203" s="151"/>
      <c r="BJ203" s="266">
        <f t="shared" si="183"/>
        <v>4.3255638928723066</v>
      </c>
      <c r="BK203" s="266">
        <f t="shared" si="184"/>
        <v>4.551868067030405</v>
      </c>
      <c r="BL203" s="266">
        <f t="shared" si="185"/>
        <v>4.4895079864698175</v>
      </c>
      <c r="BM203" s="266">
        <f t="shared" si="186"/>
        <v>4.7243890499041905</v>
      </c>
      <c r="BN203" s="266">
        <f t="shared" si="187"/>
        <v>4.5228322490691797</v>
      </c>
      <c r="BO203" s="266"/>
      <c r="BP203" s="266">
        <f t="shared" si="188"/>
        <v>4.6157914980147874</v>
      </c>
      <c r="BQ203" s="292">
        <f t="shared" si="189"/>
        <v>4.3255638928723066</v>
      </c>
      <c r="BR203" s="292">
        <f t="shared" si="190"/>
        <v>4.5172638117891468</v>
      </c>
      <c r="BS203" s="292">
        <f t="shared" si="191"/>
        <v>4.6005830113441135</v>
      </c>
      <c r="BT203" s="292">
        <f t="shared" si="192"/>
        <v>4.3492393644265208</v>
      </c>
      <c r="BU203" s="292">
        <f t="shared" si="193"/>
        <v>4.5451489035283776</v>
      </c>
      <c r="BV203" s="292">
        <f t="shared" si="194"/>
        <v>4.5939395434919845</v>
      </c>
      <c r="BW203" s="169"/>
      <c r="BX203" s="148">
        <v>74.28594503364738</v>
      </c>
      <c r="BY203" s="165">
        <v>69.151702510363393</v>
      </c>
      <c r="BZ203" s="165">
        <v>57.138853916554503</v>
      </c>
      <c r="CA203" s="165">
        <v>65.343516159892332</v>
      </c>
      <c r="CB203" s="165">
        <v>55.505752704037683</v>
      </c>
      <c r="CC203" s="165">
        <v>83.445455773351284</v>
      </c>
      <c r="CD203" s="165">
        <v>62.257231911170926</v>
      </c>
      <c r="CE203" s="165">
        <v>61.238466339165541</v>
      </c>
      <c r="CF203" s="165">
        <v>67.651702510363393</v>
      </c>
      <c r="CG203" s="200"/>
      <c r="CH203" s="295"/>
      <c r="CI203" s="295"/>
      <c r="CJ203" s="295"/>
      <c r="CK203" s="295"/>
      <c r="CL203" s="295"/>
      <c r="CM203" s="295"/>
      <c r="CN203" s="177"/>
      <c r="CO203" s="171">
        <f t="shared" si="196"/>
        <v>2035</v>
      </c>
      <c r="CP203" s="173">
        <f t="shared" si="195"/>
        <v>49369</v>
      </c>
      <c r="CQ203" s="272">
        <f t="shared" si="179"/>
        <v>4.5811167459623698</v>
      </c>
      <c r="CR203" s="272">
        <f t="shared" si="180"/>
        <v>4.3492393644265208</v>
      </c>
      <c r="CS203" s="272">
        <f t="shared" si="199"/>
        <v>4.6107219143148122</v>
      </c>
      <c r="CT203" s="272">
        <f t="shared" si="199"/>
        <v>4.5551692172092872</v>
      </c>
      <c r="CU203" s="272">
        <f t="shared" si="199"/>
        <v>4.6107219143148122</v>
      </c>
      <c r="CV203" s="272">
        <f t="shared" si="181"/>
        <v>4.4405629884505222</v>
      </c>
      <c r="CW203" s="272">
        <f t="shared" si="182"/>
        <v>4.5866420083286306</v>
      </c>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39"/>
      <c r="EV203" s="139"/>
      <c r="EW203" s="139"/>
      <c r="EX203" s="139"/>
      <c r="EY203" s="139"/>
      <c r="EZ203" s="139"/>
      <c r="FA203" s="139"/>
      <c r="FB203" s="162"/>
      <c r="FC203" s="162"/>
      <c r="FD203" s="162"/>
      <c r="FE203" s="162"/>
      <c r="FF203" s="162"/>
      <c r="FG203" s="162"/>
      <c r="FH203" s="162"/>
      <c r="FI203" s="139"/>
      <c r="FJ203" s="139"/>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39"/>
      <c r="GH203" s="139"/>
      <c r="GI203" s="162"/>
      <c r="GJ203" s="162"/>
      <c r="GK203" s="162"/>
      <c r="GL203" s="162"/>
      <c r="GM203" s="162"/>
    </row>
    <row r="204" spans="1:195" s="138" customFormat="1" x14ac:dyDescent="0.2">
      <c r="A204" s="162"/>
      <c r="B204" s="193">
        <f t="shared" si="200"/>
        <v>49400</v>
      </c>
      <c r="C204" s="193">
        <f t="shared" si="197"/>
        <v>49429</v>
      </c>
      <c r="D204" s="191">
        <f t="shared" si="198"/>
        <v>49400</v>
      </c>
      <c r="E204" s="325">
        <v>44.675117499999999</v>
      </c>
      <c r="F204" s="329">
        <v>54.258667000000003</v>
      </c>
      <c r="G204" s="327">
        <v>43.500720000000001</v>
      </c>
      <c r="H204" s="328">
        <v>60.4672737</v>
      </c>
      <c r="I204" s="325">
        <v>35.261740000000003</v>
      </c>
      <c r="J204" s="329">
        <v>40.286037399999998</v>
      </c>
      <c r="K204" s="327">
        <v>35.619079999999997</v>
      </c>
      <c r="L204" s="328">
        <v>50.174537700000002</v>
      </c>
      <c r="M204" s="325">
        <v>36.172645600000003</v>
      </c>
      <c r="N204" s="329">
        <v>52.248559999999998</v>
      </c>
      <c r="O204" s="337">
        <f>G204+Sheet1!D198</f>
        <v>41.500720000000001</v>
      </c>
      <c r="P204" s="338">
        <f>H204+Sheet1!E198</f>
        <v>59.4672737</v>
      </c>
      <c r="Q204" s="325">
        <v>39.335590000000003</v>
      </c>
      <c r="R204" s="329">
        <v>61.234367399999996</v>
      </c>
      <c r="S204" s="4">
        <v>23.310590000000001</v>
      </c>
      <c r="T204" s="5">
        <v>34.59892</v>
      </c>
      <c r="U204" s="2">
        <v>25.060590000000001</v>
      </c>
      <c r="V204" s="3">
        <v>36.34892</v>
      </c>
      <c r="W204" s="4">
        <v>17.477589999999999</v>
      </c>
      <c r="X204" s="5">
        <v>21.90427</v>
      </c>
      <c r="Y204" s="2">
        <v>26.310590000000001</v>
      </c>
      <c r="Z204" s="3">
        <v>36.59892</v>
      </c>
      <c r="AA204" s="327">
        <v>41.922546400000002</v>
      </c>
      <c r="AB204" s="328">
        <v>64.429460000000006</v>
      </c>
      <c r="AC204" s="2">
        <v>25.810590000000001</v>
      </c>
      <c r="AD204" s="73">
        <v>37.09892</v>
      </c>
      <c r="AE204" s="337">
        <f>I204+Sheet1!B198</f>
        <v>36.498340000000006</v>
      </c>
      <c r="AF204" s="341">
        <f>J204+Sheet1!C198</f>
        <v>43.996037399999999</v>
      </c>
      <c r="AG204" s="330">
        <v>4.7553958863779844</v>
      </c>
      <c r="AH204" s="331">
        <v>4.6440655479009081</v>
      </c>
      <c r="AI204" s="330">
        <v>4.2782658643333704</v>
      </c>
      <c r="AJ204" s="331">
        <v>4.3736918687422932</v>
      </c>
      <c r="AK204" s="339">
        <v>4.3586918966291766</v>
      </c>
      <c r="AL204" s="340">
        <v>4.4783916740918412</v>
      </c>
      <c r="AM204" s="339">
        <v>4.315391977129317</v>
      </c>
      <c r="AN204" s="331">
        <v>4.4055005368786011</v>
      </c>
      <c r="AO204" s="332">
        <v>4.1033181895836792</v>
      </c>
      <c r="AP204" s="333">
        <v>3.8170401763569104</v>
      </c>
      <c r="AQ204" s="332">
        <v>3.2762928180396815</v>
      </c>
      <c r="AR204" s="340">
        <v>4.6127914242253585</v>
      </c>
      <c r="AS204" s="339">
        <v>4.4369917510596419</v>
      </c>
      <c r="AT204" s="340">
        <v>4.6627913312690774</v>
      </c>
      <c r="AU204" s="339">
        <v>4.4517917235445825</v>
      </c>
      <c r="AV204" s="340">
        <v>4.4407917439949642</v>
      </c>
      <c r="AW204" s="339">
        <v>3.9729926136939273</v>
      </c>
      <c r="AX204" s="340">
        <v>4.4367917514314668</v>
      </c>
      <c r="AY204" s="339">
        <v>4.3836918501510365</v>
      </c>
      <c r="AZ204" s="340">
        <v>4.1182923435629748</v>
      </c>
      <c r="BA204" s="332">
        <v>3.7693271741524494</v>
      </c>
      <c r="BB204" s="333">
        <v>5.7573689326716737</v>
      </c>
      <c r="BC204" s="15"/>
      <c r="BD204" s="151"/>
      <c r="BE204" s="151"/>
      <c r="BF204" s="151"/>
      <c r="BG204" s="151"/>
      <c r="BH204" s="151"/>
      <c r="BI204" s="151"/>
      <c r="BJ204" s="266">
        <f t="shared" si="183"/>
        <v>4.1800826380563869</v>
      </c>
      <c r="BK204" s="266">
        <f t="shared" si="184"/>
        <v>3.8891201284245454</v>
      </c>
      <c r="BL204" s="266">
        <f t="shared" si="185"/>
        <v>4.3385130171191504</v>
      </c>
      <c r="BM204" s="266">
        <f t="shared" si="186"/>
        <v>4.0365230784178143</v>
      </c>
      <c r="BN204" s="266">
        <f t="shared" si="187"/>
        <v>4.1110597155044744</v>
      </c>
      <c r="BO204" s="266"/>
      <c r="BP204" s="266">
        <f t="shared" si="188"/>
        <v>4.4384137480911416</v>
      </c>
      <c r="BQ204" s="292">
        <f t="shared" si="189"/>
        <v>4.1800826380563869</v>
      </c>
      <c r="BR204" s="292">
        <f t="shared" si="190"/>
        <v>4.5500359168930675</v>
      </c>
      <c r="BS204" s="292">
        <f t="shared" si="191"/>
        <v>4.4232054219093344</v>
      </c>
      <c r="BT204" s="292">
        <f t="shared" si="192"/>
        <v>4.3558182245601893</v>
      </c>
      <c r="BU204" s="292">
        <f t="shared" si="193"/>
        <v>4.3698460042663259</v>
      </c>
      <c r="BV204" s="292">
        <f t="shared" si="194"/>
        <v>4.4189918687422933</v>
      </c>
      <c r="BW204" s="169"/>
      <c r="BX204" s="148">
        <v>48.934472833333338</v>
      </c>
      <c r="BY204" s="165">
        <v>51.041410533333334</v>
      </c>
      <c r="BZ204" s="165">
        <v>37.494761066666669</v>
      </c>
      <c r="CA204" s="165">
        <v>43.317496444444444</v>
      </c>
      <c r="CB204" s="165">
        <v>49.068379955555557</v>
      </c>
      <c r="CC204" s="165">
        <v>42.088172311111116</v>
      </c>
      <c r="CD204" s="165">
        <v>39.830649955555558</v>
      </c>
      <c r="CE204" s="165">
        <v>51.925619111111118</v>
      </c>
      <c r="CF204" s="165">
        <v>49.485854977777777</v>
      </c>
      <c r="CG204" s="200"/>
      <c r="CH204" s="295"/>
      <c r="CI204" s="295"/>
      <c r="CJ204" s="295"/>
      <c r="CK204" s="295"/>
      <c r="CL204" s="295"/>
      <c r="CM204" s="295"/>
      <c r="CN204" s="177"/>
      <c r="CO204" s="171">
        <f t="shared" si="196"/>
        <v>2035</v>
      </c>
      <c r="CP204" s="173">
        <f t="shared" si="195"/>
        <v>49400</v>
      </c>
      <c r="CQ204" s="272">
        <f t="shared" si="179"/>
        <v>4.4019221595138482</v>
      </c>
      <c r="CR204" s="272">
        <f t="shared" si="180"/>
        <v>4.3558182245601893</v>
      </c>
      <c r="CS204" s="272">
        <f t="shared" si="199"/>
        <v>4.433344324880033</v>
      </c>
      <c r="CT204" s="272">
        <f t="shared" si="199"/>
        <v>4.3798663179472355</v>
      </c>
      <c r="CU204" s="272">
        <f t="shared" si="199"/>
        <v>4.433344324880033</v>
      </c>
      <c r="CV204" s="272">
        <f t="shared" si="181"/>
        <v>4.4472611146269188</v>
      </c>
      <c r="CW204" s="272">
        <f t="shared" si="182"/>
        <v>4.4109211618544526</v>
      </c>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39"/>
      <c r="EV204" s="139"/>
      <c r="EW204" s="139"/>
      <c r="EX204" s="139"/>
      <c r="EY204" s="139"/>
      <c r="EZ204" s="139"/>
      <c r="FA204" s="139"/>
      <c r="FB204" s="162"/>
      <c r="FC204" s="162"/>
      <c r="FD204" s="162"/>
      <c r="FE204" s="162"/>
      <c r="FF204" s="162"/>
      <c r="FG204" s="162"/>
      <c r="FH204" s="162"/>
      <c r="FI204" s="139"/>
      <c r="FJ204" s="139"/>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39"/>
      <c r="GH204" s="139"/>
      <c r="GI204" s="162"/>
      <c r="GJ204" s="162"/>
      <c r="GK204" s="162"/>
      <c r="GL204" s="162"/>
      <c r="GM204" s="162"/>
    </row>
    <row r="205" spans="1:195" s="138" customFormat="1" x14ac:dyDescent="0.2">
      <c r="A205" s="162"/>
      <c r="B205" s="193">
        <f t="shared" si="200"/>
        <v>49430</v>
      </c>
      <c r="C205" s="193">
        <f t="shared" si="197"/>
        <v>49460</v>
      </c>
      <c r="D205" s="191">
        <f t="shared" si="198"/>
        <v>49430</v>
      </c>
      <c r="E205" s="325">
        <v>27.993501699999999</v>
      </c>
      <c r="F205" s="329">
        <v>32.52393</v>
      </c>
      <c r="G205" s="327">
        <v>34.139324199999997</v>
      </c>
      <c r="H205" s="328">
        <v>53.278305099999997</v>
      </c>
      <c r="I205" s="325">
        <v>16.720981600000002</v>
      </c>
      <c r="J205" s="329">
        <v>16.995664600000001</v>
      </c>
      <c r="K205" s="327">
        <v>25.2050819</v>
      </c>
      <c r="L205" s="328">
        <v>43.198646500000002</v>
      </c>
      <c r="M205" s="325">
        <v>26.0979156</v>
      </c>
      <c r="N205" s="329">
        <v>45.139119999999998</v>
      </c>
      <c r="O205" s="337">
        <f>G205+Sheet1!D199</f>
        <v>32.139324199999997</v>
      </c>
      <c r="P205" s="338">
        <f>H205+Sheet1!E199</f>
        <v>51.778305099999997</v>
      </c>
      <c r="Q205" s="325">
        <v>36.935245500000001</v>
      </c>
      <c r="R205" s="329">
        <v>64.222625699999995</v>
      </c>
      <c r="S205" s="4">
        <v>20.144069999999999</v>
      </c>
      <c r="T205" s="5">
        <v>32.979370000000003</v>
      </c>
      <c r="U205" s="2">
        <v>20.894069999999999</v>
      </c>
      <c r="V205" s="3">
        <v>35.979370000000003</v>
      </c>
      <c r="W205" s="4">
        <v>9.0049340000000004</v>
      </c>
      <c r="X205" s="5">
        <v>9.6373169999999995</v>
      </c>
      <c r="Y205" s="2">
        <v>21.644069999999999</v>
      </c>
      <c r="Z205" s="3">
        <v>37.229370000000003</v>
      </c>
      <c r="AA205" s="327">
        <v>37.2188339</v>
      </c>
      <c r="AB205" s="328">
        <v>62.665645599999998</v>
      </c>
      <c r="AC205" s="2">
        <v>21.644069999999999</v>
      </c>
      <c r="AD205" s="73">
        <v>35.979370000000003</v>
      </c>
      <c r="AE205" s="337">
        <f>I205+Sheet1!B199</f>
        <v>20.917831600000003</v>
      </c>
      <c r="AF205" s="341">
        <f>J205+Sheet1!C199</f>
        <v>23.575764599999999</v>
      </c>
      <c r="AG205" s="330">
        <v>4.8031088885824458</v>
      </c>
      <c r="AH205" s="331">
        <v>4.6440655479009081</v>
      </c>
      <c r="AI205" s="330">
        <v>4.2782658643333704</v>
      </c>
      <c r="AJ205" s="331">
        <v>4.3577875346741397</v>
      </c>
      <c r="AK205" s="339">
        <v>4.3427875775810856</v>
      </c>
      <c r="AL205" s="340">
        <v>4.46198723661389</v>
      </c>
      <c r="AM205" s="339">
        <v>4.1702880710109609</v>
      </c>
      <c r="AN205" s="331">
        <v>4.4214048709467546</v>
      </c>
      <c r="AO205" s="332">
        <v>4.0715095214473713</v>
      </c>
      <c r="AP205" s="333">
        <v>3.7693271741524494</v>
      </c>
      <c r="AQ205" s="332">
        <v>3.4671448268575271</v>
      </c>
      <c r="AR205" s="340">
        <v>4.5958868535978885</v>
      </c>
      <c r="AS205" s="339">
        <v>4.4205873550370605</v>
      </c>
      <c r="AT205" s="340">
        <v>4.6458867105747359</v>
      </c>
      <c r="AU205" s="339">
        <v>4.4358873112719754</v>
      </c>
      <c r="AV205" s="340">
        <v>4.4245873435952081</v>
      </c>
      <c r="AW205" s="339">
        <v>3.921388782980213</v>
      </c>
      <c r="AX205" s="340">
        <v>4.4204873553231065</v>
      </c>
      <c r="AY205" s="339">
        <v>4.3677875060695088</v>
      </c>
      <c r="AZ205" s="340">
        <v>4.0864883107177636</v>
      </c>
      <c r="BA205" s="332">
        <v>3.7375185060161416</v>
      </c>
      <c r="BB205" s="333">
        <v>5.7732732667398272</v>
      </c>
      <c r="BC205" s="15"/>
      <c r="BD205" s="151"/>
      <c r="BE205" s="151"/>
      <c r="BF205" s="151"/>
      <c r="BG205" s="151"/>
      <c r="BH205" s="151"/>
      <c r="BI205" s="151"/>
      <c r="BJ205" s="266">
        <f t="shared" si="183"/>
        <v>4.1477534703195156</v>
      </c>
      <c r="BK205" s="266">
        <f t="shared" si="184"/>
        <v>3.8406263768192392</v>
      </c>
      <c r="BL205" s="266">
        <f t="shared" si="185"/>
        <v>4.3049585794856684</v>
      </c>
      <c r="BM205" s="266">
        <f t="shared" si="186"/>
        <v>3.9861914219675918</v>
      </c>
      <c r="BN205" s="266">
        <f t="shared" si="187"/>
        <v>4.0698824621480041</v>
      </c>
      <c r="BO205" s="266"/>
      <c r="BP205" s="266">
        <f t="shared" si="188"/>
        <v>4.4222884980980837</v>
      </c>
      <c r="BQ205" s="292">
        <f t="shared" si="189"/>
        <v>4.1477534703195156</v>
      </c>
      <c r="BR205" s="292">
        <f t="shared" si="190"/>
        <v>4.5664219694450283</v>
      </c>
      <c r="BS205" s="292">
        <f t="shared" si="191"/>
        <v>4.4070801871449721</v>
      </c>
      <c r="BT205" s="292">
        <f t="shared" si="192"/>
        <v>4.2101754401394764</v>
      </c>
      <c r="BU205" s="292">
        <f t="shared" si="193"/>
        <v>4.3539093776920117</v>
      </c>
      <c r="BV205" s="292">
        <f t="shared" si="194"/>
        <v>4.4030875346741398</v>
      </c>
      <c r="BW205" s="169"/>
      <c r="BX205" s="148">
        <v>29.990787294623658</v>
      </c>
      <c r="BY205" s="165">
        <v>42.576939435483865</v>
      </c>
      <c r="BZ205" s="165">
        <v>16.842078406451616</v>
      </c>
      <c r="CA205" s="165">
        <v>34.492425066666662</v>
      </c>
      <c r="CB205" s="165">
        <v>48.965165803225801</v>
      </c>
      <c r="CC205" s="165">
        <v>33.137728659139789</v>
      </c>
      <c r="CD205" s="165">
        <v>22.089608513978497</v>
      </c>
      <c r="CE205" s="165">
        <v>48.437320778494623</v>
      </c>
      <c r="CF205" s="165">
        <v>40.797369543010753</v>
      </c>
      <c r="CG205" s="200"/>
      <c r="CH205" s="295"/>
      <c r="CI205" s="295"/>
      <c r="CJ205" s="295"/>
      <c r="CK205" s="295"/>
      <c r="CL205" s="295"/>
      <c r="CM205" s="295"/>
      <c r="CN205" s="177"/>
      <c r="CO205" s="171">
        <f t="shared" si="196"/>
        <v>2035</v>
      </c>
      <c r="CP205" s="173">
        <f t="shared" si="195"/>
        <v>49430</v>
      </c>
      <c r="CQ205" s="272">
        <f t="shared" si="179"/>
        <v>4.4019221595138482</v>
      </c>
      <c r="CR205" s="272">
        <f t="shared" si="180"/>
        <v>4.2101754401394764</v>
      </c>
      <c r="CS205" s="272">
        <f t="shared" si="199"/>
        <v>4.4172190901156698</v>
      </c>
      <c r="CT205" s="272">
        <f t="shared" si="199"/>
        <v>4.3639296913729213</v>
      </c>
      <c r="CU205" s="272">
        <f t="shared" si="199"/>
        <v>4.4172190901156698</v>
      </c>
      <c r="CV205" s="272">
        <f t="shared" si="181"/>
        <v>4.2989780189369702</v>
      </c>
      <c r="CW205" s="272">
        <f t="shared" si="182"/>
        <v>4.3949465394477096</v>
      </c>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39"/>
      <c r="EV205" s="139"/>
      <c r="EW205" s="139"/>
      <c r="EX205" s="139"/>
      <c r="EY205" s="139"/>
      <c r="EZ205" s="139"/>
      <c r="FA205" s="139"/>
      <c r="FB205" s="162"/>
      <c r="FC205" s="162"/>
      <c r="FD205" s="162"/>
      <c r="FE205" s="162"/>
      <c r="FF205" s="162"/>
      <c r="FG205" s="162"/>
      <c r="FH205" s="162"/>
      <c r="FI205" s="139"/>
      <c r="FJ205" s="139"/>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39"/>
      <c r="GH205" s="139"/>
      <c r="GI205" s="162"/>
      <c r="GJ205" s="162"/>
      <c r="GK205" s="162"/>
      <c r="GL205" s="162"/>
      <c r="GM205" s="162"/>
    </row>
    <row r="206" spans="1:195" s="138" customFormat="1" x14ac:dyDescent="0.2">
      <c r="A206" s="162"/>
      <c r="B206" s="193">
        <f t="shared" si="200"/>
        <v>49461</v>
      </c>
      <c r="C206" s="193">
        <f t="shared" si="197"/>
        <v>49490</v>
      </c>
      <c r="D206" s="191">
        <f t="shared" si="198"/>
        <v>49461</v>
      </c>
      <c r="E206" s="325">
        <v>58.336620000000003</v>
      </c>
      <c r="F206" s="329">
        <v>50.508586899999997</v>
      </c>
      <c r="G206" s="327">
        <v>66.786649999999995</v>
      </c>
      <c r="H206" s="328">
        <v>76.868359999999996</v>
      </c>
      <c r="I206" s="325">
        <v>44.801856999999998</v>
      </c>
      <c r="J206" s="329">
        <v>34.355663300000003</v>
      </c>
      <c r="K206" s="327">
        <v>56.795024900000001</v>
      </c>
      <c r="L206" s="328">
        <v>66.426429999999996</v>
      </c>
      <c r="M206" s="325">
        <v>58.585056299999998</v>
      </c>
      <c r="N206" s="329">
        <v>68.611230000000006</v>
      </c>
      <c r="O206" s="337">
        <f>G206+Sheet1!D200</f>
        <v>65.786649999999995</v>
      </c>
      <c r="P206" s="338">
        <f>H206+Sheet1!E200</f>
        <v>74.368359999999996</v>
      </c>
      <c r="Q206" s="325">
        <v>86.414699999999996</v>
      </c>
      <c r="R206" s="329">
        <v>82.72569</v>
      </c>
      <c r="S206" s="4">
        <v>35.570839999999997</v>
      </c>
      <c r="T206" s="5">
        <v>50.053109999999997</v>
      </c>
      <c r="U206" s="2">
        <v>36.570839999999997</v>
      </c>
      <c r="V206" s="3">
        <v>47.053109999999997</v>
      </c>
      <c r="W206" s="4">
        <v>20.16375</v>
      </c>
      <c r="X206" s="5">
        <v>15.290480000000001</v>
      </c>
      <c r="Y206" s="2">
        <v>38.570839999999997</v>
      </c>
      <c r="Z206" s="3">
        <v>49.053109999999997</v>
      </c>
      <c r="AA206" s="327">
        <v>87.140010000000004</v>
      </c>
      <c r="AB206" s="328">
        <v>82.157039999999995</v>
      </c>
      <c r="AC206" s="2">
        <v>35.070839999999997</v>
      </c>
      <c r="AD206" s="73">
        <v>46.553109999999997</v>
      </c>
      <c r="AE206" s="337">
        <f>I206+Sheet1!B200</f>
        <v>49.940556999999998</v>
      </c>
      <c r="AF206" s="341">
        <f>J206+Sheet1!C200</f>
        <v>42.0238133</v>
      </c>
      <c r="AG206" s="330">
        <v>4.8349175567187537</v>
      </c>
      <c r="AH206" s="331">
        <v>4.7235872182416774</v>
      </c>
      <c r="AI206" s="330">
        <v>4.3259788665378318</v>
      </c>
      <c r="AJ206" s="331">
        <v>4.3895962028104467</v>
      </c>
      <c r="AK206" s="339">
        <v>4.3745962157860809</v>
      </c>
      <c r="AL206" s="340">
        <v>4.4943961121540168</v>
      </c>
      <c r="AM206" s="339">
        <v>4.2670963087781253</v>
      </c>
      <c r="AN206" s="331">
        <v>4.2623615302652169</v>
      </c>
      <c r="AO206" s="332">
        <v>3.991987851106602</v>
      </c>
      <c r="AP206" s="333">
        <v>3.8965618466976797</v>
      </c>
      <c r="AQ206" s="332">
        <v>3.5943794994027569</v>
      </c>
      <c r="AR206" s="340">
        <v>4.6288959958058307</v>
      </c>
      <c r="AS206" s="339">
        <v>4.4529961479667675</v>
      </c>
      <c r="AT206" s="340">
        <v>4.6788959525537175</v>
      </c>
      <c r="AU206" s="339">
        <v>4.4684961345586114</v>
      </c>
      <c r="AV206" s="340">
        <v>4.4567961446796067</v>
      </c>
      <c r="AW206" s="339">
        <v>4.0515964951947341</v>
      </c>
      <c r="AX206" s="340">
        <v>4.4527961481397753</v>
      </c>
      <c r="AY206" s="339">
        <v>4.3995961941600248</v>
      </c>
      <c r="AZ206" s="340">
        <v>4.0069965337756193</v>
      </c>
      <c r="BA206" s="332">
        <v>3.7375185060161416</v>
      </c>
      <c r="BB206" s="333">
        <v>5.6142299260582886</v>
      </c>
      <c r="BC206" s="15"/>
      <c r="BD206" s="151"/>
      <c r="BE206" s="151"/>
      <c r="BF206" s="151"/>
      <c r="BG206" s="151"/>
      <c r="BH206" s="151"/>
      <c r="BI206" s="151"/>
      <c r="BJ206" s="266">
        <f t="shared" si="183"/>
        <v>4.0669305509773368</v>
      </c>
      <c r="BK206" s="266">
        <f t="shared" si="184"/>
        <v>3.9699430477667237</v>
      </c>
      <c r="BL206" s="266">
        <f t="shared" si="185"/>
        <v>4.2210724854019634</v>
      </c>
      <c r="BM206" s="266">
        <f t="shared" si="186"/>
        <v>4.1204091725015193</v>
      </c>
      <c r="BN206" s="266">
        <f t="shared" si="187"/>
        <v>4.0945888141618862</v>
      </c>
      <c r="BO206" s="266"/>
      <c r="BP206" s="266">
        <f t="shared" si="188"/>
        <v>4.4545389980842005</v>
      </c>
      <c r="BQ206" s="292">
        <f t="shared" si="189"/>
        <v>4.0669305509773368</v>
      </c>
      <c r="BR206" s="292">
        <f t="shared" si="190"/>
        <v>4.402561443925423</v>
      </c>
      <c r="BS206" s="292">
        <f t="shared" si="191"/>
        <v>4.4393306567840218</v>
      </c>
      <c r="BT206" s="292">
        <f t="shared" si="192"/>
        <v>4.3073431986129931</v>
      </c>
      <c r="BU206" s="292">
        <f t="shared" si="193"/>
        <v>4.3857826309496737</v>
      </c>
      <c r="BV206" s="292">
        <f t="shared" si="194"/>
        <v>4.4348962028104468</v>
      </c>
      <c r="BW206" s="169"/>
      <c r="BX206" s="148">
        <v>55.031450468888892</v>
      </c>
      <c r="BY206" s="165">
        <v>71.043371999999991</v>
      </c>
      <c r="BZ206" s="165">
        <v>40.391241882222225</v>
      </c>
      <c r="CA206" s="165">
        <v>62.818329640000009</v>
      </c>
      <c r="CB206" s="165">
        <v>84.857118</v>
      </c>
      <c r="CC206" s="165">
        <v>60.861618164444444</v>
      </c>
      <c r="CD206" s="165">
        <v>46.597931882222227</v>
      </c>
      <c r="CE206" s="165">
        <v>85.036089333333322</v>
      </c>
      <c r="CF206" s="165">
        <v>69.410038666666651</v>
      </c>
      <c r="CG206" s="200"/>
      <c r="CH206" s="295"/>
      <c r="CI206" s="295"/>
      <c r="CJ206" s="295"/>
      <c r="CK206" s="295"/>
      <c r="CL206" s="295"/>
      <c r="CM206" s="295"/>
      <c r="CN206" s="177"/>
      <c r="CO206" s="171">
        <f t="shared" si="196"/>
        <v>2035</v>
      </c>
      <c r="CP206" s="173">
        <f t="shared" si="195"/>
        <v>49461</v>
      </c>
      <c r="CQ206" s="272">
        <f t="shared" si="179"/>
        <v>4.4507934103634454</v>
      </c>
      <c r="CR206" s="272">
        <f t="shared" si="180"/>
        <v>4.3073431986129931</v>
      </c>
      <c r="CS206" s="272">
        <f t="shared" si="199"/>
        <v>4.4494695597547205</v>
      </c>
      <c r="CT206" s="272">
        <f t="shared" si="199"/>
        <v>4.3958029446305833</v>
      </c>
      <c r="CU206" s="272">
        <f t="shared" si="199"/>
        <v>4.4494695597547205</v>
      </c>
      <c r="CV206" s="272">
        <f t="shared" si="181"/>
        <v>4.3979073005008642</v>
      </c>
      <c r="CW206" s="272">
        <f t="shared" si="182"/>
        <v>4.4268957842611956</v>
      </c>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39"/>
      <c r="EV206" s="139"/>
      <c r="EW206" s="139"/>
      <c r="EX206" s="139"/>
      <c r="EY206" s="139"/>
      <c r="EZ206" s="139"/>
      <c r="FA206" s="139"/>
      <c r="FB206" s="162"/>
      <c r="FC206" s="162"/>
      <c r="FD206" s="162"/>
      <c r="FE206" s="162"/>
      <c r="FF206" s="162"/>
      <c r="FG206" s="162"/>
      <c r="FH206" s="162"/>
      <c r="FI206" s="139"/>
      <c r="FJ206" s="139"/>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39"/>
      <c r="GH206" s="139"/>
      <c r="GI206" s="162"/>
      <c r="GJ206" s="162"/>
      <c r="GK206" s="162"/>
      <c r="GL206" s="162"/>
      <c r="GM206" s="162"/>
    </row>
    <row r="207" spans="1:195" s="138" customFormat="1" x14ac:dyDescent="0.2">
      <c r="A207" s="162"/>
      <c r="B207" s="193">
        <f t="shared" si="200"/>
        <v>49491</v>
      </c>
      <c r="C207" s="193">
        <f t="shared" si="197"/>
        <v>49521</v>
      </c>
      <c r="D207" s="191">
        <f t="shared" si="198"/>
        <v>49491</v>
      </c>
      <c r="E207" s="325">
        <v>139.879929</v>
      </c>
      <c r="F207" s="329">
        <v>73.101439999999997</v>
      </c>
      <c r="G207" s="327">
        <v>148.79727199999999</v>
      </c>
      <c r="H207" s="328">
        <v>96.469710000000006</v>
      </c>
      <c r="I207" s="325">
        <v>124.904709</v>
      </c>
      <c r="J207" s="329">
        <v>56.25806</v>
      </c>
      <c r="K207" s="327">
        <v>134.55076600000001</v>
      </c>
      <c r="L207" s="328">
        <v>85.155289999999994</v>
      </c>
      <c r="M207" s="325">
        <v>140.169434</v>
      </c>
      <c r="N207" s="329">
        <v>88.114570000000001</v>
      </c>
      <c r="O207" s="337">
        <f>G207+Sheet1!D201</f>
        <v>153.29727199999999</v>
      </c>
      <c r="P207" s="338">
        <f>H207+Sheet1!E201</f>
        <v>97.469710000000006</v>
      </c>
      <c r="Q207" s="325">
        <v>167.54598999999999</v>
      </c>
      <c r="R207" s="329">
        <v>102.535355</v>
      </c>
      <c r="S207" s="4">
        <v>156.84979999999999</v>
      </c>
      <c r="T207" s="5">
        <v>65.119470000000007</v>
      </c>
      <c r="U207" s="2">
        <v>159.34979999999999</v>
      </c>
      <c r="V207" s="3">
        <v>65.119470000000007</v>
      </c>
      <c r="W207" s="4">
        <v>102.1802</v>
      </c>
      <c r="X207" s="5">
        <v>31.292149999999999</v>
      </c>
      <c r="Y207" s="2">
        <v>157.84979999999999</v>
      </c>
      <c r="Z207" s="3">
        <v>65.119470000000007</v>
      </c>
      <c r="AA207" s="327">
        <v>166.891144</v>
      </c>
      <c r="AB207" s="328">
        <v>102.97744</v>
      </c>
      <c r="AC207" s="2">
        <v>155.84979999999999</v>
      </c>
      <c r="AD207" s="73">
        <v>63.61947</v>
      </c>
      <c r="AE207" s="337">
        <f>I207+Sheet1!B201</f>
        <v>128.923609</v>
      </c>
      <c r="AF207" s="341">
        <f>J207+Sheet1!C201</f>
        <v>63.757909999999995</v>
      </c>
      <c r="AG207" s="330">
        <v>5.0575782336729063</v>
      </c>
      <c r="AH207" s="331">
        <v>4.9939608974002914</v>
      </c>
      <c r="AI207" s="330">
        <v>4.5804482116282923</v>
      </c>
      <c r="AJ207" s="331">
        <v>4.6281612138327546</v>
      </c>
      <c r="AK207" s="339">
        <v>4.6131613395387543</v>
      </c>
      <c r="AL207" s="340">
        <v>4.7362603079115164</v>
      </c>
      <c r="AM207" s="339">
        <v>4.4256629108637533</v>
      </c>
      <c r="AN207" s="331">
        <v>4.3895962028104467</v>
      </c>
      <c r="AO207" s="332">
        <v>4.1033181895836792</v>
      </c>
      <c r="AP207" s="333">
        <v>3.9283705148339871</v>
      </c>
      <c r="AQ207" s="332">
        <v>3.6102838334709113</v>
      </c>
      <c r="AR207" s="340">
        <v>4.874559148902196</v>
      </c>
      <c r="AS207" s="339">
        <v>4.6946606565361551</v>
      </c>
      <c r="AT207" s="340">
        <v>4.9245587298821967</v>
      </c>
      <c r="AU207" s="339">
        <v>4.711860512393276</v>
      </c>
      <c r="AV207" s="340">
        <v>4.697460633071036</v>
      </c>
      <c r="AW207" s="339">
        <v>4.1015656269513912</v>
      </c>
      <c r="AX207" s="340">
        <v>4.6944606582122352</v>
      </c>
      <c r="AY207" s="339">
        <v>4.6381611300287551</v>
      </c>
      <c r="AZ207" s="340">
        <v>4.1182654869987108</v>
      </c>
      <c r="BA207" s="332">
        <v>3.8488488444932178</v>
      </c>
      <c r="BB207" s="333">
        <v>5.7414645986035193</v>
      </c>
      <c r="BC207" s="15"/>
      <c r="BD207" s="151"/>
      <c r="BE207" s="151"/>
      <c r="BF207" s="151"/>
      <c r="BG207" s="151"/>
      <c r="BH207" s="151"/>
      <c r="BI207" s="151"/>
      <c r="BJ207" s="266">
        <f t="shared" si="183"/>
        <v>4.1800826380563869</v>
      </c>
      <c r="BK207" s="266">
        <f t="shared" si="184"/>
        <v>4.002272215503595</v>
      </c>
      <c r="BL207" s="266">
        <f t="shared" si="185"/>
        <v>4.3385130171191504</v>
      </c>
      <c r="BM207" s="266">
        <f t="shared" si="186"/>
        <v>4.1539636101350004</v>
      </c>
      <c r="BN207" s="266">
        <f t="shared" si="187"/>
        <v>4.1687078702035336</v>
      </c>
      <c r="BO207" s="266"/>
      <c r="BP207" s="266">
        <f t="shared" si="188"/>
        <v>4.6964177479800817</v>
      </c>
      <c r="BQ207" s="292">
        <f t="shared" si="189"/>
        <v>4.1800826380563869</v>
      </c>
      <c r="BR207" s="292">
        <f t="shared" si="190"/>
        <v>4.5336498643411067</v>
      </c>
      <c r="BS207" s="292">
        <f t="shared" si="191"/>
        <v>4.6812095209761271</v>
      </c>
      <c r="BT207" s="292">
        <f t="shared" si="192"/>
        <v>4.4664986759648233</v>
      </c>
      <c r="BU207" s="292">
        <f t="shared" si="193"/>
        <v>4.6248323682823553</v>
      </c>
      <c r="BV207" s="292">
        <f t="shared" si="194"/>
        <v>4.6734612138327547</v>
      </c>
      <c r="BW207" s="169"/>
      <c r="BX207" s="148">
        <v>109.00385344086021</v>
      </c>
      <c r="BY207" s="165">
        <v>124.60280784946235</v>
      </c>
      <c r="BZ207" s="165">
        <v>93.164860537634411</v>
      </c>
      <c r="CA207" s="165">
        <v>116.10105602150539</v>
      </c>
      <c r="CB207" s="165">
        <v>137.48730930107524</v>
      </c>
      <c r="CC207" s="165">
        <v>111.71199752688173</v>
      </c>
      <c r="CD207" s="165">
        <v>98.793232043010761</v>
      </c>
      <c r="CE207" s="165">
        <v>137.33964645161291</v>
      </c>
      <c r="CF207" s="165">
        <v>127.48452827956989</v>
      </c>
      <c r="CG207" s="200"/>
      <c r="CH207" s="295"/>
      <c r="CI207" s="295"/>
      <c r="CJ207" s="295"/>
      <c r="CK207" s="295"/>
      <c r="CL207" s="295"/>
      <c r="CM207" s="295"/>
      <c r="CN207" s="177"/>
      <c r="CO207" s="171">
        <f t="shared" si="196"/>
        <v>2035</v>
      </c>
      <c r="CP207" s="173">
        <f t="shared" si="195"/>
        <v>49491</v>
      </c>
      <c r="CQ207" s="272">
        <f t="shared" si="179"/>
        <v>4.7114400815612951</v>
      </c>
      <c r="CR207" s="272">
        <f t="shared" si="180"/>
        <v>4.4664986759648233</v>
      </c>
      <c r="CS207" s="272">
        <f t="shared" si="199"/>
        <v>4.6913484239468257</v>
      </c>
      <c r="CT207" s="272">
        <f t="shared" si="199"/>
        <v>4.6348526819632641</v>
      </c>
      <c r="CU207" s="272">
        <f t="shared" si="199"/>
        <v>4.6913484239468257</v>
      </c>
      <c r="CV207" s="272">
        <f t="shared" si="181"/>
        <v>4.5599480563928152</v>
      </c>
      <c r="CW207" s="272">
        <f t="shared" si="182"/>
        <v>4.6665151203623489</v>
      </c>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39"/>
      <c r="EV207" s="139"/>
      <c r="EW207" s="139"/>
      <c r="EX207" s="139"/>
      <c r="EY207" s="139"/>
      <c r="EZ207" s="139"/>
      <c r="FA207" s="139"/>
      <c r="FB207" s="162"/>
      <c r="FC207" s="162"/>
      <c r="FD207" s="162"/>
      <c r="FE207" s="162"/>
      <c r="FF207" s="162"/>
      <c r="FG207" s="162"/>
      <c r="FH207" s="162"/>
      <c r="FI207" s="139"/>
      <c r="FJ207" s="139"/>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39"/>
      <c r="GH207" s="139"/>
      <c r="GI207" s="162"/>
      <c r="GJ207" s="162"/>
      <c r="GK207" s="162"/>
      <c r="GL207" s="162"/>
      <c r="GM207" s="162"/>
    </row>
    <row r="208" spans="1:195" s="138" customFormat="1" x14ac:dyDescent="0.2">
      <c r="A208" s="162"/>
      <c r="B208" s="193">
        <f t="shared" si="200"/>
        <v>49522</v>
      </c>
      <c r="C208" s="193">
        <f t="shared" si="197"/>
        <v>49552</v>
      </c>
      <c r="D208" s="191">
        <f t="shared" si="198"/>
        <v>49522</v>
      </c>
      <c r="E208" s="325">
        <v>208.31478899999999</v>
      </c>
      <c r="F208" s="329">
        <v>89.153459999999995</v>
      </c>
      <c r="G208" s="327">
        <v>212.6414</v>
      </c>
      <c r="H208" s="328">
        <v>109.255669</v>
      </c>
      <c r="I208" s="325">
        <v>192.346329</v>
      </c>
      <c r="J208" s="329">
        <v>72.135543799999994</v>
      </c>
      <c r="K208" s="327">
        <v>197.54397599999999</v>
      </c>
      <c r="L208" s="328">
        <v>97.022270000000006</v>
      </c>
      <c r="M208" s="325">
        <v>206.005066</v>
      </c>
      <c r="N208" s="329">
        <v>100.879822</v>
      </c>
      <c r="O208" s="337">
        <f>G208+Sheet1!D202</f>
        <v>216.6414</v>
      </c>
      <c r="P208" s="338">
        <f>H208+Sheet1!E202</f>
        <v>109.755669</v>
      </c>
      <c r="Q208" s="325">
        <v>217.06958</v>
      </c>
      <c r="R208" s="329">
        <v>112.414948</v>
      </c>
      <c r="S208" s="4">
        <v>212.2467</v>
      </c>
      <c r="T208" s="5">
        <v>87.462000000000003</v>
      </c>
      <c r="U208" s="2">
        <v>214.2467</v>
      </c>
      <c r="V208" s="3">
        <v>87.962000000000003</v>
      </c>
      <c r="W208" s="4">
        <v>168.8699</v>
      </c>
      <c r="X208" s="5">
        <v>52.1586</v>
      </c>
      <c r="Y208" s="2">
        <v>212.2467</v>
      </c>
      <c r="Z208" s="3">
        <v>88.462000000000003</v>
      </c>
      <c r="AA208" s="327">
        <v>216.14042699999999</v>
      </c>
      <c r="AB208" s="328">
        <v>112.11277800000001</v>
      </c>
      <c r="AC208" s="2">
        <v>211.2467</v>
      </c>
      <c r="AD208" s="73">
        <v>86.962000000000003</v>
      </c>
      <c r="AE208" s="337">
        <f>I208+Sheet1!B202</f>
        <v>195.21527900000001</v>
      </c>
      <c r="AF208" s="341">
        <f>J208+Sheet1!C202</f>
        <v>78.758893799999981</v>
      </c>
      <c r="AG208" s="330">
        <v>5.1848129062181361</v>
      </c>
      <c r="AH208" s="331">
        <v>5.1530042380818291</v>
      </c>
      <c r="AI208" s="330">
        <v>4.7235872182416774</v>
      </c>
      <c r="AJ208" s="331">
        <v>4.7713002204461379</v>
      </c>
      <c r="AK208" s="339">
        <v>4.7563002197531006</v>
      </c>
      <c r="AL208" s="340">
        <v>4.8797002254544912</v>
      </c>
      <c r="AM208" s="339">
        <v>4.5663002109746191</v>
      </c>
      <c r="AN208" s="331">
        <v>4.5009265412875239</v>
      </c>
      <c r="AO208" s="332">
        <v>4.230552862128909</v>
      </c>
      <c r="AP208" s="333">
        <v>3.9442748489021406</v>
      </c>
      <c r="AQ208" s="332">
        <v>3.6261881675390648</v>
      </c>
      <c r="AR208" s="340">
        <v>5.0182002318535428</v>
      </c>
      <c r="AS208" s="339">
        <v>4.838000223527847</v>
      </c>
      <c r="AT208" s="340">
        <v>5.0682002341636689</v>
      </c>
      <c r="AU208" s="339">
        <v>4.8554002243317713</v>
      </c>
      <c r="AV208" s="340">
        <v>4.8408002236572134</v>
      </c>
      <c r="AW208" s="339">
        <v>4.1195001903313289</v>
      </c>
      <c r="AX208" s="340">
        <v>4.8378002235186059</v>
      </c>
      <c r="AY208" s="339">
        <v>4.7813002209081628</v>
      </c>
      <c r="AZ208" s="340">
        <v>4.2456001961574668</v>
      </c>
      <c r="BA208" s="332">
        <v>3.9760835170384485</v>
      </c>
      <c r="BB208" s="333">
        <v>5.86869927114875</v>
      </c>
      <c r="BC208" s="15"/>
      <c r="BD208" s="151"/>
      <c r="BE208" s="151"/>
      <c r="BF208" s="151"/>
      <c r="BG208" s="151"/>
      <c r="BH208" s="151"/>
      <c r="BI208" s="151"/>
      <c r="BJ208" s="266">
        <f t="shared" si="183"/>
        <v>4.3093993090038714</v>
      </c>
      <c r="BK208" s="266">
        <f t="shared" si="184"/>
        <v>4.0184367993720302</v>
      </c>
      <c r="BL208" s="266">
        <f t="shared" si="185"/>
        <v>4.4727307676530774</v>
      </c>
      <c r="BM208" s="266">
        <f t="shared" si="186"/>
        <v>4.1707408289517414</v>
      </c>
      <c r="BN208" s="266">
        <f t="shared" si="187"/>
        <v>4.2428269262451801</v>
      </c>
      <c r="BO208" s="266"/>
      <c r="BP208" s="266">
        <f t="shared" si="188"/>
        <v>4.8415449979176097</v>
      </c>
      <c r="BQ208" s="292">
        <f t="shared" si="189"/>
        <v>4.3093993090038714</v>
      </c>
      <c r="BR208" s="292">
        <f t="shared" si="190"/>
        <v>4.6483522322048314</v>
      </c>
      <c r="BS208" s="292">
        <f t="shared" si="191"/>
        <v>4.8263366427588981</v>
      </c>
      <c r="BT208" s="292">
        <f t="shared" si="192"/>
        <v>4.6076582665608941</v>
      </c>
      <c r="BU208" s="292">
        <f t="shared" si="193"/>
        <v>4.7682620162505449</v>
      </c>
      <c r="BV208" s="292">
        <f t="shared" si="194"/>
        <v>4.816600220446138</v>
      </c>
      <c r="BW208" s="169"/>
      <c r="BX208" s="148">
        <v>158.34390909677418</v>
      </c>
      <c r="BY208" s="165">
        <v>169.28609345161291</v>
      </c>
      <c r="BZ208" s="165">
        <v>141.93535456129032</v>
      </c>
      <c r="CA208" s="165">
        <v>161.92028625806452</v>
      </c>
      <c r="CB208" s="165">
        <v>173.18215367741936</v>
      </c>
      <c r="CC208" s="165">
        <v>155.38971219354838</v>
      </c>
      <c r="CD208" s="165">
        <v>146.37873036774192</v>
      </c>
      <c r="CE208" s="165">
        <v>172.51592903225807</v>
      </c>
      <c r="CF208" s="165">
        <v>171.81835151612904</v>
      </c>
      <c r="CG208" s="200"/>
      <c r="CH208" s="295"/>
      <c r="CI208" s="295"/>
      <c r="CJ208" s="295"/>
      <c r="CK208" s="295"/>
      <c r="CL208" s="295"/>
      <c r="CM208" s="295"/>
      <c r="CN208" s="177"/>
      <c r="CO208" s="171">
        <f t="shared" si="196"/>
        <v>2035</v>
      </c>
      <c r="CP208" s="173">
        <f t="shared" si="195"/>
        <v>49522</v>
      </c>
      <c r="CQ208" s="272">
        <f t="shared" si="179"/>
        <v>4.8580538341100858</v>
      </c>
      <c r="CR208" s="272">
        <f t="shared" si="180"/>
        <v>4.6076582665608941</v>
      </c>
      <c r="CS208" s="272">
        <f t="shared" si="199"/>
        <v>4.8364755457295958</v>
      </c>
      <c r="CT208" s="272">
        <f t="shared" si="199"/>
        <v>4.7782823299314545</v>
      </c>
      <c r="CU208" s="272">
        <f t="shared" si="199"/>
        <v>4.8364755457295958</v>
      </c>
      <c r="CV208" s="272">
        <f t="shared" si="181"/>
        <v>4.703666683876941</v>
      </c>
      <c r="CW208" s="272">
        <f t="shared" si="182"/>
        <v>4.8102867220230392</v>
      </c>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39"/>
      <c r="EV208" s="139"/>
      <c r="EW208" s="139"/>
      <c r="EX208" s="139"/>
      <c r="EY208" s="139"/>
      <c r="EZ208" s="139"/>
      <c r="FA208" s="139"/>
      <c r="FB208" s="162"/>
      <c r="FC208" s="162"/>
      <c r="FD208" s="162"/>
      <c r="FE208" s="162"/>
      <c r="FF208" s="162"/>
      <c r="FG208" s="162"/>
      <c r="FH208" s="162"/>
      <c r="FI208" s="139"/>
      <c r="FJ208" s="139"/>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39"/>
      <c r="GH208" s="139"/>
      <c r="GI208" s="162"/>
      <c r="GJ208" s="162"/>
      <c r="GK208" s="162"/>
      <c r="GL208" s="162"/>
      <c r="GM208" s="162"/>
    </row>
    <row r="209" spans="1:195" s="138" customFormat="1" x14ac:dyDescent="0.2">
      <c r="A209" s="162"/>
      <c r="B209" s="193">
        <f t="shared" si="200"/>
        <v>49553</v>
      </c>
      <c r="C209" s="193">
        <f t="shared" si="197"/>
        <v>49582</v>
      </c>
      <c r="D209" s="191">
        <f t="shared" si="198"/>
        <v>49553</v>
      </c>
      <c r="E209" s="325">
        <v>112.3558</v>
      </c>
      <c r="F209" s="329">
        <v>82.737679999999997</v>
      </c>
      <c r="G209" s="327">
        <v>117.84807600000001</v>
      </c>
      <c r="H209" s="328">
        <v>104.179626</v>
      </c>
      <c r="I209" s="325">
        <v>93.233159999999998</v>
      </c>
      <c r="J209" s="329">
        <v>64.239630000000005</v>
      </c>
      <c r="K209" s="327">
        <v>121.622078</v>
      </c>
      <c r="L209" s="328">
        <v>101.638458</v>
      </c>
      <c r="M209" s="325">
        <v>110.106644</v>
      </c>
      <c r="N209" s="329">
        <v>95.907570000000007</v>
      </c>
      <c r="O209" s="337">
        <f>G209+Sheet1!D203</f>
        <v>119.84807600000001</v>
      </c>
      <c r="P209" s="338">
        <f>H209+Sheet1!E203</f>
        <v>102.179626</v>
      </c>
      <c r="Q209" s="325">
        <v>111.826149</v>
      </c>
      <c r="R209" s="329">
        <v>95.559820000000002</v>
      </c>
      <c r="S209" s="4">
        <v>76.228870000000001</v>
      </c>
      <c r="T209" s="5">
        <v>61.989429999999999</v>
      </c>
      <c r="U209" s="2">
        <v>81.228870000000001</v>
      </c>
      <c r="V209" s="3">
        <v>62.989429999999999</v>
      </c>
      <c r="W209" s="4">
        <v>49.215479999999999</v>
      </c>
      <c r="X209" s="5">
        <v>34.721580000000003</v>
      </c>
      <c r="Y209" s="2">
        <v>80.728870000000001</v>
      </c>
      <c r="Z209" s="3">
        <v>64.989429999999999</v>
      </c>
      <c r="AA209" s="327">
        <v>114.11595199999999</v>
      </c>
      <c r="AB209" s="328">
        <v>99.906850000000006</v>
      </c>
      <c r="AC209" s="2">
        <v>79.228870000000001</v>
      </c>
      <c r="AD209" s="73">
        <v>61.489429999999999</v>
      </c>
      <c r="AE209" s="337">
        <f>I209+Sheet1!B203</f>
        <v>96.807609999999997</v>
      </c>
      <c r="AF209" s="341">
        <f>J209+Sheet1!C203</f>
        <v>70.466280000000012</v>
      </c>
      <c r="AG209" s="330">
        <v>4.978056563332137</v>
      </c>
      <c r="AH209" s="331">
        <v>5.0098652314684449</v>
      </c>
      <c r="AI209" s="330">
        <v>4.5804482116282923</v>
      </c>
      <c r="AJ209" s="331">
        <v>4.6281612138327546</v>
      </c>
      <c r="AK209" s="339">
        <v>4.6131613395387543</v>
      </c>
      <c r="AL209" s="340">
        <v>4.7360603095875966</v>
      </c>
      <c r="AM209" s="339">
        <v>4.4406627851577536</v>
      </c>
      <c r="AN209" s="331">
        <v>4.4055005368786011</v>
      </c>
      <c r="AO209" s="332">
        <v>4.1510311917881397</v>
      </c>
      <c r="AP209" s="333">
        <v>3.7375185060161416</v>
      </c>
      <c r="AQ209" s="332">
        <v>3.4194318246530657</v>
      </c>
      <c r="AR209" s="340">
        <v>4.8740591530923973</v>
      </c>
      <c r="AS209" s="339">
        <v>4.6944606582122352</v>
      </c>
      <c r="AT209" s="340">
        <v>4.9240587340723971</v>
      </c>
      <c r="AU209" s="339">
        <v>4.7115605149073945</v>
      </c>
      <c r="AV209" s="340">
        <v>4.6973606339090761</v>
      </c>
      <c r="AW209" s="339">
        <v>3.9124672116850299</v>
      </c>
      <c r="AX209" s="340">
        <v>4.6942606598883154</v>
      </c>
      <c r="AY209" s="339">
        <v>4.6381611300287551</v>
      </c>
      <c r="AZ209" s="340">
        <v>4.1659650872536318</v>
      </c>
      <c r="BA209" s="332">
        <v>3.8965618466976797</v>
      </c>
      <c r="BB209" s="333">
        <v>5.7732732667398272</v>
      </c>
      <c r="BC209" s="15"/>
      <c r="BD209" s="151"/>
      <c r="BE209" s="151"/>
      <c r="BF209" s="151"/>
      <c r="BG209" s="151"/>
      <c r="BH209" s="151"/>
      <c r="BI209" s="151"/>
      <c r="BJ209" s="266">
        <f t="shared" si="183"/>
        <v>4.2285763896616926</v>
      </c>
      <c r="BK209" s="266">
        <f t="shared" si="184"/>
        <v>3.8082972090823675</v>
      </c>
      <c r="BL209" s="266">
        <f t="shared" si="185"/>
        <v>4.3888446735693725</v>
      </c>
      <c r="BM209" s="266">
        <f t="shared" si="186"/>
        <v>3.9526369843341098</v>
      </c>
      <c r="BN209" s="266">
        <f t="shared" si="187"/>
        <v>4.0945888141618854</v>
      </c>
      <c r="BO209" s="266"/>
      <c r="BP209" s="266">
        <f t="shared" si="188"/>
        <v>4.6964177479800817</v>
      </c>
      <c r="BQ209" s="292">
        <f t="shared" si="189"/>
        <v>4.2285763896616926</v>
      </c>
      <c r="BR209" s="292">
        <f t="shared" si="190"/>
        <v>4.5500359168930675</v>
      </c>
      <c r="BS209" s="292">
        <f t="shared" si="191"/>
        <v>4.6812095209761271</v>
      </c>
      <c r="BT209" s="292">
        <f t="shared" si="192"/>
        <v>4.4815542559046007</v>
      </c>
      <c r="BU209" s="292">
        <f t="shared" si="193"/>
        <v>4.6248323682823553</v>
      </c>
      <c r="BV209" s="292">
        <f t="shared" si="194"/>
        <v>4.6734612138327547</v>
      </c>
      <c r="BW209" s="169"/>
      <c r="BX209" s="148">
        <v>98.534010666666674</v>
      </c>
      <c r="BY209" s="165">
        <v>111.469466</v>
      </c>
      <c r="BZ209" s="165">
        <v>79.702846000000008</v>
      </c>
      <c r="CA209" s="165">
        <v>103.48040946666667</v>
      </c>
      <c r="CB209" s="165">
        <v>104.23519546666667</v>
      </c>
      <c r="CC209" s="165">
        <v>112.29638866666666</v>
      </c>
      <c r="CD209" s="165">
        <v>84.514989333333347</v>
      </c>
      <c r="CE209" s="165">
        <v>107.48503773333333</v>
      </c>
      <c r="CF209" s="165">
        <v>111.60279933333334</v>
      </c>
      <c r="CG209" s="200"/>
      <c r="CH209" s="295"/>
      <c r="CI209" s="295"/>
      <c r="CJ209" s="295"/>
      <c r="CK209" s="295"/>
      <c r="CL209" s="295"/>
      <c r="CM209" s="295"/>
      <c r="CN209" s="177"/>
      <c r="CO209" s="171">
        <f t="shared" si="196"/>
        <v>2035</v>
      </c>
      <c r="CP209" s="173">
        <f t="shared" si="195"/>
        <v>49553</v>
      </c>
      <c r="CQ209" s="272">
        <f t="shared" si="179"/>
        <v>4.7114400815612951</v>
      </c>
      <c r="CR209" s="272">
        <f t="shared" si="180"/>
        <v>4.4815542559046007</v>
      </c>
      <c r="CS209" s="272">
        <f t="shared" si="199"/>
        <v>4.6913484239468257</v>
      </c>
      <c r="CT209" s="272">
        <f t="shared" si="199"/>
        <v>4.6348526819632641</v>
      </c>
      <c r="CU209" s="272">
        <f t="shared" si="199"/>
        <v>4.6913484239468257</v>
      </c>
      <c r="CV209" s="272">
        <f t="shared" si="181"/>
        <v>4.5752765741065993</v>
      </c>
      <c r="CW209" s="272">
        <f t="shared" si="182"/>
        <v>4.6665151203623489</v>
      </c>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39"/>
      <c r="EV209" s="139"/>
      <c r="EW209" s="139"/>
      <c r="EX209" s="139"/>
      <c r="EY209" s="139"/>
      <c r="EZ209" s="139"/>
      <c r="FA209" s="139"/>
      <c r="FB209" s="162"/>
      <c r="FC209" s="162"/>
      <c r="FD209" s="162"/>
      <c r="FE209" s="162"/>
      <c r="FF209" s="162"/>
      <c r="FG209" s="162"/>
      <c r="FH209" s="162"/>
      <c r="FI209" s="139"/>
      <c r="FJ209" s="139"/>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39"/>
      <c r="GH209" s="139"/>
      <c r="GI209" s="162"/>
      <c r="GJ209" s="162"/>
      <c r="GK209" s="162"/>
      <c r="GL209" s="162"/>
      <c r="GM209" s="162"/>
    </row>
    <row r="210" spans="1:195" s="138" customFormat="1" x14ac:dyDescent="0.2">
      <c r="A210" s="162"/>
      <c r="B210" s="193">
        <f t="shared" si="200"/>
        <v>49583</v>
      </c>
      <c r="C210" s="193">
        <f t="shared" si="197"/>
        <v>49613</v>
      </c>
      <c r="D210" s="191">
        <f t="shared" si="198"/>
        <v>49583</v>
      </c>
      <c r="E210" s="325">
        <v>117.365578</v>
      </c>
      <c r="F210" s="329">
        <v>92.737570000000005</v>
      </c>
      <c r="G210" s="327">
        <v>108.858536</v>
      </c>
      <c r="H210" s="328">
        <v>103.95285800000001</v>
      </c>
      <c r="I210" s="325">
        <v>100.36451700000001</v>
      </c>
      <c r="J210" s="329">
        <v>74.776344300000005</v>
      </c>
      <c r="K210" s="327">
        <v>115.29538700000001</v>
      </c>
      <c r="L210" s="328">
        <v>105.781654</v>
      </c>
      <c r="M210" s="325">
        <v>112.99633799999999</v>
      </c>
      <c r="N210" s="329">
        <v>104.17448400000001</v>
      </c>
      <c r="O210" s="337">
        <f>G210+Sheet1!D204</f>
        <v>107.108536</v>
      </c>
      <c r="P210" s="338">
        <f>H210+Sheet1!E204</f>
        <v>101.95285800000001</v>
      </c>
      <c r="Q210" s="325">
        <v>91.106080000000006</v>
      </c>
      <c r="R210" s="329">
        <v>86.563029999999998</v>
      </c>
      <c r="S210" s="4">
        <v>55.44435</v>
      </c>
      <c r="T210" s="5">
        <v>50.940399999999997</v>
      </c>
      <c r="U210" s="2">
        <v>55.94435</v>
      </c>
      <c r="V210" s="3">
        <v>52.690399999999997</v>
      </c>
      <c r="W210" s="4">
        <v>50.253320000000002</v>
      </c>
      <c r="X210" s="5">
        <v>39.272979999999997</v>
      </c>
      <c r="Y210" s="2">
        <v>58.44435</v>
      </c>
      <c r="Z210" s="3">
        <v>54.440399999999997</v>
      </c>
      <c r="AA210" s="327">
        <v>92.478920000000002</v>
      </c>
      <c r="AB210" s="328">
        <v>91.076530000000005</v>
      </c>
      <c r="AC210" s="2">
        <v>57.44435</v>
      </c>
      <c r="AD210" s="73">
        <v>52.440399999999997</v>
      </c>
      <c r="AE210" s="337">
        <f>I210+Sheet1!B204</f>
        <v>105.577417</v>
      </c>
      <c r="AF210" s="341">
        <f>J210+Sheet1!C204</f>
        <v>78.364444300000002</v>
      </c>
      <c r="AG210" s="330">
        <v>4.978056563332137</v>
      </c>
      <c r="AH210" s="331">
        <v>5.0098652314684449</v>
      </c>
      <c r="AI210" s="330">
        <v>4.5804482116282923</v>
      </c>
      <c r="AJ210" s="331">
        <v>4.6440655479009081</v>
      </c>
      <c r="AK210" s="339">
        <v>4.6290656591779022</v>
      </c>
      <c r="AL210" s="340">
        <v>4.750664757092407</v>
      </c>
      <c r="AM210" s="339">
        <v>4.5340663639321948</v>
      </c>
      <c r="AN210" s="331">
        <v>4.5327352094238309</v>
      </c>
      <c r="AO210" s="332">
        <v>4.3736918687422932</v>
      </c>
      <c r="AP210" s="333">
        <v>4.1192225236518327</v>
      </c>
      <c r="AQ210" s="332">
        <v>3.4512404927893732</v>
      </c>
      <c r="AR210" s="340">
        <v>4.8872637437299176</v>
      </c>
      <c r="AS210" s="339">
        <v>4.7091650649587553</v>
      </c>
      <c r="AT210" s="340">
        <v>4.9372633728066049</v>
      </c>
      <c r="AU210" s="339">
        <v>4.7256649425540616</v>
      </c>
      <c r="AV210" s="340">
        <v>4.7124650404778174</v>
      </c>
      <c r="AW210" s="339">
        <v>4.2911681658776466</v>
      </c>
      <c r="AX210" s="340">
        <v>4.7089650664424489</v>
      </c>
      <c r="AY210" s="339">
        <v>4.6540654737162459</v>
      </c>
      <c r="AZ210" s="340">
        <v>4.3886674425771872</v>
      </c>
      <c r="BA210" s="332">
        <v>4.0078921851747564</v>
      </c>
      <c r="BB210" s="333">
        <v>5.900507939285057</v>
      </c>
      <c r="BC210" s="15"/>
      <c r="BD210" s="151"/>
      <c r="BE210" s="151"/>
      <c r="BF210" s="151"/>
      <c r="BG210" s="151"/>
      <c r="BH210" s="151"/>
      <c r="BI210" s="151"/>
      <c r="BJ210" s="266">
        <f t="shared" si="183"/>
        <v>4.4548805638197919</v>
      </c>
      <c r="BK210" s="266">
        <f t="shared" si="184"/>
        <v>4.1962472219248221</v>
      </c>
      <c r="BL210" s="266">
        <f t="shared" si="185"/>
        <v>4.6237257370037455</v>
      </c>
      <c r="BM210" s="266">
        <f t="shared" si="186"/>
        <v>4.3552902359358914</v>
      </c>
      <c r="BN210" s="266">
        <f t="shared" si="187"/>
        <v>4.4075359396710621</v>
      </c>
      <c r="BO210" s="266"/>
      <c r="BP210" s="266">
        <f t="shared" si="188"/>
        <v>4.7125429979731406</v>
      </c>
      <c r="BQ210" s="292">
        <f t="shared" si="189"/>
        <v>4.4548805638197919</v>
      </c>
      <c r="BR210" s="292">
        <f t="shared" si="190"/>
        <v>4.6811243373087512</v>
      </c>
      <c r="BS210" s="292">
        <f t="shared" si="191"/>
        <v>4.6973347563397567</v>
      </c>
      <c r="BT210" s="292">
        <f t="shared" si="192"/>
        <v>4.5753047113642422</v>
      </c>
      <c r="BU210" s="292">
        <f t="shared" si="193"/>
        <v>4.6407689954489264</v>
      </c>
      <c r="BV210" s="292">
        <f t="shared" si="194"/>
        <v>4.6893655479009082</v>
      </c>
      <c r="BW210" s="169"/>
      <c r="BX210" s="148">
        <v>107.03770367741936</v>
      </c>
      <c r="BY210" s="165">
        <v>106.80131619354839</v>
      </c>
      <c r="BZ210" s="165">
        <v>89.633992964516125</v>
      </c>
      <c r="CA210" s="165">
        <v>109.29685083870969</v>
      </c>
      <c r="CB210" s="165">
        <v>89.20093</v>
      </c>
      <c r="CC210" s="165">
        <v>111.30575703225806</v>
      </c>
      <c r="CD210" s="165">
        <v>94.165525222580641</v>
      </c>
      <c r="CE210" s="165">
        <v>91.890820967741931</v>
      </c>
      <c r="CF210" s="165">
        <v>104.94647748387096</v>
      </c>
      <c r="CG210" s="200"/>
      <c r="CH210" s="295"/>
      <c r="CI210" s="295"/>
      <c r="CJ210" s="295"/>
      <c r="CK210" s="295"/>
      <c r="CL210" s="295"/>
      <c r="CM210" s="295"/>
      <c r="CN210" s="177"/>
      <c r="CO210" s="171">
        <f t="shared" si="196"/>
        <v>2035</v>
      </c>
      <c r="CP210" s="173">
        <f t="shared" si="195"/>
        <v>49583</v>
      </c>
      <c r="CQ210" s="272">
        <f t="shared" ref="CQ210:CQ273" si="201">(($AI210+CQ$4)*(1/(1-CQ$2))+CQ$3)</f>
        <v>4.7114400815612951</v>
      </c>
      <c r="CR210" s="272">
        <f t="shared" ref="CR210:CR273" si="202">(($AM210+CR$4)*(1/(1-CR$2))+CR$3)</f>
        <v>4.5753047113642422</v>
      </c>
      <c r="CS210" s="272">
        <f t="shared" si="199"/>
        <v>4.7074736593104554</v>
      </c>
      <c r="CT210" s="272">
        <f t="shared" si="199"/>
        <v>4.650789309129836</v>
      </c>
      <c r="CU210" s="272">
        <f t="shared" si="199"/>
        <v>4.7074736593104554</v>
      </c>
      <c r="CV210" s="272">
        <f t="shared" ref="CV210:CV273" si="203">(($AM210+CV$4)*(1/(1-CV$2))+CV$3)</f>
        <v>4.6707266014676616</v>
      </c>
      <c r="CW210" s="272">
        <f t="shared" ref="CW210:CW273" si="204">(($AJ210+CW$4)*(1/(1-CW$2))+CW$3)</f>
        <v>4.6824897427690919</v>
      </c>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39"/>
      <c r="EV210" s="139"/>
      <c r="EW210" s="139"/>
      <c r="EX210" s="139"/>
      <c r="EY210" s="139"/>
      <c r="EZ210" s="139"/>
      <c r="FA210" s="139"/>
      <c r="FB210" s="162"/>
      <c r="FC210" s="162"/>
      <c r="FD210" s="162"/>
      <c r="FE210" s="162"/>
      <c r="FF210" s="162"/>
      <c r="FG210" s="162"/>
      <c r="FH210" s="162"/>
      <c r="FI210" s="139"/>
      <c r="FJ210" s="139"/>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39"/>
      <c r="GH210" s="139"/>
      <c r="GI210" s="162"/>
      <c r="GJ210" s="162"/>
      <c r="GK210" s="162"/>
      <c r="GL210" s="162"/>
      <c r="GM210" s="162"/>
    </row>
    <row r="211" spans="1:195" s="138" customFormat="1" x14ac:dyDescent="0.2">
      <c r="A211" s="162"/>
      <c r="B211" s="193">
        <f t="shared" si="200"/>
        <v>49614</v>
      </c>
      <c r="C211" s="193">
        <f t="shared" si="197"/>
        <v>49643</v>
      </c>
      <c r="D211" s="191">
        <f t="shared" si="198"/>
        <v>49614</v>
      </c>
      <c r="E211" s="325">
        <v>110.25206799999999</v>
      </c>
      <c r="F211" s="329">
        <v>92.282830000000004</v>
      </c>
      <c r="G211" s="327">
        <v>105.57942199999999</v>
      </c>
      <c r="H211" s="328">
        <v>104.839172</v>
      </c>
      <c r="I211" s="325">
        <v>92.465990000000005</v>
      </c>
      <c r="J211" s="329">
        <v>74.112269999999995</v>
      </c>
      <c r="K211" s="327">
        <v>111.477859</v>
      </c>
      <c r="L211" s="328">
        <v>105.37172700000001</v>
      </c>
      <c r="M211" s="325">
        <v>107.539948</v>
      </c>
      <c r="N211" s="329">
        <v>104.427689</v>
      </c>
      <c r="O211" s="337">
        <f>G211+Sheet1!D205</f>
        <v>103.57942199999999</v>
      </c>
      <c r="P211" s="338">
        <f>H211+Sheet1!E205</f>
        <v>102.839172</v>
      </c>
      <c r="Q211" s="325">
        <v>88.448949999999996</v>
      </c>
      <c r="R211" s="329">
        <v>87.849266099999994</v>
      </c>
      <c r="S211" s="4">
        <v>54.820259999999998</v>
      </c>
      <c r="T211" s="5">
        <v>51.596820000000001</v>
      </c>
      <c r="U211" s="2">
        <v>55.570259999999998</v>
      </c>
      <c r="V211" s="3">
        <v>54.346820000000001</v>
      </c>
      <c r="W211" s="4">
        <v>49.048439999999999</v>
      </c>
      <c r="X211" s="5">
        <v>42.453510000000001</v>
      </c>
      <c r="Y211" s="2">
        <v>55.320259999999998</v>
      </c>
      <c r="Z211" s="3">
        <v>56.096820000000001</v>
      </c>
      <c r="AA211" s="327">
        <v>91.357579999999999</v>
      </c>
      <c r="AB211" s="328">
        <v>93.574299999999994</v>
      </c>
      <c r="AC211" s="2">
        <v>55.320259999999998</v>
      </c>
      <c r="AD211" s="73">
        <v>54.596820000000001</v>
      </c>
      <c r="AE211" s="337">
        <f>I211+Sheet1!B205</f>
        <v>96.207639999999998</v>
      </c>
      <c r="AF211" s="341">
        <f>J211+Sheet1!C205</f>
        <v>76.919219999999996</v>
      </c>
      <c r="AG211" s="330">
        <v>5.1530042380818291</v>
      </c>
      <c r="AH211" s="331">
        <v>5.3120475787633668</v>
      </c>
      <c r="AI211" s="330">
        <v>4.8985348929913686</v>
      </c>
      <c r="AJ211" s="331">
        <v>4.9621522292639835</v>
      </c>
      <c r="AK211" s="339">
        <v>4.9471523736678842</v>
      </c>
      <c r="AL211" s="340">
        <v>5.075651136607795</v>
      </c>
      <c r="AM211" s="339">
        <v>4.6371553580151836</v>
      </c>
      <c r="AN211" s="331">
        <v>4.7872045545142914</v>
      </c>
      <c r="AO211" s="332">
        <v>4.6599698819690616</v>
      </c>
      <c r="AP211" s="333">
        <v>4.9939608974002914</v>
      </c>
      <c r="AQ211" s="332">
        <v>3.7693271741524494</v>
      </c>
      <c r="AR211" s="340">
        <v>5.2199497474422616</v>
      </c>
      <c r="AS211" s="339">
        <v>5.0336515409387195</v>
      </c>
      <c r="AT211" s="340">
        <v>5.2699492660959226</v>
      </c>
      <c r="AU211" s="339">
        <v>5.0536513484001846</v>
      </c>
      <c r="AV211" s="340">
        <v>5.034951528423715</v>
      </c>
      <c r="AW211" s="339">
        <v>5.2218497291511001</v>
      </c>
      <c r="AX211" s="340">
        <v>5.0334515428641051</v>
      </c>
      <c r="AY211" s="339">
        <v>4.9721521329947151</v>
      </c>
      <c r="AZ211" s="340">
        <v>4.6749549941173507</v>
      </c>
      <c r="BA211" s="332">
        <v>4.2623615302652169</v>
      </c>
      <c r="BB211" s="333">
        <v>6.1708816184436719</v>
      </c>
      <c r="BC211" s="15"/>
      <c r="BD211" s="151"/>
      <c r="BE211" s="151"/>
      <c r="BF211" s="151"/>
      <c r="BG211" s="151"/>
      <c r="BH211" s="151"/>
      <c r="BI211" s="151"/>
      <c r="BJ211" s="266">
        <f t="shared" ref="BJ211:BJ274" si="205">AO211*(1/(1-BJ$2))+BJ$3</f>
        <v>4.745843073451633</v>
      </c>
      <c r="BK211" s="266">
        <f t="shared" ref="BK211:BK274" si="206">AP211*(1/(1-BK$2))+BK$3</f>
        <v>5.0852993346887807</v>
      </c>
      <c r="BL211" s="266">
        <f t="shared" ref="BL211:BL274" si="207">(AO211+BL$3)*BL$5+((1/(1-BL$2)-1)*AO211+BL$4*AO211)</f>
        <v>4.9257156757050815</v>
      </c>
      <c r="BM211" s="266">
        <f t="shared" ref="BM211:BM274" si="208">(AP211+BM$3)*BM$5+((1/(1-BM$2)-1)*AP211+BM$4*AP211)</f>
        <v>5.2780372708566405</v>
      </c>
      <c r="BN211" s="266">
        <f t="shared" ref="BN211:BN274" si="209">(BJ211+BK211+BL211+BM211)/4</f>
        <v>5.0087238386755342</v>
      </c>
      <c r="BO211" s="266"/>
      <c r="BP211" s="266">
        <f t="shared" ref="BP211:BP274" si="210">AJ211*(1/(1-BP$2))+BP$3</f>
        <v>5.0350479978343134</v>
      </c>
      <c r="BQ211" s="292">
        <f t="shared" ref="BQ211:BQ274" si="211">AO211*(1/(1-BQ$2))+BQ$3</f>
        <v>4.745843073451633</v>
      </c>
      <c r="BR211" s="292">
        <f t="shared" ref="BR211:BR274" si="212">AN211*(1/(1-BR$2))+BR$3</f>
        <v>4.9433011781401195</v>
      </c>
      <c r="BS211" s="292">
        <f t="shared" ref="BS211:BS274" si="213">AK211*(1/(1-BS$2))+BS$3</f>
        <v>5.0198397897879801</v>
      </c>
      <c r="BT211" s="292">
        <f t="shared" ref="BT211:BT274" si="214">AM211*(1/(1-BT$2))+BT$3</f>
        <v>4.6787765512548267</v>
      </c>
      <c r="BU211" s="292">
        <f t="shared" ref="BU211:BU274" si="215">AK211*(1/(1-BU$2))+BU$3</f>
        <v>4.9595018611408825</v>
      </c>
      <c r="BV211" s="292">
        <f t="shared" ref="BV211:BV274" si="216">AJ211*(1/(1-BV$2))+BV$3</f>
        <v>5.0074522292639836</v>
      </c>
      <c r="BW211" s="169"/>
      <c r="BX211" s="148">
        <v>102.2518940776699</v>
      </c>
      <c r="BY211" s="165">
        <v>105.24985161165048</v>
      </c>
      <c r="BZ211" s="165">
        <v>84.294638932038836</v>
      </c>
      <c r="CA211" s="165">
        <v>106.1543236740638</v>
      </c>
      <c r="CB211" s="165">
        <v>88.181961744937581</v>
      </c>
      <c r="CC211" s="165">
        <v>108.75931756865464</v>
      </c>
      <c r="CD211" s="165">
        <v>87.620146490984737</v>
      </c>
      <c r="CE211" s="165">
        <v>92.344496948682391</v>
      </c>
      <c r="CF211" s="165">
        <v>103.24985161165048</v>
      </c>
      <c r="CG211" s="200"/>
      <c r="CH211" s="295"/>
      <c r="CI211" s="295"/>
      <c r="CJ211" s="295"/>
      <c r="CK211" s="295"/>
      <c r="CL211" s="295"/>
      <c r="CM211" s="295"/>
      <c r="CN211" s="177"/>
      <c r="CO211" s="171">
        <f t="shared" si="196"/>
        <v>2035</v>
      </c>
      <c r="CP211" s="173">
        <f t="shared" ref="CP211:CP274" si="217">+B211</f>
        <v>49614</v>
      </c>
      <c r="CQ211" s="272">
        <f t="shared" si="201"/>
        <v>5.0372484205586074</v>
      </c>
      <c r="CR211" s="272">
        <f t="shared" si="202"/>
        <v>4.6787765512548267</v>
      </c>
      <c r="CS211" s="272">
        <f t="shared" si="199"/>
        <v>5.0299786927586778</v>
      </c>
      <c r="CT211" s="272">
        <f t="shared" si="199"/>
        <v>4.9695221748217921</v>
      </c>
      <c r="CU211" s="272">
        <f t="shared" si="199"/>
        <v>5.0299786927586778</v>
      </c>
      <c r="CV211" s="272">
        <f t="shared" si="203"/>
        <v>4.7760742491162365</v>
      </c>
      <c r="CW211" s="272">
        <f t="shared" si="204"/>
        <v>5.001982190903961</v>
      </c>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39"/>
      <c r="EV211" s="139"/>
      <c r="EW211" s="139"/>
      <c r="EX211" s="139"/>
      <c r="EY211" s="139"/>
      <c r="EZ211" s="139"/>
      <c r="FA211" s="139"/>
      <c r="FB211" s="162"/>
      <c r="FC211" s="162"/>
      <c r="FD211" s="162"/>
      <c r="FE211" s="162"/>
      <c r="FF211" s="162"/>
      <c r="FG211" s="162"/>
      <c r="FH211" s="162"/>
      <c r="FI211" s="139"/>
      <c r="FJ211" s="139"/>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39"/>
      <c r="GH211" s="139"/>
      <c r="GI211" s="162"/>
      <c r="GJ211" s="162"/>
      <c r="GK211" s="162"/>
      <c r="GL211" s="162"/>
      <c r="GM211" s="162"/>
    </row>
    <row r="212" spans="1:195" s="138" customFormat="1" x14ac:dyDescent="0.2">
      <c r="A212" s="162"/>
      <c r="B212" s="193">
        <f t="shared" si="200"/>
        <v>49644</v>
      </c>
      <c r="C212" s="193">
        <f t="shared" si="197"/>
        <v>49674</v>
      </c>
      <c r="D212" s="191">
        <f t="shared" si="198"/>
        <v>49644</v>
      </c>
      <c r="E212" s="325">
        <v>119.54592100000001</v>
      </c>
      <c r="F212" s="329">
        <v>103.590492</v>
      </c>
      <c r="G212" s="327">
        <v>112.297363</v>
      </c>
      <c r="H212" s="328">
        <v>108.283035</v>
      </c>
      <c r="I212" s="325">
        <v>105.776329</v>
      </c>
      <c r="J212" s="329">
        <v>85.915850000000006</v>
      </c>
      <c r="K212" s="327">
        <v>109.418053</v>
      </c>
      <c r="L212" s="328">
        <v>107.49651299999999</v>
      </c>
      <c r="M212" s="325">
        <v>108.729309</v>
      </c>
      <c r="N212" s="329">
        <v>106.17083700000001</v>
      </c>
      <c r="O212" s="337">
        <f>G212+Sheet1!D206</f>
        <v>110.297363</v>
      </c>
      <c r="P212" s="338">
        <f>H212+Sheet1!E206</f>
        <v>106.283035</v>
      </c>
      <c r="Q212" s="325">
        <v>97.608085599999995</v>
      </c>
      <c r="R212" s="329">
        <v>93.056529999999995</v>
      </c>
      <c r="S212" s="4">
        <v>58.996299999999998</v>
      </c>
      <c r="T212" s="5">
        <v>54.198970000000003</v>
      </c>
      <c r="U212" s="2">
        <v>60.496299999999998</v>
      </c>
      <c r="V212" s="3">
        <v>58.198970000000003</v>
      </c>
      <c r="W212" s="4">
        <v>65.223140000000001</v>
      </c>
      <c r="X212" s="5">
        <v>49.642159999999997</v>
      </c>
      <c r="Y212" s="2">
        <v>59.996299999999998</v>
      </c>
      <c r="Z212" s="3">
        <v>59.198970000000003</v>
      </c>
      <c r="AA212" s="327">
        <v>100.394485</v>
      </c>
      <c r="AB212" s="328">
        <v>98.577629999999999</v>
      </c>
      <c r="AC212" s="2">
        <v>62.496299999999998</v>
      </c>
      <c r="AD212" s="73">
        <v>57.198970000000003</v>
      </c>
      <c r="AE212" s="337">
        <f>I212+Sheet1!B206</f>
        <v>107.293879</v>
      </c>
      <c r="AF212" s="341">
        <f>J212+Sheet1!C206</f>
        <v>87.440400000000011</v>
      </c>
      <c r="AG212" s="330">
        <v>5.391569249104136</v>
      </c>
      <c r="AH212" s="331">
        <v>5.9323166074213649</v>
      </c>
      <c r="AI212" s="330">
        <v>5.4869952535130588</v>
      </c>
      <c r="AJ212" s="331">
        <v>5.4710909194449053</v>
      </c>
      <c r="AK212" s="339">
        <v>5.4560909443408727</v>
      </c>
      <c r="AL212" s="340">
        <v>5.5885907244264956</v>
      </c>
      <c r="AM212" s="339">
        <v>5.1060915252467751</v>
      </c>
      <c r="AN212" s="331">
        <v>5.2802389106270589</v>
      </c>
      <c r="AO212" s="332">
        <v>5.216621574354444</v>
      </c>
      <c r="AP212" s="333">
        <v>5.7255602645353658</v>
      </c>
      <c r="AQ212" s="332">
        <v>3.8488488444932178</v>
      </c>
      <c r="AR212" s="340">
        <v>5.7372904776244731</v>
      </c>
      <c r="AS212" s="339">
        <v>5.5462907946331219</v>
      </c>
      <c r="AT212" s="340">
        <v>5.7872903946379157</v>
      </c>
      <c r="AU212" s="339">
        <v>5.568290758119038</v>
      </c>
      <c r="AV212" s="340">
        <v>5.5464907943011763</v>
      </c>
      <c r="AW212" s="339">
        <v>5.9806900736459117</v>
      </c>
      <c r="AX212" s="340">
        <v>5.5460907949650693</v>
      </c>
      <c r="AY212" s="339">
        <v>5.481090902847594</v>
      </c>
      <c r="AZ212" s="340">
        <v>5.2315913169505164</v>
      </c>
      <c r="BA212" s="332">
        <v>4.7235872182416774</v>
      </c>
      <c r="BB212" s="333">
        <v>6.4253509635341324</v>
      </c>
      <c r="BC212" s="15"/>
      <c r="BD212" s="151"/>
      <c r="BE212" s="151"/>
      <c r="BF212" s="151"/>
      <c r="BG212" s="151"/>
      <c r="BH212" s="151"/>
      <c r="BI212" s="151"/>
      <c r="BJ212" s="266">
        <f t="shared" si="205"/>
        <v>5.3116035088468783</v>
      </c>
      <c r="BK212" s="266">
        <f t="shared" si="206"/>
        <v>5.8288701926368187</v>
      </c>
      <c r="BL212" s="266">
        <f t="shared" si="207"/>
        <v>5.5129183342910117</v>
      </c>
      <c r="BM212" s="266">
        <f t="shared" si="208"/>
        <v>6.0497893364267217</v>
      </c>
      <c r="BN212" s="266">
        <f t="shared" si="209"/>
        <v>5.6757953430503569</v>
      </c>
      <c r="BO212" s="266"/>
      <c r="BP212" s="266">
        <f t="shared" si="210"/>
        <v>5.5510559976121927</v>
      </c>
      <c r="BQ212" s="292">
        <f t="shared" si="211"/>
        <v>5.3116035088468783</v>
      </c>
      <c r="BR212" s="292">
        <f t="shared" si="212"/>
        <v>5.4512688072508961</v>
      </c>
      <c r="BS212" s="292">
        <f t="shared" si="213"/>
        <v>5.5358476683979241</v>
      </c>
      <c r="BT212" s="292">
        <f t="shared" si="214"/>
        <v>5.1494542258825406</v>
      </c>
      <c r="BU212" s="292">
        <f t="shared" si="215"/>
        <v>5.469474273386596</v>
      </c>
      <c r="BV212" s="292">
        <f t="shared" si="216"/>
        <v>5.5163909194449054</v>
      </c>
      <c r="BW212" s="169"/>
      <c r="BX212" s="148">
        <v>112.1686796344086</v>
      </c>
      <c r="BY212" s="165">
        <v>110.44127586021504</v>
      </c>
      <c r="BZ212" s="165">
        <v>96.593526881720422</v>
      </c>
      <c r="CA212" s="165">
        <v>107.54635958064516</v>
      </c>
      <c r="CB212" s="165">
        <v>95.503602903225811</v>
      </c>
      <c r="CC212" s="165">
        <v>108.52959902150538</v>
      </c>
      <c r="CD212" s="165">
        <v>98.114313440860215</v>
      </c>
      <c r="CE212" s="165">
        <v>99.554433763440855</v>
      </c>
      <c r="CF212" s="165">
        <v>108.44127586021504</v>
      </c>
      <c r="CG212" s="200"/>
      <c r="CH212" s="295"/>
      <c r="CI212" s="295"/>
      <c r="CJ212" s="295"/>
      <c r="CK212" s="295"/>
      <c r="CL212" s="295"/>
      <c r="CM212" s="295"/>
      <c r="CN212" s="177"/>
      <c r="CO212" s="171">
        <f t="shared" si="196"/>
        <v>2035</v>
      </c>
      <c r="CP212" s="173">
        <f t="shared" si="217"/>
        <v>49644</v>
      </c>
      <c r="CQ212" s="272">
        <f t="shared" si="201"/>
        <v>5.6399938477036349</v>
      </c>
      <c r="CR212" s="272">
        <f t="shared" si="202"/>
        <v>5.1494542258825406</v>
      </c>
      <c r="CS212" s="272">
        <f t="shared" si="199"/>
        <v>5.5459865713686227</v>
      </c>
      <c r="CT212" s="272">
        <f t="shared" si="199"/>
        <v>5.4794945870675056</v>
      </c>
      <c r="CU212" s="272">
        <f t="shared" si="199"/>
        <v>5.5459865713686227</v>
      </c>
      <c r="CV212" s="272">
        <f t="shared" si="203"/>
        <v>5.2552846881609465</v>
      </c>
      <c r="CW212" s="272">
        <f t="shared" si="204"/>
        <v>5.5131701079197519</v>
      </c>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39"/>
      <c r="EV212" s="139"/>
      <c r="EW212" s="139"/>
      <c r="EX212" s="139"/>
      <c r="EY212" s="139"/>
      <c r="EZ212" s="139"/>
      <c r="FA212" s="139"/>
      <c r="FB212" s="162"/>
      <c r="FC212" s="162"/>
      <c r="FD212" s="162"/>
      <c r="FE212" s="162"/>
      <c r="FF212" s="162"/>
      <c r="FG212" s="162"/>
      <c r="FH212" s="162"/>
      <c r="FI212" s="139"/>
      <c r="FJ212" s="139"/>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39"/>
      <c r="GH212" s="139"/>
      <c r="GI212" s="162"/>
      <c r="GJ212" s="162"/>
      <c r="GK212" s="162"/>
      <c r="GL212" s="162"/>
      <c r="GM212" s="162"/>
    </row>
    <row r="213" spans="1:195" s="138" customFormat="1" x14ac:dyDescent="0.2">
      <c r="A213" s="162"/>
      <c r="B213" s="193">
        <f t="shared" si="200"/>
        <v>49675</v>
      </c>
      <c r="C213" s="193">
        <f t="shared" si="197"/>
        <v>49705</v>
      </c>
      <c r="D213" s="191">
        <f t="shared" si="198"/>
        <v>49675</v>
      </c>
      <c r="E213" s="325">
        <v>123.06828299999999</v>
      </c>
      <c r="F213" s="329">
        <v>96.119545000000002</v>
      </c>
      <c r="G213" s="327">
        <v>114.122208</v>
      </c>
      <c r="H213" s="328">
        <v>105.177986</v>
      </c>
      <c r="I213" s="325">
        <v>108.859512</v>
      </c>
      <c r="J213" s="329">
        <v>77.458250000000007</v>
      </c>
      <c r="K213" s="327">
        <v>112.433876</v>
      </c>
      <c r="L213" s="328">
        <v>107.11747</v>
      </c>
      <c r="M213" s="325">
        <v>110.01696</v>
      </c>
      <c r="N213" s="329">
        <v>104.291695</v>
      </c>
      <c r="O213" s="337">
        <f>G213+Sheet1!D207</f>
        <v>112.122208</v>
      </c>
      <c r="P213" s="338">
        <f>H213+Sheet1!E207</f>
        <v>103.177986</v>
      </c>
      <c r="Q213" s="325">
        <v>99.609080000000006</v>
      </c>
      <c r="R213" s="329">
        <v>89.373360000000005</v>
      </c>
      <c r="S213" s="4">
        <v>60.198990000000002</v>
      </c>
      <c r="T213" s="5">
        <v>53.218350000000001</v>
      </c>
      <c r="U213" s="2">
        <v>61.698990000000002</v>
      </c>
      <c r="V213" s="3">
        <v>57.218350000000001</v>
      </c>
      <c r="W213" s="4">
        <v>63.292380000000001</v>
      </c>
      <c r="X213" s="5">
        <v>44.490079999999999</v>
      </c>
      <c r="Y213" s="2">
        <v>63.198990000000002</v>
      </c>
      <c r="Z213" s="3">
        <v>58.968350000000001</v>
      </c>
      <c r="AA213" s="327">
        <v>102.05658</v>
      </c>
      <c r="AB213" s="328">
        <v>94.663150000000002</v>
      </c>
      <c r="AC213" s="2">
        <v>62.198990000000002</v>
      </c>
      <c r="AD213" s="73">
        <v>55.218350000000001</v>
      </c>
      <c r="AE213" s="337">
        <f>I213+Sheet1!B207</f>
        <v>110.76126199999999</v>
      </c>
      <c r="AF213" s="341">
        <f>J213+Sheet1!C207</f>
        <v>82.505049999999997</v>
      </c>
      <c r="AG213" s="330">
        <v>5.4342246730749242</v>
      </c>
      <c r="AH213" s="331">
        <v>6.068759889392056</v>
      </c>
      <c r="AI213" s="330">
        <v>5.6131961443438589</v>
      </c>
      <c r="AJ213" s="331">
        <v>5.5318454755852517</v>
      </c>
      <c r="AK213" s="339">
        <v>5.5168453522738927</v>
      </c>
      <c r="AL213" s="340">
        <v>5.6509464546774471</v>
      </c>
      <c r="AM213" s="339">
        <v>5.2277429756529559</v>
      </c>
      <c r="AN213" s="331">
        <v>5.3528740043163179</v>
      </c>
      <c r="AO213" s="332">
        <v>5.2877934693094319</v>
      </c>
      <c r="AP213" s="333">
        <v>5.9711390868817276</v>
      </c>
      <c r="AQ213" s="332">
        <v>3.8560216991579552</v>
      </c>
      <c r="AR213" s="340">
        <v>5.8013476910793464</v>
      </c>
      <c r="AS213" s="339">
        <v>5.6085461061173376</v>
      </c>
      <c r="AT213" s="340">
        <v>5.8513481021172105</v>
      </c>
      <c r="AU213" s="339">
        <v>5.6310462910843766</v>
      </c>
      <c r="AV213" s="340">
        <v>5.6083461044731857</v>
      </c>
      <c r="AW213" s="339">
        <v>6.2320512317595167</v>
      </c>
      <c r="AX213" s="340">
        <v>5.6083461044731857</v>
      </c>
      <c r="AY213" s="339">
        <v>5.5418455577928256</v>
      </c>
      <c r="AZ213" s="340">
        <v>5.3028435930318301</v>
      </c>
      <c r="BA213" s="332">
        <v>4.6532582529923001</v>
      </c>
      <c r="BB213" s="333">
        <v>6.5080535006885318</v>
      </c>
      <c r="BC213" s="15"/>
      <c r="BD213" s="151"/>
      <c r="BE213" s="151"/>
      <c r="BF213" s="151"/>
      <c r="BG213" s="151"/>
      <c r="BH213" s="151"/>
      <c r="BI213" s="151"/>
      <c r="BJ213" s="266">
        <f t="shared" si="205"/>
        <v>5.3839400216581277</v>
      </c>
      <c r="BK213" s="266">
        <f t="shared" si="206"/>
        <v>6.0784675321493316</v>
      </c>
      <c r="BL213" s="266">
        <f t="shared" si="207"/>
        <v>5.5879963884959274</v>
      </c>
      <c r="BM213" s="266">
        <f t="shared" si="208"/>
        <v>6.3088463721760162</v>
      </c>
      <c r="BN213" s="266">
        <f t="shared" si="209"/>
        <v>5.8398125786198509</v>
      </c>
      <c r="BO213" s="266"/>
      <c r="BP213" s="266">
        <f t="shared" si="210"/>
        <v>5.6126544525856756</v>
      </c>
      <c r="BQ213" s="292">
        <f t="shared" si="211"/>
        <v>5.3839400216581277</v>
      </c>
      <c r="BR213" s="292">
        <f t="shared" si="212"/>
        <v>5.5261039092557009</v>
      </c>
      <c r="BS213" s="292">
        <f t="shared" si="213"/>
        <v>5.5974459731054376</v>
      </c>
      <c r="BT213" s="292">
        <f t="shared" si="214"/>
        <v>5.2715574582484752</v>
      </c>
      <c r="BU213" s="292">
        <f t="shared" si="215"/>
        <v>5.5303520958852763</v>
      </c>
      <c r="BV213" s="292">
        <f t="shared" si="216"/>
        <v>5.5771454755852519</v>
      </c>
      <c r="BW213" s="169"/>
      <c r="BX213" s="148">
        <v>111.18765656989247</v>
      </c>
      <c r="BY213" s="165">
        <v>110.17905636559141</v>
      </c>
      <c r="BZ213" s="165">
        <v>95.015944881720429</v>
      </c>
      <c r="CA213" s="165">
        <v>107.49291844086021</v>
      </c>
      <c r="CB213" s="165">
        <v>95.096558279569891</v>
      </c>
      <c r="CC213" s="165">
        <v>110.09008410752689</v>
      </c>
      <c r="CD213" s="165">
        <v>98.304222301075256</v>
      </c>
      <c r="CE213" s="165">
        <v>98.797110860215057</v>
      </c>
      <c r="CF213" s="165">
        <v>108.17905636559141</v>
      </c>
      <c r="CG213" s="200"/>
      <c r="CH213" s="295"/>
      <c r="CI213" s="295"/>
      <c r="CJ213" s="295"/>
      <c r="CK213" s="295"/>
      <c r="CL213" s="295"/>
      <c r="CM213" s="295"/>
      <c r="CN213" s="177"/>
      <c r="CO213" s="171">
        <f t="shared" si="196"/>
        <v>2036</v>
      </c>
      <c r="CP213" s="173">
        <f t="shared" si="217"/>
        <v>49675</v>
      </c>
      <c r="CQ213" s="272">
        <f t="shared" si="201"/>
        <v>5.7692583062008183</v>
      </c>
      <c r="CR213" s="272">
        <f t="shared" si="202"/>
        <v>5.2715574582484752</v>
      </c>
      <c r="CS213" s="272">
        <f t="shared" si="199"/>
        <v>5.6075848760761362</v>
      </c>
      <c r="CT213" s="272">
        <f t="shared" si="199"/>
        <v>5.5403724095661859</v>
      </c>
      <c r="CU213" s="272">
        <f t="shared" si="199"/>
        <v>5.6075848760761362</v>
      </c>
      <c r="CV213" s="272">
        <f t="shared" si="203"/>
        <v>5.3796014908160528</v>
      </c>
      <c r="CW213" s="272">
        <f t="shared" si="204"/>
        <v>5.5741931655135115</v>
      </c>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39"/>
      <c r="EV213" s="139"/>
      <c r="EW213" s="139"/>
      <c r="EX213" s="139"/>
      <c r="EY213" s="139"/>
      <c r="EZ213" s="139"/>
      <c r="FA213" s="139"/>
      <c r="FB213" s="162"/>
      <c r="FC213" s="162"/>
      <c r="FD213" s="162"/>
      <c r="FE213" s="162"/>
      <c r="FF213" s="162"/>
      <c r="FG213" s="162"/>
      <c r="FH213" s="162"/>
      <c r="FI213" s="139"/>
      <c r="FJ213" s="139"/>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39"/>
      <c r="GH213" s="139"/>
      <c r="GI213" s="162"/>
      <c r="GJ213" s="162"/>
      <c r="GK213" s="162"/>
      <c r="GL213" s="162"/>
      <c r="GM213" s="162"/>
    </row>
    <row r="214" spans="1:195" s="138" customFormat="1" x14ac:dyDescent="0.2">
      <c r="A214" s="162"/>
      <c r="B214" s="193">
        <f t="shared" si="200"/>
        <v>49706</v>
      </c>
      <c r="C214" s="193">
        <f t="shared" si="197"/>
        <v>49734</v>
      </c>
      <c r="D214" s="191">
        <f t="shared" si="198"/>
        <v>49706</v>
      </c>
      <c r="E214" s="325">
        <v>117.638992</v>
      </c>
      <c r="F214" s="329">
        <v>104.43285400000001</v>
      </c>
      <c r="G214" s="327">
        <v>98.554310000000001</v>
      </c>
      <c r="H214" s="328">
        <v>99.72157</v>
      </c>
      <c r="I214" s="325">
        <v>103.29608899999999</v>
      </c>
      <c r="J214" s="329">
        <v>87.208169999999996</v>
      </c>
      <c r="K214" s="327">
        <v>108.359459</v>
      </c>
      <c r="L214" s="328">
        <v>104.993774</v>
      </c>
      <c r="M214" s="325">
        <v>101.688393</v>
      </c>
      <c r="N214" s="329">
        <v>101.201134</v>
      </c>
      <c r="O214" s="337">
        <f>G214+Sheet1!D208</f>
        <v>97.054310000000001</v>
      </c>
      <c r="P214" s="338">
        <f>H214+Sheet1!E208</f>
        <v>97.22157</v>
      </c>
      <c r="Q214" s="325">
        <v>83.382429999999999</v>
      </c>
      <c r="R214" s="329">
        <v>82.455969999999994</v>
      </c>
      <c r="S214" s="4">
        <v>50.998890000000003</v>
      </c>
      <c r="T214" s="5">
        <v>49.189639999999997</v>
      </c>
      <c r="U214" s="2">
        <v>51.498890000000003</v>
      </c>
      <c r="V214" s="3">
        <v>51.939639999999997</v>
      </c>
      <c r="W214" s="4">
        <v>57.901809999999998</v>
      </c>
      <c r="X214" s="5">
        <v>45.382199999999997</v>
      </c>
      <c r="Y214" s="2">
        <v>52.998890000000003</v>
      </c>
      <c r="Z214" s="3">
        <v>53.939639999999997</v>
      </c>
      <c r="AA214" s="327">
        <v>85.15213</v>
      </c>
      <c r="AB214" s="328">
        <v>89.093254099999996</v>
      </c>
      <c r="AC214" s="2">
        <v>51.998890000000003</v>
      </c>
      <c r="AD214" s="73">
        <v>50.189639999999997</v>
      </c>
      <c r="AE214" s="337">
        <f>I214+Sheet1!B208</f>
        <v>106.61238899999999</v>
      </c>
      <c r="AF214" s="341">
        <f>J214+Sheet1!C208</f>
        <v>92.924970000000002</v>
      </c>
      <c r="AG214" s="330">
        <v>5.3528740043163179</v>
      </c>
      <c r="AH214" s="331">
        <v>5.4667649405783667</v>
      </c>
      <c r="AI214" s="330">
        <v>5.0274713292818909</v>
      </c>
      <c r="AJ214" s="331">
        <v>5.1250921317922185</v>
      </c>
      <c r="AK214" s="339">
        <v>5.1100921548206699</v>
      </c>
      <c r="AL214" s="340">
        <v>5.24329195032802</v>
      </c>
      <c r="AM214" s="339">
        <v>4.8217925974275078</v>
      </c>
      <c r="AN214" s="331">
        <v>4.8484998580129561</v>
      </c>
      <c r="AO214" s="332">
        <v>4.7834193230060711</v>
      </c>
      <c r="AP214" s="333">
        <v>5.3040636030611532</v>
      </c>
      <c r="AQ214" s="332">
        <v>3.8234814316545127</v>
      </c>
      <c r="AR214" s="340">
        <v>5.3927917208111218</v>
      </c>
      <c r="AS214" s="339">
        <v>5.2009920152682536</v>
      </c>
      <c r="AT214" s="340">
        <v>5.4427916440496169</v>
      </c>
      <c r="AU214" s="339">
        <v>5.2232919810326228</v>
      </c>
      <c r="AV214" s="340">
        <v>5.2009920152682536</v>
      </c>
      <c r="AW214" s="339">
        <v>5.5508914780912431</v>
      </c>
      <c r="AX214" s="340">
        <v>5.2007920155753</v>
      </c>
      <c r="AY214" s="339">
        <v>5.1350921164399184</v>
      </c>
      <c r="AZ214" s="340">
        <v>4.7983926333518925</v>
      </c>
      <c r="BA214" s="332">
        <v>4.3929361129647591</v>
      </c>
      <c r="BB214" s="333">
        <v>6.2314612269092695</v>
      </c>
      <c r="BC214" s="15"/>
      <c r="BD214" s="151"/>
      <c r="BE214" s="151"/>
      <c r="BF214" s="151"/>
      <c r="BG214" s="151"/>
      <c r="BH214" s="151"/>
      <c r="BI214" s="151"/>
      <c r="BJ214" s="266">
        <f t="shared" si="205"/>
        <v>4.8713125734384297</v>
      </c>
      <c r="BK214" s="266">
        <f t="shared" si="206"/>
        <v>5.4004763909555376</v>
      </c>
      <c r="BL214" s="266">
        <f t="shared" si="207"/>
        <v>5.0559404481606238</v>
      </c>
      <c r="BM214" s="266">
        <f t="shared" si="208"/>
        <v>5.6051594833454539</v>
      </c>
      <c r="BN214" s="266">
        <f t="shared" si="209"/>
        <v>5.2332222239750106</v>
      </c>
      <c r="BO214" s="266"/>
      <c r="BP214" s="266">
        <f t="shared" si="210"/>
        <v>5.2002511840131991</v>
      </c>
      <c r="BQ214" s="292">
        <f t="shared" si="211"/>
        <v>4.8713125734384297</v>
      </c>
      <c r="BR214" s="292">
        <f t="shared" si="212"/>
        <v>5.006453024675376</v>
      </c>
      <c r="BS214" s="292">
        <f t="shared" si="213"/>
        <v>5.1850428529054753</v>
      </c>
      <c r="BT214" s="292">
        <f t="shared" si="214"/>
        <v>4.8640994855239459</v>
      </c>
      <c r="BU214" s="292">
        <f t="shared" si="215"/>
        <v>5.1227726329658507</v>
      </c>
      <c r="BV214" s="292">
        <f t="shared" si="216"/>
        <v>5.1703921317922186</v>
      </c>
      <c r="BW214" s="169"/>
      <c r="BX214" s="148">
        <v>112.02258848275862</v>
      </c>
      <c r="BY214" s="165">
        <v>99.050730919540229</v>
      </c>
      <c r="BZ214" s="165">
        <v>96.454100459770103</v>
      </c>
      <c r="CA214" s="165">
        <v>101.48116790804598</v>
      </c>
      <c r="CB214" s="165">
        <v>82.988418275862074</v>
      </c>
      <c r="CC214" s="165">
        <v>106.92807572413793</v>
      </c>
      <c r="CD214" s="165">
        <v>100.79130275862067</v>
      </c>
      <c r="CE214" s="165">
        <v>86.828240249425292</v>
      </c>
      <c r="CF214" s="165">
        <v>97.125443563218397</v>
      </c>
      <c r="CG214" s="200"/>
      <c r="CH214" s="295"/>
      <c r="CI214" s="295"/>
      <c r="CJ214" s="295"/>
      <c r="CK214" s="295"/>
      <c r="CL214" s="295"/>
      <c r="CM214" s="295"/>
      <c r="CN214" s="177"/>
      <c r="CO214" s="171">
        <f t="shared" si="196"/>
        <v>2036</v>
      </c>
      <c r="CP214" s="173">
        <f t="shared" si="217"/>
        <v>49706</v>
      </c>
      <c r="CQ214" s="272">
        <f t="shared" si="201"/>
        <v>5.1693148307711674</v>
      </c>
      <c r="CR214" s="272">
        <f t="shared" si="202"/>
        <v>4.8640994855239459</v>
      </c>
      <c r="CS214" s="272">
        <f t="shared" si="199"/>
        <v>5.195181755876173</v>
      </c>
      <c r="CT214" s="272">
        <f t="shared" si="199"/>
        <v>5.1327929466467594</v>
      </c>
      <c r="CU214" s="272">
        <f t="shared" si="199"/>
        <v>5.195181755876173</v>
      </c>
      <c r="CV214" s="272">
        <f t="shared" si="203"/>
        <v>4.9647568433489084</v>
      </c>
      <c r="CW214" s="272">
        <f t="shared" si="204"/>
        <v>5.1656421974610467</v>
      </c>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39"/>
      <c r="EV214" s="139"/>
      <c r="EW214" s="139"/>
      <c r="EX214" s="139"/>
      <c r="EY214" s="139"/>
      <c r="EZ214" s="139"/>
      <c r="FA214" s="139"/>
      <c r="FB214" s="162"/>
      <c r="FC214" s="162"/>
      <c r="FD214" s="162"/>
      <c r="FE214" s="162"/>
      <c r="FF214" s="162"/>
      <c r="FG214" s="162"/>
      <c r="FH214" s="162"/>
      <c r="FI214" s="139"/>
      <c r="FJ214" s="139"/>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39"/>
      <c r="GH214" s="139"/>
      <c r="GI214" s="162"/>
      <c r="GJ214" s="162"/>
      <c r="GK214" s="162"/>
      <c r="GL214" s="162"/>
      <c r="GM214" s="162"/>
    </row>
    <row r="215" spans="1:195" s="138" customFormat="1" x14ac:dyDescent="0.2">
      <c r="A215" s="162"/>
      <c r="B215" s="193">
        <f t="shared" si="200"/>
        <v>49735</v>
      </c>
      <c r="C215" s="193">
        <f t="shared" si="197"/>
        <v>49765</v>
      </c>
      <c r="D215" s="191">
        <f t="shared" si="198"/>
        <v>49735</v>
      </c>
      <c r="E215" s="325">
        <v>79.99342</v>
      </c>
      <c r="F215" s="329">
        <v>77.619969999999995</v>
      </c>
      <c r="G215" s="327">
        <v>60.447780000000002</v>
      </c>
      <c r="H215" s="328">
        <v>85.975265500000006</v>
      </c>
      <c r="I215" s="325">
        <v>62.446640000000002</v>
      </c>
      <c r="J215" s="329">
        <v>59.592799999999997</v>
      </c>
      <c r="K215" s="327">
        <v>86.11148</v>
      </c>
      <c r="L215" s="328">
        <v>91.474149999999995</v>
      </c>
      <c r="M215" s="325">
        <v>60.513269999999999</v>
      </c>
      <c r="N215" s="329">
        <v>79.75009</v>
      </c>
      <c r="O215" s="337">
        <f>G215+Sheet1!D209</f>
        <v>58.947780000000002</v>
      </c>
      <c r="P215" s="338">
        <f>H215+Sheet1!E209</f>
        <v>84.475265500000006</v>
      </c>
      <c r="Q215" s="325">
        <v>44.564342500000002</v>
      </c>
      <c r="R215" s="329">
        <v>72.125410000000002</v>
      </c>
      <c r="S215" s="4">
        <v>35.466050000000003</v>
      </c>
      <c r="T215" s="5">
        <v>43.50515</v>
      </c>
      <c r="U215" s="2">
        <v>36.716050000000003</v>
      </c>
      <c r="V215" s="3">
        <v>46.00515</v>
      </c>
      <c r="W215" s="4">
        <v>34.062019999999997</v>
      </c>
      <c r="X215" s="5">
        <v>33.364629999999998</v>
      </c>
      <c r="Y215" s="2">
        <v>36.966050000000003</v>
      </c>
      <c r="Z215" s="3">
        <v>48.25515</v>
      </c>
      <c r="AA215" s="327">
        <v>49.894584700000003</v>
      </c>
      <c r="AB215" s="328">
        <v>78.860560000000007</v>
      </c>
      <c r="AC215" s="2">
        <v>37.216050000000003</v>
      </c>
      <c r="AD215" s="73">
        <v>45.50515</v>
      </c>
      <c r="AE215" s="337">
        <f>I215+Sheet1!B209</f>
        <v>66.570989999999995</v>
      </c>
      <c r="AF215" s="341">
        <f>J215+Sheet1!C209</f>
        <v>66.091949999999997</v>
      </c>
      <c r="AG215" s="330">
        <v>5.1739025330473831</v>
      </c>
      <c r="AH215" s="331">
        <v>5.157632399295661</v>
      </c>
      <c r="AI215" s="330">
        <v>4.7346089217509073</v>
      </c>
      <c r="AJ215" s="331">
        <v>4.8810401255163987</v>
      </c>
      <c r="AK215" s="339">
        <v>4.8660400022050387</v>
      </c>
      <c r="AL215" s="340">
        <v>4.9931410470632924</v>
      </c>
      <c r="AM215" s="339">
        <v>4.6412381541787973</v>
      </c>
      <c r="AN215" s="331">
        <v>4.7346089217509073</v>
      </c>
      <c r="AO215" s="332">
        <v>4.6044478517371363</v>
      </c>
      <c r="AP215" s="333">
        <v>4.7671491892543498</v>
      </c>
      <c r="AQ215" s="332">
        <v>3.4492683553649219</v>
      </c>
      <c r="AR215" s="340">
        <v>5.1357422193432836</v>
      </c>
      <c r="AS215" s="339">
        <v>4.9512407026135605</v>
      </c>
      <c r="AT215" s="340">
        <v>5.1857426303811485</v>
      </c>
      <c r="AU215" s="339">
        <v>4.970140857985875</v>
      </c>
      <c r="AV215" s="340">
        <v>4.9529407165888486</v>
      </c>
      <c r="AW215" s="339">
        <v>4.9823409582791136</v>
      </c>
      <c r="AX215" s="340">
        <v>4.9510407009694095</v>
      </c>
      <c r="AY215" s="339">
        <v>4.8910402077239716</v>
      </c>
      <c r="AZ215" s="340">
        <v>4.6194379749662877</v>
      </c>
      <c r="BA215" s="332">
        <v>4.197694507944103</v>
      </c>
      <c r="BB215" s="333">
        <v>6.1175702906472198</v>
      </c>
      <c r="BC215" s="15"/>
      <c r="BD215" s="151"/>
      <c r="BE215" s="151"/>
      <c r="BF215" s="151"/>
      <c r="BG215" s="151"/>
      <c r="BH215" s="151"/>
      <c r="BI215" s="151"/>
      <c r="BJ215" s="266">
        <f t="shared" si="205"/>
        <v>4.6894125111669238</v>
      </c>
      <c r="BK215" s="266">
        <f t="shared" si="206"/>
        <v>4.8547762041410198</v>
      </c>
      <c r="BL215" s="266">
        <f t="shared" si="207"/>
        <v>4.8671464048158386</v>
      </c>
      <c r="BM215" s="266">
        <f t="shared" si="208"/>
        <v>5.0387773533110982</v>
      </c>
      <c r="BN215" s="266">
        <f t="shared" si="209"/>
        <v>4.8625281183587195</v>
      </c>
      <c r="BO215" s="266"/>
      <c r="BP215" s="266">
        <f t="shared" si="210"/>
        <v>4.952809222869714</v>
      </c>
      <c r="BQ215" s="292">
        <f t="shared" si="211"/>
        <v>4.6894125111669238</v>
      </c>
      <c r="BR215" s="292">
        <f t="shared" si="212"/>
        <v>4.8891125023507866</v>
      </c>
      <c r="BS215" s="292">
        <f t="shared" si="213"/>
        <v>4.9376007433894751</v>
      </c>
      <c r="BT215" s="292">
        <f t="shared" si="214"/>
        <v>4.6828745098652984</v>
      </c>
      <c r="BU215" s="292">
        <f t="shared" si="215"/>
        <v>4.878224720594865</v>
      </c>
      <c r="BV215" s="292">
        <f t="shared" si="216"/>
        <v>4.9263401255163988</v>
      </c>
      <c r="BW215" s="169"/>
      <c r="BX215" s="148">
        <v>78.948846446837152</v>
      </c>
      <c r="BY215" s="165">
        <v>71.68262220524899</v>
      </c>
      <c r="BZ215" s="165">
        <v>61.190643122476452</v>
      </c>
      <c r="CA215" s="165">
        <v>68.979542059219384</v>
      </c>
      <c r="CB215" s="165">
        <v>56.69417974427995</v>
      </c>
      <c r="CC215" s="165">
        <v>88.471632207267831</v>
      </c>
      <c r="CD215" s="165">
        <v>66.360160820995958</v>
      </c>
      <c r="CE215" s="165">
        <v>62.642732644952901</v>
      </c>
      <c r="CF215" s="165">
        <v>70.18262220524899</v>
      </c>
      <c r="CG215" s="200"/>
      <c r="CH215" s="295"/>
      <c r="CI215" s="295"/>
      <c r="CJ215" s="295"/>
      <c r="CK215" s="295"/>
      <c r="CL215" s="295"/>
      <c r="CM215" s="295"/>
      <c r="CN215" s="177"/>
      <c r="CO215" s="171">
        <f t="shared" si="196"/>
        <v>2036</v>
      </c>
      <c r="CP215" s="173">
        <f t="shared" si="217"/>
        <v>49735</v>
      </c>
      <c r="CQ215" s="272">
        <f t="shared" si="201"/>
        <v>4.8693430930563428</v>
      </c>
      <c r="CR215" s="272">
        <f t="shared" si="202"/>
        <v>4.6828745098652984</v>
      </c>
      <c r="CS215" s="272">
        <f t="shared" si="199"/>
        <v>4.9477396463601728</v>
      </c>
      <c r="CT215" s="272">
        <f t="shared" si="199"/>
        <v>4.8882450342757746</v>
      </c>
      <c r="CU215" s="272">
        <f t="shared" si="199"/>
        <v>4.9477396463601728</v>
      </c>
      <c r="CV215" s="272">
        <f t="shared" si="203"/>
        <v>4.7802464983024011</v>
      </c>
      <c r="CW215" s="272">
        <f t="shared" si="204"/>
        <v>4.920511616629569</v>
      </c>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39"/>
      <c r="EV215" s="139"/>
      <c r="EW215" s="139"/>
      <c r="EX215" s="139"/>
      <c r="EY215" s="139"/>
      <c r="EZ215" s="139"/>
      <c r="FA215" s="139"/>
      <c r="FB215" s="162"/>
      <c r="FC215" s="162"/>
      <c r="FD215" s="162"/>
      <c r="FE215" s="162"/>
      <c r="FF215" s="162"/>
      <c r="FG215" s="162"/>
      <c r="FH215" s="162"/>
      <c r="FI215" s="139"/>
      <c r="FJ215" s="139"/>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39"/>
      <c r="GH215" s="139"/>
      <c r="GI215" s="162"/>
      <c r="GJ215" s="162"/>
      <c r="GK215" s="162"/>
      <c r="GL215" s="162"/>
      <c r="GM215" s="162"/>
    </row>
    <row r="216" spans="1:195" s="138" customFormat="1" x14ac:dyDescent="0.2">
      <c r="A216" s="162"/>
      <c r="B216" s="193">
        <f t="shared" si="200"/>
        <v>49766</v>
      </c>
      <c r="C216" s="193">
        <f t="shared" si="197"/>
        <v>49795</v>
      </c>
      <c r="D216" s="191">
        <f t="shared" si="198"/>
        <v>49766</v>
      </c>
      <c r="E216" s="325">
        <v>40.006839999999997</v>
      </c>
      <c r="F216" s="329">
        <v>45.748405499999997</v>
      </c>
      <c r="G216" s="327">
        <v>39.710327100000001</v>
      </c>
      <c r="H216" s="328">
        <v>58.1566124</v>
      </c>
      <c r="I216" s="325">
        <v>29.6893444</v>
      </c>
      <c r="J216" s="329">
        <v>29.958972899999999</v>
      </c>
      <c r="K216" s="327">
        <v>32.289250000000003</v>
      </c>
      <c r="L216" s="328">
        <v>47.775405900000003</v>
      </c>
      <c r="M216" s="325">
        <v>33.0669556</v>
      </c>
      <c r="N216" s="329">
        <v>49.778736100000003</v>
      </c>
      <c r="O216" s="337">
        <f>G216+Sheet1!D210</f>
        <v>37.710327100000001</v>
      </c>
      <c r="P216" s="338">
        <f>H216+Sheet1!E210</f>
        <v>57.1566124</v>
      </c>
      <c r="Q216" s="325">
        <v>33.058677699999997</v>
      </c>
      <c r="R216" s="329">
        <v>61.544559999999997</v>
      </c>
      <c r="S216" s="4">
        <v>22.853000000000002</v>
      </c>
      <c r="T216" s="5">
        <v>34.644489999999998</v>
      </c>
      <c r="U216" s="2">
        <v>24.603000000000002</v>
      </c>
      <c r="V216" s="3">
        <v>36.394489999999998</v>
      </c>
      <c r="W216" s="4">
        <v>14.95514</v>
      </c>
      <c r="X216" s="5">
        <v>16.467400000000001</v>
      </c>
      <c r="Y216" s="2">
        <v>25.853000000000002</v>
      </c>
      <c r="Z216" s="3">
        <v>36.644489999999998</v>
      </c>
      <c r="AA216" s="327">
        <v>35.707880000000003</v>
      </c>
      <c r="AB216" s="328">
        <v>63.43844</v>
      </c>
      <c r="AC216" s="2">
        <v>25.353000000000002</v>
      </c>
      <c r="AD216" s="73">
        <v>37.144489999999998</v>
      </c>
      <c r="AE216" s="337">
        <f>I216+Sheet1!B210</f>
        <v>30.925944400000002</v>
      </c>
      <c r="AF216" s="341">
        <f>J216+Sheet1!C210</f>
        <v>33.6689729</v>
      </c>
      <c r="AG216" s="330">
        <v>4.7996894567577923</v>
      </c>
      <c r="AH216" s="331">
        <v>4.5881777179854151</v>
      </c>
      <c r="AI216" s="330">
        <v>4.2627750429509881</v>
      </c>
      <c r="AJ216" s="331">
        <v>4.3603958454613165</v>
      </c>
      <c r="AK216" s="339">
        <v>4.3453958597531424</v>
      </c>
      <c r="AL216" s="340">
        <v>4.4650957457043674</v>
      </c>
      <c r="AM216" s="339">
        <v>4.3020959010088822</v>
      </c>
      <c r="AN216" s="331">
        <v>4.2627750429509881</v>
      </c>
      <c r="AO216" s="332">
        <v>4.0349931704268895</v>
      </c>
      <c r="AP216" s="333">
        <v>3.9536425016682832</v>
      </c>
      <c r="AQ216" s="332">
        <v>3.4167280878614794</v>
      </c>
      <c r="AR216" s="340">
        <v>4.5994956176496018</v>
      </c>
      <c r="AS216" s="339">
        <v>4.4236957851498087</v>
      </c>
      <c r="AT216" s="340">
        <v>4.6494955700101794</v>
      </c>
      <c r="AU216" s="339">
        <v>4.4384957710485402</v>
      </c>
      <c r="AV216" s="340">
        <v>4.4274957815292124</v>
      </c>
      <c r="AW216" s="339">
        <v>4.109596084420656</v>
      </c>
      <c r="AX216" s="340">
        <v>4.423495785340366</v>
      </c>
      <c r="AY216" s="339">
        <v>4.3703958359334321</v>
      </c>
      <c r="AZ216" s="340">
        <v>4.0499961412068455</v>
      </c>
      <c r="BA216" s="332">
        <v>3.67705022788902</v>
      </c>
      <c r="BB216" s="333">
        <v>5.6294662780955802</v>
      </c>
      <c r="BC216" s="15"/>
      <c r="BD216" s="151"/>
      <c r="BE216" s="151"/>
      <c r="BF216" s="151"/>
      <c r="BG216" s="151"/>
      <c r="BH216" s="151"/>
      <c r="BI216" s="151"/>
      <c r="BJ216" s="266">
        <f t="shared" si="205"/>
        <v>4.1106395857575864</v>
      </c>
      <c r="BK216" s="266">
        <f t="shared" si="206"/>
        <v>4.0279577392705388</v>
      </c>
      <c r="BL216" s="266">
        <f t="shared" si="207"/>
        <v>4.2664380850824308</v>
      </c>
      <c r="BM216" s="266">
        <f t="shared" si="208"/>
        <v>4.1806226108348019</v>
      </c>
      <c r="BN216" s="266">
        <f t="shared" si="209"/>
        <v>4.1464145052363399</v>
      </c>
      <c r="BO216" s="266"/>
      <c r="BP216" s="266">
        <f t="shared" si="210"/>
        <v>4.4249330390969446</v>
      </c>
      <c r="BQ216" s="292">
        <f t="shared" si="211"/>
        <v>4.1106395857575864</v>
      </c>
      <c r="BR216" s="292">
        <f t="shared" si="212"/>
        <v>4.4029874812917731</v>
      </c>
      <c r="BS216" s="292">
        <f t="shared" si="213"/>
        <v>4.4097246991312407</v>
      </c>
      <c r="BT216" s="292">
        <f t="shared" si="214"/>
        <v>4.3424727702588397</v>
      </c>
      <c r="BU216" s="292">
        <f t="shared" si="215"/>
        <v>4.3565229582452458</v>
      </c>
      <c r="BV216" s="292">
        <f t="shared" si="216"/>
        <v>4.4056958454613167</v>
      </c>
      <c r="BW216" s="169"/>
      <c r="BX216" s="148">
        <v>42.431056544444438</v>
      </c>
      <c r="BY216" s="165">
        <v>47.498758671111112</v>
      </c>
      <c r="BZ216" s="165">
        <v>29.803187544444441</v>
      </c>
      <c r="CA216" s="165">
        <v>40.123040700000004</v>
      </c>
      <c r="CB216" s="165">
        <v>45.086050226666664</v>
      </c>
      <c r="CC216" s="165">
        <v>38.827849157777784</v>
      </c>
      <c r="CD216" s="165">
        <v>32.084111988888885</v>
      </c>
      <c r="CE216" s="165">
        <v>47.416338666666668</v>
      </c>
      <c r="CF216" s="165">
        <v>45.920980893333336</v>
      </c>
      <c r="CG216" s="200"/>
      <c r="CH216" s="295"/>
      <c r="CI216" s="295"/>
      <c r="CJ216" s="295"/>
      <c r="CK216" s="295"/>
      <c r="CL216" s="295"/>
      <c r="CM216" s="295"/>
      <c r="CN216" s="177"/>
      <c r="CO216" s="171">
        <f t="shared" si="196"/>
        <v>2036</v>
      </c>
      <c r="CP216" s="173">
        <f t="shared" si="217"/>
        <v>49766</v>
      </c>
      <c r="CQ216" s="272">
        <f t="shared" si="201"/>
        <v>4.386055293404679</v>
      </c>
      <c r="CR216" s="272">
        <f t="shared" si="202"/>
        <v>4.3424727702588397</v>
      </c>
      <c r="CS216" s="272">
        <f t="shared" si="199"/>
        <v>4.4198636021019384</v>
      </c>
      <c r="CT216" s="272">
        <f t="shared" si="199"/>
        <v>4.3665432719261545</v>
      </c>
      <c r="CU216" s="272">
        <f t="shared" si="199"/>
        <v>4.4198636021019384</v>
      </c>
      <c r="CV216" s="272">
        <f t="shared" si="203"/>
        <v>4.433673724870097</v>
      </c>
      <c r="CW216" s="272">
        <f t="shared" si="204"/>
        <v>4.3975663775224154</v>
      </c>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39"/>
      <c r="EV216" s="139"/>
      <c r="EW216" s="139"/>
      <c r="EX216" s="139"/>
      <c r="EY216" s="139"/>
      <c r="EZ216" s="139"/>
      <c r="FA216" s="139"/>
      <c r="FB216" s="162"/>
      <c r="FC216" s="162"/>
      <c r="FD216" s="162"/>
      <c r="FE216" s="162"/>
      <c r="FF216" s="162"/>
      <c r="FG216" s="162"/>
      <c r="FH216" s="162"/>
      <c r="FI216" s="139"/>
      <c r="FJ216" s="139"/>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39"/>
      <c r="GH216" s="139"/>
      <c r="GI216" s="162"/>
      <c r="GJ216" s="162"/>
      <c r="GK216" s="162"/>
      <c r="GL216" s="162"/>
      <c r="GM216" s="162"/>
    </row>
    <row r="217" spans="1:195" s="138" customFormat="1" x14ac:dyDescent="0.2">
      <c r="A217" s="162"/>
      <c r="B217" s="193">
        <f t="shared" si="200"/>
        <v>49796</v>
      </c>
      <c r="C217" s="193">
        <f t="shared" si="197"/>
        <v>49826</v>
      </c>
      <c r="D217" s="191">
        <f t="shared" si="198"/>
        <v>49796</v>
      </c>
      <c r="E217" s="325">
        <v>29.689416900000001</v>
      </c>
      <c r="F217" s="329">
        <v>34.331012700000002</v>
      </c>
      <c r="G217" s="327">
        <v>36.407863599999999</v>
      </c>
      <c r="H217" s="328">
        <v>55.966526000000002</v>
      </c>
      <c r="I217" s="325">
        <v>17.783636099999999</v>
      </c>
      <c r="J217" s="329">
        <v>18.215312999999998</v>
      </c>
      <c r="K217" s="327">
        <v>27.199211099999999</v>
      </c>
      <c r="L217" s="328">
        <v>45.355167399999999</v>
      </c>
      <c r="M217" s="325">
        <v>28.183920000000001</v>
      </c>
      <c r="N217" s="329">
        <v>47.616634400000002</v>
      </c>
      <c r="O217" s="337">
        <f>G217+Sheet1!D211</f>
        <v>34.407863599999999</v>
      </c>
      <c r="P217" s="338">
        <f>H217+Sheet1!E211</f>
        <v>54.466526000000002</v>
      </c>
      <c r="Q217" s="325">
        <v>39.057052599999999</v>
      </c>
      <c r="R217" s="329">
        <v>67.599739999999997</v>
      </c>
      <c r="S217" s="4">
        <v>19.93676</v>
      </c>
      <c r="T217" s="5">
        <v>33.558610000000002</v>
      </c>
      <c r="U217" s="2">
        <v>20.68676</v>
      </c>
      <c r="V217" s="3">
        <v>36.558610000000002</v>
      </c>
      <c r="W217" s="4">
        <v>8.3055920000000008</v>
      </c>
      <c r="X217" s="5">
        <v>9.3948450000000001</v>
      </c>
      <c r="Y217" s="2">
        <v>21.43676</v>
      </c>
      <c r="Z217" s="3">
        <v>37.808610000000002</v>
      </c>
      <c r="AA217" s="327">
        <v>39.952620000000003</v>
      </c>
      <c r="AB217" s="328">
        <v>66.192899999999995</v>
      </c>
      <c r="AC217" s="2">
        <v>21.43676</v>
      </c>
      <c r="AD217" s="73">
        <v>36.558610000000002</v>
      </c>
      <c r="AE217" s="337">
        <f>I217+Sheet1!B211</f>
        <v>21.9804861</v>
      </c>
      <c r="AF217" s="341">
        <f>J217+Sheet1!C211</f>
        <v>24.795412999999996</v>
      </c>
      <c r="AG217" s="330">
        <v>4.8322297242612349</v>
      </c>
      <c r="AH217" s="331">
        <v>4.6532582529923001</v>
      </c>
      <c r="AI217" s="330">
        <v>4.2790451767027093</v>
      </c>
      <c r="AJ217" s="331">
        <v>4.3441257117095953</v>
      </c>
      <c r="AK217" s="339">
        <v>4.3291256229281112</v>
      </c>
      <c r="AL217" s="340">
        <v>4.4483263284449697</v>
      </c>
      <c r="AM217" s="339">
        <v>4.1566246019410471</v>
      </c>
      <c r="AN217" s="331">
        <v>4.2790451767027093</v>
      </c>
      <c r="AO217" s="332">
        <v>3.9861827691717262</v>
      </c>
      <c r="AP217" s="333">
        <v>3.7584008966476272</v>
      </c>
      <c r="AQ217" s="332">
        <v>3.4329982216132002</v>
      </c>
      <c r="AR217" s="340">
        <v>4.5822271209676817</v>
      </c>
      <c r="AS217" s="339">
        <v>4.4070260839999502</v>
      </c>
      <c r="AT217" s="340">
        <v>4.6322274169059616</v>
      </c>
      <c r="AU217" s="339">
        <v>4.4222261739651874</v>
      </c>
      <c r="AV217" s="340">
        <v>4.410926107083136</v>
      </c>
      <c r="AW217" s="339">
        <v>3.9105231453328355</v>
      </c>
      <c r="AX217" s="340">
        <v>4.4068260828161971</v>
      </c>
      <c r="AY217" s="339">
        <v>4.3541257708972516</v>
      </c>
      <c r="AZ217" s="340">
        <v>4.0012236821648752</v>
      </c>
      <c r="BA217" s="332">
        <v>3.6282398266338562</v>
      </c>
      <c r="BB217" s="333">
        <v>5.6620065455990227</v>
      </c>
      <c r="BC217" s="15"/>
      <c r="BD217" s="151"/>
      <c r="BE217" s="151"/>
      <c r="BF217" s="151"/>
      <c r="BG217" s="151"/>
      <c r="BH217" s="151"/>
      <c r="BI217" s="151"/>
      <c r="BJ217" s="266">
        <f t="shared" si="205"/>
        <v>4.0610304778653585</v>
      </c>
      <c r="BK217" s="266">
        <f t="shared" si="206"/>
        <v>3.8295213077016235</v>
      </c>
      <c r="BL217" s="266">
        <f t="shared" si="207"/>
        <v>4.2149488005338531</v>
      </c>
      <c r="BM217" s="266">
        <f t="shared" si="208"/>
        <v>3.9746654726404906</v>
      </c>
      <c r="BN217" s="266">
        <f t="shared" si="209"/>
        <v>4.0200415146853317</v>
      </c>
      <c r="BO217" s="266"/>
      <c r="BP217" s="266">
        <f t="shared" si="210"/>
        <v>4.4084369083540462</v>
      </c>
      <c r="BQ217" s="292">
        <f t="shared" si="211"/>
        <v>4.0610304778653585</v>
      </c>
      <c r="BR217" s="292">
        <f t="shared" si="212"/>
        <v>4.4197504130524283</v>
      </c>
      <c r="BS217" s="292">
        <f t="shared" si="213"/>
        <v>4.3932284638833128</v>
      </c>
      <c r="BT217" s="292">
        <f t="shared" si="214"/>
        <v>4.1964612284864469</v>
      </c>
      <c r="BU217" s="292">
        <f t="shared" si="215"/>
        <v>4.3402196705802956</v>
      </c>
      <c r="BV217" s="292">
        <f t="shared" si="216"/>
        <v>4.3894257117095954</v>
      </c>
      <c r="BW217" s="169"/>
      <c r="BX217" s="148">
        <v>31.735711822580651</v>
      </c>
      <c r="BY217" s="165">
        <v>45.030499711827957</v>
      </c>
      <c r="BZ217" s="165">
        <v>17.973945270967743</v>
      </c>
      <c r="CA217" s="165">
        <v>36.751030649462365</v>
      </c>
      <c r="CB217" s="165">
        <v>51.640387905376343</v>
      </c>
      <c r="CC217" s="165">
        <v>35.203449898924731</v>
      </c>
      <c r="CD217" s="165">
        <v>23.22147537849462</v>
      </c>
      <c r="CE217" s="165">
        <v>51.520915483870965</v>
      </c>
      <c r="CF217" s="165">
        <v>43.250929819354837</v>
      </c>
      <c r="CG217" s="200"/>
      <c r="CH217" s="295"/>
      <c r="CI217" s="295"/>
      <c r="CJ217" s="295"/>
      <c r="CK217" s="295"/>
      <c r="CL217" s="295"/>
      <c r="CM217" s="295"/>
      <c r="CN217" s="177"/>
      <c r="CO217" s="171">
        <f t="shared" si="196"/>
        <v>2036</v>
      </c>
      <c r="CP217" s="173">
        <f t="shared" si="217"/>
        <v>49796</v>
      </c>
      <c r="CQ217" s="272">
        <f t="shared" si="201"/>
        <v>4.402720389944391</v>
      </c>
      <c r="CR217" s="272">
        <f t="shared" si="202"/>
        <v>4.1964612284864469</v>
      </c>
      <c r="CS217" s="272">
        <f t="shared" si="199"/>
        <v>4.4033673668540114</v>
      </c>
      <c r="CT217" s="272">
        <f t="shared" si="199"/>
        <v>4.3502399842612052</v>
      </c>
      <c r="CU217" s="272">
        <f t="shared" si="199"/>
        <v>4.4033673668540114</v>
      </c>
      <c r="CV217" s="272">
        <f t="shared" si="203"/>
        <v>4.2850151867448574</v>
      </c>
      <c r="CW217" s="272">
        <f t="shared" si="204"/>
        <v>4.3812243388003163</v>
      </c>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39"/>
      <c r="EV217" s="139"/>
      <c r="EW217" s="139"/>
      <c r="EX217" s="139"/>
      <c r="EY217" s="139"/>
      <c r="EZ217" s="139"/>
      <c r="FA217" s="139"/>
      <c r="FB217" s="162"/>
      <c r="FC217" s="162"/>
      <c r="FD217" s="162"/>
      <c r="FE217" s="162"/>
      <c r="FF217" s="162"/>
      <c r="FG217" s="162"/>
      <c r="FH217" s="162"/>
      <c r="FI217" s="139"/>
      <c r="FJ217" s="139"/>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39"/>
      <c r="GH217" s="139"/>
      <c r="GI217" s="162"/>
      <c r="GJ217" s="162"/>
      <c r="GK217" s="162"/>
      <c r="GL217" s="162"/>
      <c r="GM217" s="162"/>
    </row>
    <row r="218" spans="1:195" s="138" customFormat="1" x14ac:dyDescent="0.2">
      <c r="A218" s="162"/>
      <c r="B218" s="193">
        <f t="shared" si="200"/>
        <v>49827</v>
      </c>
      <c r="C218" s="193">
        <f t="shared" si="197"/>
        <v>49856</v>
      </c>
      <c r="D218" s="191">
        <f t="shared" si="198"/>
        <v>49827</v>
      </c>
      <c r="E218" s="325">
        <v>62.737903600000003</v>
      </c>
      <c r="F218" s="329">
        <v>54.302883100000003</v>
      </c>
      <c r="G218" s="327">
        <v>71.054109999999994</v>
      </c>
      <c r="H218" s="328">
        <v>79.902503999999993</v>
      </c>
      <c r="I218" s="325">
        <v>48.728960000000001</v>
      </c>
      <c r="J218" s="329">
        <v>37.791767100000001</v>
      </c>
      <c r="K218" s="327">
        <v>60.737625100000002</v>
      </c>
      <c r="L218" s="328">
        <v>69.168480000000002</v>
      </c>
      <c r="M218" s="325">
        <v>62.632339999999999</v>
      </c>
      <c r="N218" s="329">
        <v>71.452290000000005</v>
      </c>
      <c r="O218" s="337">
        <f>G218+Sheet1!D212</f>
        <v>70.054109999999994</v>
      </c>
      <c r="P218" s="338">
        <f>H218+Sheet1!E212</f>
        <v>77.402503999999993</v>
      </c>
      <c r="Q218" s="325">
        <v>92.650270000000006</v>
      </c>
      <c r="R218" s="329">
        <v>87.880744899999996</v>
      </c>
      <c r="S218" s="4">
        <v>39.086570000000002</v>
      </c>
      <c r="T218" s="5">
        <v>50.778739999999999</v>
      </c>
      <c r="U218" s="2">
        <v>40.086570000000002</v>
      </c>
      <c r="V218" s="3">
        <v>47.778739999999999</v>
      </c>
      <c r="W218" s="4">
        <v>22.796530000000001</v>
      </c>
      <c r="X218" s="5">
        <v>16.45936</v>
      </c>
      <c r="Y218" s="2">
        <v>42.086570000000002</v>
      </c>
      <c r="Z218" s="3">
        <v>49.778739999999999</v>
      </c>
      <c r="AA218" s="327">
        <v>94.163150000000002</v>
      </c>
      <c r="AB218" s="328">
        <v>87.214699999999993</v>
      </c>
      <c r="AC218" s="2">
        <v>38.586570000000002</v>
      </c>
      <c r="AD218" s="73">
        <v>47.278739999999999</v>
      </c>
      <c r="AE218" s="337">
        <f>I218+Sheet1!B212</f>
        <v>53.867660000000001</v>
      </c>
      <c r="AF218" s="341">
        <f>J218+Sheet1!C212</f>
        <v>45.459917099999998</v>
      </c>
      <c r="AG218" s="330">
        <v>4.8810401255163987</v>
      </c>
      <c r="AH218" s="331">
        <v>4.7508790555026277</v>
      </c>
      <c r="AI218" s="330">
        <v>4.3441257117095953</v>
      </c>
      <c r="AJ218" s="331">
        <v>4.3929361129647591</v>
      </c>
      <c r="AK218" s="339">
        <v>4.3779359896533991</v>
      </c>
      <c r="AL218" s="340">
        <v>4.4977369745001248</v>
      </c>
      <c r="AM218" s="339">
        <v>4.2704351059219903</v>
      </c>
      <c r="AN218" s="331">
        <v>4.1651542404406605</v>
      </c>
      <c r="AO218" s="332">
        <v>3.9699126354200045</v>
      </c>
      <c r="AP218" s="333">
        <v>3.774671030399348</v>
      </c>
      <c r="AQ218" s="332">
        <v>3.4655384891166432</v>
      </c>
      <c r="AR218" s="340">
        <v>4.632238080191982</v>
      </c>
      <c r="AS218" s="339">
        <v>4.4563366341607713</v>
      </c>
      <c r="AT218" s="340">
        <v>4.6822384912298469</v>
      </c>
      <c r="AU218" s="339">
        <v>4.471936762404586</v>
      </c>
      <c r="AV218" s="340">
        <v>4.4601366653996495</v>
      </c>
      <c r="AW218" s="339">
        <v>3.929732305109976</v>
      </c>
      <c r="AX218" s="340">
        <v>4.4561366325166203</v>
      </c>
      <c r="AY218" s="339">
        <v>4.402936195172332</v>
      </c>
      <c r="AZ218" s="340">
        <v>3.9849327588957797</v>
      </c>
      <c r="BA218" s="332">
        <v>3.709590495392463</v>
      </c>
      <c r="BB218" s="333">
        <v>5.5318454755852517</v>
      </c>
      <c r="BC218" s="15"/>
      <c r="BD218" s="151"/>
      <c r="BE218" s="151"/>
      <c r="BF218" s="151"/>
      <c r="BG218" s="151"/>
      <c r="BH218" s="151"/>
      <c r="BI218" s="151"/>
      <c r="BJ218" s="266">
        <f t="shared" si="205"/>
        <v>4.0444941085679487</v>
      </c>
      <c r="BK218" s="266">
        <f t="shared" si="206"/>
        <v>3.8460576769990324</v>
      </c>
      <c r="BL218" s="266">
        <f t="shared" si="207"/>
        <v>4.1977857056843275</v>
      </c>
      <c r="BM218" s="266">
        <f t="shared" si="208"/>
        <v>3.9918285674900158</v>
      </c>
      <c r="BN218" s="266">
        <f t="shared" si="209"/>
        <v>4.0200415146853317</v>
      </c>
      <c r="BO218" s="266"/>
      <c r="BP218" s="266">
        <f t="shared" si="210"/>
        <v>4.4579253005827431</v>
      </c>
      <c r="BQ218" s="292">
        <f t="shared" si="211"/>
        <v>4.0444941085679487</v>
      </c>
      <c r="BR218" s="292">
        <f t="shared" si="212"/>
        <v>4.3024098907278399</v>
      </c>
      <c r="BS218" s="292">
        <f t="shared" si="213"/>
        <v>4.4427168211025032</v>
      </c>
      <c r="BT218" s="292">
        <f t="shared" si="214"/>
        <v>4.3106943951841714</v>
      </c>
      <c r="BU218" s="292">
        <f t="shared" si="215"/>
        <v>4.3891291891270576</v>
      </c>
      <c r="BV218" s="292">
        <f t="shared" si="216"/>
        <v>4.4382361129647592</v>
      </c>
      <c r="BW218" s="169"/>
      <c r="BX218" s="148">
        <v>58.989005600000006</v>
      </c>
      <c r="BY218" s="165">
        <v>74.986729555555542</v>
      </c>
      <c r="BZ218" s="165">
        <v>43.867985377777778</v>
      </c>
      <c r="CA218" s="165">
        <v>66.552317777777773</v>
      </c>
      <c r="CB218" s="165">
        <v>90.530481066666667</v>
      </c>
      <c r="CC218" s="165">
        <v>64.484671722222231</v>
      </c>
      <c r="CD218" s="165">
        <v>50.130885377777773</v>
      </c>
      <c r="CE218" s="165">
        <v>91.074949999999987</v>
      </c>
      <c r="CF218" s="165">
        <v>73.320062888888884</v>
      </c>
      <c r="CG218" s="200"/>
      <c r="CH218" s="295"/>
      <c r="CI218" s="295"/>
      <c r="CJ218" s="295"/>
      <c r="CK218" s="295"/>
      <c r="CL218" s="295"/>
      <c r="CM218" s="295"/>
      <c r="CN218" s="177"/>
      <c r="CO218" s="171">
        <f t="shared" si="196"/>
        <v>2036</v>
      </c>
      <c r="CP218" s="173">
        <f t="shared" si="217"/>
        <v>49827</v>
      </c>
      <c r="CQ218" s="272">
        <f t="shared" si="201"/>
        <v>4.4693807761032422</v>
      </c>
      <c r="CR218" s="272">
        <f t="shared" si="202"/>
        <v>4.3106943951841714</v>
      </c>
      <c r="CS218" s="272">
        <f t="shared" si="199"/>
        <v>4.4528557240732018</v>
      </c>
      <c r="CT218" s="272">
        <f t="shared" si="199"/>
        <v>4.3991495028079663</v>
      </c>
      <c r="CU218" s="272">
        <f t="shared" si="199"/>
        <v>4.4528557240732018</v>
      </c>
      <c r="CV218" s="272">
        <f t="shared" si="203"/>
        <v>4.4013192498385285</v>
      </c>
      <c r="CW218" s="272">
        <f t="shared" si="204"/>
        <v>4.430250454966612</v>
      </c>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39"/>
      <c r="EV218" s="139"/>
      <c r="EW218" s="139"/>
      <c r="EX218" s="139"/>
      <c r="EY218" s="139"/>
      <c r="EZ218" s="139"/>
      <c r="FA218" s="139"/>
      <c r="FB218" s="162"/>
      <c r="FC218" s="162"/>
      <c r="FD218" s="162"/>
      <c r="FE218" s="162"/>
      <c r="FF218" s="162"/>
      <c r="FG218" s="162"/>
      <c r="FH218" s="162"/>
      <c r="FI218" s="139"/>
      <c r="FJ218" s="139"/>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39"/>
      <c r="GH218" s="139"/>
      <c r="GI218" s="162"/>
      <c r="GJ218" s="162"/>
      <c r="GK218" s="162"/>
      <c r="GL218" s="162"/>
      <c r="GM218" s="162"/>
    </row>
    <row r="219" spans="1:195" s="138" customFormat="1" x14ac:dyDescent="0.2">
      <c r="A219" s="162"/>
      <c r="B219" s="193">
        <f t="shared" si="200"/>
        <v>49857</v>
      </c>
      <c r="C219" s="193">
        <f t="shared" si="197"/>
        <v>49887</v>
      </c>
      <c r="D219" s="191">
        <f t="shared" si="198"/>
        <v>49857</v>
      </c>
      <c r="E219" s="325">
        <v>163.211288</v>
      </c>
      <c r="F219" s="329">
        <v>75.309989999999999</v>
      </c>
      <c r="G219" s="327">
        <v>175.882126</v>
      </c>
      <c r="H219" s="328">
        <v>99.874015799999995</v>
      </c>
      <c r="I219" s="325">
        <v>147.48679999999999</v>
      </c>
      <c r="J219" s="329">
        <v>57.781395000000003</v>
      </c>
      <c r="K219" s="327">
        <v>157.213943</v>
      </c>
      <c r="L219" s="328">
        <v>87.871734599999996</v>
      </c>
      <c r="M219" s="325">
        <v>166.979828</v>
      </c>
      <c r="N219" s="329">
        <v>91.320769999999996</v>
      </c>
      <c r="O219" s="337">
        <f>G219+Sheet1!D213</f>
        <v>180.382126</v>
      </c>
      <c r="P219" s="338">
        <f>H219+Sheet1!E213</f>
        <v>100.8740158</v>
      </c>
      <c r="Q219" s="325">
        <v>197.21421799999999</v>
      </c>
      <c r="R219" s="329">
        <v>106.567184</v>
      </c>
      <c r="S219" s="4">
        <v>197.661</v>
      </c>
      <c r="T219" s="5">
        <v>66.759280000000004</v>
      </c>
      <c r="U219" s="2">
        <v>200.161</v>
      </c>
      <c r="V219" s="3">
        <v>66.759280000000004</v>
      </c>
      <c r="W219" s="4">
        <v>120.7333</v>
      </c>
      <c r="X219" s="5">
        <v>31.128129999999999</v>
      </c>
      <c r="Y219" s="2">
        <v>198.661</v>
      </c>
      <c r="Z219" s="3">
        <v>66.759280000000004</v>
      </c>
      <c r="AA219" s="327">
        <v>197.47988900000001</v>
      </c>
      <c r="AB219" s="328">
        <v>106.63286600000001</v>
      </c>
      <c r="AC219" s="2">
        <v>196.661</v>
      </c>
      <c r="AD219" s="73">
        <v>65.259280000000004</v>
      </c>
      <c r="AE219" s="337">
        <f>I219+Sheet1!B213</f>
        <v>151.50569999999999</v>
      </c>
      <c r="AF219" s="341">
        <f>J219+Sheet1!C213</f>
        <v>65.281244999999998</v>
      </c>
      <c r="AG219" s="330">
        <v>5.1413622655439406</v>
      </c>
      <c r="AH219" s="331">
        <v>5.0600115967853334</v>
      </c>
      <c r="AI219" s="330">
        <v>4.6369881192405789</v>
      </c>
      <c r="AJ219" s="331">
        <v>4.6857985204957426</v>
      </c>
      <c r="AK219" s="339">
        <v>4.6707985252318736</v>
      </c>
      <c r="AL219" s="340">
        <v>4.7938984863640224</v>
      </c>
      <c r="AM219" s="339">
        <v>4.4832985844335145</v>
      </c>
      <c r="AN219" s="331">
        <v>4.327855577957874</v>
      </c>
      <c r="AO219" s="332">
        <v>4.0838035716820533</v>
      </c>
      <c r="AP219" s="333">
        <v>3.807211297902791</v>
      </c>
      <c r="AQ219" s="332">
        <v>3.4818086228683649</v>
      </c>
      <c r="AR219" s="340">
        <v>4.9321984426968921</v>
      </c>
      <c r="AS219" s="339">
        <v>4.7522984994988935</v>
      </c>
      <c r="AT219" s="340">
        <v>4.9821984269097888</v>
      </c>
      <c r="AU219" s="339">
        <v>4.7695984940365559</v>
      </c>
      <c r="AV219" s="340">
        <v>4.7551984985832423</v>
      </c>
      <c r="AW219" s="339">
        <v>3.9803987432202086</v>
      </c>
      <c r="AX219" s="340">
        <v>4.7520984995620426</v>
      </c>
      <c r="AY219" s="339">
        <v>4.6957985173383214</v>
      </c>
      <c r="AZ219" s="340">
        <v>4.0987987058363453</v>
      </c>
      <c r="BA219" s="332">
        <v>3.8397515654062335</v>
      </c>
      <c r="BB219" s="333">
        <v>5.6945468131024652</v>
      </c>
      <c r="BC219" s="15"/>
      <c r="BD219" s="151"/>
      <c r="BE219" s="151"/>
      <c r="BF219" s="151"/>
      <c r="BG219" s="151"/>
      <c r="BH219" s="151"/>
      <c r="BI219" s="151"/>
      <c r="BJ219" s="266">
        <f t="shared" si="205"/>
        <v>4.1602486936498151</v>
      </c>
      <c r="BK219" s="266">
        <f t="shared" si="206"/>
        <v>3.8791304155938517</v>
      </c>
      <c r="BL219" s="266">
        <f t="shared" si="207"/>
        <v>4.3179273696310085</v>
      </c>
      <c r="BM219" s="266">
        <f t="shared" si="208"/>
        <v>4.0261547571890679</v>
      </c>
      <c r="BN219" s="266">
        <f t="shared" si="209"/>
        <v>4.0958653090159363</v>
      </c>
      <c r="BO219" s="266"/>
      <c r="BP219" s="266">
        <f t="shared" si="210"/>
        <v>4.7548556539549249</v>
      </c>
      <c r="BQ219" s="292">
        <f t="shared" si="211"/>
        <v>4.1602486936498151</v>
      </c>
      <c r="BR219" s="292">
        <f t="shared" si="212"/>
        <v>4.4700392083343967</v>
      </c>
      <c r="BS219" s="292">
        <f t="shared" si="213"/>
        <v>4.7396473043007949</v>
      </c>
      <c r="BT219" s="292">
        <f t="shared" si="214"/>
        <v>4.5243483934894249</v>
      </c>
      <c r="BU219" s="292">
        <f t="shared" si="215"/>
        <v>4.6825866363153441</v>
      </c>
      <c r="BV219" s="292">
        <f t="shared" si="216"/>
        <v>4.7310985204957428</v>
      </c>
      <c r="BW219" s="169"/>
      <c r="BX219" s="148">
        <v>124.45910286021505</v>
      </c>
      <c r="BY219" s="165">
        <v>142.37317419139785</v>
      </c>
      <c r="BZ219" s="165">
        <v>107.93925586021506</v>
      </c>
      <c r="CA219" s="165">
        <v>133.62475941935483</v>
      </c>
      <c r="CB219" s="165">
        <v>157.25154709677417</v>
      </c>
      <c r="CC219" s="165">
        <v>126.64372209247311</v>
      </c>
      <c r="CD219" s="165">
        <v>113.49276822580644</v>
      </c>
      <c r="CE219" s="165">
        <v>157.42905090322583</v>
      </c>
      <c r="CF219" s="165">
        <v>145.33016343870969</v>
      </c>
      <c r="CG219" s="200"/>
      <c r="CH219" s="295"/>
      <c r="CI219" s="295"/>
      <c r="CJ219" s="295"/>
      <c r="CK219" s="295"/>
      <c r="CL219" s="295"/>
      <c r="CM219" s="295"/>
      <c r="CN219" s="177"/>
      <c r="CO219" s="171">
        <f t="shared" ref="CO219:CO282" si="218">YEAR($CP219)</f>
        <v>2036</v>
      </c>
      <c r="CP219" s="173">
        <f t="shared" si="217"/>
        <v>49857</v>
      </c>
      <c r="CQ219" s="272">
        <f t="shared" si="201"/>
        <v>4.7693525138180668</v>
      </c>
      <c r="CR219" s="272">
        <f t="shared" si="202"/>
        <v>4.5243483934894249</v>
      </c>
      <c r="CS219" s="272">
        <f t="shared" si="199"/>
        <v>4.7497862072714927</v>
      </c>
      <c r="CT219" s="272">
        <f t="shared" si="199"/>
        <v>4.6926069499962537</v>
      </c>
      <c r="CU219" s="272">
        <f t="shared" si="199"/>
        <v>4.7497862072714927</v>
      </c>
      <c r="CV219" s="272">
        <f t="shared" si="203"/>
        <v>4.6188465128694354</v>
      </c>
      <c r="CW219" s="272">
        <f t="shared" si="204"/>
        <v>4.7244071519643862</v>
      </c>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39"/>
      <c r="EV219" s="139"/>
      <c r="EW219" s="139"/>
      <c r="EX219" s="139"/>
      <c r="EY219" s="139"/>
      <c r="EZ219" s="139"/>
      <c r="FA219" s="139"/>
      <c r="FB219" s="162"/>
      <c r="FC219" s="162"/>
      <c r="FD219" s="162"/>
      <c r="FE219" s="162"/>
      <c r="FF219" s="162"/>
      <c r="FG219" s="162"/>
      <c r="FH219" s="162"/>
      <c r="FI219" s="139"/>
      <c r="FJ219" s="139"/>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39"/>
      <c r="GH219" s="139"/>
      <c r="GI219" s="162"/>
      <c r="GJ219" s="162"/>
      <c r="GK219" s="162"/>
      <c r="GL219" s="162"/>
      <c r="GM219" s="162"/>
    </row>
    <row r="220" spans="1:195" s="138" customFormat="1" x14ac:dyDescent="0.2">
      <c r="A220" s="162"/>
      <c r="B220" s="193">
        <f t="shared" si="200"/>
        <v>49888</v>
      </c>
      <c r="C220" s="193">
        <f t="shared" si="197"/>
        <v>49918</v>
      </c>
      <c r="D220" s="191">
        <f t="shared" si="198"/>
        <v>49888</v>
      </c>
      <c r="E220" s="325">
        <v>199.59761</v>
      </c>
      <c r="F220" s="329">
        <v>95.392700000000005</v>
      </c>
      <c r="G220" s="327">
        <v>202.41447400000001</v>
      </c>
      <c r="H220" s="328">
        <v>113.436981</v>
      </c>
      <c r="I220" s="325">
        <v>183.80131499999999</v>
      </c>
      <c r="J220" s="329">
        <v>78.213080000000005</v>
      </c>
      <c r="K220" s="327">
        <v>187.06790000000001</v>
      </c>
      <c r="L220" s="328">
        <v>100.30555699999999</v>
      </c>
      <c r="M220" s="325">
        <v>195.32191499999999</v>
      </c>
      <c r="N220" s="329">
        <v>104.815926</v>
      </c>
      <c r="O220" s="337">
        <f>G220+Sheet1!D214</f>
        <v>206.41447400000001</v>
      </c>
      <c r="P220" s="338">
        <f>H220+Sheet1!E214</f>
        <v>113.936981</v>
      </c>
      <c r="Q220" s="325">
        <v>208.81767300000001</v>
      </c>
      <c r="R220" s="329">
        <v>118.400627</v>
      </c>
      <c r="S220" s="4">
        <v>211.5873</v>
      </c>
      <c r="T220" s="5">
        <v>89.528919999999999</v>
      </c>
      <c r="U220" s="2">
        <v>213.5873</v>
      </c>
      <c r="V220" s="3">
        <v>90.028919999999999</v>
      </c>
      <c r="W220" s="4">
        <v>163.5984</v>
      </c>
      <c r="X220" s="5">
        <v>51.84657</v>
      </c>
      <c r="Y220" s="2">
        <v>211.5873</v>
      </c>
      <c r="Z220" s="3">
        <v>90.528919999999999</v>
      </c>
      <c r="AA220" s="327">
        <v>207.872635</v>
      </c>
      <c r="AB220" s="328">
        <v>118.185226</v>
      </c>
      <c r="AC220" s="2">
        <v>210.5873</v>
      </c>
      <c r="AD220" s="73">
        <v>89.028919999999999</v>
      </c>
      <c r="AE220" s="337">
        <f>I220+Sheet1!B214</f>
        <v>186.67026499999997</v>
      </c>
      <c r="AF220" s="341">
        <f>J220+Sheet1!C214</f>
        <v>84.836430000000007</v>
      </c>
      <c r="AG220" s="330">
        <v>5.2877934693094319</v>
      </c>
      <c r="AH220" s="331">
        <v>5.2064428005508256</v>
      </c>
      <c r="AI220" s="330">
        <v>4.7508790555026277</v>
      </c>
      <c r="AJ220" s="331">
        <v>4.8159595905095136</v>
      </c>
      <c r="AK220" s="339">
        <v>4.800959716369638</v>
      </c>
      <c r="AL220" s="340">
        <v>4.9242586817994178</v>
      </c>
      <c r="AM220" s="339">
        <v>4.6109613105978751</v>
      </c>
      <c r="AN220" s="331">
        <v>4.4254763804682016</v>
      </c>
      <c r="AO220" s="332">
        <v>4.197694507944103</v>
      </c>
      <c r="AP220" s="333">
        <v>3.8234814316545127</v>
      </c>
      <c r="AQ220" s="332">
        <v>3.5143488903718074</v>
      </c>
      <c r="AR220" s="340">
        <v>5.0627575196909396</v>
      </c>
      <c r="AS220" s="339">
        <v>4.8826590308514959</v>
      </c>
      <c r="AT220" s="340">
        <v>5.112757100157193</v>
      </c>
      <c r="AU220" s="339">
        <v>4.8999588856928193</v>
      </c>
      <c r="AV220" s="340">
        <v>4.8854590073576061</v>
      </c>
      <c r="AW220" s="339">
        <v>3.9986664482081378</v>
      </c>
      <c r="AX220" s="340">
        <v>4.8824590325296313</v>
      </c>
      <c r="AY220" s="339">
        <v>4.8259595066027643</v>
      </c>
      <c r="AZ220" s="340">
        <v>4.2126646526037019</v>
      </c>
      <c r="BA220" s="332">
        <v>3.9536425016682832</v>
      </c>
      <c r="BB220" s="333">
        <v>5.7921676156127937</v>
      </c>
      <c r="BC220" s="15"/>
      <c r="BD220" s="151"/>
      <c r="BE220" s="151"/>
      <c r="BF220" s="151"/>
      <c r="BG220" s="151"/>
      <c r="BH220" s="151"/>
      <c r="BI220" s="151"/>
      <c r="BJ220" s="266">
        <f t="shared" si="205"/>
        <v>4.2760032787316833</v>
      </c>
      <c r="BK220" s="266">
        <f t="shared" si="206"/>
        <v>3.8956667848912621</v>
      </c>
      <c r="BL220" s="266">
        <f t="shared" si="207"/>
        <v>4.4380690335776904</v>
      </c>
      <c r="BM220" s="266">
        <f t="shared" si="208"/>
        <v>4.0433178520385944</v>
      </c>
      <c r="BN220" s="266">
        <f t="shared" si="209"/>
        <v>4.1632642373098072</v>
      </c>
      <c r="BO220" s="266"/>
      <c r="BP220" s="266">
        <f t="shared" si="210"/>
        <v>4.886824699898118</v>
      </c>
      <c r="BQ220" s="292">
        <f t="shared" si="211"/>
        <v>4.2760032787316833</v>
      </c>
      <c r="BR220" s="292">
        <f t="shared" si="212"/>
        <v>4.5706167988983299</v>
      </c>
      <c r="BS220" s="292">
        <f t="shared" si="213"/>
        <v>4.8716164730504294</v>
      </c>
      <c r="BT220" s="292">
        <f t="shared" si="214"/>
        <v>4.6524852259338303</v>
      </c>
      <c r="BU220" s="292">
        <f t="shared" si="215"/>
        <v>4.8130122327434677</v>
      </c>
      <c r="BV220" s="292">
        <f t="shared" si="216"/>
        <v>4.8612595905095137</v>
      </c>
      <c r="BW220" s="169"/>
      <c r="BX220" s="148">
        <v>153.65781096774194</v>
      </c>
      <c r="BY220" s="165">
        <v>163.18783730107529</v>
      </c>
      <c r="BZ220" s="165">
        <v>137.25166301075265</v>
      </c>
      <c r="CA220" s="165">
        <v>155.42142522580644</v>
      </c>
      <c r="CB220" s="165">
        <v>168.95639465591398</v>
      </c>
      <c r="CC220" s="165">
        <v>148.81783480645163</v>
      </c>
      <c r="CD220" s="165">
        <v>141.77577860215052</v>
      </c>
      <c r="CE220" s="165">
        <v>168.33302458064517</v>
      </c>
      <c r="CF220" s="165">
        <v>165.6448265483871</v>
      </c>
      <c r="CG220" s="200"/>
      <c r="CH220" s="295"/>
      <c r="CI220" s="295"/>
      <c r="CJ220" s="295"/>
      <c r="CK220" s="295"/>
      <c r="CL220" s="295"/>
      <c r="CM220" s="295"/>
      <c r="CN220" s="177"/>
      <c r="CO220" s="171">
        <f t="shared" si="218"/>
        <v>2036</v>
      </c>
      <c r="CP220" s="173">
        <f t="shared" si="217"/>
        <v>49888</v>
      </c>
      <c r="CQ220" s="272">
        <f t="shared" si="201"/>
        <v>4.8860081895960539</v>
      </c>
      <c r="CR220" s="272">
        <f t="shared" si="202"/>
        <v>4.6524852259338303</v>
      </c>
      <c r="CS220" s="272">
        <f t="shared" si="199"/>
        <v>4.8817553760211272</v>
      </c>
      <c r="CT220" s="272">
        <f t="shared" si="199"/>
        <v>4.8230325464243773</v>
      </c>
      <c r="CU220" s="272">
        <f t="shared" si="199"/>
        <v>4.8817553760211272</v>
      </c>
      <c r="CV220" s="272">
        <f t="shared" si="203"/>
        <v>4.7493062968012953</v>
      </c>
      <c r="CW220" s="272">
        <f t="shared" si="204"/>
        <v>4.8551434617411751</v>
      </c>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39"/>
      <c r="EV220" s="139"/>
      <c r="EW220" s="139"/>
      <c r="EX220" s="139"/>
      <c r="EY220" s="139"/>
      <c r="EZ220" s="139"/>
      <c r="FA220" s="139"/>
      <c r="FB220" s="162"/>
      <c r="FC220" s="162"/>
      <c r="FD220" s="162"/>
      <c r="FE220" s="162"/>
      <c r="FF220" s="162"/>
      <c r="FG220" s="162"/>
      <c r="FH220" s="162"/>
      <c r="FI220" s="139"/>
      <c r="FJ220" s="139"/>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39"/>
      <c r="GH220" s="139"/>
      <c r="GI220" s="162"/>
      <c r="GJ220" s="162"/>
      <c r="GK220" s="162"/>
      <c r="GL220" s="162"/>
      <c r="GM220" s="162"/>
    </row>
    <row r="221" spans="1:195" s="138" customFormat="1" x14ac:dyDescent="0.2">
      <c r="A221" s="162"/>
      <c r="B221" s="193">
        <f t="shared" si="200"/>
        <v>49919</v>
      </c>
      <c r="C221" s="193">
        <f t="shared" si="197"/>
        <v>49948</v>
      </c>
      <c r="D221" s="191">
        <f t="shared" si="198"/>
        <v>49919</v>
      </c>
      <c r="E221" s="325">
        <v>118.145912</v>
      </c>
      <c r="F221" s="329">
        <v>86.321304299999994</v>
      </c>
      <c r="G221" s="327">
        <v>124.485474</v>
      </c>
      <c r="H221" s="328">
        <v>108.57096900000001</v>
      </c>
      <c r="I221" s="325">
        <v>98.366799999999998</v>
      </c>
      <c r="J221" s="329">
        <v>67.214553800000004</v>
      </c>
      <c r="K221" s="327">
        <v>127.276543</v>
      </c>
      <c r="L221" s="328">
        <v>105.432907</v>
      </c>
      <c r="M221" s="325">
        <v>116.469894</v>
      </c>
      <c r="N221" s="329">
        <v>99.991810000000001</v>
      </c>
      <c r="O221" s="337">
        <f>G221+Sheet1!D215</f>
        <v>126.485474</v>
      </c>
      <c r="P221" s="338">
        <f>H221+Sheet1!E215</f>
        <v>106.57096900000001</v>
      </c>
      <c r="Q221" s="325">
        <v>116.994896</v>
      </c>
      <c r="R221" s="329">
        <v>99.560810000000004</v>
      </c>
      <c r="S221" s="4">
        <v>83.737340000000003</v>
      </c>
      <c r="T221" s="5">
        <v>65.682410000000004</v>
      </c>
      <c r="U221" s="2">
        <v>88.737340000000003</v>
      </c>
      <c r="V221" s="3">
        <v>66.682410000000004</v>
      </c>
      <c r="W221" s="4">
        <v>51.691899999999997</v>
      </c>
      <c r="X221" s="5">
        <v>35.144410000000001</v>
      </c>
      <c r="Y221" s="2">
        <v>88.237340000000003</v>
      </c>
      <c r="Z221" s="3">
        <v>68.682410000000004</v>
      </c>
      <c r="AA221" s="327">
        <v>119.175247</v>
      </c>
      <c r="AB221" s="328">
        <v>103.58538799999999</v>
      </c>
      <c r="AC221" s="2">
        <v>86.737340000000003</v>
      </c>
      <c r="AD221" s="73">
        <v>65.182410000000004</v>
      </c>
      <c r="AE221" s="337">
        <f>I221+Sheet1!B215</f>
        <v>101.94125</v>
      </c>
      <c r="AF221" s="341">
        <f>J221+Sheet1!C215</f>
        <v>73.441203800000011</v>
      </c>
      <c r="AG221" s="330">
        <v>5.1250921317922185</v>
      </c>
      <c r="AH221" s="331">
        <v>5.0762817305370547</v>
      </c>
      <c r="AI221" s="330">
        <v>4.6532582529923001</v>
      </c>
      <c r="AJ221" s="331">
        <v>4.7020686542474648</v>
      </c>
      <c r="AK221" s="339">
        <v>4.6870687542424223</v>
      </c>
      <c r="AL221" s="340">
        <v>4.8099679349504063</v>
      </c>
      <c r="AM221" s="339">
        <v>4.5145699041844294</v>
      </c>
      <c r="AN221" s="331">
        <v>4.4417465142199228</v>
      </c>
      <c r="AO221" s="332">
        <v>4.1651542404406605</v>
      </c>
      <c r="AP221" s="333">
        <v>3.6119696928821354</v>
      </c>
      <c r="AQ221" s="332">
        <v>3.3028371515994297</v>
      </c>
      <c r="AR221" s="340">
        <v>4.9479670149968005</v>
      </c>
      <c r="AS221" s="339">
        <v>4.7683682122697544</v>
      </c>
      <c r="AT221" s="340">
        <v>4.9979666816802775</v>
      </c>
      <c r="AU221" s="339">
        <v>4.7854680982755031</v>
      </c>
      <c r="AV221" s="340">
        <v>4.7712681929373968</v>
      </c>
      <c r="AW221" s="339">
        <v>3.7869747546064843</v>
      </c>
      <c r="AX221" s="340">
        <v>4.7681682136030208</v>
      </c>
      <c r="AY221" s="339">
        <v>4.7120685875841604</v>
      </c>
      <c r="AZ221" s="340">
        <v>4.1801721334053417</v>
      </c>
      <c r="BA221" s="332">
        <v>3.872291832909676</v>
      </c>
      <c r="BB221" s="333">
        <v>5.8247078831162362</v>
      </c>
      <c r="BC221" s="15"/>
      <c r="BD221" s="151"/>
      <c r="BE221" s="151"/>
      <c r="BF221" s="151"/>
      <c r="BG221" s="151"/>
      <c r="BH221" s="151"/>
      <c r="BI221" s="151"/>
      <c r="BJ221" s="266">
        <f t="shared" si="205"/>
        <v>4.2429305401368635</v>
      </c>
      <c r="BK221" s="266">
        <f t="shared" si="206"/>
        <v>3.6806939840249369</v>
      </c>
      <c r="BL221" s="266">
        <f t="shared" si="207"/>
        <v>4.4037428438786383</v>
      </c>
      <c r="BM221" s="266">
        <f t="shared" si="208"/>
        <v>3.8201976189947571</v>
      </c>
      <c r="BN221" s="266">
        <f t="shared" si="209"/>
        <v>4.036891246758799</v>
      </c>
      <c r="BO221" s="266"/>
      <c r="BP221" s="266">
        <f t="shared" si="210"/>
        <v>4.7713517846978251</v>
      </c>
      <c r="BQ221" s="292">
        <f t="shared" si="211"/>
        <v>4.2429305401368635</v>
      </c>
      <c r="BR221" s="292">
        <f t="shared" si="212"/>
        <v>4.5873797306589852</v>
      </c>
      <c r="BS221" s="292">
        <f t="shared" si="213"/>
        <v>4.7561435316256944</v>
      </c>
      <c r="BT221" s="292">
        <f t="shared" si="214"/>
        <v>4.5557358468176545</v>
      </c>
      <c r="BU221" s="292">
        <f t="shared" si="215"/>
        <v>4.6988899161499376</v>
      </c>
      <c r="BV221" s="292">
        <f t="shared" si="216"/>
        <v>4.7473686542474649</v>
      </c>
      <c r="BW221" s="169"/>
      <c r="BX221" s="148">
        <v>104.00164191111111</v>
      </c>
      <c r="BY221" s="165">
        <v>117.41236066666669</v>
      </c>
      <c r="BZ221" s="165">
        <v>84.521357244444445</v>
      </c>
      <c r="CA221" s="165">
        <v>109.14630111111113</v>
      </c>
      <c r="CB221" s="165">
        <v>109.24641333333334</v>
      </c>
      <c r="CC221" s="165">
        <v>117.56826033333333</v>
      </c>
      <c r="CD221" s="165">
        <v>89.274562800000012</v>
      </c>
      <c r="CE221" s="165">
        <v>112.24642077777777</v>
      </c>
      <c r="CF221" s="165">
        <v>117.6345828888889</v>
      </c>
      <c r="CG221" s="200"/>
      <c r="CH221" s="295"/>
      <c r="CI221" s="295"/>
      <c r="CJ221" s="295"/>
      <c r="CK221" s="295"/>
      <c r="CL221" s="295"/>
      <c r="CM221" s="295"/>
      <c r="CN221" s="177"/>
      <c r="CO221" s="171">
        <f t="shared" si="218"/>
        <v>2036</v>
      </c>
      <c r="CP221" s="173">
        <f t="shared" si="217"/>
        <v>49919</v>
      </c>
      <c r="CQ221" s="272">
        <f t="shared" si="201"/>
        <v>4.7860176103577796</v>
      </c>
      <c r="CR221" s="272">
        <f t="shared" si="202"/>
        <v>4.5557358468176545</v>
      </c>
      <c r="CS221" s="272">
        <f t="shared" si="199"/>
        <v>4.766282434596393</v>
      </c>
      <c r="CT221" s="272">
        <f t="shared" si="199"/>
        <v>4.7089102298308472</v>
      </c>
      <c r="CU221" s="272">
        <f t="shared" si="199"/>
        <v>4.766282434596393</v>
      </c>
      <c r="CV221" s="272">
        <f t="shared" si="203"/>
        <v>4.6508029792597592</v>
      </c>
      <c r="CW221" s="272">
        <f t="shared" si="204"/>
        <v>4.7407491906864854</v>
      </c>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39"/>
      <c r="EV221" s="139"/>
      <c r="EW221" s="139"/>
      <c r="EX221" s="139"/>
      <c r="EY221" s="139"/>
      <c r="EZ221" s="139"/>
      <c r="FA221" s="139"/>
      <c r="FB221" s="162"/>
      <c r="FC221" s="162"/>
      <c r="FD221" s="162"/>
      <c r="FE221" s="162"/>
      <c r="FF221" s="162"/>
      <c r="FG221" s="162"/>
      <c r="FH221" s="162"/>
      <c r="FI221" s="139"/>
      <c r="FJ221" s="139"/>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39"/>
      <c r="GH221" s="139"/>
      <c r="GI221" s="162"/>
      <c r="GJ221" s="162"/>
      <c r="GK221" s="162"/>
      <c r="GL221" s="162"/>
      <c r="GM221" s="162"/>
    </row>
    <row r="222" spans="1:195" s="138" customFormat="1" x14ac:dyDescent="0.2">
      <c r="A222" s="162"/>
      <c r="B222" s="193">
        <f t="shared" si="200"/>
        <v>49949</v>
      </c>
      <c r="C222" s="193">
        <f t="shared" si="197"/>
        <v>49979</v>
      </c>
      <c r="D222" s="191">
        <f t="shared" si="198"/>
        <v>49949</v>
      </c>
      <c r="E222" s="325">
        <v>124.847221</v>
      </c>
      <c r="F222" s="329">
        <v>105.87262</v>
      </c>
      <c r="G222" s="327">
        <v>115.36835499999999</v>
      </c>
      <c r="H222" s="328">
        <v>110.493324</v>
      </c>
      <c r="I222" s="325">
        <v>109.371033</v>
      </c>
      <c r="J222" s="329">
        <v>87.476680000000002</v>
      </c>
      <c r="K222" s="327">
        <v>117.815979</v>
      </c>
      <c r="L222" s="328">
        <v>109.189018</v>
      </c>
      <c r="M222" s="325">
        <v>116.135582</v>
      </c>
      <c r="N222" s="329">
        <v>107.464592</v>
      </c>
      <c r="O222" s="337">
        <f>G222+Sheet1!D216</f>
        <v>113.61835499999999</v>
      </c>
      <c r="P222" s="338">
        <f>H222+Sheet1!E216</f>
        <v>108.493324</v>
      </c>
      <c r="Q222" s="325">
        <v>95.844184900000002</v>
      </c>
      <c r="R222" s="329">
        <v>91.281395000000003</v>
      </c>
      <c r="S222" s="4">
        <v>60.68694</v>
      </c>
      <c r="T222" s="5">
        <v>55.21105</v>
      </c>
      <c r="U222" s="2">
        <v>61.18694</v>
      </c>
      <c r="V222" s="3">
        <v>56.96105</v>
      </c>
      <c r="W222" s="4">
        <v>58.775419999999997</v>
      </c>
      <c r="X222" s="5">
        <v>43.257910000000003</v>
      </c>
      <c r="Y222" s="2">
        <v>63.68694</v>
      </c>
      <c r="Z222" s="3">
        <v>58.71105</v>
      </c>
      <c r="AA222" s="327">
        <v>96.879135099999999</v>
      </c>
      <c r="AB222" s="328">
        <v>94.971794099999997</v>
      </c>
      <c r="AC222" s="2">
        <v>62.68694</v>
      </c>
      <c r="AD222" s="73">
        <v>56.71105</v>
      </c>
      <c r="AE222" s="337">
        <f>I222+Sheet1!B216</f>
        <v>114.583933</v>
      </c>
      <c r="AF222" s="341">
        <f>J222+Sheet1!C216</f>
        <v>91.064779999999999</v>
      </c>
      <c r="AG222" s="330">
        <v>5.1088219980404981</v>
      </c>
      <c r="AH222" s="331">
        <v>5.1250921317922185</v>
      </c>
      <c r="AI222" s="330">
        <v>4.6857985204957426</v>
      </c>
      <c r="AJ222" s="331">
        <v>4.7508790555026277</v>
      </c>
      <c r="AK222" s="339">
        <v>4.7358791216306164</v>
      </c>
      <c r="AL222" s="340">
        <v>4.8574785855530562</v>
      </c>
      <c r="AM222" s="339">
        <v>4.6408795404412109</v>
      </c>
      <c r="AN222" s="331">
        <v>4.5881777179854151</v>
      </c>
      <c r="AO222" s="332">
        <v>4.4417465142199228</v>
      </c>
      <c r="AP222" s="333">
        <v>3.9699126354200045</v>
      </c>
      <c r="AQ222" s="332">
        <v>3.3028371515994297</v>
      </c>
      <c r="AR222" s="340">
        <v>4.9940779833475091</v>
      </c>
      <c r="AS222" s="339">
        <v>4.8159787685071569</v>
      </c>
      <c r="AT222" s="340">
        <v>5.0440777629208791</v>
      </c>
      <c r="AU222" s="339">
        <v>4.8324786957663708</v>
      </c>
      <c r="AV222" s="340">
        <v>4.8192787539589999</v>
      </c>
      <c r="AW222" s="339">
        <v>4.1418817402989605</v>
      </c>
      <c r="AX222" s="340">
        <v>4.8157787693888654</v>
      </c>
      <c r="AY222" s="339">
        <v>4.7608790114173027</v>
      </c>
      <c r="AZ222" s="340">
        <v>4.4566803524929091</v>
      </c>
      <c r="BA222" s="332">
        <v>4.1163438391854958</v>
      </c>
      <c r="BB222" s="333">
        <v>5.9711390868817276</v>
      </c>
      <c r="BC222" s="15"/>
      <c r="BD222" s="151"/>
      <c r="BE222" s="151"/>
      <c r="BF222" s="151"/>
      <c r="BG222" s="151"/>
      <c r="BH222" s="151"/>
      <c r="BI222" s="151"/>
      <c r="BJ222" s="266">
        <f t="shared" si="205"/>
        <v>4.5240488181928269</v>
      </c>
      <c r="BK222" s="266">
        <f t="shared" si="206"/>
        <v>4.0444941085679487</v>
      </c>
      <c r="BL222" s="266">
        <f t="shared" si="207"/>
        <v>4.695515456320579</v>
      </c>
      <c r="BM222" s="266">
        <f t="shared" si="208"/>
        <v>4.1977857056843275</v>
      </c>
      <c r="BN222" s="266">
        <f t="shared" si="209"/>
        <v>4.365461022191421</v>
      </c>
      <c r="BO222" s="266"/>
      <c r="BP222" s="266">
        <f t="shared" si="210"/>
        <v>4.820840176926521</v>
      </c>
      <c r="BQ222" s="292">
        <f t="shared" si="211"/>
        <v>4.5240488181928269</v>
      </c>
      <c r="BR222" s="292">
        <f t="shared" si="212"/>
        <v>4.7382461165048859</v>
      </c>
      <c r="BS222" s="292">
        <f t="shared" si="213"/>
        <v>4.8056318895169996</v>
      </c>
      <c r="BT222" s="292">
        <f t="shared" si="214"/>
        <v>4.682514564329229</v>
      </c>
      <c r="BU222" s="292">
        <f t="shared" si="215"/>
        <v>4.7477994353609523</v>
      </c>
      <c r="BV222" s="292">
        <f t="shared" si="216"/>
        <v>4.7961790555026278</v>
      </c>
      <c r="BW222" s="169"/>
      <c r="BX222" s="148">
        <v>116.89013025806452</v>
      </c>
      <c r="BY222" s="165">
        <v>113.32398716129032</v>
      </c>
      <c r="BZ222" s="165">
        <v>100.18953012903225</v>
      </c>
      <c r="CA222" s="165">
        <v>112.49936038709679</v>
      </c>
      <c r="CB222" s="165">
        <v>93.930756877419356</v>
      </c>
      <c r="CC222" s="165">
        <v>114.19822116129032</v>
      </c>
      <c r="CD222" s="165">
        <v>104.72106238709677</v>
      </c>
      <c r="CE222" s="165">
        <v>96.079282422580647</v>
      </c>
      <c r="CF222" s="165">
        <v>111.4691484516129</v>
      </c>
      <c r="CG222" s="200"/>
      <c r="CH222" s="295"/>
      <c r="CI222" s="295"/>
      <c r="CJ222" s="295"/>
      <c r="CK222" s="295"/>
      <c r="CL222" s="295"/>
      <c r="CM222" s="295"/>
      <c r="CN222" s="177"/>
      <c r="CO222" s="171">
        <f t="shared" si="218"/>
        <v>2036</v>
      </c>
      <c r="CP222" s="173">
        <f t="shared" si="217"/>
        <v>49949</v>
      </c>
      <c r="CQ222" s="272">
        <f t="shared" si="201"/>
        <v>4.8193478034372044</v>
      </c>
      <c r="CR222" s="272">
        <f t="shared" si="202"/>
        <v>4.682514564329229</v>
      </c>
      <c r="CS222" s="272">
        <f t="shared" si="199"/>
        <v>4.8157707924876982</v>
      </c>
      <c r="CT222" s="272">
        <f t="shared" si="199"/>
        <v>4.7578197490418619</v>
      </c>
      <c r="CU222" s="272">
        <f t="shared" si="199"/>
        <v>4.8157707924876982</v>
      </c>
      <c r="CV222" s="272">
        <f t="shared" si="203"/>
        <v>4.7798800274292956</v>
      </c>
      <c r="CW222" s="272">
        <f t="shared" si="204"/>
        <v>4.7897753068527802</v>
      </c>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39"/>
      <c r="EV222" s="139"/>
      <c r="EW222" s="139"/>
      <c r="EX222" s="139"/>
      <c r="EY222" s="139"/>
      <c r="EZ222" s="139"/>
      <c r="FA222" s="139"/>
      <c r="FB222" s="162"/>
      <c r="FC222" s="162"/>
      <c r="FD222" s="162"/>
      <c r="FE222" s="162"/>
      <c r="FF222" s="162"/>
      <c r="FG222" s="162"/>
      <c r="FH222" s="162"/>
      <c r="FI222" s="139"/>
      <c r="FJ222" s="139"/>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39"/>
      <c r="GH222" s="139"/>
      <c r="GI222" s="162"/>
      <c r="GJ222" s="162"/>
      <c r="GK222" s="162"/>
      <c r="GL222" s="162"/>
      <c r="GM222" s="162"/>
    </row>
    <row r="223" spans="1:195" s="138" customFormat="1" x14ac:dyDescent="0.2">
      <c r="A223" s="162"/>
      <c r="B223" s="193">
        <f t="shared" si="200"/>
        <v>49980</v>
      </c>
      <c r="C223" s="193">
        <f t="shared" si="197"/>
        <v>50009</v>
      </c>
      <c r="D223" s="191">
        <f t="shared" si="198"/>
        <v>49980</v>
      </c>
      <c r="E223" s="325">
        <v>118.050507</v>
      </c>
      <c r="F223" s="329">
        <v>98.562089999999998</v>
      </c>
      <c r="G223" s="327">
        <v>105.07244900000001</v>
      </c>
      <c r="H223" s="328">
        <v>103.6964</v>
      </c>
      <c r="I223" s="325">
        <v>100.0052</v>
      </c>
      <c r="J223" s="329">
        <v>79.47148</v>
      </c>
      <c r="K223" s="327">
        <v>115.139938</v>
      </c>
      <c r="L223" s="328">
        <v>110.73774</v>
      </c>
      <c r="M223" s="325">
        <v>110.90370900000001</v>
      </c>
      <c r="N223" s="329">
        <v>108.178169</v>
      </c>
      <c r="O223" s="337">
        <f>G223+Sheet1!D217</f>
        <v>103.07244900000001</v>
      </c>
      <c r="P223" s="338">
        <f>H223+Sheet1!E217</f>
        <v>101.6964</v>
      </c>
      <c r="Q223" s="325">
        <v>87.5415955</v>
      </c>
      <c r="R223" s="329">
        <v>87.813590000000005</v>
      </c>
      <c r="S223" s="4">
        <v>55.30312</v>
      </c>
      <c r="T223" s="5">
        <v>51.895679999999999</v>
      </c>
      <c r="U223" s="2">
        <v>56.05312</v>
      </c>
      <c r="V223" s="3">
        <v>54.645679999999999</v>
      </c>
      <c r="W223" s="4">
        <v>51.299880000000002</v>
      </c>
      <c r="X223" s="5">
        <v>44.69464</v>
      </c>
      <c r="Y223" s="2">
        <v>55.80312</v>
      </c>
      <c r="Z223" s="3">
        <v>56.395679999999999</v>
      </c>
      <c r="AA223" s="327">
        <v>90.213509999999999</v>
      </c>
      <c r="AB223" s="328">
        <v>92.267265300000005</v>
      </c>
      <c r="AC223" s="2">
        <v>55.80312</v>
      </c>
      <c r="AD223" s="73">
        <v>54.895679999999999</v>
      </c>
      <c r="AE223" s="337">
        <f>I223+Sheet1!B217</f>
        <v>103.74684999999999</v>
      </c>
      <c r="AF223" s="341">
        <f>J223+Sheet1!C217</f>
        <v>82.278429999999986</v>
      </c>
      <c r="AG223" s="330">
        <v>5.3854142718197604</v>
      </c>
      <c r="AH223" s="331">
        <v>5.5318454755852517</v>
      </c>
      <c r="AI223" s="330">
        <v>5.0925518642887759</v>
      </c>
      <c r="AJ223" s="331">
        <v>5.157632399295661</v>
      </c>
      <c r="AK223" s="339">
        <v>5.142632305067834</v>
      </c>
      <c r="AL223" s="340">
        <v>5.2712331129143957</v>
      </c>
      <c r="AM223" s="339">
        <v>4.8326303576927661</v>
      </c>
      <c r="AN223" s="331">
        <v>4.9949310617784475</v>
      </c>
      <c r="AO223" s="332">
        <v>4.8973102592681199</v>
      </c>
      <c r="AP223" s="333">
        <v>5.1250921317922185</v>
      </c>
      <c r="AQ223" s="332">
        <v>3.7584008966476272</v>
      </c>
      <c r="AR223" s="340">
        <v>5.4155340193860804</v>
      </c>
      <c r="AS223" s="339">
        <v>5.2292328490764834</v>
      </c>
      <c r="AT223" s="340">
        <v>5.4655343334788329</v>
      </c>
      <c r="AU223" s="339">
        <v>5.2492329747135846</v>
      </c>
      <c r="AV223" s="340">
        <v>5.2305328572428946</v>
      </c>
      <c r="AW223" s="339">
        <v>5.3530336267701388</v>
      </c>
      <c r="AX223" s="340">
        <v>5.229032847820112</v>
      </c>
      <c r="AY223" s="339">
        <v>5.1676324621142111</v>
      </c>
      <c r="AZ223" s="340">
        <v>4.9123308583566141</v>
      </c>
      <c r="BA223" s="332">
        <v>4.4905569154750866</v>
      </c>
      <c r="BB223" s="333">
        <v>6.3778924306747609</v>
      </c>
      <c r="BC223" s="15"/>
      <c r="BD223" s="151"/>
      <c r="BE223" s="151"/>
      <c r="BF223" s="151"/>
      <c r="BG223" s="151"/>
      <c r="BH223" s="151"/>
      <c r="BI223" s="151"/>
      <c r="BJ223" s="266">
        <f t="shared" si="205"/>
        <v>4.9870671585202961</v>
      </c>
      <c r="BK223" s="266">
        <f t="shared" si="206"/>
        <v>5.2185763286840317</v>
      </c>
      <c r="BL223" s="266">
        <f t="shared" si="207"/>
        <v>5.1760821121073057</v>
      </c>
      <c r="BM223" s="266">
        <f t="shared" si="208"/>
        <v>5.4163654400006687</v>
      </c>
      <c r="BN223" s="266">
        <f t="shared" si="209"/>
        <v>5.1995227598280751</v>
      </c>
      <c r="BO223" s="266"/>
      <c r="BP223" s="266">
        <f t="shared" si="210"/>
        <v>5.2332434454989976</v>
      </c>
      <c r="BQ223" s="292">
        <f t="shared" si="211"/>
        <v>4.9870671585202961</v>
      </c>
      <c r="BR223" s="292">
        <f t="shared" si="212"/>
        <v>5.1573194105212758</v>
      </c>
      <c r="BS223" s="292">
        <f t="shared" si="213"/>
        <v>5.2180349955062697</v>
      </c>
      <c r="BT223" s="292">
        <f t="shared" si="214"/>
        <v>4.8749774944221276</v>
      </c>
      <c r="BU223" s="292">
        <f t="shared" si="215"/>
        <v>5.1553788842359021</v>
      </c>
      <c r="BV223" s="292">
        <f t="shared" si="216"/>
        <v>5.2029323992956611</v>
      </c>
      <c r="BW223" s="169"/>
      <c r="BX223" s="148">
        <v>108.94149655755895</v>
      </c>
      <c r="BY223" s="165">
        <v>104.42927491816921</v>
      </c>
      <c r="BZ223" s="165">
        <v>90.407608266296805</v>
      </c>
      <c r="CA223" s="165">
        <v>109.62977421497921</v>
      </c>
      <c r="CB223" s="165">
        <v>87.668727464632454</v>
      </c>
      <c r="CC223" s="165">
        <v>113.08232256865465</v>
      </c>
      <c r="CD223" s="165">
        <v>93.712373522884874</v>
      </c>
      <c r="CE223" s="165">
        <v>91.173448330235786</v>
      </c>
      <c r="CF223" s="165">
        <v>102.42927491816921</v>
      </c>
      <c r="CG223" s="200"/>
      <c r="CH223" s="295"/>
      <c r="CI223" s="295"/>
      <c r="CJ223" s="295"/>
      <c r="CK223" s="295"/>
      <c r="CL223" s="295"/>
      <c r="CM223" s="295"/>
      <c r="CN223" s="177"/>
      <c r="CO223" s="171">
        <f t="shared" si="218"/>
        <v>2036</v>
      </c>
      <c r="CP223" s="173">
        <f t="shared" si="217"/>
        <v>49980</v>
      </c>
      <c r="CQ223" s="272">
        <f t="shared" si="201"/>
        <v>5.2359752169300169</v>
      </c>
      <c r="CR223" s="272">
        <f t="shared" si="202"/>
        <v>4.8749774944221276</v>
      </c>
      <c r="CS223" s="272">
        <f t="shared" si="199"/>
        <v>5.2281738984769683</v>
      </c>
      <c r="CT223" s="272">
        <f t="shared" si="199"/>
        <v>5.1653991979168108</v>
      </c>
      <c r="CU223" s="272">
        <f t="shared" si="199"/>
        <v>5.2281738984769683</v>
      </c>
      <c r="CV223" s="272">
        <f t="shared" si="203"/>
        <v>4.9758320561772056</v>
      </c>
      <c r="CW223" s="272">
        <f t="shared" si="204"/>
        <v>5.1983262749052441</v>
      </c>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39"/>
      <c r="EV223" s="139"/>
      <c r="EW223" s="139"/>
      <c r="EX223" s="139"/>
      <c r="EY223" s="139"/>
      <c r="EZ223" s="139"/>
      <c r="FA223" s="139"/>
      <c r="FB223" s="162"/>
      <c r="FC223" s="162"/>
      <c r="FD223" s="162"/>
      <c r="FE223" s="162"/>
      <c r="FF223" s="162"/>
      <c r="FG223" s="162"/>
      <c r="FH223" s="162"/>
      <c r="FI223" s="139"/>
      <c r="FJ223" s="139"/>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39"/>
      <c r="GH223" s="139"/>
      <c r="GI223" s="162"/>
      <c r="GJ223" s="162"/>
      <c r="GK223" s="162"/>
      <c r="GL223" s="162"/>
      <c r="GM223" s="162"/>
    </row>
    <row r="224" spans="1:195" s="138" customFormat="1" x14ac:dyDescent="0.2">
      <c r="A224" s="162"/>
      <c r="B224" s="193">
        <f t="shared" si="200"/>
        <v>50010</v>
      </c>
      <c r="C224" s="193">
        <f t="shared" si="197"/>
        <v>50040</v>
      </c>
      <c r="D224" s="191">
        <f t="shared" si="198"/>
        <v>50010</v>
      </c>
      <c r="E224" s="325">
        <v>124.444267</v>
      </c>
      <c r="F224" s="329">
        <v>109.516335</v>
      </c>
      <c r="G224" s="327">
        <v>116.384193</v>
      </c>
      <c r="H224" s="328">
        <v>111.645439</v>
      </c>
      <c r="I224" s="325">
        <v>111.231453</v>
      </c>
      <c r="J224" s="329">
        <v>91.447869999999995</v>
      </c>
      <c r="K224" s="327">
        <v>113.064339</v>
      </c>
      <c r="L224" s="328">
        <v>111.146423</v>
      </c>
      <c r="M224" s="325">
        <v>112.74401899999999</v>
      </c>
      <c r="N224" s="329">
        <v>110.66635100000001</v>
      </c>
      <c r="O224" s="337">
        <f>G224+Sheet1!D218</f>
        <v>114.384193</v>
      </c>
      <c r="P224" s="338">
        <f>H224+Sheet1!E218</f>
        <v>109.645439</v>
      </c>
      <c r="Q224" s="325">
        <v>101.21476699999999</v>
      </c>
      <c r="R224" s="329">
        <v>95.204544100000007</v>
      </c>
      <c r="S224" s="4">
        <v>62.618549999999999</v>
      </c>
      <c r="T224" s="5">
        <v>57.011710000000001</v>
      </c>
      <c r="U224" s="2">
        <v>64.118549999999999</v>
      </c>
      <c r="V224" s="3">
        <v>61.011710000000001</v>
      </c>
      <c r="W224" s="4">
        <v>71.406940000000006</v>
      </c>
      <c r="X224" s="5">
        <v>51.882019999999997</v>
      </c>
      <c r="Y224" s="2">
        <v>63.618549999999999</v>
      </c>
      <c r="Z224" s="3">
        <v>62.011710000000001</v>
      </c>
      <c r="AA224" s="327">
        <v>103.707245</v>
      </c>
      <c r="AB224" s="328">
        <v>100.255859</v>
      </c>
      <c r="AC224" s="2">
        <v>66.118549999999999</v>
      </c>
      <c r="AD224" s="73">
        <v>60.011710000000001</v>
      </c>
      <c r="AE224" s="337">
        <f>I224+Sheet1!B218</f>
        <v>112.749003</v>
      </c>
      <c r="AF224" s="341">
        <f>J224+Sheet1!C218</f>
        <v>92.97242</v>
      </c>
      <c r="AG224" s="330">
        <v>5.5643857430886943</v>
      </c>
      <c r="AH224" s="331">
        <v>6.1175702906472198</v>
      </c>
      <c r="AI224" s="330">
        <v>5.6620065455990227</v>
      </c>
      <c r="AJ224" s="331">
        <v>5.6457364118473015</v>
      </c>
      <c r="AK224" s="339">
        <v>5.6307363151050538</v>
      </c>
      <c r="AL224" s="340">
        <v>5.7633371703065261</v>
      </c>
      <c r="AM224" s="339">
        <v>5.2807340577859341</v>
      </c>
      <c r="AN224" s="331">
        <v>5.4504948068266454</v>
      </c>
      <c r="AO224" s="332">
        <v>5.3854142718197604</v>
      </c>
      <c r="AP224" s="333">
        <v>5.8897884181231213</v>
      </c>
      <c r="AQ224" s="332">
        <v>4.0349931704268895</v>
      </c>
      <c r="AR224" s="340">
        <v>5.912038129344678</v>
      </c>
      <c r="AS224" s="339">
        <v>5.721036897493387</v>
      </c>
      <c r="AT224" s="340">
        <v>5.9620384518188372</v>
      </c>
      <c r="AU224" s="339">
        <v>5.7430370393820169</v>
      </c>
      <c r="AV224" s="340">
        <v>5.7212368987832836</v>
      </c>
      <c r="AW224" s="339">
        <v>6.1449396314293141</v>
      </c>
      <c r="AX224" s="340">
        <v>5.7208368962034903</v>
      </c>
      <c r="AY224" s="339">
        <v>5.6557364763421338</v>
      </c>
      <c r="AZ224" s="340">
        <v>5.4004348297890736</v>
      </c>
      <c r="BA224" s="332">
        <v>4.8322297242612349</v>
      </c>
      <c r="BB224" s="333">
        <v>6.5080535006885318</v>
      </c>
      <c r="BC224" s="15"/>
      <c r="BD224" s="151"/>
      <c r="BE224" s="151"/>
      <c r="BF224" s="151"/>
      <c r="BG224" s="151"/>
      <c r="BH224" s="151"/>
      <c r="BI224" s="151"/>
      <c r="BJ224" s="266">
        <f t="shared" si="205"/>
        <v>5.483158237442586</v>
      </c>
      <c r="BK224" s="266">
        <f t="shared" si="206"/>
        <v>5.995785685662284</v>
      </c>
      <c r="BL224" s="266">
        <f t="shared" si="207"/>
        <v>5.6909749575930837</v>
      </c>
      <c r="BM224" s="266">
        <f t="shared" si="208"/>
        <v>6.2230308979283873</v>
      </c>
      <c r="BN224" s="266">
        <f t="shared" si="209"/>
        <v>5.8482374446565846</v>
      </c>
      <c r="BO224" s="266"/>
      <c r="BP224" s="266">
        <f t="shared" si="210"/>
        <v>5.7281273677859694</v>
      </c>
      <c r="BQ224" s="292">
        <f t="shared" si="211"/>
        <v>5.483158237442586</v>
      </c>
      <c r="BR224" s="292">
        <f t="shared" si="212"/>
        <v>5.6266814998196342</v>
      </c>
      <c r="BS224" s="292">
        <f t="shared" si="213"/>
        <v>5.7129189152438951</v>
      </c>
      <c r="BT224" s="292">
        <f t="shared" si="214"/>
        <v>5.3247453355273855</v>
      </c>
      <c r="BU224" s="292">
        <f t="shared" si="215"/>
        <v>5.6444744131841817</v>
      </c>
      <c r="BV224" s="292">
        <f t="shared" si="216"/>
        <v>5.6910364118473016</v>
      </c>
      <c r="BW224" s="169"/>
      <c r="BX224" s="148">
        <v>117.86313568817204</v>
      </c>
      <c r="BY224" s="165">
        <v>114.29506489247311</v>
      </c>
      <c r="BZ224" s="165">
        <v>102.50965834408602</v>
      </c>
      <c r="CA224" s="165">
        <v>111.82805783870968</v>
      </c>
      <c r="CB224" s="165">
        <v>98.565098839784952</v>
      </c>
      <c r="CC224" s="165">
        <v>112.21880613978495</v>
      </c>
      <c r="CD224" s="165">
        <v>104.03029436559139</v>
      </c>
      <c r="CE224" s="165">
        <v>102.18566622580644</v>
      </c>
      <c r="CF224" s="165">
        <v>112.29506489247311</v>
      </c>
      <c r="CG224" s="200"/>
      <c r="CH224" s="295"/>
      <c r="CI224" s="295"/>
      <c r="CJ224" s="295"/>
      <c r="CK224" s="295"/>
      <c r="CL224" s="295"/>
      <c r="CM224" s="295"/>
      <c r="CN224" s="177"/>
      <c r="CO224" s="171">
        <f t="shared" si="218"/>
        <v>2036</v>
      </c>
      <c r="CP224" s="173">
        <f t="shared" si="217"/>
        <v>50010</v>
      </c>
      <c r="CQ224" s="272">
        <f t="shared" si="201"/>
        <v>5.8192535958199558</v>
      </c>
      <c r="CR224" s="272">
        <f t="shared" si="202"/>
        <v>5.3247453355273855</v>
      </c>
      <c r="CS224" s="272">
        <f t="shared" si="199"/>
        <v>5.7230578182145937</v>
      </c>
      <c r="CT224" s="272">
        <f t="shared" si="199"/>
        <v>5.6544947268650914</v>
      </c>
      <c r="CU224" s="272">
        <f t="shared" si="199"/>
        <v>5.7230578182145937</v>
      </c>
      <c r="CV224" s="272">
        <f t="shared" si="203"/>
        <v>5.4337535940421988</v>
      </c>
      <c r="CW224" s="272">
        <f t="shared" si="204"/>
        <v>5.6885874365682012</v>
      </c>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39"/>
      <c r="EV224" s="139"/>
      <c r="EW224" s="139"/>
      <c r="EX224" s="139"/>
      <c r="EY224" s="139"/>
      <c r="EZ224" s="139"/>
      <c r="FA224" s="139"/>
      <c r="FB224" s="162"/>
      <c r="FC224" s="162"/>
      <c r="FD224" s="162"/>
      <c r="FE224" s="162"/>
      <c r="FF224" s="162"/>
      <c r="FG224" s="162"/>
      <c r="FH224" s="162"/>
      <c r="FI224" s="139"/>
      <c r="FJ224" s="139"/>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39"/>
      <c r="GH224" s="139"/>
      <c r="GI224" s="162"/>
      <c r="GJ224" s="162"/>
      <c r="GK224" s="162"/>
      <c r="GL224" s="162"/>
      <c r="GM224" s="162"/>
    </row>
    <row r="225" spans="1:195" s="138" customFormat="1" x14ac:dyDescent="0.2">
      <c r="A225" s="162"/>
      <c r="B225" s="193">
        <f t="shared" si="200"/>
        <v>50041</v>
      </c>
      <c r="C225" s="193">
        <f t="shared" ref="C225:C288" si="219">EOMONTH(B225,0)</f>
        <v>50071</v>
      </c>
      <c r="D225" s="191">
        <f t="shared" si="198"/>
        <v>50041</v>
      </c>
      <c r="E225" s="325">
        <v>125.604568</v>
      </c>
      <c r="F225" s="329">
        <v>97.078460000000007</v>
      </c>
      <c r="G225" s="327">
        <v>115.250244</v>
      </c>
      <c r="H225" s="328">
        <v>107.733047</v>
      </c>
      <c r="I225" s="325">
        <v>110.206581</v>
      </c>
      <c r="J225" s="329">
        <v>77.644035299999999</v>
      </c>
      <c r="K225" s="327">
        <v>115.090172</v>
      </c>
      <c r="L225" s="328">
        <v>108.76899</v>
      </c>
      <c r="M225" s="325">
        <v>111.25449399999999</v>
      </c>
      <c r="N225" s="329">
        <v>105.718475</v>
      </c>
      <c r="O225" s="337">
        <f>G225+Sheet1!D219</f>
        <v>113.250244</v>
      </c>
      <c r="P225" s="338">
        <f>H225+Sheet1!E219</f>
        <v>105.733047</v>
      </c>
      <c r="Q225" s="325">
        <v>100.57672100000001</v>
      </c>
      <c r="R225" s="329">
        <v>92.138220000000004</v>
      </c>
      <c r="S225" s="4">
        <v>61.645699999999998</v>
      </c>
      <c r="T225" s="5">
        <v>55.687710000000003</v>
      </c>
      <c r="U225" s="2">
        <v>63.145699999999998</v>
      </c>
      <c r="V225" s="3">
        <v>59.687710000000003</v>
      </c>
      <c r="W225" s="4">
        <v>65.615440000000007</v>
      </c>
      <c r="X225" s="5">
        <v>46.598790000000001</v>
      </c>
      <c r="Y225" s="2">
        <v>64.645700000000005</v>
      </c>
      <c r="Z225" s="3">
        <v>61.437710000000003</v>
      </c>
      <c r="AA225" s="327">
        <v>102.83530399999999</v>
      </c>
      <c r="AB225" s="328">
        <v>97.602850000000004</v>
      </c>
      <c r="AC225" s="2">
        <v>63.645699999999998</v>
      </c>
      <c r="AD225" s="73">
        <v>57.687710000000003</v>
      </c>
      <c r="AE225" s="337">
        <f>I225+Sheet1!B219</f>
        <v>112.10833099999999</v>
      </c>
      <c r="AF225" s="341">
        <f>J225+Sheet1!C219</f>
        <v>82.690835299999989</v>
      </c>
      <c r="AG225" s="330">
        <v>5.60914488103968</v>
      </c>
      <c r="AH225" s="331">
        <v>6.2249857136760838</v>
      </c>
      <c r="AI225" s="330">
        <v>5.758944002491778</v>
      </c>
      <c r="AJ225" s="331">
        <v>5.7090109620077456</v>
      </c>
      <c r="AK225" s="339">
        <v>5.694010933205834</v>
      </c>
      <c r="AL225" s="340">
        <v>5.8281111906949281</v>
      </c>
      <c r="AM225" s="339">
        <v>5.4048103779049681</v>
      </c>
      <c r="AN225" s="331">
        <v>5.5092788000716144</v>
      </c>
      <c r="AO225" s="332">
        <v>5.4593457595875812</v>
      </c>
      <c r="AP225" s="333">
        <v>6.2416300605040949</v>
      </c>
      <c r="AQ225" s="332">
        <v>3.9447101982385879</v>
      </c>
      <c r="AR225" s="340">
        <v>5.9785114794821004</v>
      </c>
      <c r="AS225" s="339">
        <v>5.7857111092815234</v>
      </c>
      <c r="AT225" s="340">
        <v>6.0285115754884737</v>
      </c>
      <c r="AU225" s="339">
        <v>5.8082111524843913</v>
      </c>
      <c r="AV225" s="340">
        <v>5.7854111087054845</v>
      </c>
      <c r="AW225" s="339">
        <v>6.5025124856288965</v>
      </c>
      <c r="AX225" s="340">
        <v>5.7855111088974978</v>
      </c>
      <c r="AY225" s="339">
        <v>5.7190109812090215</v>
      </c>
      <c r="AZ225" s="340">
        <v>5.4743105113538286</v>
      </c>
      <c r="BA225" s="332">
        <v>4.8435049269511774</v>
      </c>
      <c r="BB225" s="333">
        <v>6.5745169970643129</v>
      </c>
      <c r="BC225" s="15"/>
      <c r="BD225" s="151"/>
      <c r="BE225" s="151"/>
      <c r="BF225" s="151"/>
      <c r="BG225" s="151"/>
      <c r="BH225" s="151"/>
      <c r="BI225" s="151"/>
      <c r="BJ225" s="266">
        <f t="shared" si="205"/>
        <v>5.5582994995300146</v>
      </c>
      <c r="BK225" s="266">
        <f t="shared" si="206"/>
        <v>6.353384671718767</v>
      </c>
      <c r="BL225" s="266">
        <f t="shared" si="207"/>
        <v>5.7689640605893286</v>
      </c>
      <c r="BM225" s="266">
        <f t="shared" si="208"/>
        <v>6.5941828240493852</v>
      </c>
      <c r="BN225" s="266">
        <f t="shared" si="209"/>
        <v>6.0687077639718741</v>
      </c>
      <c r="BO225" s="266"/>
      <c r="BP225" s="266">
        <f t="shared" si="210"/>
        <v>5.7922808202451037</v>
      </c>
      <c r="BQ225" s="292">
        <f t="shared" si="211"/>
        <v>5.5582994995300146</v>
      </c>
      <c r="BR225" s="292">
        <f t="shared" si="212"/>
        <v>5.6872459722708824</v>
      </c>
      <c r="BS225" s="292">
        <f t="shared" si="213"/>
        <v>5.7770724365870771</v>
      </c>
      <c r="BT225" s="292">
        <f t="shared" si="214"/>
        <v>5.4492824429438604</v>
      </c>
      <c r="BU225" s="292">
        <f t="shared" si="215"/>
        <v>5.7078775653251395</v>
      </c>
      <c r="BV225" s="292">
        <f t="shared" si="216"/>
        <v>5.7543109620077457</v>
      </c>
      <c r="BW225" s="169"/>
      <c r="BX225" s="148">
        <v>113.02854189247313</v>
      </c>
      <c r="BY225" s="165">
        <v>111.93621091397848</v>
      </c>
      <c r="BZ225" s="165">
        <v>95.851050099999995</v>
      </c>
      <c r="CA225" s="165">
        <v>108.81388347311828</v>
      </c>
      <c r="CB225" s="165">
        <v>96.856521634408594</v>
      </c>
      <c r="CC225" s="165">
        <v>112.30341434408602</v>
      </c>
      <c r="CD225" s="165">
        <v>99.139327519354822</v>
      </c>
      <c r="CE225" s="165">
        <v>100.52852320430107</v>
      </c>
      <c r="CF225" s="165">
        <v>109.93621091397848</v>
      </c>
      <c r="CG225" s="200"/>
      <c r="CH225" s="295"/>
      <c r="CI225" s="295"/>
      <c r="CJ225" s="295"/>
      <c r="CK225" s="295"/>
      <c r="CL225" s="295"/>
      <c r="CM225" s="295"/>
      <c r="CN225" s="177"/>
      <c r="CO225" s="171">
        <f t="shared" si="218"/>
        <v>2037</v>
      </c>
      <c r="CP225" s="173">
        <f t="shared" si="217"/>
        <v>50041</v>
      </c>
      <c r="CQ225" s="272">
        <f t="shared" si="201"/>
        <v>5.9185442410035618</v>
      </c>
      <c r="CR225" s="272">
        <f t="shared" si="202"/>
        <v>5.4492824429438604</v>
      </c>
      <c r="CS225" s="272">
        <f t="shared" si="199"/>
        <v>5.7872113395577758</v>
      </c>
      <c r="CT225" s="272">
        <f t="shared" si="199"/>
        <v>5.7178978790060491</v>
      </c>
      <c r="CU225" s="272">
        <f t="shared" si="199"/>
        <v>5.7872113395577758</v>
      </c>
      <c r="CV225" s="272">
        <f t="shared" si="203"/>
        <v>5.5605483946870589</v>
      </c>
      <c r="CW225" s="272">
        <f t="shared" si="204"/>
        <v>5.7521416251584423</v>
      </c>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39"/>
      <c r="EV225" s="139"/>
      <c r="EW225" s="139"/>
      <c r="EX225" s="139"/>
      <c r="EY225" s="139"/>
      <c r="EZ225" s="139"/>
      <c r="FA225" s="139"/>
      <c r="FB225" s="162"/>
      <c r="FC225" s="162"/>
      <c r="FD225" s="162"/>
      <c r="FE225" s="162"/>
      <c r="FF225" s="162"/>
      <c r="FG225" s="162"/>
      <c r="FH225" s="162"/>
      <c r="FI225" s="139"/>
      <c r="FJ225" s="139"/>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39"/>
      <c r="GH225" s="139"/>
      <c r="GI225" s="162"/>
      <c r="GJ225" s="162"/>
      <c r="GK225" s="162"/>
      <c r="GL225" s="162"/>
      <c r="GM225" s="162"/>
    </row>
    <row r="226" spans="1:195" s="138" customFormat="1" x14ac:dyDescent="0.2">
      <c r="A226" s="162"/>
      <c r="B226" s="193">
        <f t="shared" si="200"/>
        <v>50072</v>
      </c>
      <c r="C226" s="193">
        <f t="shared" si="219"/>
        <v>50099</v>
      </c>
      <c r="D226" s="191">
        <f t="shared" ref="D226:D288" si="220">B226</f>
        <v>50072</v>
      </c>
      <c r="E226" s="325">
        <v>119.54406</v>
      </c>
      <c r="F226" s="329">
        <v>107.16555</v>
      </c>
      <c r="G226" s="327">
        <v>98.878746000000007</v>
      </c>
      <c r="H226" s="328">
        <v>102.349548</v>
      </c>
      <c r="I226" s="325">
        <v>104.978134</v>
      </c>
      <c r="J226" s="329">
        <v>89.540390000000002</v>
      </c>
      <c r="K226" s="327">
        <v>110.50625599999999</v>
      </c>
      <c r="L226" s="328">
        <v>107.589287</v>
      </c>
      <c r="M226" s="325">
        <v>103.572311</v>
      </c>
      <c r="N226" s="329">
        <v>103.27293400000001</v>
      </c>
      <c r="O226" s="337">
        <f>G226+Sheet1!D220</f>
        <v>97.378746000000007</v>
      </c>
      <c r="P226" s="338">
        <f>H226+Sheet1!E220</f>
        <v>99.849547999999999</v>
      </c>
      <c r="Q226" s="325">
        <v>82.820949999999996</v>
      </c>
      <c r="R226" s="329">
        <v>85.141530000000003</v>
      </c>
      <c r="S226" s="4">
        <v>52.854880000000001</v>
      </c>
      <c r="T226" s="5">
        <v>51.584679999999999</v>
      </c>
      <c r="U226" s="2">
        <v>53.354880000000001</v>
      </c>
      <c r="V226" s="3">
        <v>54.334679999999999</v>
      </c>
      <c r="W226" s="4">
        <v>61.617240000000002</v>
      </c>
      <c r="X226" s="5">
        <v>48.131399999999999</v>
      </c>
      <c r="Y226" s="2">
        <v>54.854880000000001</v>
      </c>
      <c r="Z226" s="3">
        <v>56.334679999999999</v>
      </c>
      <c r="AA226" s="327">
        <v>84.831249999999997</v>
      </c>
      <c r="AB226" s="328">
        <v>91.274569999999997</v>
      </c>
      <c r="AC226" s="2">
        <v>53.854880000000001</v>
      </c>
      <c r="AD226" s="73">
        <v>52.584679999999999</v>
      </c>
      <c r="AE226" s="337">
        <f>I226+Sheet1!B220</f>
        <v>108.294434</v>
      </c>
      <c r="AF226" s="341">
        <f>J226+Sheet1!C220</f>
        <v>95.257190000000008</v>
      </c>
      <c r="AG226" s="330">
        <v>5.6424335746957013</v>
      </c>
      <c r="AH226" s="331">
        <v>5.8088770429758112</v>
      </c>
      <c r="AI226" s="330">
        <v>5.3594796786195165</v>
      </c>
      <c r="AJ226" s="331">
        <v>5.426057065931559</v>
      </c>
      <c r="AK226" s="339">
        <v>5.4110571846192039</v>
      </c>
      <c r="AL226" s="340">
        <v>5.5442561306729221</v>
      </c>
      <c r="AM226" s="339">
        <v>5.1226594665869776</v>
      </c>
      <c r="AN226" s="331">
        <v>5.0931701293713409</v>
      </c>
      <c r="AO226" s="332">
        <v>5.0432370888873077</v>
      </c>
      <c r="AP226" s="333">
        <v>5.5758561873836578</v>
      </c>
      <c r="AQ226" s="332">
        <v>3.878132810926544</v>
      </c>
      <c r="AR226" s="340">
        <v>5.6937549477527352</v>
      </c>
      <c r="AS226" s="339">
        <v>5.5019564653720785</v>
      </c>
      <c r="AT226" s="340">
        <v>5.7437545521272542</v>
      </c>
      <c r="AU226" s="339">
        <v>5.5242562889231142</v>
      </c>
      <c r="AV226" s="340">
        <v>5.5019564653720785</v>
      </c>
      <c r="AW226" s="339">
        <v>5.8226539278302445</v>
      </c>
      <c r="AX226" s="340">
        <v>5.5016564677458319</v>
      </c>
      <c r="AY226" s="339">
        <v>5.4360569868064621</v>
      </c>
      <c r="AZ226" s="340">
        <v>5.0581599769438474</v>
      </c>
      <c r="BA226" s="332">
        <v>4.5439066840469806</v>
      </c>
      <c r="BB226" s="333">
        <v>6.3747848351281817</v>
      </c>
      <c r="BC226" s="15"/>
      <c r="BD226" s="151"/>
      <c r="BE226" s="151"/>
      <c r="BF226" s="151"/>
      <c r="BG226" s="151"/>
      <c r="BH226" s="151"/>
      <c r="BI226" s="151"/>
      <c r="BJ226" s="266">
        <f t="shared" si="205"/>
        <v>5.1353818547487631</v>
      </c>
      <c r="BK226" s="266">
        <f t="shared" si="206"/>
        <v>5.6767164400687644</v>
      </c>
      <c r="BL226" s="266">
        <f t="shared" si="207"/>
        <v>5.3300179098127023</v>
      </c>
      <c r="BM226" s="266">
        <f t="shared" si="208"/>
        <v>5.8918689828067832</v>
      </c>
      <c r="BN226" s="266">
        <f t="shared" si="209"/>
        <v>5.5084962968592537</v>
      </c>
      <c r="BO226" s="266"/>
      <c r="BP226" s="266">
        <f t="shared" si="210"/>
        <v>5.5053966104953451</v>
      </c>
      <c r="BQ226" s="292">
        <f t="shared" si="211"/>
        <v>5.1353818547487631</v>
      </c>
      <c r="BR226" s="292">
        <f t="shared" si="212"/>
        <v>5.2585339924921142</v>
      </c>
      <c r="BS226" s="292">
        <f t="shared" si="213"/>
        <v>5.4901883763755492</v>
      </c>
      <c r="BT226" s="292">
        <f t="shared" si="214"/>
        <v>5.1660836962631507</v>
      </c>
      <c r="BU226" s="292">
        <f t="shared" si="215"/>
        <v>5.4243490335224127</v>
      </c>
      <c r="BV226" s="292">
        <f t="shared" si="216"/>
        <v>5.4713570659315591</v>
      </c>
      <c r="BW226" s="169"/>
      <c r="BX226" s="148">
        <v>114.23898428571428</v>
      </c>
      <c r="BY226" s="165">
        <v>100.36623257142857</v>
      </c>
      <c r="BZ226" s="165">
        <v>98.361958000000001</v>
      </c>
      <c r="CA226" s="165">
        <v>103.44400657142857</v>
      </c>
      <c r="CB226" s="165">
        <v>83.815484285714291</v>
      </c>
      <c r="CC226" s="165">
        <v>109.25612642857143</v>
      </c>
      <c r="CD226" s="165">
        <v>102.70704371428572</v>
      </c>
      <c r="CE226" s="165">
        <v>87.592672857142858</v>
      </c>
      <c r="CF226" s="165">
        <v>98.437661142857138</v>
      </c>
      <c r="CG226" s="200"/>
      <c r="CH226" s="295"/>
      <c r="CI226" s="295"/>
      <c r="CJ226" s="295"/>
      <c r="CK226" s="295"/>
      <c r="CL226" s="295"/>
      <c r="CM226" s="295"/>
      <c r="CN226" s="177"/>
      <c r="CO226" s="171">
        <f t="shared" si="218"/>
        <v>2037</v>
      </c>
      <c r="CP226" s="173">
        <f t="shared" si="217"/>
        <v>50072</v>
      </c>
      <c r="CQ226" s="272">
        <f t="shared" si="201"/>
        <v>5.509382790760541</v>
      </c>
      <c r="CR226" s="272">
        <f t="shared" si="202"/>
        <v>5.1660836962631507</v>
      </c>
      <c r="CS226" s="272">
        <f t="shared" ref="CS226:CU284" si="221">(($AK226+CS$4)*(1/(1-CS$2))+CS$3)</f>
        <v>5.5003272793462479</v>
      </c>
      <c r="CT226" s="272">
        <f t="shared" si="221"/>
        <v>5.4343693472033223</v>
      </c>
      <c r="CU226" s="272">
        <f t="shared" si="221"/>
        <v>5.5003272793462479</v>
      </c>
      <c r="CV226" s="272">
        <f t="shared" si="203"/>
        <v>5.27221562886995</v>
      </c>
      <c r="CW226" s="272">
        <f t="shared" si="204"/>
        <v>5.467937229742426</v>
      </c>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39"/>
      <c r="EV226" s="139"/>
      <c r="EW226" s="139"/>
      <c r="EX226" s="139"/>
      <c r="EY226" s="139"/>
      <c r="EZ226" s="139"/>
      <c r="FA226" s="139"/>
      <c r="FB226" s="162"/>
      <c r="FC226" s="162"/>
      <c r="FD226" s="162"/>
      <c r="FE226" s="162"/>
      <c r="FF226" s="162"/>
      <c r="FG226" s="162"/>
      <c r="FH226" s="162"/>
      <c r="FI226" s="139"/>
      <c r="FJ226" s="139"/>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39"/>
      <c r="GH226" s="139"/>
      <c r="GI226" s="162"/>
      <c r="GJ226" s="162"/>
      <c r="GK226" s="162"/>
      <c r="GL226" s="162"/>
      <c r="GM226" s="162"/>
    </row>
    <row r="227" spans="1:195" s="138" customFormat="1" x14ac:dyDescent="0.2">
      <c r="A227" s="162"/>
      <c r="B227" s="193">
        <f t="shared" ref="B227:B290" si="222">C226+1</f>
        <v>50100</v>
      </c>
      <c r="C227" s="193">
        <f t="shared" si="219"/>
        <v>50130</v>
      </c>
      <c r="D227" s="191">
        <f t="shared" si="220"/>
        <v>50100</v>
      </c>
      <c r="E227" s="325">
        <v>79.863789999999995</v>
      </c>
      <c r="F227" s="329">
        <v>75.813890000000001</v>
      </c>
      <c r="G227" s="327">
        <v>60.862648</v>
      </c>
      <c r="H227" s="328">
        <v>87.863129999999998</v>
      </c>
      <c r="I227" s="325">
        <v>62.031623799999998</v>
      </c>
      <c r="J227" s="329">
        <v>57.448474900000001</v>
      </c>
      <c r="K227" s="327">
        <v>85.893749999999997</v>
      </c>
      <c r="L227" s="328">
        <v>89.132949999999994</v>
      </c>
      <c r="M227" s="325">
        <v>61.484670000000001</v>
      </c>
      <c r="N227" s="329">
        <v>81.177520000000001</v>
      </c>
      <c r="O227" s="337">
        <f>G227+Sheet1!D221</f>
        <v>59.362648</v>
      </c>
      <c r="P227" s="338">
        <f>H227+Sheet1!E221</f>
        <v>86.363129999999998</v>
      </c>
      <c r="Q227" s="325">
        <v>44.403217300000001</v>
      </c>
      <c r="R227" s="329">
        <v>74.2729645</v>
      </c>
      <c r="S227" s="4">
        <v>37.387149999999998</v>
      </c>
      <c r="T227" s="5">
        <v>45.499679999999998</v>
      </c>
      <c r="U227" s="2">
        <v>38.637149999999998</v>
      </c>
      <c r="V227" s="3">
        <v>47.999679999999998</v>
      </c>
      <c r="W227" s="4">
        <v>34.731430000000003</v>
      </c>
      <c r="X227" s="5">
        <v>32.930799999999998</v>
      </c>
      <c r="Y227" s="2">
        <v>38.887149999999998</v>
      </c>
      <c r="Z227" s="3">
        <v>50.249679999999998</v>
      </c>
      <c r="AA227" s="327">
        <v>49.317474400000002</v>
      </c>
      <c r="AB227" s="328">
        <v>80.705413800000002</v>
      </c>
      <c r="AC227" s="2">
        <v>39.137149999999998</v>
      </c>
      <c r="AD227" s="73">
        <v>47.499679999999998</v>
      </c>
      <c r="AE227" s="337">
        <f>I227+Sheet1!B221</f>
        <v>66.155973799999998</v>
      </c>
      <c r="AF227" s="341">
        <f>J227+Sheet1!C221</f>
        <v>63.947624899999994</v>
      </c>
      <c r="AG227" s="330">
        <v>5.3428353317915045</v>
      </c>
      <c r="AH227" s="331">
        <v>5.2929022913074721</v>
      </c>
      <c r="AI227" s="330">
        <v>4.8102162332951552</v>
      </c>
      <c r="AJ227" s="331">
        <v>4.9933040484032754</v>
      </c>
      <c r="AK227" s="339">
        <v>4.9783040362417701</v>
      </c>
      <c r="AL227" s="340">
        <v>5.1053041392091894</v>
      </c>
      <c r="AM227" s="339">
        <v>4.7535038539813286</v>
      </c>
      <c r="AN227" s="331">
        <v>4.8268605801231663</v>
      </c>
      <c r="AO227" s="332">
        <v>4.6937058054990786</v>
      </c>
      <c r="AP227" s="333">
        <v>4.8767936206071996</v>
      </c>
      <c r="AQ227" s="332">
        <v>3.4453797933982599</v>
      </c>
      <c r="AR227" s="340">
        <v>5.2480042549056511</v>
      </c>
      <c r="AS227" s="339">
        <v>5.0634041052380478</v>
      </c>
      <c r="AT227" s="340">
        <v>5.2980042954440068</v>
      </c>
      <c r="AU227" s="339">
        <v>5.0823041205615462</v>
      </c>
      <c r="AV227" s="340">
        <v>5.0652041066974283</v>
      </c>
      <c r="AW227" s="339">
        <v>5.0920041284259856</v>
      </c>
      <c r="AX227" s="340">
        <v>5.0632041050758945</v>
      </c>
      <c r="AY227" s="339">
        <v>5.0033040565109461</v>
      </c>
      <c r="AZ227" s="340">
        <v>4.7087038176589644</v>
      </c>
      <c r="BA227" s="332">
        <v>4.2609527879707949</v>
      </c>
      <c r="BB227" s="333">
        <v>6.2249857136760838</v>
      </c>
      <c r="BC227" s="15"/>
      <c r="BD227" s="151"/>
      <c r="BE227" s="151"/>
      <c r="BF227" s="151"/>
      <c r="BG227" s="151"/>
      <c r="BH227" s="151"/>
      <c r="BI227" s="151"/>
      <c r="BJ227" s="266">
        <f t="shared" si="205"/>
        <v>4.7801310331325118</v>
      </c>
      <c r="BK227" s="266">
        <f t="shared" si="206"/>
        <v>4.9662147968362635</v>
      </c>
      <c r="BL227" s="266">
        <f t="shared" si="207"/>
        <v>4.9613031431603369</v>
      </c>
      <c r="BM227" s="266">
        <f t="shared" si="208"/>
        <v>5.1544394495020533</v>
      </c>
      <c r="BN227" s="266">
        <f t="shared" si="209"/>
        <v>4.965522105657791</v>
      </c>
      <c r="BO227" s="266"/>
      <c r="BP227" s="266">
        <f t="shared" si="210"/>
        <v>5.0666325249957165</v>
      </c>
      <c r="BQ227" s="292">
        <f t="shared" si="211"/>
        <v>4.7801310331325118</v>
      </c>
      <c r="BR227" s="292">
        <f t="shared" si="212"/>
        <v>4.984158325433703</v>
      </c>
      <c r="BS227" s="292">
        <f t="shared" si="213"/>
        <v>5.0514241582092367</v>
      </c>
      <c r="BT227" s="292">
        <f t="shared" si="214"/>
        <v>4.7955571353822428</v>
      </c>
      <c r="BU227" s="292">
        <f t="shared" si="215"/>
        <v>4.9907168042081018</v>
      </c>
      <c r="BV227" s="292">
        <f t="shared" si="216"/>
        <v>5.0386040484032755</v>
      </c>
      <c r="BW227" s="169"/>
      <c r="BX227" s="148">
        <v>78.081397940780619</v>
      </c>
      <c r="BY227" s="165">
        <v>72.745767265141311</v>
      </c>
      <c r="BZ227" s="165">
        <v>60.014544809017494</v>
      </c>
      <c r="CA227" s="165">
        <v>70.151644360699876</v>
      </c>
      <c r="CB227" s="165">
        <v>57.549122191520858</v>
      </c>
      <c r="CC227" s="165">
        <v>87.319346769851947</v>
      </c>
      <c r="CD227" s="165">
        <v>65.184062507537007</v>
      </c>
      <c r="CE227" s="165">
        <v>63.131547325706592</v>
      </c>
      <c r="CF227" s="165">
        <v>71.245767265141311</v>
      </c>
      <c r="CG227" s="200"/>
      <c r="CH227" s="295"/>
      <c r="CI227" s="295"/>
      <c r="CJ227" s="295"/>
      <c r="CK227" s="295"/>
      <c r="CL227" s="295"/>
      <c r="CM227" s="295"/>
      <c r="CN227" s="177"/>
      <c r="CO227" s="171">
        <f t="shared" si="218"/>
        <v>2037</v>
      </c>
      <c r="CP227" s="173">
        <f t="shared" si="217"/>
        <v>50100</v>
      </c>
      <c r="CQ227" s="272">
        <f t="shared" si="201"/>
        <v>4.9467857966763855</v>
      </c>
      <c r="CR227" s="272">
        <f t="shared" si="202"/>
        <v>4.7955571353822428</v>
      </c>
      <c r="CS227" s="272">
        <f t="shared" si="221"/>
        <v>5.0615630611799354</v>
      </c>
      <c r="CT227" s="272">
        <f t="shared" si="221"/>
        <v>5.0007371178890105</v>
      </c>
      <c r="CU227" s="272">
        <f t="shared" si="221"/>
        <v>5.0615630611799354</v>
      </c>
      <c r="CV227" s="272">
        <f t="shared" si="203"/>
        <v>4.894971910952143</v>
      </c>
      <c r="CW227" s="272">
        <f t="shared" si="204"/>
        <v>5.0332716838120479</v>
      </c>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39"/>
      <c r="EV227" s="139"/>
      <c r="EW227" s="139"/>
      <c r="EX227" s="139"/>
      <c r="EY227" s="139"/>
      <c r="EZ227" s="139"/>
      <c r="FA227" s="139"/>
      <c r="FB227" s="162"/>
      <c r="FC227" s="162"/>
      <c r="FD227" s="162"/>
      <c r="FE227" s="162"/>
      <c r="FF227" s="162"/>
      <c r="FG227" s="162"/>
      <c r="FH227" s="162"/>
      <c r="FI227" s="139"/>
      <c r="FJ227" s="139"/>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39"/>
      <c r="GH227" s="139"/>
      <c r="GI227" s="162"/>
      <c r="GJ227" s="162"/>
      <c r="GK227" s="162"/>
      <c r="GL227" s="162"/>
      <c r="GM227" s="162"/>
    </row>
    <row r="228" spans="1:195" s="138" customFormat="1" x14ac:dyDescent="0.2">
      <c r="A228" s="162"/>
      <c r="B228" s="193">
        <f t="shared" si="222"/>
        <v>50131</v>
      </c>
      <c r="C228" s="193">
        <f t="shared" si="219"/>
        <v>50160</v>
      </c>
      <c r="D228" s="191">
        <f t="shared" si="220"/>
        <v>50131</v>
      </c>
      <c r="E228" s="325">
        <v>41.894638100000002</v>
      </c>
      <c r="F228" s="329">
        <v>49.705530000000003</v>
      </c>
      <c r="G228" s="327">
        <v>41.674846600000002</v>
      </c>
      <c r="H228" s="328">
        <v>63.847152700000002</v>
      </c>
      <c r="I228" s="325">
        <v>31.320540000000001</v>
      </c>
      <c r="J228" s="329">
        <v>33.138225599999998</v>
      </c>
      <c r="K228" s="327">
        <v>33.740116100000002</v>
      </c>
      <c r="L228" s="328">
        <v>53.029113799999998</v>
      </c>
      <c r="M228" s="325">
        <v>34.6979027</v>
      </c>
      <c r="N228" s="329">
        <v>55.252792399999997</v>
      </c>
      <c r="O228" s="337">
        <f>G228+Sheet1!D222</f>
        <v>39.674846600000002</v>
      </c>
      <c r="P228" s="338">
        <f>H228+Sheet1!E222</f>
        <v>62.847152700000002</v>
      </c>
      <c r="Q228" s="325">
        <v>35.0305939</v>
      </c>
      <c r="R228" s="329">
        <v>67.09402</v>
      </c>
      <c r="S228" s="4">
        <v>22.592700000000001</v>
      </c>
      <c r="T228" s="5">
        <v>35.963259999999998</v>
      </c>
      <c r="U228" s="2">
        <v>24.342700000000001</v>
      </c>
      <c r="V228" s="3">
        <v>37.713259999999998</v>
      </c>
      <c r="W228" s="4">
        <v>14.94909</v>
      </c>
      <c r="X228" s="5">
        <v>17.105650000000001</v>
      </c>
      <c r="Y228" s="2">
        <v>25.592700000000001</v>
      </c>
      <c r="Z228" s="3">
        <v>37.963259999999998</v>
      </c>
      <c r="AA228" s="327">
        <v>37.953605699999997</v>
      </c>
      <c r="AB228" s="328">
        <v>69.168310000000005</v>
      </c>
      <c r="AC228" s="2">
        <v>25.092700000000001</v>
      </c>
      <c r="AD228" s="73">
        <v>38.463259999999998</v>
      </c>
      <c r="AE228" s="337">
        <f>I228+Sheet1!B222</f>
        <v>32.557140000000004</v>
      </c>
      <c r="AF228" s="341">
        <f>J228+Sheet1!C222</f>
        <v>36.848225599999999</v>
      </c>
      <c r="AG228" s="330">
        <v>4.943371007919243</v>
      </c>
      <c r="AH228" s="331">
        <v>4.7269944991551007</v>
      </c>
      <c r="AI228" s="330">
        <v>4.3774632157668716</v>
      </c>
      <c r="AJ228" s="331">
        <v>4.5106179903909585</v>
      </c>
      <c r="AK228" s="339">
        <v>4.4956179305639141</v>
      </c>
      <c r="AL228" s="340">
        <v>4.6153184079837253</v>
      </c>
      <c r="AM228" s="339">
        <v>4.452317757863181</v>
      </c>
      <c r="AN228" s="331">
        <v>4.5272623372189704</v>
      </c>
      <c r="AO228" s="332">
        <v>4.1943754006587515</v>
      </c>
      <c r="AP228" s="333">
        <v>4.0279319323786424</v>
      </c>
      <c r="AQ228" s="332">
        <v>3.462024140226271</v>
      </c>
      <c r="AR228" s="340">
        <v>4.7497189440340382</v>
      </c>
      <c r="AS228" s="339">
        <v>4.5739182428610841</v>
      </c>
      <c r="AT228" s="340">
        <v>4.7997191434575184</v>
      </c>
      <c r="AU228" s="339">
        <v>4.5888183022892806</v>
      </c>
      <c r="AV228" s="340">
        <v>4.5777182580172679</v>
      </c>
      <c r="AW228" s="339">
        <v>4.1839166873579421</v>
      </c>
      <c r="AX228" s="340">
        <v>4.5737182420633893</v>
      </c>
      <c r="AY228" s="339">
        <v>4.5206180302756547</v>
      </c>
      <c r="AZ228" s="340">
        <v>4.2094167890639156</v>
      </c>
      <c r="BA228" s="332">
        <v>3.8281997704425108</v>
      </c>
      <c r="BB228" s="333">
        <v>5.9753205112559193</v>
      </c>
      <c r="BC228" s="15"/>
      <c r="BD228" s="151"/>
      <c r="BE228" s="151"/>
      <c r="BF228" s="151"/>
      <c r="BG228" s="151"/>
      <c r="BH228" s="151"/>
      <c r="BI228" s="151"/>
      <c r="BJ228" s="266">
        <f t="shared" si="205"/>
        <v>4.2726298593950114</v>
      </c>
      <c r="BK228" s="266">
        <f t="shared" si="206"/>
        <v>4.103462801482511</v>
      </c>
      <c r="BL228" s="266">
        <f t="shared" si="207"/>
        <v>4.4345677622283866</v>
      </c>
      <c r="BM228" s="266">
        <f t="shared" si="208"/>
        <v>4.2589893019177367</v>
      </c>
      <c r="BN228" s="266">
        <f t="shared" si="209"/>
        <v>4.2674124312559112</v>
      </c>
      <c r="BO228" s="266"/>
      <c r="BP228" s="266">
        <f t="shared" si="210"/>
        <v>4.5772418142461309</v>
      </c>
      <c r="BQ228" s="292">
        <f t="shared" si="211"/>
        <v>4.2726298593950114</v>
      </c>
      <c r="BR228" s="292">
        <f t="shared" si="212"/>
        <v>4.6754856999929917</v>
      </c>
      <c r="BS228" s="292">
        <f t="shared" si="213"/>
        <v>4.562033399132023</v>
      </c>
      <c r="BT228" s="292">
        <f t="shared" si="214"/>
        <v>4.4932525121581657</v>
      </c>
      <c r="BU228" s="292">
        <f t="shared" si="215"/>
        <v>4.5070501853772207</v>
      </c>
      <c r="BV228" s="292">
        <f t="shared" si="216"/>
        <v>4.5559179903909586</v>
      </c>
      <c r="BW228" s="169"/>
      <c r="BX228" s="148">
        <v>45.19257023555555</v>
      </c>
      <c r="BY228" s="165">
        <v>51.036486953333338</v>
      </c>
      <c r="BZ228" s="165">
        <v>32.08800725333333</v>
      </c>
      <c r="CA228" s="165">
        <v>43.376633906666662</v>
      </c>
      <c r="CB228" s="165">
        <v>48.568484920000003</v>
      </c>
      <c r="CC228" s="165">
        <v>41.884359573333342</v>
      </c>
      <c r="CD228" s="165">
        <v>34.368931697777775</v>
      </c>
      <c r="CE228" s="165">
        <v>51.133147515555557</v>
      </c>
      <c r="CF228" s="165">
        <v>49.458709175555562</v>
      </c>
      <c r="CG228" s="200"/>
      <c r="CH228" s="295"/>
      <c r="CI228" s="295"/>
      <c r="CJ228" s="295"/>
      <c r="CK228" s="295"/>
      <c r="CL228" s="295"/>
      <c r="CM228" s="295"/>
      <c r="CN228" s="177"/>
      <c r="CO228" s="171">
        <f t="shared" si="218"/>
        <v>2037</v>
      </c>
      <c r="CP228" s="173">
        <f t="shared" si="217"/>
        <v>50131</v>
      </c>
      <c r="CQ228" s="272">
        <f t="shared" si="201"/>
        <v>4.5035275589131123</v>
      </c>
      <c r="CR228" s="272">
        <f t="shared" si="202"/>
        <v>4.4932525121581657</v>
      </c>
      <c r="CS228" s="272">
        <f t="shared" si="221"/>
        <v>4.5721723021027216</v>
      </c>
      <c r="CT228" s="272">
        <f t="shared" si="221"/>
        <v>4.5170704990581303</v>
      </c>
      <c r="CU228" s="272">
        <f t="shared" si="221"/>
        <v>4.5721723021027216</v>
      </c>
      <c r="CV228" s="272">
        <f t="shared" si="203"/>
        <v>4.5871869042911841</v>
      </c>
      <c r="CW228" s="272">
        <f t="shared" si="204"/>
        <v>4.5484524210435504</v>
      </c>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39"/>
      <c r="EV228" s="139"/>
      <c r="EW228" s="139"/>
      <c r="EX228" s="139"/>
      <c r="EY228" s="139"/>
      <c r="EZ228" s="139"/>
      <c r="FA228" s="139"/>
      <c r="FB228" s="162"/>
      <c r="FC228" s="162"/>
      <c r="FD228" s="162"/>
      <c r="FE228" s="162"/>
      <c r="FF228" s="162"/>
      <c r="FG228" s="162"/>
      <c r="FH228" s="162"/>
      <c r="FI228" s="139"/>
      <c r="FJ228" s="139"/>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39"/>
      <c r="GH228" s="139"/>
      <c r="GI228" s="162"/>
      <c r="GJ228" s="162"/>
      <c r="GK228" s="162"/>
      <c r="GL228" s="162"/>
      <c r="GM228" s="162"/>
    </row>
    <row r="229" spans="1:195" s="138" customFormat="1" x14ac:dyDescent="0.2">
      <c r="A229" s="162"/>
      <c r="B229" s="193">
        <f t="shared" si="222"/>
        <v>50161</v>
      </c>
      <c r="C229" s="193">
        <f t="shared" si="219"/>
        <v>50191</v>
      </c>
      <c r="D229" s="191">
        <f t="shared" si="220"/>
        <v>50161</v>
      </c>
      <c r="E229" s="325">
        <v>32.254207600000001</v>
      </c>
      <c r="F229" s="329">
        <v>37.150753000000002</v>
      </c>
      <c r="G229" s="327">
        <v>39.589860000000002</v>
      </c>
      <c r="H229" s="328">
        <v>59.461277000000003</v>
      </c>
      <c r="I229" s="325">
        <v>19.370702699999999</v>
      </c>
      <c r="J229" s="329">
        <v>20.638561200000002</v>
      </c>
      <c r="K229" s="327">
        <v>30.1128426</v>
      </c>
      <c r="L229" s="328">
        <v>48.586120000000001</v>
      </c>
      <c r="M229" s="325">
        <v>31.220310000000001</v>
      </c>
      <c r="N229" s="329">
        <v>50.924860000000002</v>
      </c>
      <c r="O229" s="337">
        <f>G229+Sheet1!D223</f>
        <v>37.589860000000002</v>
      </c>
      <c r="P229" s="338">
        <f>H229+Sheet1!E223</f>
        <v>57.961277000000003</v>
      </c>
      <c r="Q229" s="325">
        <v>40.721252399999997</v>
      </c>
      <c r="R229" s="329">
        <v>71.532049999999998</v>
      </c>
      <c r="S229" s="4">
        <v>19.983360000000001</v>
      </c>
      <c r="T229" s="5">
        <v>33.793170000000003</v>
      </c>
      <c r="U229" s="2">
        <v>20.733360000000001</v>
      </c>
      <c r="V229" s="3">
        <v>36.793170000000003</v>
      </c>
      <c r="W229" s="4">
        <v>8.3524279999999997</v>
      </c>
      <c r="X229" s="5">
        <v>9.7071149999999999</v>
      </c>
      <c r="Y229" s="2">
        <v>21.483360000000001</v>
      </c>
      <c r="Z229" s="3">
        <v>38.043170000000003</v>
      </c>
      <c r="AA229" s="327">
        <v>42.221027399999997</v>
      </c>
      <c r="AB229" s="328">
        <v>70.266099999999994</v>
      </c>
      <c r="AC229" s="2">
        <v>21.483360000000001</v>
      </c>
      <c r="AD229" s="73">
        <v>36.793170000000003</v>
      </c>
      <c r="AE229" s="337">
        <f>I229+Sheet1!B223</f>
        <v>23.5675527</v>
      </c>
      <c r="AF229" s="341">
        <f>J229+Sheet1!C223</f>
        <v>27.2186612</v>
      </c>
      <c r="AG229" s="330">
        <v>4.9766597015752652</v>
      </c>
      <c r="AH229" s="331">
        <v>4.7935718864671442</v>
      </c>
      <c r="AI229" s="330">
        <v>4.3608188689388605</v>
      </c>
      <c r="AJ229" s="331">
        <v>4.4939736435629483</v>
      </c>
      <c r="AK229" s="339">
        <v>4.4789737315350351</v>
      </c>
      <c r="AL229" s="340">
        <v>4.5981730324501902</v>
      </c>
      <c r="AM229" s="339">
        <v>4.3064747432140269</v>
      </c>
      <c r="AN229" s="331">
        <v>4.4773292967349372</v>
      </c>
      <c r="AO229" s="332">
        <v>4.1610867070027293</v>
      </c>
      <c r="AP229" s="333">
        <v>3.9114215045825662</v>
      </c>
      <c r="AQ229" s="332">
        <v>3.5951789148503588</v>
      </c>
      <c r="AR229" s="340">
        <v>4.7320722471526997</v>
      </c>
      <c r="AS229" s="339">
        <v>4.5567732752531471</v>
      </c>
      <c r="AT229" s="340">
        <v>4.7820719539124106</v>
      </c>
      <c r="AU229" s="339">
        <v>4.572073185521619</v>
      </c>
      <c r="AV229" s="340">
        <v>4.5607732517939255</v>
      </c>
      <c r="AW229" s="339">
        <v>4.0634761683618255</v>
      </c>
      <c r="AX229" s="340">
        <v>4.5565732764261089</v>
      </c>
      <c r="AY229" s="339">
        <v>4.5039735849148901</v>
      </c>
      <c r="AZ229" s="340">
        <v>4.176075507984697</v>
      </c>
      <c r="BA229" s="332">
        <v>3.8115554236145006</v>
      </c>
      <c r="BB229" s="333">
        <v>5.925387470771887</v>
      </c>
      <c r="BC229" s="15"/>
      <c r="BD229" s="151"/>
      <c r="BE229" s="151"/>
      <c r="BF229" s="151"/>
      <c r="BG229" s="151"/>
      <c r="BH229" s="151"/>
      <c r="BI229" s="151"/>
      <c r="BJ229" s="266">
        <f t="shared" si="205"/>
        <v>4.2387964478125104</v>
      </c>
      <c r="BK229" s="266">
        <f t="shared" si="206"/>
        <v>3.9850458609437607</v>
      </c>
      <c r="BL229" s="266">
        <f t="shared" si="207"/>
        <v>4.3994520701662561</v>
      </c>
      <c r="BM229" s="266">
        <f t="shared" si="208"/>
        <v>4.1360843797002813</v>
      </c>
      <c r="BN229" s="266">
        <f t="shared" si="209"/>
        <v>4.1898446896557022</v>
      </c>
      <c r="BO229" s="266"/>
      <c r="BP229" s="266">
        <f t="shared" si="210"/>
        <v>4.5603662724961458</v>
      </c>
      <c r="BQ229" s="292">
        <f t="shared" si="211"/>
        <v>4.2387964478125104</v>
      </c>
      <c r="BR229" s="292">
        <f t="shared" si="212"/>
        <v>4.6240402624195385</v>
      </c>
      <c r="BS229" s="292">
        <f t="shared" si="213"/>
        <v>4.5451580072341429</v>
      </c>
      <c r="BT229" s="292">
        <f t="shared" si="214"/>
        <v>4.3468678743491189</v>
      </c>
      <c r="BU229" s="292">
        <f t="shared" si="215"/>
        <v>4.4903721758535342</v>
      </c>
      <c r="BV229" s="292">
        <f t="shared" si="216"/>
        <v>4.5392736435629484</v>
      </c>
      <c r="BW229" s="169"/>
      <c r="BX229" s="148">
        <v>34.51820170967742</v>
      </c>
      <c r="BY229" s="165">
        <v>48.777719473118289</v>
      </c>
      <c r="BZ229" s="165">
        <v>19.956916845161292</v>
      </c>
      <c r="CA229" s="165">
        <v>40.331015913978497</v>
      </c>
      <c r="CB229" s="165">
        <v>54.96710505376344</v>
      </c>
      <c r="CC229" s="165">
        <v>38.654250430107531</v>
      </c>
      <c r="CD229" s="165">
        <v>25.255699640860215</v>
      </c>
      <c r="CE229" s="165">
        <v>55.188103978494624</v>
      </c>
      <c r="CF229" s="165">
        <v>47.008902268817209</v>
      </c>
      <c r="CG229" s="200"/>
      <c r="CH229" s="295"/>
      <c r="CI229" s="295"/>
      <c r="CJ229" s="295"/>
      <c r="CK229" s="295"/>
      <c r="CL229" s="295"/>
      <c r="CM229" s="295"/>
      <c r="CN229" s="177"/>
      <c r="CO229" s="171">
        <f t="shared" si="218"/>
        <v>2037</v>
      </c>
      <c r="CP229" s="173">
        <f t="shared" si="217"/>
        <v>50161</v>
      </c>
      <c r="CQ229" s="272">
        <f t="shared" si="201"/>
        <v>4.4864791651529865</v>
      </c>
      <c r="CR229" s="272">
        <f t="shared" si="202"/>
        <v>4.3468678743491189</v>
      </c>
      <c r="CS229" s="272">
        <f t="shared" si="221"/>
        <v>4.5552969102048415</v>
      </c>
      <c r="CT229" s="272">
        <f t="shared" si="221"/>
        <v>4.5003924895344438</v>
      </c>
      <c r="CU229" s="272">
        <f t="shared" si="221"/>
        <v>4.5552969102048415</v>
      </c>
      <c r="CV229" s="272">
        <f t="shared" si="203"/>
        <v>4.4381485063910517</v>
      </c>
      <c r="CW229" s="272">
        <f t="shared" si="204"/>
        <v>4.5317345154308439</v>
      </c>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39"/>
      <c r="EV229" s="139"/>
      <c r="EW229" s="139"/>
      <c r="EX229" s="139"/>
      <c r="EY229" s="139"/>
      <c r="EZ229" s="139"/>
      <c r="FA229" s="139"/>
      <c r="FB229" s="162"/>
      <c r="FC229" s="162"/>
      <c r="FD229" s="162"/>
      <c r="FE229" s="162"/>
      <c r="FF229" s="162"/>
      <c r="FG229" s="162"/>
      <c r="FH229" s="162"/>
      <c r="FI229" s="139"/>
      <c r="FJ229" s="139"/>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39"/>
      <c r="GH229" s="139"/>
      <c r="GI229" s="162"/>
      <c r="GJ229" s="162"/>
      <c r="GK229" s="162"/>
      <c r="GL229" s="162"/>
      <c r="GM229" s="162"/>
    </row>
    <row r="230" spans="1:195" s="138" customFormat="1" x14ac:dyDescent="0.2">
      <c r="A230" s="162"/>
      <c r="B230" s="193">
        <f t="shared" si="222"/>
        <v>50192</v>
      </c>
      <c r="C230" s="193">
        <f t="shared" si="219"/>
        <v>50221</v>
      </c>
      <c r="D230" s="191">
        <f t="shared" si="220"/>
        <v>50192</v>
      </c>
      <c r="E230" s="325">
        <v>64.802120000000002</v>
      </c>
      <c r="F230" s="329">
        <v>56.912227600000001</v>
      </c>
      <c r="G230" s="327">
        <v>71.734999999999999</v>
      </c>
      <c r="H230" s="328">
        <v>82.575239999999994</v>
      </c>
      <c r="I230" s="325">
        <v>50.663207999999997</v>
      </c>
      <c r="J230" s="329">
        <v>39.596096000000003</v>
      </c>
      <c r="K230" s="327">
        <v>61.217590000000001</v>
      </c>
      <c r="L230" s="328">
        <v>71.48451</v>
      </c>
      <c r="M230" s="325">
        <v>63.167255400000002</v>
      </c>
      <c r="N230" s="329">
        <v>73.923249999999996</v>
      </c>
      <c r="O230" s="337">
        <f>G230+Sheet1!D224</f>
        <v>70.734999999999999</v>
      </c>
      <c r="P230" s="338">
        <f>H230+Sheet1!E224</f>
        <v>80.075239999999994</v>
      </c>
      <c r="Q230" s="325">
        <v>95.5923157</v>
      </c>
      <c r="R230" s="329">
        <v>91.399529999999999</v>
      </c>
      <c r="S230" s="4">
        <v>39.738939999999999</v>
      </c>
      <c r="T230" s="5">
        <v>52.31532</v>
      </c>
      <c r="U230" s="2">
        <v>40.738939999999999</v>
      </c>
      <c r="V230" s="3">
        <v>49.31532</v>
      </c>
      <c r="W230" s="4">
        <v>23.148430000000001</v>
      </c>
      <c r="X230" s="5">
        <v>16.118010000000002</v>
      </c>
      <c r="Y230" s="2">
        <v>42.738939999999999</v>
      </c>
      <c r="Z230" s="3">
        <v>51.31532</v>
      </c>
      <c r="AA230" s="327">
        <v>97.75591</v>
      </c>
      <c r="AB230" s="328">
        <v>91.071370000000002</v>
      </c>
      <c r="AC230" s="2">
        <v>39.238939999999999</v>
      </c>
      <c r="AD230" s="73">
        <v>48.81532</v>
      </c>
      <c r="AE230" s="337">
        <f>I230+Sheet1!B224</f>
        <v>55.801907999999997</v>
      </c>
      <c r="AF230" s="341">
        <f>J230+Sheet1!C224</f>
        <v>47.264246</v>
      </c>
      <c r="AG230" s="330">
        <v>5.0099483952312864</v>
      </c>
      <c r="AH230" s="331">
        <v>4.8435049269511774</v>
      </c>
      <c r="AI230" s="330">
        <v>4.4107519094228929</v>
      </c>
      <c r="AJ230" s="331">
        <v>4.4773292967349372</v>
      </c>
      <c r="AK230" s="339">
        <v>4.4623291985840376</v>
      </c>
      <c r="AL230" s="340">
        <v>4.5821299824825577</v>
      </c>
      <c r="AM230" s="339">
        <v>4.3548284951692553</v>
      </c>
      <c r="AN230" s="331">
        <v>4.2443084411427838</v>
      </c>
      <c r="AO230" s="332">
        <v>4.111153666518697</v>
      </c>
      <c r="AP230" s="333">
        <v>3.9447101982385879</v>
      </c>
      <c r="AQ230" s="332">
        <v>3.6118232616783694</v>
      </c>
      <c r="AR230" s="340">
        <v>4.7166308625689606</v>
      </c>
      <c r="AS230" s="339">
        <v>4.5407297115860743</v>
      </c>
      <c r="AT230" s="340">
        <v>4.7666311897386269</v>
      </c>
      <c r="AU230" s="339">
        <v>4.5563298136630097</v>
      </c>
      <c r="AV230" s="340">
        <v>4.5445297364509694</v>
      </c>
      <c r="AW230" s="339">
        <v>4.0997268259496185</v>
      </c>
      <c r="AX230" s="340">
        <v>4.5405297102773954</v>
      </c>
      <c r="AY230" s="339">
        <v>4.4873293621688708</v>
      </c>
      <c r="AZ230" s="340">
        <v>4.1262269993495408</v>
      </c>
      <c r="BA230" s="332">
        <v>3.8448441172705223</v>
      </c>
      <c r="BB230" s="333">
        <v>5.6923666151797336</v>
      </c>
      <c r="BC230" s="15"/>
      <c r="BD230" s="151"/>
      <c r="BE230" s="151"/>
      <c r="BF230" s="151"/>
      <c r="BG230" s="151"/>
      <c r="BH230" s="151"/>
      <c r="BI230" s="151"/>
      <c r="BJ230" s="266">
        <f t="shared" si="205"/>
        <v>4.1880463304387607</v>
      </c>
      <c r="BK230" s="266">
        <f t="shared" si="206"/>
        <v>4.0188792725262603</v>
      </c>
      <c r="BL230" s="266">
        <f t="shared" si="207"/>
        <v>4.3467785320730616</v>
      </c>
      <c r="BM230" s="266">
        <f t="shared" si="208"/>
        <v>4.1712000717624109</v>
      </c>
      <c r="BN230" s="266">
        <f t="shared" si="209"/>
        <v>4.1812260517001238</v>
      </c>
      <c r="BO230" s="266"/>
      <c r="BP230" s="266">
        <f t="shared" si="210"/>
        <v>4.5434907307461598</v>
      </c>
      <c r="BQ230" s="292">
        <f t="shared" si="211"/>
        <v>4.1880463304387607</v>
      </c>
      <c r="BR230" s="292">
        <f t="shared" si="212"/>
        <v>4.3839615537434282</v>
      </c>
      <c r="BS230" s="292">
        <f t="shared" si="213"/>
        <v>4.528282276775867</v>
      </c>
      <c r="BT230" s="292">
        <f t="shared" si="214"/>
        <v>4.3954011996078037</v>
      </c>
      <c r="BU230" s="292">
        <f t="shared" si="215"/>
        <v>4.4736938317294115</v>
      </c>
      <c r="BV230" s="292">
        <f t="shared" si="216"/>
        <v>4.5226292967349373</v>
      </c>
      <c r="BW230" s="169"/>
      <c r="BX230" s="148">
        <v>61.47083209777778</v>
      </c>
      <c r="BY230" s="165">
        <v>76.311990222222221</v>
      </c>
      <c r="BZ230" s="165">
        <v>45.990427377777777</v>
      </c>
      <c r="CA230" s="165">
        <v>67.708675342222222</v>
      </c>
      <c r="CB230" s="165">
        <v>93.822028404444453</v>
      </c>
      <c r="CC230" s="165">
        <v>65.552511777777781</v>
      </c>
      <c r="CD230" s="165">
        <v>52.197117377777779</v>
      </c>
      <c r="CE230" s="165">
        <v>94.933548666666667</v>
      </c>
      <c r="CF230" s="165">
        <v>74.678656888888881</v>
      </c>
      <c r="CG230" s="200"/>
      <c r="CH230" s="295"/>
      <c r="CI230" s="295"/>
      <c r="CJ230" s="295"/>
      <c r="CK230" s="295"/>
      <c r="CL230" s="295"/>
      <c r="CM230" s="295"/>
      <c r="CN230" s="177"/>
      <c r="CO230" s="171">
        <f t="shared" si="218"/>
        <v>2037</v>
      </c>
      <c r="CP230" s="173">
        <f t="shared" si="217"/>
        <v>50192</v>
      </c>
      <c r="CQ230" s="272">
        <f t="shared" si="201"/>
        <v>4.537624346433363</v>
      </c>
      <c r="CR230" s="272">
        <f t="shared" si="202"/>
        <v>4.3954011996078037</v>
      </c>
      <c r="CS230" s="272">
        <f t="shared" si="221"/>
        <v>4.5384211797465657</v>
      </c>
      <c r="CT230" s="272">
        <f t="shared" si="221"/>
        <v>4.4837141454103211</v>
      </c>
      <c r="CU230" s="272">
        <f t="shared" si="221"/>
        <v>4.5384211797465657</v>
      </c>
      <c r="CV230" s="272">
        <f t="shared" si="203"/>
        <v>4.4875616767180917</v>
      </c>
      <c r="CW230" s="272">
        <f t="shared" si="204"/>
        <v>4.5150166098181366</v>
      </c>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39"/>
      <c r="EV230" s="139"/>
      <c r="EW230" s="139"/>
      <c r="EX230" s="139"/>
      <c r="EY230" s="139"/>
      <c r="EZ230" s="139"/>
      <c r="FA230" s="139"/>
      <c r="FB230" s="162"/>
      <c r="FC230" s="162"/>
      <c r="FD230" s="162"/>
      <c r="FE230" s="162"/>
      <c r="FF230" s="162"/>
      <c r="FG230" s="162"/>
      <c r="FH230" s="162"/>
      <c r="FI230" s="139"/>
      <c r="FJ230" s="139"/>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39"/>
      <c r="GH230" s="139"/>
      <c r="GI230" s="162"/>
      <c r="GJ230" s="162"/>
      <c r="GK230" s="162"/>
      <c r="GL230" s="162"/>
      <c r="GM230" s="162"/>
    </row>
    <row r="231" spans="1:195" s="138" customFormat="1" x14ac:dyDescent="0.2">
      <c r="A231" s="162"/>
      <c r="B231" s="193">
        <f t="shared" si="222"/>
        <v>50222</v>
      </c>
      <c r="C231" s="193">
        <f t="shared" si="219"/>
        <v>50252</v>
      </c>
      <c r="D231" s="191">
        <f t="shared" si="220"/>
        <v>50222</v>
      </c>
      <c r="E231" s="325">
        <v>167.17533900000001</v>
      </c>
      <c r="F231" s="329">
        <v>78.02355</v>
      </c>
      <c r="G231" s="327">
        <v>184.05093400000001</v>
      </c>
      <c r="H231" s="328">
        <v>101.67400000000001</v>
      </c>
      <c r="I231" s="325">
        <v>150.999573</v>
      </c>
      <c r="J231" s="329">
        <v>59.829196899999999</v>
      </c>
      <c r="K231" s="327">
        <v>160.970383</v>
      </c>
      <c r="L231" s="328">
        <v>89.362350000000006</v>
      </c>
      <c r="M231" s="325">
        <v>174.98388700000001</v>
      </c>
      <c r="N231" s="329">
        <v>92.926519999999996</v>
      </c>
      <c r="O231" s="337">
        <f>G231+Sheet1!D225</f>
        <v>188.55093400000001</v>
      </c>
      <c r="P231" s="338">
        <f>H231+Sheet1!E225</f>
        <v>102.67400000000001</v>
      </c>
      <c r="Q231" s="325">
        <v>206.34478799999999</v>
      </c>
      <c r="R231" s="329">
        <v>110.385811</v>
      </c>
      <c r="S231" s="4">
        <v>184.6242</v>
      </c>
      <c r="T231" s="5">
        <v>66.377619999999993</v>
      </c>
      <c r="U231" s="2">
        <v>187.1242</v>
      </c>
      <c r="V231" s="3">
        <v>66.377619999999993</v>
      </c>
      <c r="W231" s="4">
        <v>118.9671</v>
      </c>
      <c r="X231" s="5">
        <v>30.029170000000001</v>
      </c>
      <c r="Y231" s="2">
        <v>185.6242</v>
      </c>
      <c r="Z231" s="3">
        <v>66.377619999999993</v>
      </c>
      <c r="AA231" s="327">
        <v>207.281113</v>
      </c>
      <c r="AB231" s="328">
        <v>110.261436</v>
      </c>
      <c r="AC231" s="2">
        <v>183.6242</v>
      </c>
      <c r="AD231" s="73">
        <v>64.877619999999993</v>
      </c>
      <c r="AE231" s="337">
        <f>I231+Sheet1!B225</f>
        <v>155.018473</v>
      </c>
      <c r="AF231" s="341">
        <f>J231+Sheet1!C225</f>
        <v>67.329046899999994</v>
      </c>
      <c r="AG231" s="330">
        <v>5.2596135976514509</v>
      </c>
      <c r="AH231" s="331">
        <v>5.0931701293713409</v>
      </c>
      <c r="AI231" s="330">
        <v>4.6604171118430573</v>
      </c>
      <c r="AJ231" s="331">
        <v>4.7269944991551007</v>
      </c>
      <c r="AK231" s="339">
        <v>4.7119945166107113</v>
      </c>
      <c r="AL231" s="340">
        <v>4.8350943733583298</v>
      </c>
      <c r="AM231" s="339">
        <v>4.5244947348058497</v>
      </c>
      <c r="AN231" s="331">
        <v>4.3774632157668716</v>
      </c>
      <c r="AO231" s="332">
        <v>4.2110197474867617</v>
      </c>
      <c r="AP231" s="333">
        <v>3.9613545450665986</v>
      </c>
      <c r="AQ231" s="332">
        <v>3.6284676085063805</v>
      </c>
      <c r="AR231" s="340">
        <v>4.9733942124175963</v>
      </c>
      <c r="AS231" s="339">
        <v>4.7934944217685578</v>
      </c>
      <c r="AT231" s="340">
        <v>5.0233941542322258</v>
      </c>
      <c r="AU231" s="339">
        <v>4.8107944016364206</v>
      </c>
      <c r="AV231" s="340">
        <v>4.7963944183938061</v>
      </c>
      <c r="AW231" s="339">
        <v>4.134495188651738</v>
      </c>
      <c r="AX231" s="340">
        <v>4.7932944220013001</v>
      </c>
      <c r="AY231" s="339">
        <v>4.7369944875180261</v>
      </c>
      <c r="AZ231" s="340">
        <v>4.2259950821725099</v>
      </c>
      <c r="BA231" s="332">
        <v>3.9447101982385879</v>
      </c>
      <c r="BB231" s="333">
        <v>5.8088770429758112</v>
      </c>
      <c r="BC231" s="15"/>
      <c r="BD231" s="151"/>
      <c r="BE231" s="151"/>
      <c r="BF231" s="151"/>
      <c r="BG231" s="151"/>
      <c r="BH231" s="151"/>
      <c r="BI231" s="151"/>
      <c r="BJ231" s="266">
        <f t="shared" si="205"/>
        <v>4.2895465651862601</v>
      </c>
      <c r="BK231" s="266">
        <f t="shared" si="206"/>
        <v>4.0357959783175108</v>
      </c>
      <c r="BL231" s="266">
        <f t="shared" si="207"/>
        <v>4.4521256082594505</v>
      </c>
      <c r="BM231" s="266">
        <f t="shared" si="208"/>
        <v>4.1887579177934757</v>
      </c>
      <c r="BN231" s="266">
        <f t="shared" si="209"/>
        <v>4.2415565173891743</v>
      </c>
      <c r="BO231" s="266"/>
      <c r="BP231" s="266">
        <f t="shared" si="210"/>
        <v>4.7966238569959456</v>
      </c>
      <c r="BQ231" s="292">
        <f t="shared" si="211"/>
        <v>4.2895465651862601</v>
      </c>
      <c r="BR231" s="292">
        <f t="shared" si="212"/>
        <v>4.5211493872726347</v>
      </c>
      <c r="BS231" s="292">
        <f t="shared" si="213"/>
        <v>4.7814155202379718</v>
      </c>
      <c r="BT231" s="292">
        <f t="shared" si="214"/>
        <v>4.565697535687895</v>
      </c>
      <c r="BU231" s="292">
        <f t="shared" si="215"/>
        <v>4.7238663119165443</v>
      </c>
      <c r="BV231" s="292">
        <f t="shared" si="216"/>
        <v>4.7722944991551008</v>
      </c>
      <c r="BW231" s="169"/>
      <c r="BX231" s="148">
        <v>127.87186212903227</v>
      </c>
      <c r="BY231" s="165">
        <v>147.73422116129032</v>
      </c>
      <c r="BZ231" s="165">
        <v>110.80618138602151</v>
      </c>
      <c r="CA231" s="165">
        <v>138.80805853763439</v>
      </c>
      <c r="CB231" s="165">
        <v>164.04029276344085</v>
      </c>
      <c r="CC231" s="165">
        <v>129.40125017204301</v>
      </c>
      <c r="CD231" s="165">
        <v>116.35969375161291</v>
      </c>
      <c r="CE231" s="165">
        <v>164.50899733333333</v>
      </c>
      <c r="CF231" s="165">
        <v>150.69121040860216</v>
      </c>
      <c r="CG231" s="200"/>
      <c r="CH231" s="295"/>
      <c r="CI231" s="295"/>
      <c r="CJ231" s="295"/>
      <c r="CK231" s="295"/>
      <c r="CL231" s="295"/>
      <c r="CM231" s="295"/>
      <c r="CN231" s="177"/>
      <c r="CO231" s="171">
        <f t="shared" si="218"/>
        <v>2037</v>
      </c>
      <c r="CP231" s="173">
        <f t="shared" si="217"/>
        <v>50222</v>
      </c>
      <c r="CQ231" s="272">
        <f t="shared" si="201"/>
        <v>4.7933502528352525</v>
      </c>
      <c r="CR231" s="272">
        <f t="shared" si="202"/>
        <v>4.565697535687895</v>
      </c>
      <c r="CS231" s="272">
        <f t="shared" si="221"/>
        <v>4.7915544232086704</v>
      </c>
      <c r="CT231" s="272">
        <f t="shared" si="221"/>
        <v>4.7338866255974539</v>
      </c>
      <c r="CU231" s="272">
        <f t="shared" si="221"/>
        <v>4.7915544232086704</v>
      </c>
      <c r="CV231" s="272">
        <f t="shared" si="203"/>
        <v>4.6609452603885817</v>
      </c>
      <c r="CW231" s="272">
        <f t="shared" si="204"/>
        <v>4.765785194008739</v>
      </c>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39"/>
      <c r="EV231" s="139"/>
      <c r="EW231" s="139"/>
      <c r="EX231" s="139"/>
      <c r="EY231" s="139"/>
      <c r="EZ231" s="139"/>
      <c r="FA231" s="139"/>
      <c r="FB231" s="162"/>
      <c r="FC231" s="162"/>
      <c r="FD231" s="162"/>
      <c r="FE231" s="162"/>
      <c r="FF231" s="162"/>
      <c r="FG231" s="162"/>
      <c r="FH231" s="162"/>
      <c r="FI231" s="139"/>
      <c r="FJ231" s="139"/>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39"/>
      <c r="GH231" s="139"/>
      <c r="GI231" s="162"/>
      <c r="GJ231" s="162"/>
      <c r="GK231" s="162"/>
      <c r="GL231" s="162"/>
      <c r="GM231" s="162"/>
    </row>
    <row r="232" spans="1:195" s="138" customFormat="1" x14ac:dyDescent="0.2">
      <c r="A232" s="162"/>
      <c r="B232" s="193">
        <f t="shared" si="222"/>
        <v>50253</v>
      </c>
      <c r="C232" s="193">
        <f t="shared" si="219"/>
        <v>50283</v>
      </c>
      <c r="D232" s="191">
        <f t="shared" si="220"/>
        <v>50253</v>
      </c>
      <c r="E232" s="325">
        <v>205.942474</v>
      </c>
      <c r="F232" s="329">
        <v>98.748320000000007</v>
      </c>
      <c r="G232" s="327">
        <v>210.79563899999999</v>
      </c>
      <c r="H232" s="328">
        <v>118.87245900000001</v>
      </c>
      <c r="I232" s="325">
        <v>189.6371</v>
      </c>
      <c r="J232" s="329">
        <v>80.72869</v>
      </c>
      <c r="K232" s="327">
        <v>193.89359999999999</v>
      </c>
      <c r="L232" s="328">
        <v>104.9949</v>
      </c>
      <c r="M232" s="325">
        <v>202.87008700000001</v>
      </c>
      <c r="N232" s="329">
        <v>110.03898599999999</v>
      </c>
      <c r="O232" s="337">
        <f>G232+Sheet1!D226</f>
        <v>214.79563899999999</v>
      </c>
      <c r="P232" s="338">
        <f>H232+Sheet1!E226</f>
        <v>119.37245900000001</v>
      </c>
      <c r="Q232" s="325">
        <v>218.74185199999999</v>
      </c>
      <c r="R232" s="329">
        <v>125.48402400000001</v>
      </c>
      <c r="S232" s="4">
        <v>192.9196</v>
      </c>
      <c r="T232" s="5">
        <v>94.760940000000005</v>
      </c>
      <c r="U232" s="2">
        <v>194.9196</v>
      </c>
      <c r="V232" s="3">
        <v>95.260940000000005</v>
      </c>
      <c r="W232" s="4">
        <v>153.34780000000001</v>
      </c>
      <c r="X232" s="5">
        <v>53.28904</v>
      </c>
      <c r="Y232" s="2">
        <v>192.9196</v>
      </c>
      <c r="Z232" s="3">
        <v>95.760940000000005</v>
      </c>
      <c r="AA232" s="327">
        <v>218.12010000000001</v>
      </c>
      <c r="AB232" s="328">
        <v>125.69781500000001</v>
      </c>
      <c r="AC232" s="2">
        <v>191.9196</v>
      </c>
      <c r="AD232" s="73">
        <v>94.260940000000005</v>
      </c>
      <c r="AE232" s="337">
        <f>I232+Sheet1!B226</f>
        <v>192.50605000000002</v>
      </c>
      <c r="AF232" s="341">
        <f>J232+Sheet1!C226</f>
        <v>87.352039999999988</v>
      </c>
      <c r="AG232" s="330">
        <v>5.4094127191035488</v>
      </c>
      <c r="AH232" s="331">
        <v>5.2929022913074721</v>
      </c>
      <c r="AI232" s="330">
        <v>4.7935718864671442</v>
      </c>
      <c r="AJ232" s="331">
        <v>4.8601492737791885</v>
      </c>
      <c r="AK232" s="339">
        <v>4.8451491217027529</v>
      </c>
      <c r="AL232" s="340">
        <v>4.9685503727849012</v>
      </c>
      <c r="AM232" s="339">
        <v>4.6551471954012262</v>
      </c>
      <c r="AN232" s="331">
        <v>4.4773292967349372</v>
      </c>
      <c r="AO232" s="332">
        <v>4.3275301752828392</v>
      </c>
      <c r="AP232" s="333">
        <v>3.9946432387226203</v>
      </c>
      <c r="AQ232" s="332">
        <v>3.6617563021624022</v>
      </c>
      <c r="AR232" s="340">
        <v>5.1070517769573298</v>
      </c>
      <c r="AS232" s="339">
        <v>4.9268499500124081</v>
      </c>
      <c r="AT232" s="340">
        <v>5.1570522838787838</v>
      </c>
      <c r="AU232" s="339">
        <v>4.9442501264210748</v>
      </c>
      <c r="AV232" s="340">
        <v>4.9297499794138533</v>
      </c>
      <c r="AW232" s="339">
        <v>4.1698422752215922</v>
      </c>
      <c r="AX232" s="340">
        <v>4.9267499489985651</v>
      </c>
      <c r="AY232" s="339">
        <v>4.8701493751634786</v>
      </c>
      <c r="AZ232" s="340">
        <v>4.3425440261282953</v>
      </c>
      <c r="BA232" s="332">
        <v>4.0612206260346637</v>
      </c>
      <c r="BB232" s="333">
        <v>5.925387470771887</v>
      </c>
      <c r="BC232" s="15"/>
      <c r="BD232" s="151"/>
      <c r="BE232" s="151"/>
      <c r="BF232" s="151"/>
      <c r="BG232" s="151"/>
      <c r="BH232" s="151"/>
      <c r="BI232" s="151"/>
      <c r="BJ232" s="266">
        <f t="shared" si="205"/>
        <v>4.4079635057250117</v>
      </c>
      <c r="BK232" s="266">
        <f t="shared" si="206"/>
        <v>4.06962938990001</v>
      </c>
      <c r="BL232" s="266">
        <f t="shared" si="207"/>
        <v>4.5750305304769068</v>
      </c>
      <c r="BM232" s="266">
        <f t="shared" si="208"/>
        <v>4.2238736098556053</v>
      </c>
      <c r="BN232" s="266">
        <f t="shared" si="209"/>
        <v>4.3191242589893832</v>
      </c>
      <c r="BO232" s="266"/>
      <c r="BP232" s="266">
        <f t="shared" si="210"/>
        <v>4.9316281909958315</v>
      </c>
      <c r="BQ232" s="292">
        <f t="shared" si="211"/>
        <v>4.4079635057250117</v>
      </c>
      <c r="BR232" s="292">
        <f t="shared" si="212"/>
        <v>4.6240402624195385</v>
      </c>
      <c r="BS232" s="292">
        <f t="shared" si="213"/>
        <v>4.9164196823509609</v>
      </c>
      <c r="BT232" s="292">
        <f t="shared" si="214"/>
        <v>4.6968352056621763</v>
      </c>
      <c r="BU232" s="292">
        <f t="shared" si="215"/>
        <v>4.8572914030245347</v>
      </c>
      <c r="BV232" s="292">
        <f t="shared" si="216"/>
        <v>4.9054492737791886</v>
      </c>
      <c r="BW232" s="169"/>
      <c r="BX232" s="148">
        <v>158.68483621505376</v>
      </c>
      <c r="BY232" s="165">
        <v>170.27036609677421</v>
      </c>
      <c r="BZ232" s="165">
        <v>141.62371494623656</v>
      </c>
      <c r="CA232" s="165">
        <v>161.94454784946237</v>
      </c>
      <c r="CB232" s="165">
        <v>177.62818589247311</v>
      </c>
      <c r="CC232" s="165">
        <v>154.70169999999999</v>
      </c>
      <c r="CD232" s="165">
        <v>146.14783053763441</v>
      </c>
      <c r="CE232" s="165">
        <v>177.37479155913977</v>
      </c>
      <c r="CF232" s="165">
        <v>172.72735534408602</v>
      </c>
      <c r="CG232" s="200"/>
      <c r="CH232" s="295"/>
      <c r="CI232" s="295"/>
      <c r="CJ232" s="295"/>
      <c r="CK232" s="295"/>
      <c r="CL232" s="295"/>
      <c r="CM232" s="295"/>
      <c r="CN232" s="177"/>
      <c r="CO232" s="171">
        <f t="shared" si="218"/>
        <v>2037</v>
      </c>
      <c r="CP232" s="173">
        <f t="shared" si="217"/>
        <v>50253</v>
      </c>
      <c r="CQ232" s="272">
        <f t="shared" si="201"/>
        <v>4.9297374029162597</v>
      </c>
      <c r="CR232" s="272">
        <f t="shared" si="202"/>
        <v>4.6968352056621763</v>
      </c>
      <c r="CS232" s="272">
        <f t="shared" si="221"/>
        <v>4.9265585853216596</v>
      </c>
      <c r="CT232" s="272">
        <f t="shared" si="221"/>
        <v>4.8673117167054443</v>
      </c>
      <c r="CU232" s="272">
        <f t="shared" si="221"/>
        <v>4.9265585853216596</v>
      </c>
      <c r="CV232" s="272">
        <f t="shared" si="203"/>
        <v>4.7944602830702525</v>
      </c>
      <c r="CW232" s="272">
        <f t="shared" si="204"/>
        <v>4.8995284389103944</v>
      </c>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39"/>
      <c r="EV232" s="139"/>
      <c r="EW232" s="139"/>
      <c r="EX232" s="139"/>
      <c r="EY232" s="139"/>
      <c r="EZ232" s="139"/>
      <c r="FA232" s="139"/>
      <c r="FB232" s="162"/>
      <c r="FC232" s="162"/>
      <c r="FD232" s="162"/>
      <c r="FE232" s="162"/>
      <c r="FF232" s="162"/>
      <c r="FG232" s="162"/>
      <c r="FH232" s="162"/>
      <c r="FI232" s="139"/>
      <c r="FJ232" s="139"/>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39"/>
      <c r="GH232" s="139"/>
      <c r="GI232" s="162"/>
      <c r="GJ232" s="162"/>
      <c r="GK232" s="162"/>
      <c r="GL232" s="162"/>
      <c r="GM232" s="162"/>
    </row>
    <row r="233" spans="1:195" s="138" customFormat="1" x14ac:dyDescent="0.2">
      <c r="A233" s="162"/>
      <c r="B233" s="193">
        <f t="shared" si="222"/>
        <v>50284</v>
      </c>
      <c r="C233" s="193">
        <f t="shared" si="219"/>
        <v>50313</v>
      </c>
      <c r="D233" s="191">
        <f t="shared" si="220"/>
        <v>50284</v>
      </c>
      <c r="E233" s="325">
        <v>120.347244</v>
      </c>
      <c r="F233" s="329">
        <v>88.702820000000003</v>
      </c>
      <c r="G233" s="327">
        <v>124.126</v>
      </c>
      <c r="H233" s="328">
        <v>110.429642</v>
      </c>
      <c r="I233" s="325">
        <v>99.930719999999994</v>
      </c>
      <c r="J233" s="329">
        <v>68.81335</v>
      </c>
      <c r="K233" s="327">
        <v>128.51663199999999</v>
      </c>
      <c r="L233" s="328">
        <v>108.05274199999999</v>
      </c>
      <c r="M233" s="325">
        <v>116.03630800000001</v>
      </c>
      <c r="N233" s="329">
        <v>101.982</v>
      </c>
      <c r="O233" s="337">
        <f>G233+Sheet1!D227</f>
        <v>126.126</v>
      </c>
      <c r="P233" s="338">
        <f>H233+Sheet1!E227</f>
        <v>108.429642</v>
      </c>
      <c r="Q233" s="325">
        <v>117.226677</v>
      </c>
      <c r="R233" s="329">
        <v>101.750488</v>
      </c>
      <c r="S233" s="4">
        <v>78.287970000000001</v>
      </c>
      <c r="T233" s="5">
        <v>65.245329999999996</v>
      </c>
      <c r="U233" s="2">
        <v>83.287970000000001</v>
      </c>
      <c r="V233" s="3">
        <v>66.245329999999996</v>
      </c>
      <c r="W233" s="4">
        <v>50.679789999999997</v>
      </c>
      <c r="X233" s="5">
        <v>35.443179999999998</v>
      </c>
      <c r="Y233" s="2">
        <v>82.787970000000001</v>
      </c>
      <c r="Z233" s="3">
        <v>68.245329999999996</v>
      </c>
      <c r="AA233" s="327">
        <v>119.395218</v>
      </c>
      <c r="AB233" s="328">
        <v>105.708817</v>
      </c>
      <c r="AC233" s="2">
        <v>81.287970000000001</v>
      </c>
      <c r="AD233" s="73">
        <v>64.745329999999996</v>
      </c>
      <c r="AE233" s="337">
        <f>I233+Sheet1!B227</f>
        <v>103.50516999999999</v>
      </c>
      <c r="AF233" s="341">
        <f>J233+Sheet1!C227</f>
        <v>75.039999999999992</v>
      </c>
      <c r="AG233" s="330">
        <v>5.1930362103394065</v>
      </c>
      <c r="AH233" s="331">
        <v>5.1597475166833853</v>
      </c>
      <c r="AI233" s="330">
        <v>4.7103501523270896</v>
      </c>
      <c r="AJ233" s="331">
        <v>4.776927539639134</v>
      </c>
      <c r="AK233" s="339">
        <v>4.7619274531615874</v>
      </c>
      <c r="AL233" s="340">
        <v>4.8849281622774612</v>
      </c>
      <c r="AM233" s="339">
        <v>4.5894264586698155</v>
      </c>
      <c r="AN233" s="331">
        <v>4.4273962562509048</v>
      </c>
      <c r="AO233" s="332">
        <v>4.2609527879707949</v>
      </c>
      <c r="AP233" s="333">
        <v>3.7283336894744461</v>
      </c>
      <c r="AQ233" s="332">
        <v>3.3954467529142276</v>
      </c>
      <c r="AR233" s="340">
        <v>5.0229289578708789</v>
      </c>
      <c r="AS233" s="339">
        <v>4.843227921869885</v>
      </c>
      <c r="AT233" s="340">
        <v>5.0729292461293642</v>
      </c>
      <c r="AU233" s="339">
        <v>4.8604280210308035</v>
      </c>
      <c r="AV233" s="340">
        <v>4.8462279391653933</v>
      </c>
      <c r="AW233" s="339">
        <v>3.9033225031868848</v>
      </c>
      <c r="AX233" s="340">
        <v>4.8431279212933678</v>
      </c>
      <c r="AY233" s="339">
        <v>4.7869275972908305</v>
      </c>
      <c r="AZ233" s="340">
        <v>4.2760246518656313</v>
      </c>
      <c r="BA233" s="332">
        <v>3.9946432387226203</v>
      </c>
      <c r="BB233" s="333">
        <v>5.8754544302878537</v>
      </c>
      <c r="BC233" s="15"/>
      <c r="BD233" s="151"/>
      <c r="BE233" s="151"/>
      <c r="BF233" s="151"/>
      <c r="BG233" s="151"/>
      <c r="BH233" s="151"/>
      <c r="BI233" s="151"/>
      <c r="BJ233" s="266">
        <f t="shared" si="205"/>
        <v>4.3402966825600107</v>
      </c>
      <c r="BK233" s="266">
        <f t="shared" si="206"/>
        <v>3.7989620972400102</v>
      </c>
      <c r="BL233" s="266">
        <f t="shared" si="207"/>
        <v>4.5047991463526458</v>
      </c>
      <c r="BM233" s="266">
        <f t="shared" si="208"/>
        <v>3.9429480733585662</v>
      </c>
      <c r="BN233" s="266">
        <f t="shared" si="209"/>
        <v>4.1467514998778077</v>
      </c>
      <c r="BO233" s="266"/>
      <c r="BP233" s="266">
        <f t="shared" si="210"/>
        <v>4.8472504822459026</v>
      </c>
      <c r="BQ233" s="292">
        <f t="shared" si="211"/>
        <v>4.3402966825600107</v>
      </c>
      <c r="BR233" s="292">
        <f t="shared" si="212"/>
        <v>4.572594824846087</v>
      </c>
      <c r="BS233" s="292">
        <f t="shared" si="213"/>
        <v>4.8320420401111095</v>
      </c>
      <c r="BT233" s="292">
        <f t="shared" si="214"/>
        <v>4.6308703991466578</v>
      </c>
      <c r="BU233" s="292">
        <f t="shared" si="215"/>
        <v>4.7739006806414181</v>
      </c>
      <c r="BV233" s="292">
        <f t="shared" si="216"/>
        <v>4.8222275396391341</v>
      </c>
      <c r="BW233" s="169"/>
      <c r="BX233" s="148">
        <v>106.28305555555555</v>
      </c>
      <c r="BY233" s="165">
        <v>118.03872977777777</v>
      </c>
      <c r="BZ233" s="165">
        <v>86.100777777777779</v>
      </c>
      <c r="CA233" s="165">
        <v>109.7899488888889</v>
      </c>
      <c r="CB233" s="165">
        <v>110.34837077777777</v>
      </c>
      <c r="CC233" s="165">
        <v>119.42156977777776</v>
      </c>
      <c r="CD233" s="165">
        <v>90.853983333333332</v>
      </c>
      <c r="CE233" s="165">
        <v>113.31237311111111</v>
      </c>
      <c r="CF233" s="165">
        <v>118.260952</v>
      </c>
      <c r="CG233" s="200"/>
      <c r="CH233" s="295"/>
      <c r="CI233" s="295"/>
      <c r="CJ233" s="295"/>
      <c r="CK233" s="295"/>
      <c r="CL233" s="295"/>
      <c r="CM233" s="295"/>
      <c r="CN233" s="177"/>
      <c r="CO233" s="171">
        <f t="shared" si="218"/>
        <v>2037</v>
      </c>
      <c r="CP233" s="173">
        <f t="shared" si="217"/>
        <v>50284</v>
      </c>
      <c r="CQ233" s="272">
        <f t="shared" si="201"/>
        <v>4.8444954341156299</v>
      </c>
      <c r="CR233" s="272">
        <f t="shared" si="202"/>
        <v>4.6308703991466578</v>
      </c>
      <c r="CS233" s="272">
        <f t="shared" si="221"/>
        <v>4.8421809430818081</v>
      </c>
      <c r="CT233" s="272">
        <f t="shared" si="221"/>
        <v>4.7839209943223278</v>
      </c>
      <c r="CU233" s="272">
        <f t="shared" si="221"/>
        <v>4.8421809430818081</v>
      </c>
      <c r="CV233" s="272">
        <f t="shared" si="203"/>
        <v>4.7272996217603582</v>
      </c>
      <c r="CW233" s="272">
        <f t="shared" si="204"/>
        <v>4.8159389108468602</v>
      </c>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39"/>
      <c r="EV233" s="139"/>
      <c r="EW233" s="139"/>
      <c r="EX233" s="139"/>
      <c r="EY233" s="139"/>
      <c r="EZ233" s="139"/>
      <c r="FA233" s="139"/>
      <c r="FB233" s="162"/>
      <c r="FC233" s="162"/>
      <c r="FD233" s="162"/>
      <c r="FE233" s="162"/>
      <c r="FF233" s="162"/>
      <c r="FG233" s="162"/>
      <c r="FH233" s="162"/>
      <c r="FI233" s="139"/>
      <c r="FJ233" s="139"/>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39"/>
      <c r="GH233" s="139"/>
      <c r="GI233" s="162"/>
      <c r="GJ233" s="162"/>
      <c r="GK233" s="162"/>
      <c r="GL233" s="162"/>
      <c r="GM233" s="162"/>
    </row>
    <row r="234" spans="1:195" s="138" customFormat="1" x14ac:dyDescent="0.2">
      <c r="A234" s="162"/>
      <c r="B234" s="193">
        <f t="shared" si="222"/>
        <v>50314</v>
      </c>
      <c r="C234" s="193">
        <f t="shared" si="219"/>
        <v>50344</v>
      </c>
      <c r="D234" s="191">
        <f t="shared" si="220"/>
        <v>50314</v>
      </c>
      <c r="E234" s="325">
        <v>118.97814200000001</v>
      </c>
      <c r="F234" s="329">
        <v>96.991066000000004</v>
      </c>
      <c r="G234" s="327">
        <v>108.695206</v>
      </c>
      <c r="H234" s="328">
        <v>107.24968</v>
      </c>
      <c r="I234" s="325">
        <v>100.480667</v>
      </c>
      <c r="J234" s="329">
        <v>77.416046100000003</v>
      </c>
      <c r="K234" s="327">
        <v>119.018951</v>
      </c>
      <c r="L234" s="328">
        <v>110.77407100000001</v>
      </c>
      <c r="M234" s="325">
        <v>116.14801</v>
      </c>
      <c r="N234" s="329">
        <v>108.852585</v>
      </c>
      <c r="O234" s="337">
        <f>G234+Sheet1!D228</f>
        <v>106.945206</v>
      </c>
      <c r="P234" s="338">
        <f>H234+Sheet1!E228</f>
        <v>105.24968</v>
      </c>
      <c r="Q234" s="325">
        <v>90.166210000000007</v>
      </c>
      <c r="R234" s="329">
        <v>90.037094100000004</v>
      </c>
      <c r="S234" s="4">
        <v>54.814329999999998</v>
      </c>
      <c r="T234" s="5">
        <v>51.944070000000004</v>
      </c>
      <c r="U234" s="2">
        <v>55.314329999999998</v>
      </c>
      <c r="V234" s="3">
        <v>53.694070000000004</v>
      </c>
      <c r="W234" s="4">
        <v>50.664090000000002</v>
      </c>
      <c r="X234" s="5">
        <v>40.658569999999997</v>
      </c>
      <c r="Y234" s="2">
        <v>57.814329999999998</v>
      </c>
      <c r="Z234" s="3">
        <v>55.444070000000004</v>
      </c>
      <c r="AA234" s="327">
        <v>91.176829999999995</v>
      </c>
      <c r="AB234" s="328">
        <v>94.355869999999996</v>
      </c>
      <c r="AC234" s="2">
        <v>56.814329999999998</v>
      </c>
      <c r="AD234" s="73">
        <v>53.444070000000004</v>
      </c>
      <c r="AE234" s="337">
        <f>I234+Sheet1!B228</f>
        <v>105.693567</v>
      </c>
      <c r="AF234" s="341">
        <f>J234+Sheet1!C228</f>
        <v>81.0041461</v>
      </c>
      <c r="AG234" s="330">
        <v>5.1763918635113955</v>
      </c>
      <c r="AH234" s="331">
        <v>5.1930362103394065</v>
      </c>
      <c r="AI234" s="330">
        <v>4.7602831928111229</v>
      </c>
      <c r="AJ234" s="331">
        <v>4.8102162332951552</v>
      </c>
      <c r="AK234" s="339">
        <v>4.7952161826736788</v>
      </c>
      <c r="AL234" s="340">
        <v>4.9169165933825925</v>
      </c>
      <c r="AM234" s="339">
        <v>4.7002158620709924</v>
      </c>
      <c r="AN234" s="331">
        <v>4.5605510308749917</v>
      </c>
      <c r="AO234" s="332">
        <v>4.4107519094228929</v>
      </c>
      <c r="AP234" s="333">
        <v>4.0778649728626757</v>
      </c>
      <c r="AQ234" s="332">
        <v>3.462024140226271</v>
      </c>
      <c r="AR234" s="340">
        <v>5.0534170540380305</v>
      </c>
      <c r="AS234" s="339">
        <v>4.8753164529923643</v>
      </c>
      <c r="AT234" s="340">
        <v>5.1034172227762866</v>
      </c>
      <c r="AU234" s="339">
        <v>4.8918165086759888</v>
      </c>
      <c r="AV234" s="340">
        <v>4.878616464129089</v>
      </c>
      <c r="AW234" s="339">
        <v>4.2499143424142618</v>
      </c>
      <c r="AX234" s="340">
        <v>4.8751164523174113</v>
      </c>
      <c r="AY234" s="339">
        <v>4.8202162670428059</v>
      </c>
      <c r="AZ234" s="340">
        <v>4.4258149360354446</v>
      </c>
      <c r="BA234" s="332">
        <v>4.0945093196906859</v>
      </c>
      <c r="BB234" s="333">
        <v>6.0252535517399526</v>
      </c>
      <c r="BC234" s="15"/>
      <c r="BD234" s="151"/>
      <c r="BE234" s="151"/>
      <c r="BF234" s="151"/>
      <c r="BG234" s="151"/>
      <c r="BH234" s="151"/>
      <c r="BI234" s="151"/>
      <c r="BJ234" s="266">
        <f t="shared" si="205"/>
        <v>4.4925470346812615</v>
      </c>
      <c r="BK234" s="266">
        <f t="shared" si="206"/>
        <v>4.1542129188562615</v>
      </c>
      <c r="BL234" s="266">
        <f t="shared" si="207"/>
        <v>4.6628197606322317</v>
      </c>
      <c r="BM234" s="266">
        <f t="shared" si="208"/>
        <v>4.311662840010932</v>
      </c>
      <c r="BN234" s="266">
        <f t="shared" si="209"/>
        <v>4.4053106385451715</v>
      </c>
      <c r="BO234" s="266"/>
      <c r="BP234" s="266">
        <f t="shared" si="210"/>
        <v>4.8810015657458736</v>
      </c>
      <c r="BQ234" s="292">
        <f t="shared" si="211"/>
        <v>4.4925470346812615</v>
      </c>
      <c r="BR234" s="292">
        <f t="shared" si="212"/>
        <v>4.7097826583752926</v>
      </c>
      <c r="BS234" s="292">
        <f t="shared" si="213"/>
        <v>4.865793159965202</v>
      </c>
      <c r="BT234" s="292">
        <f t="shared" si="214"/>
        <v>4.742071245680008</v>
      </c>
      <c r="BU234" s="292">
        <f t="shared" si="215"/>
        <v>4.8072570318164294</v>
      </c>
      <c r="BV234" s="292">
        <f t="shared" si="216"/>
        <v>4.8555162332951554</v>
      </c>
      <c r="BW234" s="169"/>
      <c r="BX234" s="148">
        <v>109.75775529032258</v>
      </c>
      <c r="BY234" s="165">
        <v>108.08901767741936</v>
      </c>
      <c r="BZ234" s="165">
        <v>90.808406622580634</v>
      </c>
      <c r="CA234" s="165">
        <v>113.08863822580646</v>
      </c>
      <c r="CB234" s="165">
        <v>90.112064622580647</v>
      </c>
      <c r="CC234" s="165">
        <v>115.56142067741936</v>
      </c>
      <c r="CD234" s="165">
        <v>95.339938880645164</v>
      </c>
      <c r="CE234" s="165">
        <v>92.509975806451621</v>
      </c>
      <c r="CF234" s="165">
        <v>106.23417896774194</v>
      </c>
      <c r="CG234" s="200"/>
      <c r="CH234" s="295"/>
      <c r="CI234" s="295"/>
      <c r="CJ234" s="295"/>
      <c r="CK234" s="295"/>
      <c r="CL234" s="295"/>
      <c r="CM234" s="295"/>
      <c r="CN234" s="177"/>
      <c r="CO234" s="171">
        <f t="shared" si="218"/>
        <v>2037</v>
      </c>
      <c r="CP234" s="173">
        <f t="shared" si="217"/>
        <v>50314</v>
      </c>
      <c r="CQ234" s="272">
        <f t="shared" si="201"/>
        <v>4.8956406153960081</v>
      </c>
      <c r="CR234" s="272">
        <f t="shared" si="202"/>
        <v>4.742071245680008</v>
      </c>
      <c r="CS234" s="272">
        <f t="shared" si="221"/>
        <v>4.8759320629359006</v>
      </c>
      <c r="CT234" s="272">
        <f t="shared" si="221"/>
        <v>4.8172773454973381</v>
      </c>
      <c r="CU234" s="272">
        <f t="shared" si="221"/>
        <v>4.8759320629359006</v>
      </c>
      <c r="CV234" s="272">
        <f t="shared" si="203"/>
        <v>4.840516392731149</v>
      </c>
      <c r="CW234" s="272">
        <f t="shared" si="204"/>
        <v>4.8493747220722732</v>
      </c>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39"/>
      <c r="EV234" s="139"/>
      <c r="EW234" s="139"/>
      <c r="EX234" s="139"/>
      <c r="EY234" s="139"/>
      <c r="EZ234" s="139"/>
      <c r="FA234" s="139"/>
      <c r="FB234" s="162"/>
      <c r="FC234" s="162"/>
      <c r="FD234" s="162"/>
      <c r="FE234" s="162"/>
      <c r="FF234" s="162"/>
      <c r="FG234" s="162"/>
      <c r="FH234" s="162"/>
      <c r="FI234" s="139"/>
      <c r="FJ234" s="139"/>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39"/>
      <c r="GH234" s="139"/>
      <c r="GI234" s="162"/>
      <c r="GJ234" s="162"/>
      <c r="GK234" s="162"/>
      <c r="GL234" s="162"/>
      <c r="GM234" s="162"/>
    </row>
    <row r="235" spans="1:195" s="138" customFormat="1" x14ac:dyDescent="0.2">
      <c r="A235" s="162"/>
      <c r="B235" s="193">
        <f t="shared" si="222"/>
        <v>50345</v>
      </c>
      <c r="C235" s="193">
        <f t="shared" si="219"/>
        <v>50374</v>
      </c>
      <c r="D235" s="191">
        <f t="shared" si="220"/>
        <v>50345</v>
      </c>
      <c r="E235" s="325">
        <v>121.363342</v>
      </c>
      <c r="F235" s="329">
        <v>102.50412</v>
      </c>
      <c r="G235" s="327">
        <v>105.994553</v>
      </c>
      <c r="H235" s="328">
        <v>107.59788500000001</v>
      </c>
      <c r="I235" s="325">
        <v>102.18369300000001</v>
      </c>
      <c r="J235" s="329">
        <v>82.813034099999996</v>
      </c>
      <c r="K235" s="327">
        <v>119.190895</v>
      </c>
      <c r="L235" s="328">
        <v>113.78733800000001</v>
      </c>
      <c r="M235" s="325">
        <v>114.579964</v>
      </c>
      <c r="N235" s="329">
        <v>111.786766</v>
      </c>
      <c r="O235" s="337">
        <f>G235+Sheet1!D229</f>
        <v>103.994553</v>
      </c>
      <c r="P235" s="338">
        <f>H235+Sheet1!E229</f>
        <v>105.59788500000001</v>
      </c>
      <c r="Q235" s="325">
        <v>87.622979999999998</v>
      </c>
      <c r="R235" s="329">
        <v>90.385180000000005</v>
      </c>
      <c r="S235" s="4">
        <v>56.075800000000001</v>
      </c>
      <c r="T235" s="5">
        <v>52.222580000000001</v>
      </c>
      <c r="U235" s="2">
        <v>56.825800000000001</v>
      </c>
      <c r="V235" s="3">
        <v>54.972580000000001</v>
      </c>
      <c r="W235" s="4">
        <v>53.31617</v>
      </c>
      <c r="X235" s="5">
        <v>44.723329999999997</v>
      </c>
      <c r="Y235" s="2">
        <v>56.575800000000001</v>
      </c>
      <c r="Z235" s="3">
        <v>56.722580000000001</v>
      </c>
      <c r="AA235" s="327">
        <v>89.864109999999997</v>
      </c>
      <c r="AB235" s="328">
        <v>95.455209999999994</v>
      </c>
      <c r="AC235" s="2">
        <v>56.575800000000001</v>
      </c>
      <c r="AD235" s="73">
        <v>55.222580000000001</v>
      </c>
      <c r="AE235" s="337">
        <f>I235+Sheet1!B229</f>
        <v>105.925343</v>
      </c>
      <c r="AF235" s="341">
        <f>J235+Sheet1!C229</f>
        <v>85.619984099999982</v>
      </c>
      <c r="AG235" s="330">
        <v>5.4094127191035488</v>
      </c>
      <c r="AH235" s="331">
        <v>5.592500534211668</v>
      </c>
      <c r="AI235" s="330">
        <v>5.1431031698553733</v>
      </c>
      <c r="AJ235" s="331">
        <v>5.2096805571674176</v>
      </c>
      <c r="AK235" s="339">
        <v>5.194680613148086</v>
      </c>
      <c r="AL235" s="340">
        <v>5.3232801332071551</v>
      </c>
      <c r="AM235" s="339">
        <v>4.8846817700819019</v>
      </c>
      <c r="AN235" s="331">
        <v>4.9933040484032754</v>
      </c>
      <c r="AO235" s="332">
        <v>4.9100823142632208</v>
      </c>
      <c r="AP235" s="333">
        <v>5.2263249039954287</v>
      </c>
      <c r="AQ235" s="332">
        <v>3.8281997704425108</v>
      </c>
      <c r="AR235" s="340">
        <v>5.4675795946731238</v>
      </c>
      <c r="AS235" s="339">
        <v>5.2811802903262306</v>
      </c>
      <c r="AT235" s="340">
        <v>5.5175794080708949</v>
      </c>
      <c r="AU235" s="339">
        <v>5.3011802156853394</v>
      </c>
      <c r="AV235" s="340">
        <v>5.2825802851013695</v>
      </c>
      <c r="AW235" s="339">
        <v>5.4541796446825215</v>
      </c>
      <c r="AX235" s="340">
        <v>5.2809802910726393</v>
      </c>
      <c r="AY235" s="339">
        <v>5.2196805198469711</v>
      </c>
      <c r="AZ235" s="340">
        <v>4.925081619307301</v>
      </c>
      <c r="BA235" s="332">
        <v>4.5272623372189704</v>
      </c>
      <c r="BB235" s="333">
        <v>6.3914291819561928</v>
      </c>
      <c r="BC235" s="15"/>
      <c r="BD235" s="151"/>
      <c r="BE235" s="151"/>
      <c r="BF235" s="151"/>
      <c r="BG235" s="151"/>
      <c r="BH235" s="151"/>
      <c r="BI235" s="151"/>
      <c r="BJ235" s="266">
        <f t="shared" si="205"/>
        <v>5.0000482084187627</v>
      </c>
      <c r="BK235" s="266">
        <f t="shared" si="206"/>
        <v>5.321465618452514</v>
      </c>
      <c r="BL235" s="266">
        <f t="shared" si="207"/>
        <v>5.189555141564183</v>
      </c>
      <c r="BM235" s="266">
        <f t="shared" si="208"/>
        <v>5.5231542161544187</v>
      </c>
      <c r="BN235" s="266">
        <f t="shared" si="209"/>
        <v>5.2585557961474692</v>
      </c>
      <c r="BO235" s="266"/>
      <c r="BP235" s="266">
        <f t="shared" si="210"/>
        <v>5.2860145677455312</v>
      </c>
      <c r="BQ235" s="292">
        <f t="shared" si="211"/>
        <v>5.0000482084187627</v>
      </c>
      <c r="BR235" s="292">
        <f t="shared" si="212"/>
        <v>5.1556431173452104</v>
      </c>
      <c r="BS235" s="292">
        <f t="shared" si="213"/>
        <v>5.27080627004774</v>
      </c>
      <c r="BT235" s="292">
        <f t="shared" si="214"/>
        <v>4.9272222122672904</v>
      </c>
      <c r="BU235" s="292">
        <f t="shared" si="215"/>
        <v>5.2075329215883768</v>
      </c>
      <c r="BV235" s="292">
        <f t="shared" si="216"/>
        <v>5.2549805571674177</v>
      </c>
      <c r="BW235" s="169"/>
      <c r="BX235" s="148">
        <v>112.54842131484051</v>
      </c>
      <c r="BY235" s="165">
        <v>106.74396060610263</v>
      </c>
      <c r="BZ235" s="165">
        <v>93.129723444798898</v>
      </c>
      <c r="CA235" s="165">
        <v>113.27440543411929</v>
      </c>
      <c r="CB235" s="165">
        <v>88.914049902912623</v>
      </c>
      <c r="CC235" s="165">
        <v>116.66523798335645</v>
      </c>
      <c r="CD235" s="165">
        <v>96.434488701386954</v>
      </c>
      <c r="CE235" s="165">
        <v>92.477425811373081</v>
      </c>
      <c r="CF235" s="165">
        <v>104.74396060610263</v>
      </c>
      <c r="CG235" s="200"/>
      <c r="CH235" s="295"/>
      <c r="CI235" s="295"/>
      <c r="CJ235" s="295"/>
      <c r="CK235" s="295"/>
      <c r="CL235" s="295"/>
      <c r="CM235" s="295"/>
      <c r="CN235" s="177"/>
      <c r="CO235" s="171">
        <f t="shared" si="218"/>
        <v>2037</v>
      </c>
      <c r="CP235" s="173">
        <f t="shared" si="217"/>
        <v>50345</v>
      </c>
      <c r="CQ235" s="272">
        <f t="shared" si="201"/>
        <v>5.2877536718789031</v>
      </c>
      <c r="CR235" s="272">
        <f t="shared" si="202"/>
        <v>4.9272222122672904</v>
      </c>
      <c r="CS235" s="272">
        <f t="shared" si="221"/>
        <v>5.2809451730184387</v>
      </c>
      <c r="CT235" s="272">
        <f t="shared" si="221"/>
        <v>5.2175532352692855</v>
      </c>
      <c r="CU235" s="272">
        <f t="shared" si="221"/>
        <v>5.2809451730184387</v>
      </c>
      <c r="CV235" s="272">
        <f t="shared" si="203"/>
        <v>5.0290239017351031</v>
      </c>
      <c r="CW235" s="272">
        <f t="shared" si="204"/>
        <v>5.2506044567772374</v>
      </c>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39"/>
      <c r="EV235" s="139"/>
      <c r="EW235" s="139"/>
      <c r="EX235" s="139"/>
      <c r="EY235" s="139"/>
      <c r="EZ235" s="139"/>
      <c r="FA235" s="139"/>
      <c r="FB235" s="162"/>
      <c r="FC235" s="162"/>
      <c r="FD235" s="162"/>
      <c r="FE235" s="162"/>
      <c r="FF235" s="162"/>
      <c r="FG235" s="162"/>
      <c r="FH235" s="162"/>
      <c r="FI235" s="139"/>
      <c r="FJ235" s="139"/>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39"/>
      <c r="GH235" s="139"/>
      <c r="GI235" s="162"/>
      <c r="GJ235" s="162"/>
      <c r="GK235" s="162"/>
      <c r="GL235" s="162"/>
      <c r="GM235" s="162"/>
    </row>
    <row r="236" spans="1:195" s="138" customFormat="1" x14ac:dyDescent="0.2">
      <c r="A236" s="162"/>
      <c r="B236" s="193">
        <f t="shared" si="222"/>
        <v>50375</v>
      </c>
      <c r="C236" s="193">
        <f t="shared" si="219"/>
        <v>50405</v>
      </c>
      <c r="D236" s="191">
        <f t="shared" si="220"/>
        <v>50375</v>
      </c>
      <c r="E236" s="325">
        <v>127.3087</v>
      </c>
      <c r="F236" s="329">
        <v>110.91</v>
      </c>
      <c r="G236" s="327">
        <v>118.42868799999999</v>
      </c>
      <c r="H236" s="328">
        <v>113.074341</v>
      </c>
      <c r="I236" s="325">
        <v>113.387016</v>
      </c>
      <c r="J236" s="329">
        <v>91.851104699999993</v>
      </c>
      <c r="K236" s="327">
        <v>115.685074</v>
      </c>
      <c r="L236" s="328">
        <v>112.991142</v>
      </c>
      <c r="M236" s="325">
        <v>115.09086600000001</v>
      </c>
      <c r="N236" s="329">
        <v>112.170372</v>
      </c>
      <c r="O236" s="337">
        <f>G236+Sheet1!D230</f>
        <v>116.42868799999999</v>
      </c>
      <c r="P236" s="338">
        <f>H236+Sheet1!E230</f>
        <v>111.074341</v>
      </c>
      <c r="Q236" s="325">
        <v>102.131927</v>
      </c>
      <c r="R236" s="329">
        <v>96.219459999999998</v>
      </c>
      <c r="S236" s="4">
        <v>60.78989</v>
      </c>
      <c r="T236" s="5">
        <v>55.172730000000001</v>
      </c>
      <c r="U236" s="2">
        <v>62.28989</v>
      </c>
      <c r="V236" s="3">
        <v>59.172730000000001</v>
      </c>
      <c r="W236" s="4">
        <v>71.531279999999995</v>
      </c>
      <c r="X236" s="5">
        <v>51.28078</v>
      </c>
      <c r="Y236" s="2">
        <v>61.78989</v>
      </c>
      <c r="Z236" s="3">
        <v>60.172730000000001</v>
      </c>
      <c r="AA236" s="327">
        <v>104.642143</v>
      </c>
      <c r="AB236" s="328">
        <v>101.408073</v>
      </c>
      <c r="AC236" s="2">
        <v>64.28989</v>
      </c>
      <c r="AD236" s="73">
        <v>58.172730000000001</v>
      </c>
      <c r="AE236" s="337">
        <f>I236+Sheet1!B230</f>
        <v>114.904566</v>
      </c>
      <c r="AF236" s="341">
        <f>J236+Sheet1!C230</f>
        <v>93.375654699999984</v>
      </c>
      <c r="AG236" s="330">
        <v>5.6424335746957013</v>
      </c>
      <c r="AH236" s="331">
        <v>6.0418978985679637</v>
      </c>
      <c r="AI236" s="330">
        <v>5.5758561873836578</v>
      </c>
      <c r="AJ236" s="331">
        <v>5.5592118405556468</v>
      </c>
      <c r="AK236" s="339">
        <v>5.5442118086071046</v>
      </c>
      <c r="AL236" s="340">
        <v>5.6768120910322164</v>
      </c>
      <c r="AM236" s="339">
        <v>5.1942110631411254</v>
      </c>
      <c r="AN236" s="331">
        <v>5.3428353317915045</v>
      </c>
      <c r="AO236" s="332">
        <v>5.2929022913074721</v>
      </c>
      <c r="AP236" s="333">
        <v>5.8088770429758112</v>
      </c>
      <c r="AQ236" s="332">
        <v>3.9946432387226203</v>
      </c>
      <c r="AR236" s="340">
        <v>5.8255124077487626</v>
      </c>
      <c r="AS236" s="339">
        <v>5.6345120009373275</v>
      </c>
      <c r="AT236" s="340">
        <v>5.8755125142439031</v>
      </c>
      <c r="AU236" s="339">
        <v>5.6564120475821991</v>
      </c>
      <c r="AV236" s="340">
        <v>5.6347120013633081</v>
      </c>
      <c r="AW236" s="339">
        <v>6.0640129157305802</v>
      </c>
      <c r="AX236" s="340">
        <v>5.6342120002983576</v>
      </c>
      <c r="AY236" s="339">
        <v>5.5692118618546749</v>
      </c>
      <c r="AZ236" s="340">
        <v>5.307911305311074</v>
      </c>
      <c r="BA236" s="332">
        <v>4.8435049269511774</v>
      </c>
      <c r="BB236" s="333">
        <v>6.4580065692682362</v>
      </c>
      <c r="BC236" s="15"/>
      <c r="BD236" s="151"/>
      <c r="BE236" s="151"/>
      <c r="BF236" s="151"/>
      <c r="BG236" s="151"/>
      <c r="BH236" s="151"/>
      <c r="BI236" s="151"/>
      <c r="BJ236" s="266">
        <f t="shared" si="205"/>
        <v>5.3891324416175141</v>
      </c>
      <c r="BK236" s="266">
        <f t="shared" si="206"/>
        <v>5.9135503211462659</v>
      </c>
      <c r="BL236" s="266">
        <f t="shared" si="207"/>
        <v>5.5933856002786788</v>
      </c>
      <c r="BM236" s="266">
        <f t="shared" si="208"/>
        <v>6.1376788272416949</v>
      </c>
      <c r="BN236" s="266">
        <f t="shared" si="209"/>
        <v>5.7584367975710382</v>
      </c>
      <c r="BO236" s="266"/>
      <c r="BP236" s="266">
        <f t="shared" si="210"/>
        <v>5.6404009444952319</v>
      </c>
      <c r="BQ236" s="292">
        <f t="shared" si="211"/>
        <v>5.3891324416175141</v>
      </c>
      <c r="BR236" s="292">
        <f t="shared" si="212"/>
        <v>5.5157611803593749</v>
      </c>
      <c r="BS236" s="292">
        <f t="shared" si="213"/>
        <v>5.6251925576468667</v>
      </c>
      <c r="BT236" s="292">
        <f t="shared" si="214"/>
        <v>5.2379010169036686</v>
      </c>
      <c r="BU236" s="292">
        <f t="shared" si="215"/>
        <v>5.5577741435646466</v>
      </c>
      <c r="BV236" s="292">
        <f t="shared" si="216"/>
        <v>5.6045118405556469</v>
      </c>
      <c r="BW236" s="169"/>
      <c r="BX236" s="148">
        <v>120.07916559139784</v>
      </c>
      <c r="BY236" s="165">
        <v>116.06816943010752</v>
      </c>
      <c r="BZ236" s="165">
        <v>103.89268951290322</v>
      </c>
      <c r="CA236" s="165">
        <v>113.80333638709678</v>
      </c>
      <c r="CB236" s="165">
        <v>99.525355526881725</v>
      </c>
      <c r="CC236" s="165">
        <v>114.49742655913978</v>
      </c>
      <c r="CD236" s="165">
        <v>105.4133255344086</v>
      </c>
      <c r="CE236" s="165">
        <v>103.21637020430107</v>
      </c>
      <c r="CF236" s="165">
        <v>114.06816943010752</v>
      </c>
      <c r="CG236" s="200"/>
      <c r="CH236" s="295"/>
      <c r="CI236" s="295"/>
      <c r="CJ236" s="295"/>
      <c r="CK236" s="295"/>
      <c r="CL236" s="295"/>
      <c r="CM236" s="295"/>
      <c r="CN236" s="177"/>
      <c r="CO236" s="171">
        <f t="shared" si="218"/>
        <v>2037</v>
      </c>
      <c r="CP236" s="173">
        <f t="shared" si="217"/>
        <v>50375</v>
      </c>
      <c r="CQ236" s="272">
        <f t="shared" si="201"/>
        <v>5.7310119096421772</v>
      </c>
      <c r="CR236" s="272">
        <f t="shared" si="202"/>
        <v>5.2379010169036686</v>
      </c>
      <c r="CS236" s="272">
        <f t="shared" si="221"/>
        <v>5.6353314606175653</v>
      </c>
      <c r="CT236" s="272">
        <f t="shared" si="221"/>
        <v>5.5677944572455562</v>
      </c>
      <c r="CU236" s="272">
        <f t="shared" si="221"/>
        <v>5.6353314606175653</v>
      </c>
      <c r="CV236" s="272">
        <f t="shared" si="203"/>
        <v>5.3453349026540282</v>
      </c>
      <c r="CW236" s="272">
        <f t="shared" si="204"/>
        <v>5.6016804746440805</v>
      </c>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39"/>
      <c r="EV236" s="139"/>
      <c r="EW236" s="139"/>
      <c r="EX236" s="139"/>
      <c r="EY236" s="139"/>
      <c r="EZ236" s="139"/>
      <c r="FA236" s="139"/>
      <c r="FB236" s="162"/>
      <c r="FC236" s="162"/>
      <c r="FD236" s="162"/>
      <c r="FE236" s="162"/>
      <c r="FF236" s="162"/>
      <c r="FG236" s="162"/>
      <c r="FH236" s="162"/>
      <c r="FI236" s="139"/>
      <c r="FJ236" s="139"/>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39"/>
      <c r="GH236" s="139"/>
      <c r="GI236" s="162"/>
      <c r="GJ236" s="162"/>
      <c r="GK236" s="162"/>
      <c r="GL236" s="162"/>
      <c r="GM236" s="162"/>
    </row>
    <row r="237" spans="1:195" s="138" customFormat="1" x14ac:dyDescent="0.2">
      <c r="A237" s="162"/>
      <c r="B237" s="193">
        <f t="shared" si="222"/>
        <v>50406</v>
      </c>
      <c r="C237" s="193">
        <f t="shared" si="219"/>
        <v>50436</v>
      </c>
      <c r="D237" s="191">
        <f t="shared" si="220"/>
        <v>50406</v>
      </c>
      <c r="E237" s="325">
        <v>127.393051</v>
      </c>
      <c r="F237" s="329">
        <v>97.256835899999999</v>
      </c>
      <c r="G237" s="327">
        <v>117.03463000000001</v>
      </c>
      <c r="H237" s="328">
        <v>108.38885500000001</v>
      </c>
      <c r="I237" s="325">
        <v>111.019493</v>
      </c>
      <c r="J237" s="329">
        <v>77.325980000000001</v>
      </c>
      <c r="K237" s="327">
        <v>117.246544</v>
      </c>
      <c r="L237" s="328">
        <v>110.570892</v>
      </c>
      <c r="M237" s="325">
        <v>113.337784</v>
      </c>
      <c r="N237" s="329">
        <v>106.35178399999999</v>
      </c>
      <c r="O237" s="337">
        <f>G237+Sheet1!D231</f>
        <v>115.03463000000001</v>
      </c>
      <c r="P237" s="338">
        <f>H237+Sheet1!E231</f>
        <v>106.38885500000001</v>
      </c>
      <c r="Q237" s="325">
        <v>101.72736399999999</v>
      </c>
      <c r="R237" s="329">
        <v>91.867320000000007</v>
      </c>
      <c r="S237" s="4">
        <v>61.477820000000001</v>
      </c>
      <c r="T237" s="5">
        <v>54.603340000000003</v>
      </c>
      <c r="U237" s="2">
        <v>62.977820000000001</v>
      </c>
      <c r="V237" s="3">
        <v>58.603340000000003</v>
      </c>
      <c r="W237" s="4">
        <v>64.574510000000004</v>
      </c>
      <c r="X237" s="5">
        <v>44.881839999999997</v>
      </c>
      <c r="Y237" s="2">
        <v>64.477819999999994</v>
      </c>
      <c r="Z237" s="3">
        <v>60.353340000000003</v>
      </c>
      <c r="AA237" s="327">
        <v>104.16</v>
      </c>
      <c r="AB237" s="328">
        <v>97.883064300000001</v>
      </c>
      <c r="AC237" s="2">
        <v>63.477820000000001</v>
      </c>
      <c r="AD237" s="73">
        <v>56.603340000000003</v>
      </c>
      <c r="AE237" s="337">
        <f>I237+Sheet1!B231</f>
        <v>112.921243</v>
      </c>
      <c r="AF237" s="341">
        <f>J237+Sheet1!C231</f>
        <v>82.372779999999992</v>
      </c>
      <c r="AG237" s="330">
        <v>5.6870737128884254</v>
      </c>
      <c r="AH237" s="331">
        <v>6.1127528830148048</v>
      </c>
      <c r="AI237" s="330">
        <v>5.653019379278315</v>
      </c>
      <c r="AJ237" s="331">
        <v>5.6189650456682045</v>
      </c>
      <c r="AK237" s="339">
        <v>5.6039651389792882</v>
      </c>
      <c r="AL237" s="340">
        <v>5.7379643054002782</v>
      </c>
      <c r="AM237" s="339">
        <v>5.314766938016974</v>
      </c>
      <c r="AN237" s="331">
        <v>5.4146390440075436</v>
      </c>
      <c r="AO237" s="332">
        <v>5.3635575435923775</v>
      </c>
      <c r="AP237" s="333">
        <v>6.1638343834299709</v>
      </c>
      <c r="AQ237" s="332">
        <v>3.9673298655778542</v>
      </c>
      <c r="AR237" s="340">
        <v>5.8884633691790746</v>
      </c>
      <c r="AS237" s="339">
        <v>5.6955645691596066</v>
      </c>
      <c r="AT237" s="340">
        <v>5.9384630581421307</v>
      </c>
      <c r="AU237" s="339">
        <v>5.7180644291929807</v>
      </c>
      <c r="AV237" s="340">
        <v>5.695364570403755</v>
      </c>
      <c r="AW237" s="339">
        <v>6.4246600336188848</v>
      </c>
      <c r="AX237" s="340">
        <v>5.695364570403755</v>
      </c>
      <c r="AY237" s="339">
        <v>5.6289649834608149</v>
      </c>
      <c r="AZ237" s="340">
        <v>5.3785665411338321</v>
      </c>
      <c r="BA237" s="332">
        <v>4.8186882058306129</v>
      </c>
      <c r="BB237" s="333">
        <v>6.5214048863361294</v>
      </c>
      <c r="BC237" s="15"/>
      <c r="BD237" s="151"/>
      <c r="BE237" s="151"/>
      <c r="BF237" s="151"/>
      <c r="BG237" s="151"/>
      <c r="BH237" s="151"/>
      <c r="BI237" s="151"/>
      <c r="BJ237" s="266">
        <f t="shared" si="205"/>
        <v>5.4609438577013698</v>
      </c>
      <c r="BK237" s="266">
        <f t="shared" si="206"/>
        <v>6.2743159888504634</v>
      </c>
      <c r="BL237" s="266">
        <f t="shared" si="207"/>
        <v>5.6679186566805484</v>
      </c>
      <c r="BM237" s="266">
        <f t="shared" si="208"/>
        <v>6.5121174517001865</v>
      </c>
      <c r="BN237" s="266">
        <f t="shared" si="209"/>
        <v>5.9788239887331418</v>
      </c>
      <c r="BO237" s="266"/>
      <c r="BP237" s="266">
        <f t="shared" si="210"/>
        <v>5.7009841393776792</v>
      </c>
      <c r="BQ237" s="292">
        <f t="shared" si="211"/>
        <v>5.4609438577013698</v>
      </c>
      <c r="BR237" s="292">
        <f t="shared" si="212"/>
        <v>5.5897397195899989</v>
      </c>
      <c r="BS237" s="292">
        <f t="shared" si="213"/>
        <v>5.6857758795288333</v>
      </c>
      <c r="BT237" s="292">
        <f t="shared" si="214"/>
        <v>5.3589046050556801</v>
      </c>
      <c r="BU237" s="292">
        <f t="shared" si="215"/>
        <v>5.6176488549454771</v>
      </c>
      <c r="BV237" s="292">
        <f t="shared" si="216"/>
        <v>5.6642650456682047</v>
      </c>
      <c r="BW237" s="169"/>
      <c r="BX237" s="148">
        <v>113.4591020827957</v>
      </c>
      <c r="BY237" s="165">
        <v>113.03712112903227</v>
      </c>
      <c r="BZ237" s="165">
        <v>95.44077193548388</v>
      </c>
      <c r="CA237" s="165">
        <v>110.10769797849461</v>
      </c>
      <c r="CB237" s="165">
        <v>97.168418924731171</v>
      </c>
      <c r="CC237" s="165">
        <v>114.15995221505376</v>
      </c>
      <c r="CD237" s="165">
        <v>98.79668483870968</v>
      </c>
      <c r="CE237" s="165">
        <v>101.25776091290322</v>
      </c>
      <c r="CF237" s="165">
        <v>111.03712112903227</v>
      </c>
      <c r="CG237" s="200"/>
      <c r="CH237" s="295"/>
      <c r="CI237" s="295"/>
      <c r="CJ237" s="295"/>
      <c r="CK237" s="295"/>
      <c r="CL237" s="295"/>
      <c r="CM237" s="295"/>
      <c r="CN237" s="177"/>
      <c r="CO237" s="171">
        <f t="shared" si="218"/>
        <v>2038</v>
      </c>
      <c r="CP237" s="173">
        <f t="shared" si="217"/>
        <v>50406</v>
      </c>
      <c r="CQ237" s="272">
        <f t="shared" si="201"/>
        <v>5.810048263114119</v>
      </c>
      <c r="CR237" s="272">
        <f t="shared" si="202"/>
        <v>5.3589046050556801</v>
      </c>
      <c r="CS237" s="272">
        <f t="shared" si="221"/>
        <v>5.695914782499532</v>
      </c>
      <c r="CT237" s="272">
        <f t="shared" si="221"/>
        <v>5.6276691686263867</v>
      </c>
      <c r="CU237" s="272">
        <f t="shared" si="221"/>
        <v>5.695914782499532</v>
      </c>
      <c r="CV237" s="272">
        <f t="shared" si="203"/>
        <v>5.4685321259983795</v>
      </c>
      <c r="CW237" s="272">
        <f t="shared" si="204"/>
        <v>5.6616977557936963</v>
      </c>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39"/>
      <c r="EV237" s="139"/>
      <c r="EW237" s="139"/>
      <c r="EX237" s="139"/>
      <c r="EY237" s="139"/>
      <c r="EZ237" s="139"/>
      <c r="FA237" s="139"/>
      <c r="FB237" s="162"/>
      <c r="FC237" s="162"/>
      <c r="FD237" s="162"/>
      <c r="FE237" s="162"/>
      <c r="FF237" s="162"/>
      <c r="FG237" s="162"/>
      <c r="FH237" s="162"/>
      <c r="FI237" s="139"/>
      <c r="FJ237" s="139"/>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39"/>
      <c r="GH237" s="139"/>
      <c r="GI237" s="162"/>
      <c r="GJ237" s="162"/>
      <c r="GK237" s="162"/>
      <c r="GL237" s="162"/>
      <c r="GM237" s="162"/>
    </row>
    <row r="238" spans="1:195" s="138" customFormat="1" x14ac:dyDescent="0.2">
      <c r="A238" s="162"/>
      <c r="B238" s="193">
        <f t="shared" si="222"/>
        <v>50437</v>
      </c>
      <c r="C238" s="193">
        <f t="shared" si="219"/>
        <v>50464</v>
      </c>
      <c r="D238" s="191">
        <f t="shared" si="220"/>
        <v>50437</v>
      </c>
      <c r="E238" s="325">
        <v>122.704247</v>
      </c>
      <c r="F238" s="329">
        <v>110.792435</v>
      </c>
      <c r="G238" s="327">
        <v>99.358760000000004</v>
      </c>
      <c r="H238" s="328">
        <v>104.864891</v>
      </c>
      <c r="I238" s="325">
        <v>107.164429</v>
      </c>
      <c r="J238" s="329">
        <v>92.486084000000005</v>
      </c>
      <c r="K238" s="327">
        <v>114.51412999999999</v>
      </c>
      <c r="L238" s="328">
        <v>112.37097199999999</v>
      </c>
      <c r="M238" s="325">
        <v>105.502251</v>
      </c>
      <c r="N238" s="329">
        <v>106.693207</v>
      </c>
      <c r="O238" s="337">
        <f>G238+Sheet1!D232</f>
        <v>97.858760000000004</v>
      </c>
      <c r="P238" s="338">
        <f>H238+Sheet1!E232</f>
        <v>102.364891</v>
      </c>
      <c r="Q238" s="325">
        <v>82.1486053</v>
      </c>
      <c r="R238" s="329">
        <v>86.366299999999995</v>
      </c>
      <c r="S238" s="4">
        <v>53.038519999999998</v>
      </c>
      <c r="T238" s="5">
        <v>52.562800000000003</v>
      </c>
      <c r="U238" s="2">
        <v>53.538519999999998</v>
      </c>
      <c r="V238" s="3">
        <v>55.312800000000003</v>
      </c>
      <c r="W238" s="4">
        <v>61.470880000000001</v>
      </c>
      <c r="X238" s="5">
        <v>48.124180000000003</v>
      </c>
      <c r="Y238" s="2">
        <v>55.038519999999998</v>
      </c>
      <c r="Z238" s="3">
        <v>57.312800000000003</v>
      </c>
      <c r="AA238" s="327">
        <v>84.695490000000007</v>
      </c>
      <c r="AB238" s="328">
        <v>93.010499999999993</v>
      </c>
      <c r="AC238" s="2">
        <v>54.038519999999998</v>
      </c>
      <c r="AD238" s="73">
        <v>53.562800000000003</v>
      </c>
      <c r="AE238" s="337">
        <f>I238+Sheet1!B232</f>
        <v>110.480729</v>
      </c>
      <c r="AF238" s="341">
        <f>J238+Sheet1!C232</f>
        <v>98.202884000000012</v>
      </c>
      <c r="AG238" s="330">
        <v>5.7041008796934811</v>
      </c>
      <c r="AH238" s="331">
        <v>5.8573453809389777</v>
      </c>
      <c r="AI238" s="330">
        <v>5.3976118772024879</v>
      </c>
      <c r="AJ238" s="331">
        <v>5.4827477112277645</v>
      </c>
      <c r="AK238" s="339">
        <v>5.4677475806956508</v>
      </c>
      <c r="AL238" s="340">
        <v>5.601048740691029</v>
      </c>
      <c r="AM238" s="339">
        <v>5.1794450718684377</v>
      </c>
      <c r="AN238" s="331">
        <v>5.1081500415165504</v>
      </c>
      <c r="AO238" s="332">
        <v>5.0400413742963295</v>
      </c>
      <c r="AP238" s="333">
        <v>5.6019378788631498</v>
      </c>
      <c r="AQ238" s="332">
        <v>3.9332755319677437</v>
      </c>
      <c r="AR238" s="340">
        <v>5.7505500416610902</v>
      </c>
      <c r="AS238" s="339">
        <v>5.5586483717202571</v>
      </c>
      <c r="AT238" s="340">
        <v>5.8005504767681337</v>
      </c>
      <c r="AU238" s="339">
        <v>5.5810485666482119</v>
      </c>
      <c r="AV238" s="340">
        <v>5.5586483717202571</v>
      </c>
      <c r="AW238" s="339">
        <v>5.8487508962113228</v>
      </c>
      <c r="AX238" s="340">
        <v>5.5584483699798284</v>
      </c>
      <c r="AY238" s="339">
        <v>5.492747798249173</v>
      </c>
      <c r="AZ238" s="340">
        <v>5.0550439893221126</v>
      </c>
      <c r="BA238" s="332">
        <v>4.5803078705598397</v>
      </c>
      <c r="BB238" s="333">
        <v>6.4532962191159084</v>
      </c>
      <c r="BC238" s="15"/>
      <c r="BD238" s="151"/>
      <c r="BE238" s="151"/>
      <c r="BF238" s="151"/>
      <c r="BG238" s="151"/>
      <c r="BH238" s="151"/>
      <c r="BI238" s="151"/>
      <c r="BJ238" s="266">
        <f t="shared" si="205"/>
        <v>5.132133847236843</v>
      </c>
      <c r="BK238" s="266">
        <f t="shared" si="206"/>
        <v>5.7032249180436523</v>
      </c>
      <c r="BL238" s="266">
        <f t="shared" si="207"/>
        <v>5.3266468033747385</v>
      </c>
      <c r="BM238" s="266">
        <f t="shared" si="208"/>
        <v>5.9193821275374612</v>
      </c>
      <c r="BN238" s="266">
        <f t="shared" si="209"/>
        <v>5.520346924048174</v>
      </c>
      <c r="BO238" s="266"/>
      <c r="BP238" s="266">
        <f t="shared" si="210"/>
        <v>5.5628747056957968</v>
      </c>
      <c r="BQ238" s="292">
        <f t="shared" si="211"/>
        <v>5.132133847236843</v>
      </c>
      <c r="BR238" s="292">
        <f t="shared" si="212"/>
        <v>5.2739676237641495</v>
      </c>
      <c r="BS238" s="292">
        <f t="shared" si="213"/>
        <v>5.5476662188945056</v>
      </c>
      <c r="BT238" s="292">
        <f t="shared" si="214"/>
        <v>5.223080188566132</v>
      </c>
      <c r="BU238" s="292">
        <f t="shared" si="215"/>
        <v>5.4811545886605133</v>
      </c>
      <c r="BV238" s="292">
        <f t="shared" si="216"/>
        <v>5.5280477112277646</v>
      </c>
      <c r="BW238" s="169"/>
      <c r="BX238" s="148">
        <v>117.59918471428573</v>
      </c>
      <c r="BY238" s="165">
        <v>101.71853042857143</v>
      </c>
      <c r="BZ238" s="165">
        <v>100.87370971428572</v>
      </c>
      <c r="CA238" s="165">
        <v>106.01266071428572</v>
      </c>
      <c r="CB238" s="165">
        <v>83.956188742857151</v>
      </c>
      <c r="CC238" s="165">
        <v>113.59563371428571</v>
      </c>
      <c r="CD238" s="165">
        <v>105.21879542857144</v>
      </c>
      <c r="CE238" s="165">
        <v>88.259065714285711</v>
      </c>
      <c r="CF238" s="165">
        <v>99.789958999999996</v>
      </c>
      <c r="CG238" s="200"/>
      <c r="CH238" s="295"/>
      <c r="CI238" s="295"/>
      <c r="CJ238" s="295"/>
      <c r="CK238" s="295"/>
      <c r="CL238" s="295"/>
      <c r="CM238" s="295"/>
      <c r="CN238" s="177"/>
      <c r="CO238" s="171">
        <f t="shared" si="218"/>
        <v>2038</v>
      </c>
      <c r="CP238" s="173">
        <f t="shared" si="217"/>
        <v>50437</v>
      </c>
      <c r="CQ238" s="272">
        <f t="shared" si="201"/>
        <v>5.5484406608649879</v>
      </c>
      <c r="CR238" s="272">
        <f t="shared" si="202"/>
        <v>5.223080188566132</v>
      </c>
      <c r="CS238" s="272">
        <f t="shared" si="221"/>
        <v>5.5578051218652043</v>
      </c>
      <c r="CT238" s="272">
        <f t="shared" si="221"/>
        <v>5.4911749023414229</v>
      </c>
      <c r="CU238" s="272">
        <f t="shared" si="221"/>
        <v>5.5578051218652043</v>
      </c>
      <c r="CV238" s="272">
        <f t="shared" si="203"/>
        <v>5.3302453922788979</v>
      </c>
      <c r="CW238" s="272">
        <f t="shared" si="204"/>
        <v>5.5248784162593054</v>
      </c>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39"/>
      <c r="EV238" s="139"/>
      <c r="EW238" s="139"/>
      <c r="EX238" s="139"/>
      <c r="EY238" s="139"/>
      <c r="EZ238" s="139"/>
      <c r="FA238" s="139"/>
      <c r="FB238" s="162"/>
      <c r="FC238" s="162"/>
      <c r="FD238" s="162"/>
      <c r="FE238" s="162"/>
      <c r="FF238" s="162"/>
      <c r="FG238" s="162"/>
      <c r="FH238" s="162"/>
      <c r="FI238" s="139"/>
      <c r="FJ238" s="139"/>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39"/>
      <c r="GH238" s="139"/>
      <c r="GI238" s="162"/>
      <c r="GJ238" s="162"/>
      <c r="GK238" s="162"/>
      <c r="GL238" s="162"/>
      <c r="GM238" s="162"/>
    </row>
    <row r="239" spans="1:195" s="138" customFormat="1" x14ac:dyDescent="0.2">
      <c r="A239" s="162"/>
      <c r="B239" s="193">
        <f t="shared" si="222"/>
        <v>50465</v>
      </c>
      <c r="C239" s="193">
        <f t="shared" si="219"/>
        <v>50495</v>
      </c>
      <c r="D239" s="191">
        <f t="shared" si="220"/>
        <v>50465</v>
      </c>
      <c r="E239" s="325">
        <v>82.538309999999996</v>
      </c>
      <c r="F239" s="329">
        <v>80.205100000000002</v>
      </c>
      <c r="G239" s="327">
        <v>62.496284500000002</v>
      </c>
      <c r="H239" s="328">
        <v>93.428604100000001</v>
      </c>
      <c r="I239" s="325">
        <v>62.868625600000001</v>
      </c>
      <c r="J239" s="329">
        <v>60.093952199999997</v>
      </c>
      <c r="K239" s="327">
        <v>94.151825000000002</v>
      </c>
      <c r="L239" s="328">
        <v>99.509399999999999</v>
      </c>
      <c r="M239" s="325">
        <v>61.610405</v>
      </c>
      <c r="N239" s="329">
        <v>87.060730000000007</v>
      </c>
      <c r="O239" s="337">
        <f>G239+Sheet1!D233</f>
        <v>60.996284500000002</v>
      </c>
      <c r="P239" s="338">
        <f>H239+Sheet1!E233</f>
        <v>91.928604100000001</v>
      </c>
      <c r="Q239" s="325">
        <v>46.292360000000002</v>
      </c>
      <c r="R239" s="329">
        <v>79.249219999999994</v>
      </c>
      <c r="S239" s="4">
        <v>37.66245</v>
      </c>
      <c r="T239" s="5">
        <v>49.376489999999997</v>
      </c>
      <c r="U239" s="2">
        <v>38.91245</v>
      </c>
      <c r="V239" s="3">
        <v>51.876489999999997</v>
      </c>
      <c r="W239" s="4">
        <v>32.096400000000003</v>
      </c>
      <c r="X239" s="5">
        <v>31.114270000000001</v>
      </c>
      <c r="Y239" s="2">
        <v>39.16245</v>
      </c>
      <c r="Z239" s="3">
        <v>54.126489999999997</v>
      </c>
      <c r="AA239" s="327">
        <v>51.293570000000003</v>
      </c>
      <c r="AB239" s="328">
        <v>85.723724399999995</v>
      </c>
      <c r="AC239" s="2">
        <v>39.41245</v>
      </c>
      <c r="AD239" s="73">
        <v>51.376489999999997</v>
      </c>
      <c r="AE239" s="337">
        <f>I239+Sheet1!B233</f>
        <v>66.992975599999994</v>
      </c>
      <c r="AF239" s="341">
        <f>J239+Sheet1!C233</f>
        <v>66.59310219999999</v>
      </c>
      <c r="AG239" s="330">
        <v>5.4146390440075436</v>
      </c>
      <c r="AH239" s="331">
        <v>5.3805847103974331</v>
      </c>
      <c r="AI239" s="330">
        <v>4.9038240398558877</v>
      </c>
      <c r="AJ239" s="331">
        <v>5.0740957079064399</v>
      </c>
      <c r="AK239" s="339">
        <v>5.0590957205946809</v>
      </c>
      <c r="AL239" s="340">
        <v>5.1860956131675744</v>
      </c>
      <c r="AM239" s="339">
        <v>4.8342959107491188</v>
      </c>
      <c r="AN239" s="331">
        <v>4.8527425394407224</v>
      </c>
      <c r="AO239" s="332">
        <v>4.7335523718053363</v>
      </c>
      <c r="AP239" s="333">
        <v>5.0400413742963295</v>
      </c>
      <c r="AQ239" s="332">
        <v>3.5757050290615853</v>
      </c>
      <c r="AR239" s="340">
        <v>5.3286954925446981</v>
      </c>
      <c r="AS239" s="339">
        <v>5.1441956486100606</v>
      </c>
      <c r="AT239" s="340">
        <v>5.3786954502505608</v>
      </c>
      <c r="AU239" s="339">
        <v>5.163095632622877</v>
      </c>
      <c r="AV239" s="340">
        <v>5.1459956470874726</v>
      </c>
      <c r="AW239" s="339">
        <v>5.2551955547170781</v>
      </c>
      <c r="AX239" s="340">
        <v>5.1439956487792378</v>
      </c>
      <c r="AY239" s="339">
        <v>5.0840956994476132</v>
      </c>
      <c r="AZ239" s="340">
        <v>4.7485959832412687</v>
      </c>
      <c r="BA239" s="332">
        <v>4.3078732016789569</v>
      </c>
      <c r="BB239" s="333">
        <v>6.3170788846754666</v>
      </c>
      <c r="BC239" s="15"/>
      <c r="BD239" s="151"/>
      <c r="BE239" s="151"/>
      <c r="BF239" s="151"/>
      <c r="BG239" s="151"/>
      <c r="BH239" s="151"/>
      <c r="BI239" s="151"/>
      <c r="BJ239" s="266">
        <f t="shared" si="205"/>
        <v>4.8206296267967641</v>
      </c>
      <c r="BK239" s="266">
        <f t="shared" si="206"/>
        <v>5.132133847236843</v>
      </c>
      <c r="BL239" s="266">
        <f t="shared" si="207"/>
        <v>5.0033366265587063</v>
      </c>
      <c r="BM239" s="266">
        <f t="shared" si="208"/>
        <v>5.3266468033747385</v>
      </c>
      <c r="BN239" s="266">
        <f t="shared" si="209"/>
        <v>5.070686725991763</v>
      </c>
      <c r="BO239" s="266"/>
      <c r="BP239" s="266">
        <f t="shared" si="210"/>
        <v>5.1485464046501468</v>
      </c>
      <c r="BQ239" s="292">
        <f t="shared" si="211"/>
        <v>4.8206296267967641</v>
      </c>
      <c r="BR239" s="292">
        <f t="shared" si="212"/>
        <v>5.010824210575942</v>
      </c>
      <c r="BS239" s="292">
        <f t="shared" si="213"/>
        <v>5.1333380630585834</v>
      </c>
      <c r="BT239" s="292">
        <f t="shared" si="214"/>
        <v>4.8766492329108893</v>
      </c>
      <c r="BU239" s="292">
        <f t="shared" si="215"/>
        <v>5.0716726062106217</v>
      </c>
      <c r="BV239" s="292">
        <f t="shared" si="216"/>
        <v>5.1193957079064401</v>
      </c>
      <c r="BW239" s="169"/>
      <c r="BX239" s="148">
        <v>81.561690471063258</v>
      </c>
      <c r="BY239" s="165">
        <v>75.443729177792733</v>
      </c>
      <c r="BZ239" s="165">
        <v>61.707221256258407</v>
      </c>
      <c r="CA239" s="165">
        <v>72.26323282637955</v>
      </c>
      <c r="CB239" s="165">
        <v>60.087223337819651</v>
      </c>
      <c r="CC239" s="165">
        <v>96.394363122476449</v>
      </c>
      <c r="CD239" s="165">
        <v>66.825599250874816</v>
      </c>
      <c r="CE239" s="165">
        <v>65.70511511224764</v>
      </c>
      <c r="CF239" s="165">
        <v>73.943729177792733</v>
      </c>
      <c r="CG239" s="200"/>
      <c r="CH239" s="295"/>
      <c r="CI239" s="295"/>
      <c r="CJ239" s="295"/>
      <c r="CK239" s="295"/>
      <c r="CL239" s="295"/>
      <c r="CM239" s="295"/>
      <c r="CN239" s="177"/>
      <c r="CO239" s="171">
        <f t="shared" si="218"/>
        <v>2038</v>
      </c>
      <c r="CP239" s="173">
        <f t="shared" si="217"/>
        <v>50465</v>
      </c>
      <c r="CQ239" s="272">
        <f t="shared" si="201"/>
        <v>5.0426659631833326</v>
      </c>
      <c r="CR239" s="272">
        <f t="shared" si="202"/>
        <v>4.8766492329108893</v>
      </c>
      <c r="CS239" s="272">
        <f t="shared" si="221"/>
        <v>5.1434769660292821</v>
      </c>
      <c r="CT239" s="272">
        <f t="shared" si="221"/>
        <v>5.0816929198915313</v>
      </c>
      <c r="CU239" s="272">
        <f t="shared" si="221"/>
        <v>5.1434769660292821</v>
      </c>
      <c r="CV239" s="272">
        <f t="shared" si="203"/>
        <v>4.9775341010761931</v>
      </c>
      <c r="CW239" s="272">
        <f t="shared" si="204"/>
        <v>5.1144203976561267</v>
      </c>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39"/>
      <c r="EV239" s="139"/>
      <c r="EW239" s="139"/>
      <c r="EX239" s="139"/>
      <c r="EY239" s="139"/>
      <c r="EZ239" s="139"/>
      <c r="FA239" s="139"/>
      <c r="FB239" s="162"/>
      <c r="FC239" s="162"/>
      <c r="FD239" s="162"/>
      <c r="FE239" s="162"/>
      <c r="FF239" s="162"/>
      <c r="FG239" s="162"/>
      <c r="FH239" s="162"/>
      <c r="FI239" s="139"/>
      <c r="FJ239" s="139"/>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39"/>
      <c r="GH239" s="139"/>
      <c r="GI239" s="162"/>
      <c r="GJ239" s="162"/>
      <c r="GK239" s="162"/>
      <c r="GL239" s="162"/>
      <c r="GM239" s="162"/>
    </row>
    <row r="240" spans="1:195" s="138" customFormat="1" x14ac:dyDescent="0.2">
      <c r="A240" s="162"/>
      <c r="B240" s="193">
        <f t="shared" si="222"/>
        <v>50496</v>
      </c>
      <c r="C240" s="193">
        <f t="shared" si="219"/>
        <v>50525</v>
      </c>
      <c r="D240" s="191">
        <f t="shared" si="220"/>
        <v>50496</v>
      </c>
      <c r="E240" s="325">
        <v>49.434930000000001</v>
      </c>
      <c r="F240" s="329">
        <v>63.174118</v>
      </c>
      <c r="G240" s="327">
        <v>47.554245000000002</v>
      </c>
      <c r="H240" s="328">
        <v>70.377960000000002</v>
      </c>
      <c r="I240" s="325">
        <v>38.916274999999999</v>
      </c>
      <c r="J240" s="329">
        <v>47.340793599999998</v>
      </c>
      <c r="K240" s="327">
        <v>40.052944199999999</v>
      </c>
      <c r="L240" s="328">
        <v>59.190227499999999</v>
      </c>
      <c r="M240" s="325">
        <v>40.955559999999998</v>
      </c>
      <c r="N240" s="329">
        <v>61.597459999999998</v>
      </c>
      <c r="O240" s="337">
        <f>G240+Sheet1!D234</f>
        <v>45.554245000000002</v>
      </c>
      <c r="P240" s="338">
        <f>H240+Sheet1!E234</f>
        <v>69.377960000000002</v>
      </c>
      <c r="Q240" s="325">
        <v>38.0832367</v>
      </c>
      <c r="R240" s="329">
        <v>72.052080000000004</v>
      </c>
      <c r="S240" s="4">
        <v>23.82949</v>
      </c>
      <c r="T240" s="5">
        <v>37.030709999999999</v>
      </c>
      <c r="U240" s="2">
        <v>25.57949</v>
      </c>
      <c r="V240" s="3">
        <v>38.780709999999999</v>
      </c>
      <c r="W240" s="4">
        <v>17.322620000000001</v>
      </c>
      <c r="X240" s="5">
        <v>23.8963</v>
      </c>
      <c r="Y240" s="2">
        <v>26.82949</v>
      </c>
      <c r="Z240" s="3">
        <v>39.030709999999999</v>
      </c>
      <c r="AA240" s="327">
        <v>42.284874000000002</v>
      </c>
      <c r="AB240" s="328">
        <v>75.564239999999998</v>
      </c>
      <c r="AC240" s="2">
        <v>26.32949</v>
      </c>
      <c r="AD240" s="73">
        <v>39.530709999999999</v>
      </c>
      <c r="AE240" s="337">
        <f>I240+Sheet1!B234</f>
        <v>40.152875000000002</v>
      </c>
      <c r="AF240" s="341">
        <f>J240+Sheet1!C234</f>
        <v>51.050793599999999</v>
      </c>
      <c r="AG240" s="330">
        <v>5.0740957079064399</v>
      </c>
      <c r="AH240" s="331">
        <v>4.9719327070761086</v>
      </c>
      <c r="AI240" s="330">
        <v>4.5632807037547849</v>
      </c>
      <c r="AJ240" s="331">
        <v>4.682470871390171</v>
      </c>
      <c r="AK240" s="339">
        <v>4.6674709647012547</v>
      </c>
      <c r="AL240" s="340">
        <v>4.7870702207008833</v>
      </c>
      <c r="AM240" s="339">
        <v>4.6240712346813222</v>
      </c>
      <c r="AN240" s="331">
        <v>4.5632807037547849</v>
      </c>
      <c r="AO240" s="332">
        <v>4.3419275352890674</v>
      </c>
      <c r="AP240" s="333">
        <v>3.9843570323829089</v>
      </c>
      <c r="AQ240" s="332">
        <v>3.5586778622565296</v>
      </c>
      <c r="AR240" s="340">
        <v>4.9214693846335766</v>
      </c>
      <c r="AS240" s="339">
        <v>4.7456704782394734</v>
      </c>
      <c r="AT240" s="340">
        <v>4.9714690735966327</v>
      </c>
      <c r="AU240" s="339">
        <v>4.760570385550464</v>
      </c>
      <c r="AV240" s="340">
        <v>4.7495704539785919</v>
      </c>
      <c r="AW240" s="339">
        <v>4.1403742436527198</v>
      </c>
      <c r="AX240" s="340">
        <v>4.7455704788615467</v>
      </c>
      <c r="AY240" s="339">
        <v>4.6924708091827814</v>
      </c>
      <c r="AZ240" s="340">
        <v>4.3568728968627521</v>
      </c>
      <c r="BA240" s="332">
        <v>3.9503026987727985</v>
      </c>
      <c r="BB240" s="333">
        <v>6.0446442157945839</v>
      </c>
      <c r="BC240" s="15"/>
      <c r="BD240" s="151"/>
      <c r="BE240" s="151"/>
      <c r="BF240" s="151"/>
      <c r="BG240" s="151"/>
      <c r="BH240" s="151"/>
      <c r="BI240" s="151"/>
      <c r="BJ240" s="266">
        <f t="shared" si="205"/>
        <v>4.4225964562344418</v>
      </c>
      <c r="BK240" s="266">
        <f t="shared" si="206"/>
        <v>4.0591748657210172</v>
      </c>
      <c r="BL240" s="266">
        <f t="shared" si="207"/>
        <v>4.5902180672937769</v>
      </c>
      <c r="BM240" s="266">
        <f t="shared" si="208"/>
        <v>4.2130228610084073</v>
      </c>
      <c r="BN240" s="266">
        <f t="shared" si="209"/>
        <v>4.321253062564411</v>
      </c>
      <c r="BO240" s="266"/>
      <c r="BP240" s="266">
        <f t="shared" si="210"/>
        <v>4.7514817828147331</v>
      </c>
      <c r="BQ240" s="292">
        <f t="shared" si="211"/>
        <v>4.4225964562344418</v>
      </c>
      <c r="BR240" s="292">
        <f t="shared" si="212"/>
        <v>4.7125950089626407</v>
      </c>
      <c r="BS240" s="292">
        <f t="shared" si="213"/>
        <v>4.7362735229658872</v>
      </c>
      <c r="BT240" s="292">
        <f t="shared" si="214"/>
        <v>4.66564383687777</v>
      </c>
      <c r="BU240" s="292">
        <f t="shared" si="215"/>
        <v>4.679252316284443</v>
      </c>
      <c r="BV240" s="292">
        <f t="shared" si="216"/>
        <v>4.7277708713901712</v>
      </c>
      <c r="BW240" s="169"/>
      <c r="BX240" s="148">
        <v>55.235920488888887</v>
      </c>
      <c r="BY240" s="165">
        <v>57.190924666666668</v>
      </c>
      <c r="BZ240" s="165">
        <v>42.473293964444437</v>
      </c>
      <c r="CA240" s="165">
        <v>49.671028888888891</v>
      </c>
      <c r="CB240" s="165">
        <v>52.425637204444449</v>
      </c>
      <c r="CC240" s="165">
        <v>48.133130482222221</v>
      </c>
      <c r="CD240" s="165">
        <v>44.754218408888882</v>
      </c>
      <c r="CE240" s="165">
        <v>56.336161866666671</v>
      </c>
      <c r="CF240" s="165">
        <v>55.613146888888892</v>
      </c>
      <c r="CG240" s="200"/>
      <c r="CH240" s="295"/>
      <c r="CI240" s="295"/>
      <c r="CJ240" s="295"/>
      <c r="CK240" s="295"/>
      <c r="CL240" s="295"/>
      <c r="CM240" s="295"/>
      <c r="CN240" s="177"/>
      <c r="CO240" s="171">
        <f t="shared" si="218"/>
        <v>2038</v>
      </c>
      <c r="CP240" s="173">
        <f t="shared" si="217"/>
        <v>50496</v>
      </c>
      <c r="CQ240" s="272">
        <f t="shared" si="201"/>
        <v>4.6938558268511574</v>
      </c>
      <c r="CR240" s="272">
        <f t="shared" si="202"/>
        <v>4.66564383687777</v>
      </c>
      <c r="CS240" s="272">
        <f t="shared" si="221"/>
        <v>4.7464124259365859</v>
      </c>
      <c r="CT240" s="272">
        <f t="shared" si="221"/>
        <v>4.6892726299653518</v>
      </c>
      <c r="CU240" s="272">
        <f t="shared" si="221"/>
        <v>4.7464124259365859</v>
      </c>
      <c r="CV240" s="272">
        <f t="shared" si="203"/>
        <v>4.7627034559774799</v>
      </c>
      <c r="CW240" s="272">
        <f t="shared" si="204"/>
        <v>4.7210647964947476</v>
      </c>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39"/>
      <c r="EV240" s="139"/>
      <c r="EW240" s="139"/>
      <c r="EX240" s="139"/>
      <c r="EY240" s="139"/>
      <c r="EZ240" s="139"/>
      <c r="FA240" s="139"/>
      <c r="FB240" s="162"/>
      <c r="FC240" s="162"/>
      <c r="FD240" s="162"/>
      <c r="FE240" s="162"/>
      <c r="FF240" s="162"/>
      <c r="FG240" s="162"/>
      <c r="FH240" s="162"/>
      <c r="FI240" s="139"/>
      <c r="FJ240" s="139"/>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39"/>
      <c r="GH240" s="139"/>
      <c r="GI240" s="162"/>
      <c r="GJ240" s="162"/>
      <c r="GK240" s="162"/>
      <c r="GL240" s="162"/>
      <c r="GM240" s="162"/>
    </row>
    <row r="241" spans="1:195" s="138" customFormat="1" x14ac:dyDescent="0.2">
      <c r="A241" s="162"/>
      <c r="B241" s="193">
        <f t="shared" si="222"/>
        <v>50526</v>
      </c>
      <c r="C241" s="193">
        <f t="shared" si="219"/>
        <v>50556</v>
      </c>
      <c r="D241" s="191">
        <f t="shared" si="220"/>
        <v>50526</v>
      </c>
      <c r="E241" s="325">
        <v>31.889373800000001</v>
      </c>
      <c r="F241" s="329">
        <v>37.437130000000003</v>
      </c>
      <c r="G241" s="327">
        <v>39.335895499999999</v>
      </c>
      <c r="H241" s="328">
        <v>59.458156600000002</v>
      </c>
      <c r="I241" s="325">
        <v>18.966728199999999</v>
      </c>
      <c r="J241" s="329">
        <v>20.316267</v>
      </c>
      <c r="K241" s="327">
        <v>29.685861599999999</v>
      </c>
      <c r="L241" s="328">
        <v>48.543709999999997</v>
      </c>
      <c r="M241" s="325">
        <v>30.8152084</v>
      </c>
      <c r="N241" s="329">
        <v>50.732253999999998</v>
      </c>
      <c r="O241" s="337">
        <f>G241+Sheet1!D235</f>
        <v>37.335895499999999</v>
      </c>
      <c r="P241" s="338">
        <f>H241+Sheet1!E235</f>
        <v>57.958156600000002</v>
      </c>
      <c r="Q241" s="325">
        <v>39.128452299999999</v>
      </c>
      <c r="R241" s="329">
        <v>71.080160000000006</v>
      </c>
      <c r="S241" s="4">
        <v>19.869579999999999</v>
      </c>
      <c r="T241" s="5">
        <v>33.251260000000002</v>
      </c>
      <c r="U241" s="2">
        <v>20.619579999999999</v>
      </c>
      <c r="V241" s="3">
        <v>36.251260000000002</v>
      </c>
      <c r="W241" s="4">
        <v>8.2349300000000003</v>
      </c>
      <c r="X241" s="5">
        <v>10.136900000000001</v>
      </c>
      <c r="Y241" s="2">
        <v>21.369579999999999</v>
      </c>
      <c r="Z241" s="3">
        <v>37.501260000000002</v>
      </c>
      <c r="AA241" s="327">
        <v>40.771743800000003</v>
      </c>
      <c r="AB241" s="328">
        <v>69.703460000000007</v>
      </c>
      <c r="AC241" s="2">
        <v>21.369579999999999</v>
      </c>
      <c r="AD241" s="73">
        <v>36.251260000000002</v>
      </c>
      <c r="AE241" s="337">
        <f>I241+Sheet1!B235</f>
        <v>23.1635782</v>
      </c>
      <c r="AF241" s="341">
        <f>J241+Sheet1!C235</f>
        <v>26.896366999999998</v>
      </c>
      <c r="AG241" s="330">
        <v>5.1081500415165504</v>
      </c>
      <c r="AH241" s="331">
        <v>4.9719327070761086</v>
      </c>
      <c r="AI241" s="330">
        <v>4.5803078705598397</v>
      </c>
      <c r="AJ241" s="331">
        <v>4.6484165377800606</v>
      </c>
      <c r="AK241" s="339">
        <v>4.6334164844140204</v>
      </c>
      <c r="AL241" s="340">
        <v>4.7526169084961527</v>
      </c>
      <c r="AM241" s="339">
        <v>4.4609158707045591</v>
      </c>
      <c r="AN241" s="331">
        <v>4.4781448697295092</v>
      </c>
      <c r="AO241" s="332">
        <v>4.1886830340435708</v>
      </c>
      <c r="AP241" s="333">
        <v>3.9503026987727985</v>
      </c>
      <c r="AQ241" s="332">
        <v>3.660840863086861</v>
      </c>
      <c r="AR241" s="340">
        <v>4.8865173848770045</v>
      </c>
      <c r="AS241" s="339">
        <v>4.7112167612058826</v>
      </c>
      <c r="AT241" s="340">
        <v>4.9365175627638047</v>
      </c>
      <c r="AU241" s="339">
        <v>4.7265168156392425</v>
      </c>
      <c r="AV241" s="340">
        <v>4.7152167754368257</v>
      </c>
      <c r="AW241" s="339">
        <v>4.1024145952562003</v>
      </c>
      <c r="AX241" s="340">
        <v>4.7111167608501088</v>
      </c>
      <c r="AY241" s="339">
        <v>4.6584165733574219</v>
      </c>
      <c r="AZ241" s="340">
        <v>4.203714955654859</v>
      </c>
      <c r="BA241" s="332">
        <v>3.8481396979424676</v>
      </c>
      <c r="BB241" s="333">
        <v>5.9595083817693082</v>
      </c>
      <c r="BC241" s="15"/>
      <c r="BD241" s="151"/>
      <c r="BE241" s="151"/>
      <c r="BF241" s="151"/>
      <c r="BG241" s="151"/>
      <c r="BH241" s="151"/>
      <c r="BI241" s="151"/>
      <c r="BJ241" s="266">
        <f t="shared" si="205"/>
        <v>4.2668443460144028</v>
      </c>
      <c r="BK241" s="266">
        <f t="shared" si="206"/>
        <v>4.0245632856721194</v>
      </c>
      <c r="BL241" s="266">
        <f t="shared" si="207"/>
        <v>4.4285629788857612</v>
      </c>
      <c r="BM241" s="266">
        <f t="shared" si="208"/>
        <v>4.1770995080288484</v>
      </c>
      <c r="BN241" s="266">
        <f t="shared" si="209"/>
        <v>4.224267529650283</v>
      </c>
      <c r="BO241" s="266"/>
      <c r="BP241" s="266">
        <f t="shared" si="210"/>
        <v>4.7169544243942623</v>
      </c>
      <c r="BQ241" s="292">
        <f t="shared" si="211"/>
        <v>4.2668443460144028</v>
      </c>
      <c r="BR241" s="292">
        <f t="shared" si="212"/>
        <v>4.6248805378999043</v>
      </c>
      <c r="BS241" s="292">
        <f t="shared" si="213"/>
        <v>4.7017460158309037</v>
      </c>
      <c r="BT241" s="292">
        <f t="shared" si="214"/>
        <v>4.5018825561623599</v>
      </c>
      <c r="BU241" s="292">
        <f t="shared" si="215"/>
        <v>4.6451286588125988</v>
      </c>
      <c r="BV241" s="292">
        <f t="shared" si="216"/>
        <v>4.6937165377800607</v>
      </c>
      <c r="BW241" s="169"/>
      <c r="BX241" s="148">
        <v>34.454465376344089</v>
      </c>
      <c r="BY241" s="165">
        <v>48.639736653763443</v>
      </c>
      <c r="BZ241" s="165">
        <v>19.590708505376345</v>
      </c>
      <c r="CA241" s="165">
        <v>40.024164967741939</v>
      </c>
      <c r="CB241" s="165">
        <v>53.901822526881723</v>
      </c>
      <c r="CC241" s="165">
        <v>38.405081827956991</v>
      </c>
      <c r="CD241" s="165">
        <v>24.889491301075267</v>
      </c>
      <c r="CE241" s="165">
        <v>54.148773870967752</v>
      </c>
      <c r="CF241" s="165">
        <v>46.87091944946237</v>
      </c>
      <c r="CG241" s="200"/>
      <c r="CH241" s="295"/>
      <c r="CI241" s="295"/>
      <c r="CJ241" s="295"/>
      <c r="CK241" s="295"/>
      <c r="CL241" s="295"/>
      <c r="CM241" s="295"/>
      <c r="CN241" s="177"/>
      <c r="CO241" s="171">
        <f t="shared" si="218"/>
        <v>2038</v>
      </c>
      <c r="CP241" s="173">
        <f t="shared" si="217"/>
        <v>50526</v>
      </c>
      <c r="CQ241" s="272">
        <f t="shared" si="201"/>
        <v>4.7112963336677653</v>
      </c>
      <c r="CR241" s="272">
        <f t="shared" si="202"/>
        <v>4.5018825561623599</v>
      </c>
      <c r="CS241" s="272">
        <f t="shared" si="221"/>
        <v>4.7118849188016023</v>
      </c>
      <c r="CT241" s="272">
        <f t="shared" si="221"/>
        <v>4.6551489724935085</v>
      </c>
      <c r="CU241" s="272">
        <f t="shared" si="221"/>
        <v>4.7118849188016023</v>
      </c>
      <c r="CV241" s="272">
        <f t="shared" si="203"/>
        <v>4.5959733995918075</v>
      </c>
      <c r="CW241" s="272">
        <f t="shared" si="204"/>
        <v>4.6868599616111499</v>
      </c>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39"/>
      <c r="EV241" s="139"/>
      <c r="EW241" s="139"/>
      <c r="EX241" s="139"/>
      <c r="EY241" s="139"/>
      <c r="EZ241" s="139"/>
      <c r="FA241" s="139"/>
      <c r="FB241" s="162"/>
      <c r="FC241" s="162"/>
      <c r="FD241" s="162"/>
      <c r="FE241" s="162"/>
      <c r="FF241" s="162"/>
      <c r="FG241" s="162"/>
      <c r="FH241" s="162"/>
      <c r="FI241" s="139"/>
      <c r="FJ241" s="139"/>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39"/>
      <c r="GH241" s="139"/>
      <c r="GI241" s="162"/>
      <c r="GJ241" s="162"/>
      <c r="GK241" s="162"/>
      <c r="GL241" s="162"/>
      <c r="GM241" s="162"/>
    </row>
    <row r="242" spans="1:195" s="138" customFormat="1" x14ac:dyDescent="0.2">
      <c r="A242" s="162"/>
      <c r="B242" s="193">
        <f t="shared" si="222"/>
        <v>50557</v>
      </c>
      <c r="C242" s="193">
        <f t="shared" si="219"/>
        <v>50586</v>
      </c>
      <c r="D242" s="191">
        <f t="shared" si="220"/>
        <v>50557</v>
      </c>
      <c r="E242" s="325">
        <v>67.814530000000005</v>
      </c>
      <c r="F242" s="329">
        <v>61.0533</v>
      </c>
      <c r="G242" s="327">
        <v>75.418710000000004</v>
      </c>
      <c r="H242" s="328">
        <v>87.640274000000005</v>
      </c>
      <c r="I242" s="325">
        <v>53.267055499999998</v>
      </c>
      <c r="J242" s="329">
        <v>43.084705399999997</v>
      </c>
      <c r="K242" s="327">
        <v>64.521259999999998</v>
      </c>
      <c r="L242" s="328">
        <v>75.976814300000001</v>
      </c>
      <c r="M242" s="325">
        <v>66.693560000000005</v>
      </c>
      <c r="N242" s="329">
        <v>78.787369999999996</v>
      </c>
      <c r="O242" s="337">
        <f>G242+Sheet1!D236</f>
        <v>74.418710000000004</v>
      </c>
      <c r="P242" s="338">
        <f>H242+Sheet1!E236</f>
        <v>85.140274000000005</v>
      </c>
      <c r="Q242" s="325">
        <v>100.52984600000001</v>
      </c>
      <c r="R242" s="329">
        <v>96.314643899999993</v>
      </c>
      <c r="S242" s="4">
        <v>41.978549999999998</v>
      </c>
      <c r="T242" s="5">
        <v>53.460929999999998</v>
      </c>
      <c r="U242" s="2">
        <v>42.978549999999998</v>
      </c>
      <c r="V242" s="3">
        <v>50.460929999999998</v>
      </c>
      <c r="W242" s="4">
        <v>24.57734</v>
      </c>
      <c r="X242" s="5">
        <v>15.835610000000001</v>
      </c>
      <c r="Y242" s="2">
        <v>44.978549999999998</v>
      </c>
      <c r="Z242" s="3">
        <v>52.460929999999998</v>
      </c>
      <c r="AA242" s="327">
        <v>102.708664</v>
      </c>
      <c r="AB242" s="328">
        <v>95.981290000000001</v>
      </c>
      <c r="AC242" s="2">
        <v>41.478549999999998</v>
      </c>
      <c r="AD242" s="73">
        <v>49.960929999999998</v>
      </c>
      <c r="AE242" s="337">
        <f>I242+Sheet1!B236</f>
        <v>58.405755499999998</v>
      </c>
      <c r="AF242" s="341">
        <f>J242+Sheet1!C236</f>
        <v>50.752855400000001</v>
      </c>
      <c r="AG242" s="330">
        <v>5.1762587087367713</v>
      </c>
      <c r="AH242" s="331">
        <v>5.0740957079064399</v>
      </c>
      <c r="AI242" s="330">
        <v>4.6313893709750058</v>
      </c>
      <c r="AJ242" s="331">
        <v>4.6994980381952258</v>
      </c>
      <c r="AK242" s="339">
        <v>4.6844980444569719</v>
      </c>
      <c r="AL242" s="340">
        <v>4.8042979944464985</v>
      </c>
      <c r="AM242" s="339">
        <v>4.5769980893328119</v>
      </c>
      <c r="AN242" s="331">
        <v>4.3759818688991778</v>
      </c>
      <c r="AO242" s="332">
        <v>4.2397645344587369</v>
      </c>
      <c r="AP242" s="333">
        <v>3.9673298655778542</v>
      </c>
      <c r="AQ242" s="332">
        <v>3.694895196696971</v>
      </c>
      <c r="AR242" s="340">
        <v>4.9387979382995173</v>
      </c>
      <c r="AS242" s="339">
        <v>4.7628980117289172</v>
      </c>
      <c r="AT242" s="340">
        <v>4.9887979174270347</v>
      </c>
      <c r="AU242" s="339">
        <v>4.7783980052584472</v>
      </c>
      <c r="AV242" s="340">
        <v>4.7666980101426084</v>
      </c>
      <c r="AW242" s="339">
        <v>4.1222982791471816</v>
      </c>
      <c r="AX242" s="340">
        <v>4.7626980118124056</v>
      </c>
      <c r="AY242" s="339">
        <v>4.7094980340207302</v>
      </c>
      <c r="AZ242" s="340">
        <v>4.254798223835099</v>
      </c>
      <c r="BA242" s="332">
        <v>3.9673298655778542</v>
      </c>
      <c r="BB242" s="333">
        <v>5.8743725477440334</v>
      </c>
      <c r="BC242" s="15"/>
      <c r="BD242" s="151"/>
      <c r="BE242" s="151"/>
      <c r="BF242" s="151"/>
      <c r="BG242" s="151"/>
      <c r="BH242" s="151"/>
      <c r="BI242" s="151"/>
      <c r="BJ242" s="266">
        <f t="shared" si="205"/>
        <v>4.3187617160877494</v>
      </c>
      <c r="BK242" s="266">
        <f t="shared" si="206"/>
        <v>4.0418690756965692</v>
      </c>
      <c r="BL242" s="266">
        <f t="shared" si="207"/>
        <v>4.4824480083551004</v>
      </c>
      <c r="BM242" s="266">
        <f t="shared" si="208"/>
        <v>4.1950611845186287</v>
      </c>
      <c r="BN242" s="266">
        <f t="shared" si="209"/>
        <v>4.2595349961645121</v>
      </c>
      <c r="BO242" s="266"/>
      <c r="BP242" s="266">
        <f t="shared" si="210"/>
        <v>4.7687454620249676</v>
      </c>
      <c r="BQ242" s="292">
        <f t="shared" si="211"/>
        <v>4.3187617160877494</v>
      </c>
      <c r="BR242" s="292">
        <f t="shared" si="212"/>
        <v>4.5196231726246214</v>
      </c>
      <c r="BS242" s="292">
        <f t="shared" si="213"/>
        <v>4.7535371139176439</v>
      </c>
      <c r="BT242" s="292">
        <f t="shared" si="214"/>
        <v>4.6183958740668594</v>
      </c>
      <c r="BU242" s="292">
        <f t="shared" si="215"/>
        <v>4.6963139843066584</v>
      </c>
      <c r="BV242" s="292">
        <f t="shared" si="216"/>
        <v>4.7447980381952259</v>
      </c>
      <c r="BW242" s="169"/>
      <c r="BX242" s="148">
        <v>64.959788444444442</v>
      </c>
      <c r="BY242" s="165">
        <v>80.578925911111114</v>
      </c>
      <c r="BZ242" s="165">
        <v>48.967841013333327</v>
      </c>
      <c r="CA242" s="165">
        <v>71.799835333333334</v>
      </c>
      <c r="CB242" s="165">
        <v>98.750094002222227</v>
      </c>
      <c r="CC242" s="165">
        <v>69.358049593333334</v>
      </c>
      <c r="CD242" s="165">
        <v>55.174531013333329</v>
      </c>
      <c r="CE242" s="165">
        <v>99.868217200000004</v>
      </c>
      <c r="CF242" s="165">
        <v>78.945592577777788</v>
      </c>
      <c r="CG242" s="200"/>
      <c r="CH242" s="295"/>
      <c r="CI242" s="295"/>
      <c r="CJ242" s="295"/>
      <c r="CK242" s="295"/>
      <c r="CL242" s="295"/>
      <c r="CM242" s="295"/>
      <c r="CN242" s="177"/>
      <c r="CO242" s="171">
        <f t="shared" si="218"/>
        <v>2038</v>
      </c>
      <c r="CP242" s="173">
        <f t="shared" si="217"/>
        <v>50557</v>
      </c>
      <c r="CQ242" s="272">
        <f t="shared" si="201"/>
        <v>4.7636178541175926</v>
      </c>
      <c r="CR242" s="272">
        <f t="shared" si="202"/>
        <v>4.6183958740668594</v>
      </c>
      <c r="CS242" s="272">
        <f t="shared" si="221"/>
        <v>4.7636760168883425</v>
      </c>
      <c r="CT242" s="272">
        <f t="shared" si="221"/>
        <v>4.7063342979875671</v>
      </c>
      <c r="CU242" s="272">
        <f t="shared" si="221"/>
        <v>4.7636760168883425</v>
      </c>
      <c r="CV242" s="272">
        <f t="shared" si="203"/>
        <v>4.7145989500212684</v>
      </c>
      <c r="CW242" s="272">
        <f t="shared" si="204"/>
        <v>4.7381672139365465</v>
      </c>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39"/>
      <c r="EV242" s="139"/>
      <c r="EW242" s="139"/>
      <c r="EX242" s="139"/>
      <c r="EY242" s="139"/>
      <c r="EZ242" s="139"/>
      <c r="FA242" s="139"/>
      <c r="FB242" s="162"/>
      <c r="FC242" s="162"/>
      <c r="FD242" s="162"/>
      <c r="FE242" s="162"/>
      <c r="FF242" s="162"/>
      <c r="FG242" s="162"/>
      <c r="FH242" s="162"/>
      <c r="FI242" s="139"/>
      <c r="FJ242" s="139"/>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39"/>
      <c r="GH242" s="139"/>
      <c r="GI242" s="162"/>
      <c r="GJ242" s="162"/>
      <c r="GK242" s="162"/>
      <c r="GL242" s="162"/>
      <c r="GM242" s="162"/>
    </row>
    <row r="243" spans="1:195" s="138" customFormat="1" x14ac:dyDescent="0.2">
      <c r="A243" s="162"/>
      <c r="B243" s="193">
        <f t="shared" si="222"/>
        <v>50587</v>
      </c>
      <c r="C243" s="193">
        <f t="shared" si="219"/>
        <v>50617</v>
      </c>
      <c r="D243" s="191">
        <f t="shared" si="220"/>
        <v>50587</v>
      </c>
      <c r="E243" s="325">
        <v>170.36627200000001</v>
      </c>
      <c r="F243" s="329">
        <v>81.73545</v>
      </c>
      <c r="G243" s="327">
        <v>191.54212999999999</v>
      </c>
      <c r="H243" s="328">
        <v>107.019424</v>
      </c>
      <c r="I243" s="325">
        <v>153.88627600000001</v>
      </c>
      <c r="J243" s="329">
        <v>62.849879999999999</v>
      </c>
      <c r="K243" s="327">
        <v>164.15017700000001</v>
      </c>
      <c r="L243" s="328">
        <v>93.975179999999995</v>
      </c>
      <c r="M243" s="325">
        <v>182.22377</v>
      </c>
      <c r="N243" s="329">
        <v>98.055719999999994</v>
      </c>
      <c r="O243" s="337">
        <f>G243+Sheet1!D237</f>
        <v>196.04212999999999</v>
      </c>
      <c r="P243" s="338">
        <f>H243+Sheet1!E237</f>
        <v>108.019424</v>
      </c>
      <c r="Q243" s="325">
        <v>217.429169</v>
      </c>
      <c r="R243" s="329">
        <v>116.80637400000001</v>
      </c>
      <c r="S243" s="4">
        <v>209.0909</v>
      </c>
      <c r="T243" s="5">
        <v>69.402810000000002</v>
      </c>
      <c r="U243" s="2">
        <v>211.5909</v>
      </c>
      <c r="V243" s="3">
        <v>69.402810000000002</v>
      </c>
      <c r="W243" s="4">
        <v>122.9633</v>
      </c>
      <c r="X243" s="5">
        <v>32.082189999999997</v>
      </c>
      <c r="Y243" s="2">
        <v>210.0909</v>
      </c>
      <c r="Z243" s="3">
        <v>69.402810000000002</v>
      </c>
      <c r="AA243" s="327">
        <v>218.456345</v>
      </c>
      <c r="AB243" s="328">
        <v>116.633591</v>
      </c>
      <c r="AC243" s="2">
        <v>208.0909</v>
      </c>
      <c r="AD243" s="73">
        <v>67.902810000000002</v>
      </c>
      <c r="AE243" s="337">
        <f>I243+Sheet1!B237</f>
        <v>157.90517600000001</v>
      </c>
      <c r="AF243" s="341">
        <f>J243+Sheet1!C237</f>
        <v>70.349729999999994</v>
      </c>
      <c r="AG243" s="330">
        <v>5.4316662108125984</v>
      </c>
      <c r="AH243" s="331">
        <v>5.3635575435923775</v>
      </c>
      <c r="AI243" s="330">
        <v>4.9208512066609433</v>
      </c>
      <c r="AJ243" s="331">
        <v>4.9889598738811642</v>
      </c>
      <c r="AK243" s="339">
        <v>4.9739599945249378</v>
      </c>
      <c r="AL243" s="340">
        <v>5.0970590044417081</v>
      </c>
      <c r="AM243" s="339">
        <v>4.7864615025720978</v>
      </c>
      <c r="AN243" s="331">
        <v>4.5292263701446744</v>
      </c>
      <c r="AO243" s="332">
        <v>4.3759818688991778</v>
      </c>
      <c r="AP243" s="333">
        <v>3.9843570323829089</v>
      </c>
      <c r="AQ243" s="332">
        <v>3.694895196696971</v>
      </c>
      <c r="AR243" s="340">
        <v>5.2353578921061237</v>
      </c>
      <c r="AS243" s="339">
        <v>5.055459339027105</v>
      </c>
      <c r="AT243" s="340">
        <v>5.285357489960214</v>
      </c>
      <c r="AU243" s="339">
        <v>5.0726592006889124</v>
      </c>
      <c r="AV243" s="340">
        <v>5.0582593165069341</v>
      </c>
      <c r="AW243" s="339">
        <v>4.1575665607633452</v>
      </c>
      <c r="AX243" s="340">
        <v>5.055259340635688</v>
      </c>
      <c r="AY243" s="339">
        <v>4.9989597934519825</v>
      </c>
      <c r="AZ243" s="340">
        <v>4.3909646835462404</v>
      </c>
      <c r="BA243" s="332">
        <v>4.103547200018296</v>
      </c>
      <c r="BB243" s="333">
        <v>6.0276170489895291</v>
      </c>
      <c r="BC243" s="15"/>
      <c r="BD243" s="151"/>
      <c r="BE243" s="151"/>
      <c r="BF243" s="151"/>
      <c r="BG243" s="151"/>
      <c r="BH243" s="151"/>
      <c r="BI243" s="151"/>
      <c r="BJ243" s="266">
        <f t="shared" si="205"/>
        <v>4.4572080362833395</v>
      </c>
      <c r="BK243" s="266">
        <f t="shared" si="206"/>
        <v>4.0591748657210172</v>
      </c>
      <c r="BL243" s="266">
        <f t="shared" si="207"/>
        <v>4.6261414202733366</v>
      </c>
      <c r="BM243" s="266">
        <f t="shared" si="208"/>
        <v>4.2130228610084073</v>
      </c>
      <c r="BN243" s="266">
        <f t="shared" si="209"/>
        <v>4.3388867958215247</v>
      </c>
      <c r="BO243" s="266"/>
      <c r="BP243" s="266">
        <f t="shared" si="210"/>
        <v>5.0622280085989706</v>
      </c>
      <c r="BQ243" s="292">
        <f t="shared" si="211"/>
        <v>4.4572080362833395</v>
      </c>
      <c r="BR243" s="292">
        <f t="shared" si="212"/>
        <v>4.6775092205375461</v>
      </c>
      <c r="BS243" s="292">
        <f t="shared" si="213"/>
        <v>5.0470197764624736</v>
      </c>
      <c r="BT243" s="292">
        <f t="shared" si="214"/>
        <v>4.8286371801386103</v>
      </c>
      <c r="BU243" s="292">
        <f t="shared" si="215"/>
        <v>4.9863639381435396</v>
      </c>
      <c r="BV243" s="292">
        <f t="shared" si="216"/>
        <v>5.0342598738811644</v>
      </c>
      <c r="BW243" s="169"/>
      <c r="BX243" s="148">
        <v>131.29246875268817</v>
      </c>
      <c r="BY243" s="165">
        <v>154.27943165591398</v>
      </c>
      <c r="BZ243" s="165">
        <v>113.75195088172045</v>
      </c>
      <c r="CA243" s="165">
        <v>145.1174253763441</v>
      </c>
      <c r="CB243" s="165">
        <v>173.06858195698925</v>
      </c>
      <c r="CC243" s="165">
        <v>133.21281273118279</v>
      </c>
      <c r="CD243" s="165">
        <v>119.30546324731185</v>
      </c>
      <c r="CE243" s="165">
        <v>173.56674377419355</v>
      </c>
      <c r="CF243" s="165">
        <v>157.23642090322579</v>
      </c>
      <c r="CG243" s="200"/>
      <c r="CH243" s="295"/>
      <c r="CI243" s="295"/>
      <c r="CJ243" s="295"/>
      <c r="CK243" s="295"/>
      <c r="CL243" s="295"/>
      <c r="CM243" s="295"/>
      <c r="CN243" s="177"/>
      <c r="CO243" s="171">
        <f t="shared" si="218"/>
        <v>2038</v>
      </c>
      <c r="CP243" s="173">
        <f t="shared" si="217"/>
        <v>50587</v>
      </c>
      <c r="CQ243" s="272">
        <f t="shared" si="201"/>
        <v>5.0601064699999414</v>
      </c>
      <c r="CR243" s="272">
        <f t="shared" si="202"/>
        <v>4.8286371801386103</v>
      </c>
      <c r="CS243" s="272">
        <f t="shared" si="221"/>
        <v>5.0571586794331722</v>
      </c>
      <c r="CT243" s="272">
        <f t="shared" si="221"/>
        <v>4.9963842518244492</v>
      </c>
      <c r="CU243" s="272">
        <f t="shared" si="221"/>
        <v>5.0571586794331722</v>
      </c>
      <c r="CV243" s="272">
        <f t="shared" si="203"/>
        <v>4.9286516532170719</v>
      </c>
      <c r="CW243" s="272">
        <f t="shared" si="204"/>
        <v>5.0289083104471315</v>
      </c>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39"/>
      <c r="EV243" s="139"/>
      <c r="EW243" s="139"/>
      <c r="EX243" s="139"/>
      <c r="EY243" s="139"/>
      <c r="EZ243" s="139"/>
      <c r="FA243" s="139"/>
      <c r="FB243" s="162"/>
      <c r="FC243" s="162"/>
      <c r="FD243" s="162"/>
      <c r="FE243" s="162"/>
      <c r="FF243" s="162"/>
      <c r="FG243" s="162"/>
      <c r="FH243" s="162"/>
      <c r="FI243" s="139"/>
      <c r="FJ243" s="139"/>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39"/>
      <c r="GH243" s="139"/>
      <c r="GI243" s="162"/>
      <c r="GJ243" s="162"/>
      <c r="GK243" s="162"/>
      <c r="GL243" s="162"/>
      <c r="GM243" s="162"/>
    </row>
    <row r="244" spans="1:195" s="138" customFormat="1" x14ac:dyDescent="0.2">
      <c r="A244" s="162"/>
      <c r="B244" s="193">
        <f t="shared" si="222"/>
        <v>50618</v>
      </c>
      <c r="C244" s="193">
        <f t="shared" si="219"/>
        <v>50648</v>
      </c>
      <c r="D244" s="191">
        <f t="shared" si="220"/>
        <v>50618</v>
      </c>
      <c r="E244" s="325">
        <v>216.29096999999999</v>
      </c>
      <c r="F244" s="329">
        <v>103.83219099999999</v>
      </c>
      <c r="G244" s="327">
        <v>223.963989</v>
      </c>
      <c r="H244" s="328">
        <v>124.64559199999999</v>
      </c>
      <c r="I244" s="325">
        <v>199.26820000000001</v>
      </c>
      <c r="J244" s="329">
        <v>85.082740000000001</v>
      </c>
      <c r="K244" s="327">
        <v>204.75862100000001</v>
      </c>
      <c r="L244" s="328">
        <v>109.813553</v>
      </c>
      <c r="M244" s="325">
        <v>215.40403699999999</v>
      </c>
      <c r="N244" s="329">
        <v>115.59375</v>
      </c>
      <c r="O244" s="337">
        <f>G244+Sheet1!D238</f>
        <v>227.963989</v>
      </c>
      <c r="P244" s="338">
        <f>H244+Sheet1!E238</f>
        <v>125.14559199999999</v>
      </c>
      <c r="Q244" s="325">
        <v>233.68950000000001</v>
      </c>
      <c r="R244" s="329">
        <v>132.02000000000001</v>
      </c>
      <c r="S244" s="4">
        <v>211.01320000000001</v>
      </c>
      <c r="T244" s="5">
        <v>96.977699999999999</v>
      </c>
      <c r="U244" s="2">
        <v>213.01320000000001</v>
      </c>
      <c r="V244" s="3">
        <v>97.477699999999999</v>
      </c>
      <c r="W244" s="4">
        <v>154.8999</v>
      </c>
      <c r="X244" s="5">
        <v>54.718820000000001</v>
      </c>
      <c r="Y244" s="2">
        <v>211.01320000000001</v>
      </c>
      <c r="Z244" s="3">
        <v>97.977699999999999</v>
      </c>
      <c r="AA244" s="327">
        <v>232.51249999999999</v>
      </c>
      <c r="AB244" s="328">
        <v>132.12475599999999</v>
      </c>
      <c r="AC244" s="2">
        <v>210.01320000000001</v>
      </c>
      <c r="AD244" s="73">
        <v>96.477699999999999</v>
      </c>
      <c r="AE244" s="337">
        <f>I244+Sheet1!B238</f>
        <v>202.13715000000002</v>
      </c>
      <c r="AF244" s="341">
        <f>J244+Sheet1!C238</f>
        <v>91.706089999999989</v>
      </c>
      <c r="AG244" s="330">
        <v>5.5849107120580941</v>
      </c>
      <c r="AH244" s="331">
        <v>5.5338292116429297</v>
      </c>
      <c r="AI244" s="330">
        <v>5.0740957079064399</v>
      </c>
      <c r="AJ244" s="331">
        <v>5.1081500415165504</v>
      </c>
      <c r="AK244" s="339">
        <v>5.0931501882173942</v>
      </c>
      <c r="AL244" s="340">
        <v>5.2164489823364555</v>
      </c>
      <c r="AM244" s="339">
        <v>4.9031520464280858</v>
      </c>
      <c r="AN244" s="331">
        <v>4.6313893709750058</v>
      </c>
      <c r="AO244" s="332">
        <v>4.4781448697295092</v>
      </c>
      <c r="AP244" s="333">
        <v>4.0013841991879646</v>
      </c>
      <c r="AQ244" s="332">
        <v>3.7289495303070814</v>
      </c>
      <c r="AR244" s="340">
        <v>5.354947627798663</v>
      </c>
      <c r="AS244" s="339">
        <v>5.174749390164803</v>
      </c>
      <c r="AT244" s="340">
        <v>5.4049471387958494</v>
      </c>
      <c r="AU244" s="339">
        <v>5.1921492199918235</v>
      </c>
      <c r="AV244" s="340">
        <v>5.17764936180264</v>
      </c>
      <c r="AW244" s="339">
        <v>4.1765591526169734</v>
      </c>
      <c r="AX244" s="340">
        <v>5.1746493911428084</v>
      </c>
      <c r="AY244" s="339">
        <v>5.1181499437159879</v>
      </c>
      <c r="AZ244" s="340">
        <v>4.4930560572291629</v>
      </c>
      <c r="BA244" s="332">
        <v>4.2057102008486265</v>
      </c>
      <c r="BB244" s="333">
        <v>6.1297800498198605</v>
      </c>
      <c r="BC244" s="15"/>
      <c r="BD244" s="151"/>
      <c r="BE244" s="151"/>
      <c r="BF244" s="151"/>
      <c r="BG244" s="151"/>
      <c r="BH244" s="151"/>
      <c r="BI244" s="151"/>
      <c r="BJ244" s="266">
        <f t="shared" si="205"/>
        <v>4.5610427764300328</v>
      </c>
      <c r="BK244" s="266">
        <f t="shared" si="206"/>
        <v>4.0764806557454669</v>
      </c>
      <c r="BL244" s="266">
        <f t="shared" si="207"/>
        <v>4.7339114792120141</v>
      </c>
      <c r="BM244" s="266">
        <f t="shared" si="208"/>
        <v>4.2309845374981876</v>
      </c>
      <c r="BN244" s="266">
        <f t="shared" si="209"/>
        <v>4.4006048622214253</v>
      </c>
      <c r="BO244" s="266"/>
      <c r="BP244" s="266">
        <f t="shared" si="210"/>
        <v>5.1830737630706176</v>
      </c>
      <c r="BQ244" s="292">
        <f t="shared" si="211"/>
        <v>4.5610427764300328</v>
      </c>
      <c r="BR244" s="292">
        <f t="shared" si="212"/>
        <v>4.782766585812829</v>
      </c>
      <c r="BS244" s="292">
        <f t="shared" si="213"/>
        <v>5.1678655573531325</v>
      </c>
      <c r="BT244" s="292">
        <f t="shared" si="214"/>
        <v>4.945761082433088</v>
      </c>
      <c r="BU244" s="292">
        <f t="shared" si="215"/>
        <v>5.1057962509922188</v>
      </c>
      <c r="BV244" s="292">
        <f t="shared" si="216"/>
        <v>5.1534500415165505</v>
      </c>
      <c r="BW244" s="169"/>
      <c r="BX244" s="148">
        <v>166.71236850537636</v>
      </c>
      <c r="BY244" s="165">
        <v>180.17845913978493</v>
      </c>
      <c r="BZ244" s="165">
        <v>148.9283735483871</v>
      </c>
      <c r="CA244" s="165">
        <v>171.40165240860213</v>
      </c>
      <c r="CB244" s="165">
        <v>188.86746236559139</v>
      </c>
      <c r="CC244" s="165">
        <v>162.90111790322581</v>
      </c>
      <c r="CD244" s="165">
        <v>153.45248913978494</v>
      </c>
      <c r="CE244" s="165">
        <v>188.25553759139785</v>
      </c>
      <c r="CF244" s="165">
        <v>182.63544838709677</v>
      </c>
      <c r="CG244" s="200"/>
      <c r="CH244" s="295"/>
      <c r="CI244" s="295"/>
      <c r="CJ244" s="295"/>
      <c r="CK244" s="295"/>
      <c r="CL244" s="295"/>
      <c r="CM244" s="295"/>
      <c r="CN244" s="177"/>
      <c r="CO244" s="171">
        <f t="shared" si="218"/>
        <v>2038</v>
      </c>
      <c r="CP244" s="173">
        <f t="shared" si="217"/>
        <v>50618</v>
      </c>
      <c r="CQ244" s="272">
        <f t="shared" si="201"/>
        <v>5.2170710313494206</v>
      </c>
      <c r="CR244" s="272">
        <f t="shared" si="202"/>
        <v>4.945761082433088</v>
      </c>
      <c r="CS244" s="272">
        <f t="shared" si="221"/>
        <v>5.1780044603238302</v>
      </c>
      <c r="CT244" s="272">
        <f t="shared" si="221"/>
        <v>5.1158165646731284</v>
      </c>
      <c r="CU244" s="272">
        <f t="shared" si="221"/>
        <v>5.1780044603238302</v>
      </c>
      <c r="CV244" s="272">
        <f t="shared" si="203"/>
        <v>5.0478988571248431</v>
      </c>
      <c r="CW244" s="272">
        <f t="shared" si="204"/>
        <v>5.1486252325397253</v>
      </c>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39"/>
      <c r="EV244" s="139"/>
      <c r="EW244" s="139"/>
      <c r="EX244" s="139"/>
      <c r="EY244" s="139"/>
      <c r="EZ244" s="139"/>
      <c r="FA244" s="139"/>
      <c r="FB244" s="162"/>
      <c r="FC244" s="162"/>
      <c r="FD244" s="162"/>
      <c r="FE244" s="162"/>
      <c r="FF244" s="162"/>
      <c r="FG244" s="162"/>
      <c r="FH244" s="162"/>
      <c r="FI244" s="139"/>
      <c r="FJ244" s="139"/>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39"/>
      <c r="GH244" s="139"/>
      <c r="GI244" s="162"/>
      <c r="GJ244" s="162"/>
      <c r="GK244" s="162"/>
      <c r="GL244" s="162"/>
      <c r="GM244" s="162"/>
    </row>
    <row r="245" spans="1:195" s="138" customFormat="1" x14ac:dyDescent="0.2">
      <c r="A245" s="162"/>
      <c r="B245" s="193">
        <f t="shared" si="222"/>
        <v>50649</v>
      </c>
      <c r="C245" s="193">
        <f t="shared" si="219"/>
        <v>50678</v>
      </c>
      <c r="D245" s="191">
        <f t="shared" si="220"/>
        <v>50649</v>
      </c>
      <c r="E245" s="325">
        <v>125.265</v>
      </c>
      <c r="F245" s="329">
        <v>92.058000000000007</v>
      </c>
      <c r="G245" s="327">
        <v>129.595978</v>
      </c>
      <c r="H245" s="328">
        <v>114.51358</v>
      </c>
      <c r="I245" s="325">
        <v>104.00045</v>
      </c>
      <c r="J245" s="329">
        <v>71.404359999999997</v>
      </c>
      <c r="K245" s="327">
        <v>135.174835</v>
      </c>
      <c r="L245" s="328">
        <v>111.98361199999999</v>
      </c>
      <c r="M245" s="325">
        <v>121.32538599999999</v>
      </c>
      <c r="N245" s="329">
        <v>105.946236</v>
      </c>
      <c r="O245" s="337">
        <f>G245+Sheet1!D239</f>
        <v>131.595978</v>
      </c>
      <c r="P245" s="338">
        <f>H245+Sheet1!E239</f>
        <v>112.51358</v>
      </c>
      <c r="Q245" s="325">
        <v>122.863258</v>
      </c>
      <c r="R245" s="329">
        <v>104.95996100000001</v>
      </c>
      <c r="S245" s="4">
        <v>79.875979999999998</v>
      </c>
      <c r="T245" s="5">
        <v>69.365939999999995</v>
      </c>
      <c r="U245" s="2">
        <v>84.875979999999998</v>
      </c>
      <c r="V245" s="3">
        <v>70.365939999999995</v>
      </c>
      <c r="W245" s="4">
        <v>52.264069999999997</v>
      </c>
      <c r="X245" s="5">
        <v>36.501069999999999</v>
      </c>
      <c r="Y245" s="2">
        <v>84.375979999999998</v>
      </c>
      <c r="Z245" s="3">
        <v>72.365939999999995</v>
      </c>
      <c r="AA245" s="327">
        <v>125.19987500000001</v>
      </c>
      <c r="AB245" s="328">
        <v>109.31465900000001</v>
      </c>
      <c r="AC245" s="2">
        <v>82.875979999999998</v>
      </c>
      <c r="AD245" s="73">
        <v>68.865939999999995</v>
      </c>
      <c r="AE245" s="337">
        <f>I245+Sheet1!B239</f>
        <v>107.5749</v>
      </c>
      <c r="AF245" s="341">
        <f>J245+Sheet1!C239</f>
        <v>77.631010000000003</v>
      </c>
      <c r="AG245" s="330">
        <v>5.4316662108125984</v>
      </c>
      <c r="AH245" s="331">
        <v>5.448693377617654</v>
      </c>
      <c r="AI245" s="330">
        <v>4.9889598738811642</v>
      </c>
      <c r="AJ245" s="331">
        <v>5.0400413742963295</v>
      </c>
      <c r="AK245" s="339">
        <v>5.0250412511585427</v>
      </c>
      <c r="AL245" s="340">
        <v>5.1480422608883929</v>
      </c>
      <c r="AM245" s="339">
        <v>4.8525398350739959</v>
      </c>
      <c r="AN245" s="331">
        <v>4.6143622041699501</v>
      </c>
      <c r="AO245" s="332">
        <v>4.427063369314344</v>
      </c>
      <c r="AP245" s="333">
        <v>3.916248365162688</v>
      </c>
      <c r="AQ245" s="332">
        <v>3.6097593626716957</v>
      </c>
      <c r="AR245" s="340">
        <v>5.2860433937560307</v>
      </c>
      <c r="AS245" s="339">
        <v>5.106341918565346</v>
      </c>
      <c r="AT245" s="340">
        <v>5.3360438042153202</v>
      </c>
      <c r="AU245" s="339">
        <v>5.1235420597633423</v>
      </c>
      <c r="AV245" s="340">
        <v>5.1093419431929039</v>
      </c>
      <c r="AW245" s="339">
        <v>4.091333586241781</v>
      </c>
      <c r="AX245" s="340">
        <v>5.1062419177444287</v>
      </c>
      <c r="AY245" s="339">
        <v>5.050041456388187</v>
      </c>
      <c r="AZ245" s="340">
        <v>4.4421364660241514</v>
      </c>
      <c r="BA245" s="332">
        <v>4.1546287004334603</v>
      </c>
      <c r="BB245" s="333">
        <v>6.1127528830148048</v>
      </c>
      <c r="BC245" s="15"/>
      <c r="BD245" s="151"/>
      <c r="BE245" s="151"/>
      <c r="BF245" s="151"/>
      <c r="BG245" s="151"/>
      <c r="BH245" s="151"/>
      <c r="BI245" s="151"/>
      <c r="BJ245" s="266">
        <f t="shared" si="205"/>
        <v>4.5091254063566861</v>
      </c>
      <c r="BK245" s="266">
        <f t="shared" si="206"/>
        <v>3.9899517056232217</v>
      </c>
      <c r="BL245" s="266">
        <f t="shared" si="207"/>
        <v>4.6800264497426749</v>
      </c>
      <c r="BM245" s="266">
        <f t="shared" si="208"/>
        <v>4.1411761550492887</v>
      </c>
      <c r="BN245" s="266">
        <f t="shared" si="209"/>
        <v>4.3300699291929678</v>
      </c>
      <c r="BO245" s="266"/>
      <c r="BP245" s="266">
        <f t="shared" si="210"/>
        <v>5.114019046229676</v>
      </c>
      <c r="BQ245" s="292">
        <f t="shared" si="211"/>
        <v>4.5091254063566861</v>
      </c>
      <c r="BR245" s="292">
        <f t="shared" si="212"/>
        <v>4.7652236916002817</v>
      </c>
      <c r="BS245" s="292">
        <f t="shared" si="213"/>
        <v>5.0988105669254216</v>
      </c>
      <c r="BT245" s="292">
        <f t="shared" si="214"/>
        <v>4.8949609104426335</v>
      </c>
      <c r="BU245" s="292">
        <f t="shared" si="215"/>
        <v>5.0375489596119163</v>
      </c>
      <c r="BV245" s="292">
        <f t="shared" si="216"/>
        <v>5.0853413742963296</v>
      </c>
      <c r="BW245" s="169"/>
      <c r="BX245" s="148">
        <v>110.50633333333333</v>
      </c>
      <c r="BY245" s="165">
        <v>122.89269</v>
      </c>
      <c r="BZ245" s="165">
        <v>89.513298888888897</v>
      </c>
      <c r="CA245" s="165">
        <v>114.49020822222224</v>
      </c>
      <c r="CB245" s="165">
        <v>114.90623711111111</v>
      </c>
      <c r="CC245" s="165">
        <v>124.86762477777776</v>
      </c>
      <c r="CD245" s="165">
        <v>94.26650444444445</v>
      </c>
      <c r="CE245" s="165">
        <v>118.139779</v>
      </c>
      <c r="CF245" s="165">
        <v>123.11491222222223</v>
      </c>
      <c r="CG245" s="200"/>
      <c r="CH245" s="295"/>
      <c r="CI245" s="295"/>
      <c r="CJ245" s="295"/>
      <c r="CK245" s="295"/>
      <c r="CL245" s="295"/>
      <c r="CM245" s="295"/>
      <c r="CN245" s="177"/>
      <c r="CO245" s="171">
        <f t="shared" si="218"/>
        <v>2038</v>
      </c>
      <c r="CP245" s="173">
        <f t="shared" si="217"/>
        <v>50649</v>
      </c>
      <c r="CQ245" s="272">
        <f t="shared" si="201"/>
        <v>5.1298684972663775</v>
      </c>
      <c r="CR245" s="272">
        <f t="shared" si="202"/>
        <v>4.8949609104426335</v>
      </c>
      <c r="CS245" s="272">
        <f t="shared" si="221"/>
        <v>5.1089494698961193</v>
      </c>
      <c r="CT245" s="272">
        <f t="shared" si="221"/>
        <v>5.0475692732928259</v>
      </c>
      <c r="CU245" s="272">
        <f t="shared" si="221"/>
        <v>5.1089494698961193</v>
      </c>
      <c r="CV245" s="272">
        <f t="shared" si="203"/>
        <v>4.9961777451295744</v>
      </c>
      <c r="CW245" s="272">
        <f t="shared" si="204"/>
        <v>5.0802155627725289</v>
      </c>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39"/>
      <c r="EV245" s="139"/>
      <c r="EW245" s="139"/>
      <c r="EX245" s="139"/>
      <c r="EY245" s="139"/>
      <c r="EZ245" s="139"/>
      <c r="FA245" s="139"/>
      <c r="FB245" s="162"/>
      <c r="FC245" s="162"/>
      <c r="FD245" s="162"/>
      <c r="FE245" s="162"/>
      <c r="FF245" s="162"/>
      <c r="FG245" s="162"/>
      <c r="FH245" s="162"/>
      <c r="FI245" s="139"/>
      <c r="FJ245" s="139"/>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39"/>
      <c r="GH245" s="139"/>
      <c r="GI245" s="162"/>
      <c r="GJ245" s="162"/>
      <c r="GK245" s="162"/>
      <c r="GL245" s="162"/>
      <c r="GM245" s="162"/>
    </row>
    <row r="246" spans="1:195" s="138" customFormat="1" x14ac:dyDescent="0.2">
      <c r="A246" s="162"/>
      <c r="B246" s="193">
        <f t="shared" si="222"/>
        <v>50679</v>
      </c>
      <c r="C246" s="193">
        <f t="shared" si="219"/>
        <v>50709</v>
      </c>
      <c r="D246" s="191">
        <f t="shared" si="220"/>
        <v>50679</v>
      </c>
      <c r="E246" s="325">
        <v>122.2449</v>
      </c>
      <c r="F246" s="329">
        <v>101.11216</v>
      </c>
      <c r="G246" s="327">
        <v>115.28524</v>
      </c>
      <c r="H246" s="328">
        <v>113.78950500000001</v>
      </c>
      <c r="I246" s="325">
        <v>103.04989999999999</v>
      </c>
      <c r="J246" s="329">
        <v>80.796080000000003</v>
      </c>
      <c r="K246" s="327">
        <v>123.28581200000001</v>
      </c>
      <c r="L246" s="328">
        <v>114.93293799999999</v>
      </c>
      <c r="M246" s="325">
        <v>119.725945</v>
      </c>
      <c r="N246" s="329">
        <v>113.07157100000001</v>
      </c>
      <c r="O246" s="337">
        <f>G246+Sheet1!D240</f>
        <v>113.53524</v>
      </c>
      <c r="P246" s="338">
        <f>H246+Sheet1!E240</f>
        <v>111.78950500000001</v>
      </c>
      <c r="Q246" s="325">
        <v>94.486360000000005</v>
      </c>
      <c r="R246" s="329">
        <v>95.138249999999999</v>
      </c>
      <c r="S246" s="4">
        <v>59.500019999999999</v>
      </c>
      <c r="T246" s="5">
        <v>55.724919999999997</v>
      </c>
      <c r="U246" s="2">
        <v>60.000019999999999</v>
      </c>
      <c r="V246" s="3">
        <v>57.474919999999997</v>
      </c>
      <c r="W246" s="4">
        <v>53.010249999999999</v>
      </c>
      <c r="X246" s="5">
        <v>42.69415</v>
      </c>
      <c r="Y246" s="2">
        <v>62.500019999999999</v>
      </c>
      <c r="Z246" s="3">
        <v>59.224919999999997</v>
      </c>
      <c r="AA246" s="327">
        <v>95.581153900000004</v>
      </c>
      <c r="AB246" s="328">
        <v>99.625625600000006</v>
      </c>
      <c r="AC246" s="2">
        <v>61.500019999999999</v>
      </c>
      <c r="AD246" s="73">
        <v>57.224919999999997</v>
      </c>
      <c r="AE246" s="337">
        <f>I246+Sheet1!B240</f>
        <v>108.2628</v>
      </c>
      <c r="AF246" s="341">
        <f>J246+Sheet1!C240</f>
        <v>84.384180000000001</v>
      </c>
      <c r="AG246" s="330">
        <v>5.4316662108125984</v>
      </c>
      <c r="AH246" s="331">
        <v>5.4827477112277645</v>
      </c>
      <c r="AI246" s="330">
        <v>5.0230142074912747</v>
      </c>
      <c r="AJ246" s="331">
        <v>5.0911228747114956</v>
      </c>
      <c r="AK246" s="339">
        <v>5.0761228073153202</v>
      </c>
      <c r="AL246" s="340">
        <v>5.1978233541229617</v>
      </c>
      <c r="AM246" s="339">
        <v>4.9811223804728701</v>
      </c>
      <c r="AN246" s="331">
        <v>4.7676067054154467</v>
      </c>
      <c r="AO246" s="332">
        <v>4.6143622041699501</v>
      </c>
      <c r="AP246" s="333">
        <v>4.2397645344587369</v>
      </c>
      <c r="AQ246" s="332">
        <v>3.6097593626716957</v>
      </c>
      <c r="AR246" s="340">
        <v>5.3344239678774725</v>
      </c>
      <c r="AS246" s="339">
        <v>5.1562231672109</v>
      </c>
      <c r="AT246" s="340">
        <v>5.3844241925313945</v>
      </c>
      <c r="AU246" s="339">
        <v>5.1727232413466941</v>
      </c>
      <c r="AV246" s="340">
        <v>5.1595231820380594</v>
      </c>
      <c r="AW246" s="339">
        <v>4.4118198225633316</v>
      </c>
      <c r="AX246" s="340">
        <v>5.1560231663122842</v>
      </c>
      <c r="AY246" s="339">
        <v>5.1011229196422789</v>
      </c>
      <c r="AZ246" s="340">
        <v>4.6294208002571935</v>
      </c>
      <c r="BA246" s="332">
        <v>4.2908460348739021</v>
      </c>
      <c r="BB246" s="333">
        <v>6.2659973842603014</v>
      </c>
      <c r="BC246" s="15"/>
      <c r="BD246" s="151"/>
      <c r="BE246" s="151"/>
      <c r="BF246" s="151"/>
      <c r="BG246" s="151"/>
      <c r="BH246" s="151"/>
      <c r="BI246" s="151"/>
      <c r="BJ246" s="266">
        <f t="shared" si="205"/>
        <v>4.6994890966256229</v>
      </c>
      <c r="BK246" s="266">
        <f t="shared" si="206"/>
        <v>4.3187617160877494</v>
      </c>
      <c r="BL246" s="266">
        <f t="shared" si="207"/>
        <v>4.8776048911302494</v>
      </c>
      <c r="BM246" s="266">
        <f t="shared" si="208"/>
        <v>4.4824480083551004</v>
      </c>
      <c r="BN246" s="266">
        <f t="shared" si="209"/>
        <v>4.5945759280496805</v>
      </c>
      <c r="BO246" s="266"/>
      <c r="BP246" s="266">
        <f t="shared" si="210"/>
        <v>5.1658100838603831</v>
      </c>
      <c r="BQ246" s="292">
        <f t="shared" si="211"/>
        <v>4.6994890966256229</v>
      </c>
      <c r="BR246" s="292">
        <f t="shared" si="212"/>
        <v>4.9231097395132064</v>
      </c>
      <c r="BS246" s="292">
        <f t="shared" si="213"/>
        <v>5.1506016610720069</v>
      </c>
      <c r="BT246" s="292">
        <f t="shared" si="214"/>
        <v>5.0240209780918095</v>
      </c>
      <c r="BU246" s="292">
        <f t="shared" si="215"/>
        <v>5.0887342812119076</v>
      </c>
      <c r="BV246" s="292">
        <f t="shared" si="216"/>
        <v>5.1364228747114957</v>
      </c>
      <c r="BW246" s="169"/>
      <c r="BX246" s="148">
        <v>112.92831569892473</v>
      </c>
      <c r="BY246" s="165">
        <v>114.62582994623656</v>
      </c>
      <c r="BZ246" s="165">
        <v>93.239076129032256</v>
      </c>
      <c r="CA246" s="165">
        <v>116.79229624731182</v>
      </c>
      <c r="CB246" s="165">
        <v>94.773752365591406</v>
      </c>
      <c r="CC246" s="165">
        <v>119.60336217204301</v>
      </c>
      <c r="CD246" s="165">
        <v>97.7356664516129</v>
      </c>
      <c r="CE246" s="165">
        <v>97.36420056344086</v>
      </c>
      <c r="CF246" s="165">
        <v>112.76561489247312</v>
      </c>
      <c r="CG246" s="200"/>
      <c r="CH246" s="295"/>
      <c r="CI246" s="295"/>
      <c r="CJ246" s="295"/>
      <c r="CK246" s="295"/>
      <c r="CL246" s="295"/>
      <c r="CM246" s="295"/>
      <c r="CN246" s="177"/>
      <c r="CO246" s="171">
        <f t="shared" si="218"/>
        <v>2038</v>
      </c>
      <c r="CP246" s="173">
        <f t="shared" si="217"/>
        <v>50679</v>
      </c>
      <c r="CQ246" s="272">
        <f t="shared" si="201"/>
        <v>5.1647495108995951</v>
      </c>
      <c r="CR246" s="272">
        <f t="shared" si="202"/>
        <v>5.0240209780918095</v>
      </c>
      <c r="CS246" s="272">
        <f t="shared" si="221"/>
        <v>5.1607405640427055</v>
      </c>
      <c r="CT246" s="272">
        <f t="shared" si="221"/>
        <v>5.0987545948928172</v>
      </c>
      <c r="CU246" s="272">
        <f t="shared" si="221"/>
        <v>5.1607405640427055</v>
      </c>
      <c r="CV246" s="272">
        <f t="shared" si="203"/>
        <v>5.1275775013007587</v>
      </c>
      <c r="CW246" s="272">
        <f t="shared" si="204"/>
        <v>5.1315228150979264</v>
      </c>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39"/>
      <c r="EV246" s="139"/>
      <c r="EW246" s="139"/>
      <c r="EX246" s="139"/>
      <c r="EY246" s="139"/>
      <c r="EZ246" s="139"/>
      <c r="FA246" s="139"/>
      <c r="FB246" s="162"/>
      <c r="FC246" s="162"/>
      <c r="FD246" s="162"/>
      <c r="FE246" s="162"/>
      <c r="FF246" s="162"/>
      <c r="FG246" s="162"/>
      <c r="FH246" s="162"/>
      <c r="FI246" s="139"/>
      <c r="FJ246" s="139"/>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39"/>
      <c r="GH246" s="139"/>
      <c r="GI246" s="162"/>
      <c r="GJ246" s="162"/>
      <c r="GK246" s="162"/>
      <c r="GL246" s="162"/>
      <c r="GM246" s="162"/>
    </row>
    <row r="247" spans="1:195" s="138" customFormat="1" x14ac:dyDescent="0.2">
      <c r="A247" s="162"/>
      <c r="B247" s="193">
        <f t="shared" si="222"/>
        <v>50710</v>
      </c>
      <c r="C247" s="193">
        <f t="shared" si="219"/>
        <v>50739</v>
      </c>
      <c r="D247" s="191">
        <f t="shared" si="220"/>
        <v>50710</v>
      </c>
      <c r="E247" s="325">
        <v>124.755516</v>
      </c>
      <c r="F247" s="329">
        <v>106.802223</v>
      </c>
      <c r="G247" s="327">
        <v>110.804329</v>
      </c>
      <c r="H247" s="328">
        <v>114.10865</v>
      </c>
      <c r="I247" s="325">
        <v>105.093216</v>
      </c>
      <c r="J247" s="329">
        <v>86.3725357</v>
      </c>
      <c r="K247" s="327">
        <v>124.023582</v>
      </c>
      <c r="L247" s="328">
        <v>117.268646</v>
      </c>
      <c r="M247" s="325">
        <v>119.13043999999999</v>
      </c>
      <c r="N247" s="329">
        <v>115.792648</v>
      </c>
      <c r="O247" s="337">
        <f>G247+Sheet1!D241</f>
        <v>108.804329</v>
      </c>
      <c r="P247" s="338">
        <f>H247+Sheet1!E241</f>
        <v>112.10865</v>
      </c>
      <c r="Q247" s="325">
        <v>90.638490000000004</v>
      </c>
      <c r="R247" s="329">
        <v>95.929379999999995</v>
      </c>
      <c r="S247" s="4">
        <v>58.633319999999998</v>
      </c>
      <c r="T247" s="5">
        <v>56.658790000000003</v>
      </c>
      <c r="U247" s="2">
        <v>59.383319999999998</v>
      </c>
      <c r="V247" s="3">
        <v>59.408790000000003</v>
      </c>
      <c r="W247" s="4">
        <v>55.984999999999999</v>
      </c>
      <c r="X247" s="5">
        <v>46.97878</v>
      </c>
      <c r="Y247" s="2">
        <v>59.133319999999998</v>
      </c>
      <c r="Z247" s="3">
        <v>61.158790000000003</v>
      </c>
      <c r="AA247" s="327">
        <v>93.2774</v>
      </c>
      <c r="AB247" s="328">
        <v>100.96704099999999</v>
      </c>
      <c r="AC247" s="2">
        <v>59.133319999999998</v>
      </c>
      <c r="AD247" s="73">
        <v>59.658790000000003</v>
      </c>
      <c r="AE247" s="337">
        <f>I247+Sheet1!B241</f>
        <v>108.83486600000001</v>
      </c>
      <c r="AF247" s="341">
        <f>J247+Sheet1!C241</f>
        <v>89.179485699999987</v>
      </c>
      <c r="AG247" s="330">
        <v>5.6700465460833707</v>
      </c>
      <c r="AH247" s="331">
        <v>5.8062638805238125</v>
      </c>
      <c r="AI247" s="330">
        <v>5.2954488763721566</v>
      </c>
      <c r="AJ247" s="331">
        <v>5.448693377617654</v>
      </c>
      <c r="AK247" s="339">
        <v>5.433693395848743</v>
      </c>
      <c r="AL247" s="340">
        <v>5.5622932395475386</v>
      </c>
      <c r="AM247" s="339">
        <v>5.123693772624585</v>
      </c>
      <c r="AN247" s="331">
        <v>5.2103130423468809</v>
      </c>
      <c r="AO247" s="332">
        <v>5.1251772083216052</v>
      </c>
      <c r="AP247" s="333">
        <v>5.516802044837875</v>
      </c>
      <c r="AQ247" s="332">
        <v>4.0184113659930194</v>
      </c>
      <c r="AR247" s="340">
        <v>5.7065930641644629</v>
      </c>
      <c r="AS247" s="339">
        <v>5.520293290594589</v>
      </c>
      <c r="AT247" s="340">
        <v>5.7565930033941646</v>
      </c>
      <c r="AU247" s="339">
        <v>5.5402932662864703</v>
      </c>
      <c r="AV247" s="340">
        <v>5.5215932890145618</v>
      </c>
      <c r="AW247" s="339">
        <v>5.7446930178574958</v>
      </c>
      <c r="AX247" s="340">
        <v>5.5200932908376705</v>
      </c>
      <c r="AY247" s="339">
        <v>5.4586933654635947</v>
      </c>
      <c r="AZ247" s="340">
        <v>5.1401937525703865</v>
      </c>
      <c r="BA247" s="332">
        <v>4.7165252050002815</v>
      </c>
      <c r="BB247" s="333">
        <v>6.5895135535563503</v>
      </c>
      <c r="BC247" s="15"/>
      <c r="BD247" s="151"/>
      <c r="BE247" s="151"/>
      <c r="BF247" s="151"/>
      <c r="BG247" s="151"/>
      <c r="BH247" s="151"/>
      <c r="BI247" s="151"/>
      <c r="BJ247" s="266">
        <f t="shared" si="205"/>
        <v>5.2186627973590864</v>
      </c>
      <c r="BK247" s="266">
        <f t="shared" si="206"/>
        <v>5.6166959679214097</v>
      </c>
      <c r="BL247" s="266">
        <f t="shared" si="207"/>
        <v>5.4164551858236356</v>
      </c>
      <c r="BM247" s="266">
        <f t="shared" si="208"/>
        <v>5.829573745088565</v>
      </c>
      <c r="BN247" s="266">
        <f t="shared" si="209"/>
        <v>5.5203469240481748</v>
      </c>
      <c r="BO247" s="266"/>
      <c r="BP247" s="266">
        <f t="shared" si="210"/>
        <v>5.528347347275326</v>
      </c>
      <c r="BQ247" s="292">
        <f t="shared" si="211"/>
        <v>5.2186627973590864</v>
      </c>
      <c r="BR247" s="292">
        <f t="shared" si="212"/>
        <v>5.3792249890394324</v>
      </c>
      <c r="BS247" s="292">
        <f t="shared" si="213"/>
        <v>5.5131390113036023</v>
      </c>
      <c r="BT247" s="292">
        <f t="shared" si="214"/>
        <v>5.167121843445333</v>
      </c>
      <c r="BU247" s="292">
        <f t="shared" si="215"/>
        <v>5.4470312272291439</v>
      </c>
      <c r="BV247" s="292">
        <f t="shared" si="216"/>
        <v>5.4939933776176542</v>
      </c>
      <c r="BW247" s="169"/>
      <c r="BX247" s="148">
        <v>116.76244103051317</v>
      </c>
      <c r="BY247" s="165">
        <v>112.27546220527046</v>
      </c>
      <c r="BZ247" s="165">
        <v>96.758488709708729</v>
      </c>
      <c r="CA247" s="165">
        <v>117.64440500416089</v>
      </c>
      <c r="CB247" s="165">
        <v>92.99407348127599</v>
      </c>
      <c r="CC247" s="165">
        <v>121.01618330929266</v>
      </c>
      <c r="CD247" s="165">
        <v>100.08399626865464</v>
      </c>
      <c r="CE247" s="165">
        <v>96.700943357836337</v>
      </c>
      <c r="CF247" s="165">
        <v>110.27546220527046</v>
      </c>
      <c r="CG247" s="200"/>
      <c r="CH247" s="295"/>
      <c r="CI247" s="295"/>
      <c r="CJ247" s="295"/>
      <c r="CK247" s="295"/>
      <c r="CL247" s="295"/>
      <c r="CM247" s="295"/>
      <c r="CN247" s="177"/>
      <c r="CO247" s="171">
        <f t="shared" si="218"/>
        <v>2038</v>
      </c>
      <c r="CP247" s="173">
        <f t="shared" si="217"/>
        <v>50710</v>
      </c>
      <c r="CQ247" s="272">
        <f t="shared" si="201"/>
        <v>5.4437976199653351</v>
      </c>
      <c r="CR247" s="272">
        <f t="shared" si="202"/>
        <v>5.167121843445333</v>
      </c>
      <c r="CS247" s="272">
        <f t="shared" si="221"/>
        <v>5.5232779142743009</v>
      </c>
      <c r="CT247" s="272">
        <f t="shared" si="221"/>
        <v>5.4570515409100535</v>
      </c>
      <c r="CU247" s="272">
        <f t="shared" si="221"/>
        <v>5.5232779142743009</v>
      </c>
      <c r="CV247" s="272">
        <f t="shared" si="203"/>
        <v>5.2732725962890221</v>
      </c>
      <c r="CW247" s="272">
        <f t="shared" si="204"/>
        <v>5.4906735813757068</v>
      </c>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39"/>
      <c r="EV247" s="139"/>
      <c r="EW247" s="139"/>
      <c r="EX247" s="139"/>
      <c r="EY247" s="139"/>
      <c r="EZ247" s="139"/>
      <c r="FA247" s="139"/>
      <c r="FB247" s="162"/>
      <c r="FC247" s="162"/>
      <c r="FD247" s="162"/>
      <c r="FE247" s="162"/>
      <c r="FF247" s="162"/>
      <c r="FG247" s="162"/>
      <c r="FH247" s="162"/>
      <c r="FI247" s="139"/>
      <c r="FJ247" s="139"/>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39"/>
      <c r="GH247" s="139"/>
      <c r="GI247" s="162"/>
      <c r="GJ247" s="162"/>
      <c r="GK247" s="162"/>
      <c r="GL247" s="162"/>
      <c r="GM247" s="162"/>
    </row>
    <row r="248" spans="1:195" s="138" customFormat="1" x14ac:dyDescent="0.2">
      <c r="A248" s="162"/>
      <c r="B248" s="193">
        <f t="shared" si="222"/>
        <v>50740</v>
      </c>
      <c r="C248" s="193">
        <f t="shared" si="219"/>
        <v>50770</v>
      </c>
      <c r="D248" s="191">
        <f t="shared" si="220"/>
        <v>50740</v>
      </c>
      <c r="E248" s="325">
        <v>131.39347799999999</v>
      </c>
      <c r="F248" s="329">
        <v>115.750443</v>
      </c>
      <c r="G248" s="327">
        <v>121.76541899999999</v>
      </c>
      <c r="H248" s="328">
        <v>118.4485</v>
      </c>
      <c r="I248" s="325">
        <v>117.074364</v>
      </c>
      <c r="J248" s="329">
        <v>96.173150000000007</v>
      </c>
      <c r="K248" s="327">
        <v>119.596062</v>
      </c>
      <c r="L248" s="328">
        <v>118.06076</v>
      </c>
      <c r="M248" s="325">
        <v>119.695679</v>
      </c>
      <c r="N248" s="329">
        <v>117.51243599999999</v>
      </c>
      <c r="O248" s="337">
        <f>G248+Sheet1!D242</f>
        <v>119.76541899999999</v>
      </c>
      <c r="P248" s="338">
        <f>H248+Sheet1!E242</f>
        <v>116.4485</v>
      </c>
      <c r="Q248" s="325">
        <v>105.128349</v>
      </c>
      <c r="R248" s="329">
        <v>101.06308</v>
      </c>
      <c r="S248" s="4">
        <v>62.691279999999999</v>
      </c>
      <c r="T248" s="5">
        <v>58.27017</v>
      </c>
      <c r="U248" s="2">
        <v>64.191280000000006</v>
      </c>
      <c r="V248" s="3">
        <v>62.27017</v>
      </c>
      <c r="W248" s="4">
        <v>75.141120000000001</v>
      </c>
      <c r="X248" s="5">
        <v>54.355980000000002</v>
      </c>
      <c r="Y248" s="2">
        <v>63.691279999999999</v>
      </c>
      <c r="Z248" s="3">
        <v>63.27017</v>
      </c>
      <c r="AA248" s="327">
        <v>107.862022</v>
      </c>
      <c r="AB248" s="328">
        <v>106.350494</v>
      </c>
      <c r="AC248" s="2">
        <v>66.191280000000006</v>
      </c>
      <c r="AD248" s="73">
        <v>61.27017</v>
      </c>
      <c r="AE248" s="337">
        <f>I248+Sheet1!B242</f>
        <v>118.591914</v>
      </c>
      <c r="AF248" s="341">
        <f>J248+Sheet1!C242</f>
        <v>97.697699999999998</v>
      </c>
      <c r="AG248" s="330">
        <v>5.9935627153794186</v>
      </c>
      <c r="AH248" s="331">
        <v>6.2830245510653562</v>
      </c>
      <c r="AI248" s="330">
        <v>5.8062638805238125</v>
      </c>
      <c r="AJ248" s="331">
        <v>5.8232910473288673</v>
      </c>
      <c r="AK248" s="339">
        <v>5.8082910703896866</v>
      </c>
      <c r="AL248" s="340">
        <v>5.9407908666857869</v>
      </c>
      <c r="AM248" s="339">
        <v>5.4582916084754629</v>
      </c>
      <c r="AN248" s="331">
        <v>5.5849107120580941</v>
      </c>
      <c r="AO248" s="332">
        <v>5.5338292116429297</v>
      </c>
      <c r="AP248" s="333">
        <v>6.0276170489895291</v>
      </c>
      <c r="AQ248" s="332">
        <v>4.1886830340435708</v>
      </c>
      <c r="AR248" s="340">
        <v>6.0894906380762013</v>
      </c>
      <c r="AS248" s="339">
        <v>5.898490931717296</v>
      </c>
      <c r="AT248" s="340">
        <v>6.139490561206804</v>
      </c>
      <c r="AU248" s="339">
        <v>5.9204908978947604</v>
      </c>
      <c r="AV248" s="340">
        <v>5.8986909314098179</v>
      </c>
      <c r="AW248" s="339">
        <v>6.2826903410528523</v>
      </c>
      <c r="AX248" s="340">
        <v>5.8982909320247723</v>
      </c>
      <c r="AY248" s="339">
        <v>5.8332910319549889</v>
      </c>
      <c r="AZ248" s="340">
        <v>5.5487914693418539</v>
      </c>
      <c r="BA248" s="332">
        <v>5.0230142074912747</v>
      </c>
      <c r="BB248" s="333">
        <v>6.6576222207765703</v>
      </c>
      <c r="BC248" s="15"/>
      <c r="BD248" s="151"/>
      <c r="BE248" s="151"/>
      <c r="BF248" s="151"/>
      <c r="BG248" s="151"/>
      <c r="BH248" s="151"/>
      <c r="BI248" s="151"/>
      <c r="BJ248" s="266">
        <f t="shared" si="205"/>
        <v>5.6340017579458577</v>
      </c>
      <c r="BK248" s="266">
        <f t="shared" si="206"/>
        <v>6.1358696686548724</v>
      </c>
      <c r="BL248" s="266">
        <f t="shared" si="207"/>
        <v>5.8475354215783435</v>
      </c>
      <c r="BM248" s="266">
        <f t="shared" si="208"/>
        <v>6.3684240397819494</v>
      </c>
      <c r="BN248" s="266">
        <f t="shared" si="209"/>
        <v>5.9964577219902555</v>
      </c>
      <c r="BO248" s="266"/>
      <c r="BP248" s="266">
        <f t="shared" si="210"/>
        <v>5.9081482899005042</v>
      </c>
      <c r="BQ248" s="292">
        <f t="shared" si="211"/>
        <v>5.6340017579458577</v>
      </c>
      <c r="BR248" s="292">
        <f t="shared" si="212"/>
        <v>5.7651686617154692</v>
      </c>
      <c r="BS248" s="292">
        <f t="shared" si="213"/>
        <v>5.8929399588255977</v>
      </c>
      <c r="BT248" s="292">
        <f t="shared" si="214"/>
        <v>5.5029622889445573</v>
      </c>
      <c r="BU248" s="292">
        <f t="shared" si="215"/>
        <v>5.8223898475330982</v>
      </c>
      <c r="BV248" s="292">
        <f t="shared" si="216"/>
        <v>5.8685910473288674</v>
      </c>
      <c r="BW248" s="169"/>
      <c r="BX248" s="148">
        <v>124.49708622580644</v>
      </c>
      <c r="BY248" s="165">
        <v>120.30312137634408</v>
      </c>
      <c r="BZ248" s="165">
        <v>107.8598503010753</v>
      </c>
      <c r="CA248" s="165">
        <v>118.73317402150536</v>
      </c>
      <c r="CB248" s="165">
        <v>103.33613363440861</v>
      </c>
      <c r="CC248" s="165">
        <v>118.91920843010755</v>
      </c>
      <c r="CD248" s="165">
        <v>109.38048632258067</v>
      </c>
      <c r="CE248" s="165">
        <v>107.19564944086021</v>
      </c>
      <c r="CF248" s="165">
        <v>118.30312137634408</v>
      </c>
      <c r="CG248" s="200"/>
      <c r="CH248" s="295"/>
      <c r="CI248" s="295"/>
      <c r="CJ248" s="295"/>
      <c r="CK248" s="295"/>
      <c r="CL248" s="295"/>
      <c r="CM248" s="295"/>
      <c r="CN248" s="177"/>
      <c r="CO248" s="171">
        <f t="shared" si="218"/>
        <v>2038</v>
      </c>
      <c r="CP248" s="173">
        <f t="shared" si="217"/>
        <v>50740</v>
      </c>
      <c r="CQ248" s="272">
        <f t="shared" si="201"/>
        <v>5.9670128244635992</v>
      </c>
      <c r="CR248" s="272">
        <f t="shared" si="202"/>
        <v>5.5029622889445573</v>
      </c>
      <c r="CS248" s="272">
        <f t="shared" si="221"/>
        <v>5.9030788617962955</v>
      </c>
      <c r="CT248" s="272">
        <f t="shared" si="221"/>
        <v>5.8324101612140078</v>
      </c>
      <c r="CU248" s="272">
        <f t="shared" si="221"/>
        <v>5.9030788617962955</v>
      </c>
      <c r="CV248" s="272">
        <f t="shared" si="203"/>
        <v>5.6152013853779668</v>
      </c>
      <c r="CW248" s="272">
        <f t="shared" si="204"/>
        <v>5.8669267650952861</v>
      </c>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39"/>
      <c r="EV248" s="139"/>
      <c r="EW248" s="139"/>
      <c r="EX248" s="139"/>
      <c r="EY248" s="139"/>
      <c r="EZ248" s="139"/>
      <c r="FA248" s="139"/>
      <c r="FB248" s="162"/>
      <c r="FC248" s="162"/>
      <c r="FD248" s="162"/>
      <c r="FE248" s="162"/>
      <c r="FF248" s="162"/>
      <c r="FG248" s="162"/>
      <c r="FH248" s="162"/>
      <c r="FI248" s="139"/>
      <c r="FJ248" s="139"/>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39"/>
      <c r="GH248" s="139"/>
      <c r="GI248" s="162"/>
      <c r="GJ248" s="162"/>
      <c r="GK248" s="162"/>
      <c r="GL248" s="162"/>
      <c r="GM248" s="162"/>
    </row>
    <row r="249" spans="1:195" s="138" customFormat="1" x14ac:dyDescent="0.2">
      <c r="A249" s="162"/>
      <c r="B249" s="193">
        <f t="shared" si="222"/>
        <v>50771</v>
      </c>
      <c r="C249" s="193">
        <f t="shared" si="219"/>
        <v>50801</v>
      </c>
      <c r="D249" s="191">
        <f t="shared" si="220"/>
        <v>50771</v>
      </c>
      <c r="E249" s="325">
        <v>129.98310900000001</v>
      </c>
      <c r="F249" s="329">
        <v>100.175461</v>
      </c>
      <c r="G249" s="327">
        <v>119.47230500000001</v>
      </c>
      <c r="H249" s="328">
        <v>111.74678</v>
      </c>
      <c r="I249" s="325">
        <v>113.31044799999999</v>
      </c>
      <c r="J249" s="329">
        <v>79.32732</v>
      </c>
      <c r="K249" s="327">
        <v>120.158867</v>
      </c>
      <c r="L249" s="328">
        <v>114.57534</v>
      </c>
      <c r="M249" s="325">
        <v>116.617424</v>
      </c>
      <c r="N249" s="329">
        <v>109.97421300000001</v>
      </c>
      <c r="O249" s="337">
        <f>G249+Sheet1!D243</f>
        <v>117.47230500000001</v>
      </c>
      <c r="P249" s="338">
        <f>H249+Sheet1!E243</f>
        <v>109.74678</v>
      </c>
      <c r="Q249" s="325">
        <v>102.66021000000001</v>
      </c>
      <c r="R249" s="329">
        <v>93.383870000000002</v>
      </c>
      <c r="S249" s="4">
        <v>62.883189999999999</v>
      </c>
      <c r="T249" s="5">
        <v>56.654150000000001</v>
      </c>
      <c r="U249" s="2">
        <v>64.383189999999999</v>
      </c>
      <c r="V249" s="3">
        <v>60.654150000000001</v>
      </c>
      <c r="W249" s="4">
        <v>65.875119999999995</v>
      </c>
      <c r="X249" s="5">
        <v>45.369540000000001</v>
      </c>
      <c r="Y249" s="2">
        <v>65.883189999999999</v>
      </c>
      <c r="Z249" s="3">
        <v>62.404150000000001</v>
      </c>
      <c r="AA249" s="327">
        <v>105.357758</v>
      </c>
      <c r="AB249" s="328">
        <v>99.866879999999995</v>
      </c>
      <c r="AC249" s="2">
        <v>64.883189999999999</v>
      </c>
      <c r="AD249" s="73">
        <v>58.654150000000001</v>
      </c>
      <c r="AE249" s="337">
        <f>I249+Sheet1!B243</f>
        <v>115.212198</v>
      </c>
      <c r="AF249" s="341">
        <f>J249+Sheet1!C243</f>
        <v>84.374119999999991</v>
      </c>
      <c r="AG249" s="330">
        <v>6.0617394912668594</v>
      </c>
      <c r="AH249" s="331">
        <v>6.3578589491735729</v>
      </c>
      <c r="AI249" s="330">
        <v>5.8701327832095735</v>
      </c>
      <c r="AJ249" s="331">
        <v>5.8875515748511447</v>
      </c>
      <c r="AK249" s="339">
        <v>5.8725516982252248</v>
      </c>
      <c r="AL249" s="340">
        <v>6.0065505960834429</v>
      </c>
      <c r="AM249" s="339">
        <v>5.5833540768774848</v>
      </c>
      <c r="AN249" s="331">
        <v>5.6088509085860023</v>
      </c>
      <c r="AO249" s="332">
        <v>5.5565945336612872</v>
      </c>
      <c r="AP249" s="333">
        <v>6.0094831163421452</v>
      </c>
      <c r="AQ249" s="332">
        <v>4.1108348274108586</v>
      </c>
      <c r="AR249" s="340">
        <v>6.1569493590526694</v>
      </c>
      <c r="AS249" s="339">
        <v>5.9641509448208438</v>
      </c>
      <c r="AT249" s="340">
        <v>6.2069489478057367</v>
      </c>
      <c r="AU249" s="339">
        <v>5.9866507597597236</v>
      </c>
      <c r="AV249" s="340">
        <v>5.9639509464658325</v>
      </c>
      <c r="AW249" s="339">
        <v>6.2702484271671199</v>
      </c>
      <c r="AX249" s="340">
        <v>5.9639509464658325</v>
      </c>
      <c r="AY249" s="339">
        <v>5.8975514926017576</v>
      </c>
      <c r="AZ249" s="340">
        <v>5.5715541739317613</v>
      </c>
      <c r="BA249" s="332">
        <v>5.0166119927725727</v>
      </c>
      <c r="BB249" s="333">
        <v>6.7584911569297166</v>
      </c>
      <c r="BC249" s="15"/>
      <c r="BD249" s="151"/>
      <c r="BE249" s="151"/>
      <c r="BF249" s="151"/>
      <c r="BG249" s="151"/>
      <c r="BH249" s="151"/>
      <c r="BI249" s="151"/>
      <c r="BJ249" s="266">
        <f t="shared" si="205"/>
        <v>5.6571395992085449</v>
      </c>
      <c r="BK249" s="266">
        <f t="shared" si="206"/>
        <v>6.1174390022788341</v>
      </c>
      <c r="BL249" s="266">
        <f t="shared" si="207"/>
        <v>5.8715501830451782</v>
      </c>
      <c r="BM249" s="266">
        <f t="shared" si="208"/>
        <v>6.349294854320334</v>
      </c>
      <c r="BN249" s="266">
        <f t="shared" si="209"/>
        <v>5.9988559097132228</v>
      </c>
      <c r="BO249" s="266"/>
      <c r="BP249" s="266">
        <f t="shared" si="210"/>
        <v>5.9733014152399324</v>
      </c>
      <c r="BQ249" s="292">
        <f t="shared" si="211"/>
        <v>5.6571395992085449</v>
      </c>
      <c r="BR249" s="292">
        <f t="shared" si="212"/>
        <v>5.7898339709783118</v>
      </c>
      <c r="BS249" s="292">
        <f t="shared" si="213"/>
        <v>5.9580931858716673</v>
      </c>
      <c r="BT249" s="292">
        <f t="shared" si="214"/>
        <v>5.6284892069431747</v>
      </c>
      <c r="BU249" s="292">
        <f t="shared" si="215"/>
        <v>5.8867810123575275</v>
      </c>
      <c r="BV249" s="292">
        <f t="shared" si="216"/>
        <v>5.9328515748511448</v>
      </c>
      <c r="BW249" s="169"/>
      <c r="BX249" s="148">
        <v>116.20107820430108</v>
      </c>
      <c r="BY249" s="165">
        <v>115.90028806451613</v>
      </c>
      <c r="BZ249" s="165">
        <v>97.597818924731172</v>
      </c>
      <c r="CA249" s="165">
        <v>113.5458318172043</v>
      </c>
      <c r="CB249" s="165">
        <v>98.371149569892481</v>
      </c>
      <c r="CC249" s="165">
        <v>117.57723623655914</v>
      </c>
      <c r="CD249" s="165">
        <v>100.95373182795697</v>
      </c>
      <c r="CE249" s="165">
        <v>102.81896494623655</v>
      </c>
      <c r="CF249" s="165">
        <v>113.90028806451613</v>
      </c>
      <c r="CG249" s="200"/>
      <c r="CH249" s="295"/>
      <c r="CI249" s="295"/>
      <c r="CJ249" s="295"/>
      <c r="CK249" s="295"/>
      <c r="CL249" s="295"/>
      <c r="CM249" s="295"/>
      <c r="CN249" s="177"/>
      <c r="CO249" s="171">
        <f t="shared" si="218"/>
        <v>2039</v>
      </c>
      <c r="CP249" s="173">
        <f t="shared" si="217"/>
        <v>50771</v>
      </c>
      <c r="CQ249" s="272">
        <f t="shared" si="201"/>
        <v>6.0324321655326987</v>
      </c>
      <c r="CR249" s="272">
        <f t="shared" si="202"/>
        <v>5.6284892069431747</v>
      </c>
      <c r="CS249" s="272">
        <f t="shared" si="221"/>
        <v>5.968232088842365</v>
      </c>
      <c r="CT249" s="272">
        <f t="shared" si="221"/>
        <v>5.8968013260384362</v>
      </c>
      <c r="CU249" s="272">
        <f t="shared" si="221"/>
        <v>5.968232088842365</v>
      </c>
      <c r="CV249" s="272">
        <f t="shared" si="203"/>
        <v>5.7430039405631597</v>
      </c>
      <c r="CW249" s="272">
        <f t="shared" si="204"/>
        <v>5.9314712885206351</v>
      </c>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39"/>
      <c r="EV249" s="139"/>
      <c r="EW249" s="139"/>
      <c r="EX249" s="139"/>
      <c r="EY249" s="139"/>
      <c r="EZ249" s="139"/>
      <c r="FA249" s="139"/>
      <c r="FB249" s="162"/>
      <c r="FC249" s="162"/>
      <c r="FD249" s="162"/>
      <c r="FE249" s="162"/>
      <c r="FF249" s="162"/>
      <c r="FG249" s="162"/>
      <c r="FH249" s="162"/>
      <c r="FI249" s="139"/>
      <c r="FJ249" s="139"/>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39"/>
      <c r="GH249" s="139"/>
      <c r="GI249" s="162"/>
      <c r="GJ249" s="162"/>
      <c r="GK249" s="162"/>
      <c r="GL249" s="162"/>
      <c r="GM249" s="162"/>
    </row>
    <row r="250" spans="1:195" s="138" customFormat="1" x14ac:dyDescent="0.2">
      <c r="A250" s="162"/>
      <c r="B250" s="193">
        <f t="shared" si="222"/>
        <v>50802</v>
      </c>
      <c r="C250" s="193">
        <f t="shared" si="219"/>
        <v>50829</v>
      </c>
      <c r="D250" s="191">
        <f t="shared" si="220"/>
        <v>50802</v>
      </c>
      <c r="E250" s="325">
        <v>127.026993</v>
      </c>
      <c r="F250" s="329">
        <v>114.56574999999999</v>
      </c>
      <c r="G250" s="327">
        <v>101.961044</v>
      </c>
      <c r="H250" s="328">
        <v>109.594475</v>
      </c>
      <c r="I250" s="325">
        <v>110.152046</v>
      </c>
      <c r="J250" s="329">
        <v>95.255449999999996</v>
      </c>
      <c r="K250" s="327">
        <v>120.02636</v>
      </c>
      <c r="L250" s="328">
        <v>117.868965</v>
      </c>
      <c r="M250" s="325">
        <v>108.434059</v>
      </c>
      <c r="N250" s="329">
        <v>111.260864</v>
      </c>
      <c r="O250" s="337">
        <f>G250+Sheet1!D244</f>
        <v>100.461044</v>
      </c>
      <c r="P250" s="338">
        <f>H250+Sheet1!E244</f>
        <v>107.094475</v>
      </c>
      <c r="Q250" s="325">
        <v>82.753190000000004</v>
      </c>
      <c r="R250" s="329">
        <v>89.706890000000001</v>
      </c>
      <c r="S250" s="4">
        <v>53.699919999999999</v>
      </c>
      <c r="T250" s="5">
        <v>55.381050000000002</v>
      </c>
      <c r="U250" s="2">
        <v>54.199919999999999</v>
      </c>
      <c r="V250" s="3">
        <v>58.131050000000002</v>
      </c>
      <c r="W250" s="4">
        <v>62.875929999999997</v>
      </c>
      <c r="X250" s="5">
        <v>49.465020000000003</v>
      </c>
      <c r="Y250" s="2">
        <v>55.699919999999999</v>
      </c>
      <c r="Z250" s="3">
        <v>60.131050000000002</v>
      </c>
      <c r="AA250" s="327">
        <v>86.634094200000007</v>
      </c>
      <c r="AB250" s="328">
        <v>96.876080000000002</v>
      </c>
      <c r="AC250" s="2">
        <v>54.699919999999999</v>
      </c>
      <c r="AD250" s="73">
        <v>56.381050000000002</v>
      </c>
      <c r="AE250" s="337">
        <f>I250+Sheet1!B244</f>
        <v>113.468346</v>
      </c>
      <c r="AF250" s="341">
        <f>J250+Sheet1!C244</f>
        <v>100.97225</v>
      </c>
      <c r="AG250" s="330">
        <v>6.0965770745500016</v>
      </c>
      <c r="AH250" s="331">
        <v>6.2533461993241444</v>
      </c>
      <c r="AI250" s="330">
        <v>5.7656200333601451</v>
      </c>
      <c r="AJ250" s="331">
        <v>5.8527139915680015</v>
      </c>
      <c r="AK250" s="339">
        <v>5.837713955708737</v>
      </c>
      <c r="AL250" s="340">
        <v>5.9710142743780716</v>
      </c>
      <c r="AM250" s="339">
        <v>5.5494132664936648</v>
      </c>
      <c r="AN250" s="331">
        <v>5.4695005754534307</v>
      </c>
      <c r="AO250" s="332">
        <v>5.3824066172455725</v>
      </c>
      <c r="AP250" s="333">
        <v>5.6785260751522868</v>
      </c>
      <c r="AQ250" s="332">
        <v>4.1282536190524297</v>
      </c>
      <c r="AR250" s="340">
        <v>6.1204146315363515</v>
      </c>
      <c r="AS250" s="339">
        <v>5.9286141730158821</v>
      </c>
      <c r="AT250" s="340">
        <v>6.1704147510672342</v>
      </c>
      <c r="AU250" s="339">
        <v>5.9509142263266561</v>
      </c>
      <c r="AV250" s="340">
        <v>5.9286141730158821</v>
      </c>
      <c r="AW250" s="339">
        <v>5.9253141651268439</v>
      </c>
      <c r="AX250" s="340">
        <v>5.9284141725377584</v>
      </c>
      <c r="AY250" s="339">
        <v>5.8627140154741788</v>
      </c>
      <c r="AZ250" s="340">
        <v>5.3974129031197799</v>
      </c>
      <c r="BA250" s="332">
        <v>4.9817744094894296</v>
      </c>
      <c r="BB250" s="333">
        <v>6.9326790733454304</v>
      </c>
      <c r="BC250" s="15"/>
      <c r="BD250" s="151"/>
      <c r="BE250" s="151"/>
      <c r="BF250" s="151"/>
      <c r="BG250" s="151"/>
      <c r="BH250" s="151"/>
      <c r="BI250" s="151"/>
      <c r="BJ250" s="266">
        <f t="shared" si="205"/>
        <v>5.4801013672584329</v>
      </c>
      <c r="BK250" s="266">
        <f t="shared" si="206"/>
        <v>5.7810663615736217</v>
      </c>
      <c r="BL250" s="266">
        <f t="shared" si="207"/>
        <v>5.6878022325547333</v>
      </c>
      <c r="BM250" s="266">
        <f t="shared" si="208"/>
        <v>6.0001737483884883</v>
      </c>
      <c r="BN250" s="266">
        <f t="shared" si="209"/>
        <v>5.7372859274438186</v>
      </c>
      <c r="BO250" s="266"/>
      <c r="BP250" s="266">
        <f t="shared" si="210"/>
        <v>5.9379799275757899</v>
      </c>
      <c r="BQ250" s="292">
        <f t="shared" si="211"/>
        <v>5.4801013672584329</v>
      </c>
      <c r="BR250" s="292">
        <f t="shared" si="212"/>
        <v>5.6462629247428255</v>
      </c>
      <c r="BS250" s="292">
        <f t="shared" si="213"/>
        <v>5.9227715367623821</v>
      </c>
      <c r="BT250" s="292">
        <f t="shared" si="214"/>
        <v>5.5944223491856517</v>
      </c>
      <c r="BU250" s="292">
        <f t="shared" si="215"/>
        <v>5.8518725015625304</v>
      </c>
      <c r="BV250" s="292">
        <f t="shared" si="216"/>
        <v>5.8980139915680017</v>
      </c>
      <c r="BW250" s="169"/>
      <c r="BX250" s="148">
        <v>121.68646028571429</v>
      </c>
      <c r="BY250" s="165">
        <v>105.23251442857142</v>
      </c>
      <c r="BZ250" s="165">
        <v>103.76779057142858</v>
      </c>
      <c r="CA250" s="165">
        <v>109.64554685714285</v>
      </c>
      <c r="CB250" s="165">
        <v>85.733347142857156</v>
      </c>
      <c r="CC250" s="165">
        <v>119.10176214285714</v>
      </c>
      <c r="CD250" s="165">
        <v>108.11287628571429</v>
      </c>
      <c r="CE250" s="165">
        <v>91.023516685714299</v>
      </c>
      <c r="CF250" s="165">
        <v>103.303943</v>
      </c>
      <c r="CG250" s="200"/>
      <c r="CH250" s="295"/>
      <c r="CI250" s="295"/>
      <c r="CJ250" s="295"/>
      <c r="CK250" s="295"/>
      <c r="CL250" s="295"/>
      <c r="CM250" s="295"/>
      <c r="CN250" s="177"/>
      <c r="CO250" s="171">
        <f t="shared" si="218"/>
        <v>2039</v>
      </c>
      <c r="CP250" s="173">
        <f t="shared" si="217"/>
        <v>50802</v>
      </c>
      <c r="CQ250" s="272">
        <f t="shared" si="201"/>
        <v>5.9253823346923538</v>
      </c>
      <c r="CR250" s="272">
        <f t="shared" si="202"/>
        <v>5.5944223491856517</v>
      </c>
      <c r="CS250" s="272">
        <f t="shared" si="221"/>
        <v>5.9329104397330799</v>
      </c>
      <c r="CT250" s="272">
        <f t="shared" si="221"/>
        <v>5.8618928152434391</v>
      </c>
      <c r="CU250" s="272">
        <f t="shared" si="221"/>
        <v>5.9329104397330799</v>
      </c>
      <c r="CV250" s="272">
        <f t="shared" si="203"/>
        <v>5.7083194956810672</v>
      </c>
      <c r="CW250" s="272">
        <f t="shared" si="204"/>
        <v>5.896479742434714</v>
      </c>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39"/>
      <c r="EV250" s="139"/>
      <c r="EW250" s="139"/>
      <c r="EX250" s="139"/>
      <c r="EY250" s="139"/>
      <c r="EZ250" s="139"/>
      <c r="FA250" s="139"/>
      <c r="FB250" s="162"/>
      <c r="FC250" s="162"/>
      <c r="FD250" s="162"/>
      <c r="FE250" s="162"/>
      <c r="FF250" s="162"/>
      <c r="FG250" s="162"/>
      <c r="FH250" s="162"/>
      <c r="FI250" s="139"/>
      <c r="FJ250" s="139"/>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39"/>
      <c r="GH250" s="139"/>
      <c r="GI250" s="162"/>
      <c r="GJ250" s="162"/>
      <c r="GK250" s="162"/>
      <c r="GL250" s="162"/>
      <c r="GM250" s="162"/>
    </row>
    <row r="251" spans="1:195" s="138" customFormat="1" x14ac:dyDescent="0.2">
      <c r="A251" s="162"/>
      <c r="B251" s="193">
        <f t="shared" si="222"/>
        <v>50830</v>
      </c>
      <c r="C251" s="193">
        <f t="shared" si="219"/>
        <v>50860</v>
      </c>
      <c r="D251" s="191">
        <f t="shared" si="220"/>
        <v>50830</v>
      </c>
      <c r="E251" s="325">
        <v>81.19</v>
      </c>
      <c r="F251" s="329">
        <v>79.607259999999997</v>
      </c>
      <c r="G251" s="327">
        <v>62.8046875</v>
      </c>
      <c r="H251" s="328">
        <v>96.442430000000002</v>
      </c>
      <c r="I251" s="325">
        <v>62.242640000000002</v>
      </c>
      <c r="J251" s="329">
        <v>59.750507399999996</v>
      </c>
      <c r="K251" s="327">
        <v>87.476550000000003</v>
      </c>
      <c r="L251" s="328">
        <v>93.203384400000004</v>
      </c>
      <c r="M251" s="325">
        <v>63.694427500000003</v>
      </c>
      <c r="N251" s="329">
        <v>89.349969999999999</v>
      </c>
      <c r="O251" s="337">
        <f>G251+Sheet1!D245</f>
        <v>61.3046875</v>
      </c>
      <c r="P251" s="338">
        <f>H251+Sheet1!E245</f>
        <v>94.942430000000002</v>
      </c>
      <c r="Q251" s="325">
        <v>45.60125</v>
      </c>
      <c r="R251" s="329">
        <v>82.157529999999994</v>
      </c>
      <c r="S251" s="4">
        <v>37.402030000000003</v>
      </c>
      <c r="T251" s="5">
        <v>49.257579999999997</v>
      </c>
      <c r="U251" s="2">
        <v>38.652030000000003</v>
      </c>
      <c r="V251" s="3">
        <v>51.757579999999997</v>
      </c>
      <c r="W251" s="4">
        <v>32.714759999999998</v>
      </c>
      <c r="X251" s="5">
        <v>29.418489999999998</v>
      </c>
      <c r="Y251" s="2">
        <v>38.902030000000003</v>
      </c>
      <c r="Z251" s="3">
        <v>54.007579999999997</v>
      </c>
      <c r="AA251" s="327">
        <v>50.795050000000003</v>
      </c>
      <c r="AB251" s="328">
        <v>88.953559999999996</v>
      </c>
      <c r="AC251" s="2">
        <v>39.152030000000003</v>
      </c>
      <c r="AD251" s="73">
        <v>51.257579999999997</v>
      </c>
      <c r="AE251" s="337">
        <f>I251+Sheet1!B245</f>
        <v>66.366990000000001</v>
      </c>
      <c r="AF251" s="341">
        <f>J251+Sheet1!C245</f>
        <v>66.24965739999999</v>
      </c>
      <c r="AG251" s="330">
        <v>5.9223891581342878</v>
      </c>
      <c r="AH251" s="331">
        <v>5.8701327832095735</v>
      </c>
      <c r="AI251" s="330">
        <v>5.3824066172455725</v>
      </c>
      <c r="AJ251" s="331">
        <v>5.5217569503781441</v>
      </c>
      <c r="AK251" s="339">
        <v>5.5067570673226784</v>
      </c>
      <c r="AL251" s="340">
        <v>5.6337560771922899</v>
      </c>
      <c r="AM251" s="339">
        <v>5.281958819931428</v>
      </c>
      <c r="AN251" s="331">
        <v>5.2430562841130008</v>
      </c>
      <c r="AO251" s="332">
        <v>5.1385435342635732</v>
      </c>
      <c r="AP251" s="333">
        <v>5.504338158736573</v>
      </c>
      <c r="AQ251" s="332">
        <v>4.0934160357692875</v>
      </c>
      <c r="AR251" s="340">
        <v>5.7763549654395865</v>
      </c>
      <c r="AS251" s="339">
        <v>5.5918564038573555</v>
      </c>
      <c r="AT251" s="340">
        <v>5.8263545756244728</v>
      </c>
      <c r="AU251" s="339">
        <v>5.6107562565072433</v>
      </c>
      <c r="AV251" s="340">
        <v>5.5935563906036414</v>
      </c>
      <c r="AW251" s="339">
        <v>5.7194554090491865</v>
      </c>
      <c r="AX251" s="340">
        <v>5.5916564054166162</v>
      </c>
      <c r="AY251" s="339">
        <v>5.5317568724151212</v>
      </c>
      <c r="AZ251" s="340">
        <v>5.1534598217562699</v>
      </c>
      <c r="BA251" s="332">
        <v>4.7553301181490015</v>
      </c>
      <c r="BB251" s="333">
        <v>6.7584911569297166</v>
      </c>
      <c r="BC251" s="15"/>
      <c r="BD251" s="151"/>
      <c r="BE251" s="151"/>
      <c r="BF251" s="151"/>
      <c r="BG251" s="151"/>
      <c r="BH251" s="151"/>
      <c r="BI251" s="151"/>
      <c r="BJ251" s="266">
        <f t="shared" si="205"/>
        <v>5.2322478425282783</v>
      </c>
      <c r="BK251" s="266">
        <f t="shared" si="206"/>
        <v>5.6040281296235115</v>
      </c>
      <c r="BL251" s="266">
        <f t="shared" si="207"/>
        <v>5.4305551018681122</v>
      </c>
      <c r="BM251" s="266">
        <f t="shared" si="208"/>
        <v>5.8164257978980451</v>
      </c>
      <c r="BN251" s="266">
        <f t="shared" si="209"/>
        <v>5.5208142179794866</v>
      </c>
      <c r="BO251" s="266"/>
      <c r="BP251" s="266">
        <f t="shared" si="210"/>
        <v>5.6024257947664449</v>
      </c>
      <c r="BQ251" s="292">
        <f t="shared" si="211"/>
        <v>5.2322478425282783</v>
      </c>
      <c r="BR251" s="292">
        <f t="shared" si="212"/>
        <v>5.4129599746101595</v>
      </c>
      <c r="BS251" s="292">
        <f t="shared" si="213"/>
        <v>5.5872175588793258</v>
      </c>
      <c r="BT251" s="292">
        <f t="shared" si="214"/>
        <v>5.3259746461220798</v>
      </c>
      <c r="BU251" s="292">
        <f t="shared" si="215"/>
        <v>5.5202433179139199</v>
      </c>
      <c r="BV251" s="292">
        <f t="shared" si="216"/>
        <v>5.5670569503781442</v>
      </c>
      <c r="BW251" s="169"/>
      <c r="BX251" s="148">
        <v>80.527507213997296</v>
      </c>
      <c r="BY251" s="165">
        <v>76.884550107671615</v>
      </c>
      <c r="BZ251" s="165">
        <v>61.199499705787339</v>
      </c>
      <c r="CA251" s="165">
        <v>74.433153903095558</v>
      </c>
      <c r="CB251" s="165">
        <v>60.902734629878871</v>
      </c>
      <c r="CC251" s="165">
        <v>89.873650267025582</v>
      </c>
      <c r="CD251" s="165">
        <v>66.317877700403756</v>
      </c>
      <c r="CE251" s="165">
        <v>66.767185410497973</v>
      </c>
      <c r="CF251" s="165">
        <v>75.384550107671615</v>
      </c>
      <c r="CG251" s="200"/>
      <c r="CH251" s="295"/>
      <c r="CI251" s="295"/>
      <c r="CJ251" s="295"/>
      <c r="CK251" s="295"/>
      <c r="CL251" s="295"/>
      <c r="CM251" s="295"/>
      <c r="CN251" s="177"/>
      <c r="CO251" s="171">
        <f t="shared" si="218"/>
        <v>2039</v>
      </c>
      <c r="CP251" s="173">
        <f t="shared" si="217"/>
        <v>50830</v>
      </c>
      <c r="CQ251" s="272">
        <f t="shared" si="201"/>
        <v>5.5328662882777548</v>
      </c>
      <c r="CR251" s="272">
        <f t="shared" si="202"/>
        <v>5.3259746461220798</v>
      </c>
      <c r="CS251" s="272">
        <f t="shared" si="221"/>
        <v>5.5973564618500236</v>
      </c>
      <c r="CT251" s="272">
        <f t="shared" si="221"/>
        <v>5.5302636315948295</v>
      </c>
      <c r="CU251" s="272">
        <f t="shared" si="221"/>
        <v>5.5973564618500236</v>
      </c>
      <c r="CV251" s="272">
        <f t="shared" si="203"/>
        <v>5.4350051904139027</v>
      </c>
      <c r="CW251" s="272">
        <f t="shared" si="204"/>
        <v>5.5640600546184649</v>
      </c>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39"/>
      <c r="EV251" s="139"/>
      <c r="EW251" s="139"/>
      <c r="EX251" s="139"/>
      <c r="EY251" s="139"/>
      <c r="EZ251" s="139"/>
      <c r="FA251" s="139"/>
      <c r="FB251" s="162"/>
      <c r="FC251" s="162"/>
      <c r="FD251" s="162"/>
      <c r="FE251" s="162"/>
      <c r="FF251" s="162"/>
      <c r="FG251" s="162"/>
      <c r="FH251" s="162"/>
      <c r="FI251" s="139"/>
      <c r="FJ251" s="139"/>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39"/>
      <c r="GH251" s="139"/>
      <c r="GI251" s="162"/>
      <c r="GJ251" s="162"/>
      <c r="GK251" s="162"/>
      <c r="GL251" s="162"/>
      <c r="GM251" s="162"/>
    </row>
    <row r="252" spans="1:195" s="138" customFormat="1" x14ac:dyDescent="0.2">
      <c r="A252" s="162"/>
      <c r="B252" s="193">
        <f t="shared" si="222"/>
        <v>50861</v>
      </c>
      <c r="C252" s="193">
        <f t="shared" si="219"/>
        <v>50890</v>
      </c>
      <c r="D252" s="191">
        <f t="shared" si="220"/>
        <v>50861</v>
      </c>
      <c r="E252" s="325">
        <v>41.750782000000001</v>
      </c>
      <c r="F252" s="329">
        <v>51.644153600000003</v>
      </c>
      <c r="G252" s="327">
        <v>43.141365100000002</v>
      </c>
      <c r="H252" s="328">
        <v>65.398989999999998</v>
      </c>
      <c r="I252" s="325">
        <v>30.203157399999998</v>
      </c>
      <c r="J252" s="329">
        <v>33.746547700000001</v>
      </c>
      <c r="K252" s="327">
        <v>33.887344400000003</v>
      </c>
      <c r="L252" s="328">
        <v>54.094900000000003</v>
      </c>
      <c r="M252" s="325">
        <v>34.964454699999997</v>
      </c>
      <c r="N252" s="329">
        <v>56.42848</v>
      </c>
      <c r="O252" s="337">
        <f>G252+Sheet1!D246</f>
        <v>41.141365100000002</v>
      </c>
      <c r="P252" s="338">
        <f>H252+Sheet1!E246</f>
        <v>64.398989999999998</v>
      </c>
      <c r="Q252" s="325">
        <v>35.346687299999999</v>
      </c>
      <c r="R252" s="329">
        <v>72.414249999999996</v>
      </c>
      <c r="S252" s="4">
        <v>21.188469999999999</v>
      </c>
      <c r="T252" s="5">
        <v>35.617930000000001</v>
      </c>
      <c r="U252" s="2">
        <v>22.938469999999999</v>
      </c>
      <c r="V252" s="3">
        <v>37.367930000000001</v>
      </c>
      <c r="W252" s="4">
        <v>13.784319999999999</v>
      </c>
      <c r="X252" s="5">
        <v>16.250969999999999</v>
      </c>
      <c r="Y252" s="2">
        <v>24.188469999999999</v>
      </c>
      <c r="Z252" s="3">
        <v>37.617930000000001</v>
      </c>
      <c r="AA252" s="327">
        <v>38.826873800000001</v>
      </c>
      <c r="AB252" s="328">
        <v>73.408940000000001</v>
      </c>
      <c r="AC252" s="2">
        <v>23.688469999999999</v>
      </c>
      <c r="AD252" s="73">
        <v>38.117930000000001</v>
      </c>
      <c r="AE252" s="337">
        <f>I252+Sheet1!B246</f>
        <v>31.439757400000001</v>
      </c>
      <c r="AF252" s="341">
        <f>J252+Sheet1!C246</f>
        <v>37.456547700000002</v>
      </c>
      <c r="AG252" s="330">
        <v>5.3301502423208591</v>
      </c>
      <c r="AH252" s="331">
        <v>5.1907999091882875</v>
      </c>
      <c r="AI252" s="330">
        <v>4.7553301181490015</v>
      </c>
      <c r="AJ252" s="331">
        <v>4.8772616596400011</v>
      </c>
      <c r="AK252" s="339">
        <v>4.8622617775547088</v>
      </c>
      <c r="AL252" s="340">
        <v>4.9818608373814453</v>
      </c>
      <c r="AM252" s="339">
        <v>4.8188621187212597</v>
      </c>
      <c r="AN252" s="331">
        <v>4.650817368299573</v>
      </c>
      <c r="AO252" s="332">
        <v>4.4940482435254303</v>
      </c>
      <c r="AP252" s="333">
        <v>4.1108348274108586</v>
      </c>
      <c r="AQ252" s="332">
        <v>3.76245899457943</v>
      </c>
      <c r="AR252" s="340">
        <v>5.1162597808656711</v>
      </c>
      <c r="AS252" s="339">
        <v>4.9404611628260362</v>
      </c>
      <c r="AT252" s="340">
        <v>5.1662593878166483</v>
      </c>
      <c r="AU252" s="339">
        <v>4.9553610456974271</v>
      </c>
      <c r="AV252" s="340">
        <v>4.9443611321682113</v>
      </c>
      <c r="AW252" s="339">
        <v>4.2667664587685721</v>
      </c>
      <c r="AX252" s="340">
        <v>4.9403611636121338</v>
      </c>
      <c r="AY252" s="339">
        <v>4.887261581030196</v>
      </c>
      <c r="AZ252" s="340">
        <v>4.5089645548391051</v>
      </c>
      <c r="BA252" s="332">
        <v>4.180509993977144</v>
      </c>
      <c r="BB252" s="333">
        <v>6.0791582829084305</v>
      </c>
      <c r="BC252" s="15"/>
      <c r="BD252" s="151"/>
      <c r="BE252" s="151"/>
      <c r="BF252" s="151"/>
      <c r="BG252" s="151"/>
      <c r="BH252" s="151"/>
      <c r="BI252" s="151"/>
      <c r="BJ252" s="266">
        <f t="shared" si="205"/>
        <v>4.5772063843128672</v>
      </c>
      <c r="BK252" s="266">
        <f t="shared" si="206"/>
        <v>4.1877222740226223</v>
      </c>
      <c r="BL252" s="266">
        <f t="shared" si="207"/>
        <v>4.7506876850534674</v>
      </c>
      <c r="BM252" s="266">
        <f t="shared" si="208"/>
        <v>4.3464421939744886</v>
      </c>
      <c r="BN252" s="266">
        <f t="shared" si="209"/>
        <v>4.4655146343408614</v>
      </c>
      <c r="BO252" s="266"/>
      <c r="BP252" s="266">
        <f t="shared" si="210"/>
        <v>4.9489782729798248</v>
      </c>
      <c r="BQ252" s="292">
        <f t="shared" si="211"/>
        <v>4.5772063843128672</v>
      </c>
      <c r="BR252" s="292">
        <f t="shared" si="212"/>
        <v>4.8027830281093449</v>
      </c>
      <c r="BS252" s="292">
        <f t="shared" si="213"/>
        <v>4.9337700380763554</v>
      </c>
      <c r="BT252" s="292">
        <f t="shared" si="214"/>
        <v>4.8611581237792425</v>
      </c>
      <c r="BU252" s="292">
        <f t="shared" si="215"/>
        <v>4.87443882097954</v>
      </c>
      <c r="BV252" s="292">
        <f t="shared" si="216"/>
        <v>4.9225616596400013</v>
      </c>
      <c r="BW252" s="169"/>
      <c r="BX252" s="148">
        <v>45.927983342222213</v>
      </c>
      <c r="BY252" s="165">
        <v>52.539028946666669</v>
      </c>
      <c r="BZ252" s="165">
        <v>31.699255526666665</v>
      </c>
      <c r="CA252" s="165">
        <v>44.027043159999998</v>
      </c>
      <c r="CB252" s="165">
        <v>50.997435995555556</v>
      </c>
      <c r="CC252" s="165">
        <v>42.419423431111113</v>
      </c>
      <c r="CD252" s="165">
        <v>33.980179971111106</v>
      </c>
      <c r="CE252" s="165">
        <v>53.428190640000004</v>
      </c>
      <c r="CF252" s="165">
        <v>50.961251168888893</v>
      </c>
      <c r="CG252" s="200"/>
      <c r="CH252" s="295"/>
      <c r="CI252" s="295"/>
      <c r="CJ252" s="295"/>
      <c r="CK252" s="295"/>
      <c r="CL252" s="295"/>
      <c r="CM252" s="295"/>
      <c r="CN252" s="177"/>
      <c r="CO252" s="171">
        <f t="shared" si="218"/>
        <v>2039</v>
      </c>
      <c r="CP252" s="173">
        <f t="shared" si="217"/>
        <v>50861</v>
      </c>
      <c r="CQ252" s="272">
        <f t="shared" si="201"/>
        <v>4.8905673032356871</v>
      </c>
      <c r="CR252" s="272">
        <f t="shared" si="202"/>
        <v>4.8611581237792425</v>
      </c>
      <c r="CS252" s="272">
        <f t="shared" si="221"/>
        <v>4.9439089410470531</v>
      </c>
      <c r="CT252" s="272">
        <f t="shared" si="221"/>
        <v>4.8844591346604496</v>
      </c>
      <c r="CU252" s="272">
        <f t="shared" si="221"/>
        <v>4.9439089410470531</v>
      </c>
      <c r="CV252" s="272">
        <f t="shared" si="203"/>
        <v>4.9617621586016805</v>
      </c>
      <c r="CW252" s="272">
        <f t="shared" si="204"/>
        <v>4.9167164520289282</v>
      </c>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39"/>
      <c r="EV252" s="139"/>
      <c r="EW252" s="139"/>
      <c r="EX252" s="139"/>
      <c r="EY252" s="139"/>
      <c r="EZ252" s="139"/>
      <c r="FA252" s="139"/>
      <c r="FB252" s="162"/>
      <c r="FC252" s="162"/>
      <c r="FD252" s="162"/>
      <c r="FE252" s="162"/>
      <c r="FF252" s="162"/>
      <c r="FG252" s="162"/>
      <c r="FH252" s="162"/>
      <c r="FI252" s="139"/>
      <c r="FJ252" s="139"/>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39"/>
      <c r="GH252" s="139"/>
      <c r="GI252" s="162"/>
      <c r="GJ252" s="162"/>
      <c r="GK252" s="162"/>
      <c r="GL252" s="162"/>
      <c r="GM252" s="162"/>
    </row>
    <row r="253" spans="1:195" s="138" customFormat="1" x14ac:dyDescent="0.2">
      <c r="A253" s="162"/>
      <c r="B253" s="193">
        <f t="shared" si="222"/>
        <v>50891</v>
      </c>
      <c r="C253" s="193">
        <f t="shared" si="219"/>
        <v>50921</v>
      </c>
      <c r="D253" s="191">
        <f t="shared" si="220"/>
        <v>50891</v>
      </c>
      <c r="E253" s="325">
        <v>33.328830000000004</v>
      </c>
      <c r="F253" s="329">
        <v>38.450263999999997</v>
      </c>
      <c r="G253" s="327">
        <v>40.829230000000003</v>
      </c>
      <c r="H253" s="328">
        <v>61.995669999999997</v>
      </c>
      <c r="I253" s="325">
        <v>20.16075</v>
      </c>
      <c r="J253" s="329">
        <v>20.660019999999999</v>
      </c>
      <c r="K253" s="327">
        <v>30.8570271</v>
      </c>
      <c r="L253" s="328">
        <v>50.194220000000001</v>
      </c>
      <c r="M253" s="325">
        <v>32.050422699999999</v>
      </c>
      <c r="N253" s="329">
        <v>53.0632248</v>
      </c>
      <c r="O253" s="337">
        <f>G253+Sheet1!D247</f>
        <v>38.829230000000003</v>
      </c>
      <c r="P253" s="338">
        <f>H253+Sheet1!E247</f>
        <v>60.495669999999997</v>
      </c>
      <c r="Q253" s="325">
        <v>40.517147100000003</v>
      </c>
      <c r="R253" s="329">
        <v>74.749529999999993</v>
      </c>
      <c r="S253" s="4">
        <v>20.365590000000001</v>
      </c>
      <c r="T253" s="5">
        <v>33.68938</v>
      </c>
      <c r="U253" s="2">
        <v>21.115590000000001</v>
      </c>
      <c r="V253" s="3">
        <v>36.68938</v>
      </c>
      <c r="W253" s="4">
        <v>7.8491730000000004</v>
      </c>
      <c r="X253" s="5">
        <v>9.7261919999999993</v>
      </c>
      <c r="Y253" s="2">
        <v>21.865590000000001</v>
      </c>
      <c r="Z253" s="3">
        <v>37.93938</v>
      </c>
      <c r="AA253" s="327">
        <v>42.759700000000002</v>
      </c>
      <c r="AB253" s="328">
        <v>73.854460000000003</v>
      </c>
      <c r="AC253" s="2">
        <v>21.865590000000001</v>
      </c>
      <c r="AD253" s="73">
        <v>36.68938</v>
      </c>
      <c r="AE253" s="337">
        <f>I253+Sheet1!B247</f>
        <v>24.357600000000001</v>
      </c>
      <c r="AF253" s="341">
        <f>J253+Sheet1!C247</f>
        <v>27.240119999999997</v>
      </c>
      <c r="AG253" s="330">
        <v>5.3824066172455725</v>
      </c>
      <c r="AH253" s="331">
        <v>5.2082187008298595</v>
      </c>
      <c r="AI253" s="330">
        <v>4.7901677014321447</v>
      </c>
      <c r="AJ253" s="331">
        <v>4.8946804512815731</v>
      </c>
      <c r="AK253" s="339">
        <v>4.8796805111893864</v>
      </c>
      <c r="AL253" s="340">
        <v>4.9988800351219593</v>
      </c>
      <c r="AM253" s="339">
        <v>4.7071812001292459</v>
      </c>
      <c r="AN253" s="331">
        <v>4.6682361599411442</v>
      </c>
      <c r="AO253" s="332">
        <v>4.4940482435254303</v>
      </c>
      <c r="AP253" s="333">
        <v>4.1456724106940008</v>
      </c>
      <c r="AQ253" s="332">
        <v>3.8495529527872869</v>
      </c>
      <c r="AR253" s="340">
        <v>5.1327795003448742</v>
      </c>
      <c r="AS253" s="339">
        <v>4.9574802004675256</v>
      </c>
      <c r="AT253" s="340">
        <v>5.1827793006521619</v>
      </c>
      <c r="AU253" s="339">
        <v>4.9727801393615563</v>
      </c>
      <c r="AV253" s="340">
        <v>4.9614801844921077</v>
      </c>
      <c r="AW253" s="339">
        <v>4.2977828352131775</v>
      </c>
      <c r="AX253" s="340">
        <v>4.957280201266296</v>
      </c>
      <c r="AY253" s="339">
        <v>4.9046804113430307</v>
      </c>
      <c r="AZ253" s="340">
        <v>4.5089819917111598</v>
      </c>
      <c r="BA253" s="332">
        <v>4.180509993977144</v>
      </c>
      <c r="BB253" s="333">
        <v>6.0965770745500016</v>
      </c>
      <c r="BC253" s="15"/>
      <c r="BD253" s="151"/>
      <c r="BE253" s="151"/>
      <c r="BF253" s="151"/>
      <c r="BG253" s="151"/>
      <c r="BH253" s="151"/>
      <c r="BI253" s="151"/>
      <c r="BJ253" s="266">
        <f t="shared" si="205"/>
        <v>4.5772063843128672</v>
      </c>
      <c r="BK253" s="266">
        <f t="shared" si="206"/>
        <v>4.223129920412644</v>
      </c>
      <c r="BL253" s="266">
        <f t="shared" si="207"/>
        <v>4.7506876850534674</v>
      </c>
      <c r="BM253" s="266">
        <f t="shared" si="208"/>
        <v>4.3831917840725776</v>
      </c>
      <c r="BN253" s="266">
        <f t="shared" si="209"/>
        <v>4.4835539434628888</v>
      </c>
      <c r="BO253" s="266"/>
      <c r="BP253" s="266">
        <f t="shared" si="210"/>
        <v>4.9666390168118966</v>
      </c>
      <c r="BQ253" s="292">
        <f t="shared" si="211"/>
        <v>4.5772063843128672</v>
      </c>
      <c r="BR253" s="292">
        <f t="shared" si="212"/>
        <v>4.8207294088887807</v>
      </c>
      <c r="BS253" s="292">
        <f t="shared" si="213"/>
        <v>4.9514307230957986</v>
      </c>
      <c r="BT253" s="292">
        <f t="shared" si="214"/>
        <v>4.7490624511986805</v>
      </c>
      <c r="BU253" s="292">
        <f t="shared" si="215"/>
        <v>4.8918929384739078</v>
      </c>
      <c r="BV253" s="292">
        <f t="shared" si="216"/>
        <v>4.9399804512815733</v>
      </c>
      <c r="BW253" s="169"/>
      <c r="BX253" s="148">
        <v>35.696804860215053</v>
      </c>
      <c r="BY253" s="165">
        <v>50.615863548387097</v>
      </c>
      <c r="BZ253" s="165">
        <v>20.391595268817202</v>
      </c>
      <c r="CA253" s="165">
        <v>41.766019369892476</v>
      </c>
      <c r="CB253" s="165">
        <v>56.34502306451612</v>
      </c>
      <c r="CC253" s="165">
        <v>39.797879731182796</v>
      </c>
      <c r="CD253" s="165">
        <v>25.690378064516125</v>
      </c>
      <c r="CE253" s="165">
        <v>57.136847096774197</v>
      </c>
      <c r="CF253" s="165">
        <v>48.847046344086024</v>
      </c>
      <c r="CG253" s="200"/>
      <c r="CH253" s="295"/>
      <c r="CI253" s="295"/>
      <c r="CJ253" s="295"/>
      <c r="CK253" s="295"/>
      <c r="CL253" s="295"/>
      <c r="CM253" s="295"/>
      <c r="CN253" s="177"/>
      <c r="CO253" s="171">
        <f t="shared" si="218"/>
        <v>2039</v>
      </c>
      <c r="CP253" s="173">
        <f t="shared" si="217"/>
        <v>50891</v>
      </c>
      <c r="CQ253" s="272">
        <f t="shared" si="201"/>
        <v>4.9262505801824688</v>
      </c>
      <c r="CR253" s="272">
        <f t="shared" si="202"/>
        <v>4.7490624511986805</v>
      </c>
      <c r="CS253" s="272">
        <f t="shared" si="221"/>
        <v>4.9615696260664972</v>
      </c>
      <c r="CT253" s="272">
        <f t="shared" si="221"/>
        <v>4.9019132521548174</v>
      </c>
      <c r="CU253" s="272">
        <f t="shared" si="221"/>
        <v>4.9615696260664972</v>
      </c>
      <c r="CV253" s="272">
        <f t="shared" si="203"/>
        <v>4.8476343395696189</v>
      </c>
      <c r="CW253" s="272">
        <f t="shared" si="204"/>
        <v>4.9342122250718896</v>
      </c>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39"/>
      <c r="EV253" s="139"/>
      <c r="EW253" s="139"/>
      <c r="EX253" s="139"/>
      <c r="EY253" s="139"/>
      <c r="EZ253" s="139"/>
      <c r="FA253" s="139"/>
      <c r="FB253" s="162"/>
      <c r="FC253" s="162"/>
      <c r="FD253" s="162"/>
      <c r="FE253" s="162"/>
      <c r="FF253" s="162"/>
      <c r="FG253" s="162"/>
      <c r="FH253" s="162"/>
      <c r="FI253" s="139"/>
      <c r="FJ253" s="139"/>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39"/>
      <c r="GH253" s="139"/>
      <c r="GI253" s="162"/>
      <c r="GJ253" s="162"/>
      <c r="GK253" s="162"/>
      <c r="GL253" s="162"/>
      <c r="GM253" s="162"/>
    </row>
    <row r="254" spans="1:195" s="138" customFormat="1" x14ac:dyDescent="0.2">
      <c r="A254" s="162"/>
      <c r="B254" s="193">
        <f t="shared" si="222"/>
        <v>50922</v>
      </c>
      <c r="C254" s="193">
        <f t="shared" si="219"/>
        <v>50951</v>
      </c>
      <c r="D254" s="191">
        <f t="shared" si="220"/>
        <v>50922</v>
      </c>
      <c r="E254" s="325">
        <v>70.225040000000007</v>
      </c>
      <c r="F254" s="329">
        <v>63.211590000000001</v>
      </c>
      <c r="G254" s="327">
        <v>77.856970000000004</v>
      </c>
      <c r="H254" s="328">
        <v>90.035650000000004</v>
      </c>
      <c r="I254" s="325">
        <v>55.360103600000002</v>
      </c>
      <c r="J254" s="329">
        <v>44.471317300000003</v>
      </c>
      <c r="K254" s="327">
        <v>66.611206100000004</v>
      </c>
      <c r="L254" s="328">
        <v>77.96096</v>
      </c>
      <c r="M254" s="325">
        <v>69.02458</v>
      </c>
      <c r="N254" s="329">
        <v>80.963005100000004</v>
      </c>
      <c r="O254" s="337">
        <f>G254+Sheet1!D248</f>
        <v>76.856970000000004</v>
      </c>
      <c r="P254" s="338">
        <f>H254+Sheet1!E248</f>
        <v>87.535650000000004</v>
      </c>
      <c r="Q254" s="325">
        <v>102.73407</v>
      </c>
      <c r="R254" s="329">
        <v>99.565380000000005</v>
      </c>
      <c r="S254" s="4">
        <v>41.70722</v>
      </c>
      <c r="T254" s="5">
        <v>54.327910000000003</v>
      </c>
      <c r="U254" s="2">
        <v>42.70722</v>
      </c>
      <c r="V254" s="3">
        <v>51.327910000000003</v>
      </c>
      <c r="W254" s="4">
        <v>24.284140000000001</v>
      </c>
      <c r="X254" s="5">
        <v>15.71092</v>
      </c>
      <c r="Y254" s="2">
        <v>44.70722</v>
      </c>
      <c r="Z254" s="3">
        <v>53.327910000000003</v>
      </c>
      <c r="AA254" s="327">
        <v>107.476822</v>
      </c>
      <c r="AB254" s="328">
        <v>100.596825</v>
      </c>
      <c r="AC254" s="2">
        <v>41.20722</v>
      </c>
      <c r="AD254" s="73">
        <v>50.827910000000003</v>
      </c>
      <c r="AE254" s="337">
        <f>I254+Sheet1!B248</f>
        <v>60.498803600000002</v>
      </c>
      <c r="AF254" s="341">
        <f>J254+Sheet1!C248</f>
        <v>52.139467300000007</v>
      </c>
      <c r="AG254" s="330">
        <v>5.4346629921702876</v>
      </c>
      <c r="AH254" s="331">
        <v>5.3824066172455725</v>
      </c>
      <c r="AI254" s="330">
        <v>4.9469368262062874</v>
      </c>
      <c r="AJ254" s="331">
        <v>4.9991932011310016</v>
      </c>
      <c r="AK254" s="339">
        <v>4.9841932215308731</v>
      </c>
      <c r="AL254" s="340">
        <v>5.1039930586039031</v>
      </c>
      <c r="AM254" s="339">
        <v>4.8766933677299473</v>
      </c>
      <c r="AN254" s="331">
        <v>4.6333985766580019</v>
      </c>
      <c r="AO254" s="332">
        <v>4.4940482435254303</v>
      </c>
      <c r="AP254" s="333">
        <v>4.1630912023355728</v>
      </c>
      <c r="AQ254" s="332">
        <v>3.8843905360704296</v>
      </c>
      <c r="AR254" s="340">
        <v>5.2384928756850604</v>
      </c>
      <c r="AS254" s="339">
        <v>5.0625931149075463</v>
      </c>
      <c r="AT254" s="340">
        <v>5.2884928076854898</v>
      </c>
      <c r="AU254" s="339">
        <v>5.0780930938276807</v>
      </c>
      <c r="AV254" s="340">
        <v>5.0663931097395789</v>
      </c>
      <c r="AW254" s="339">
        <v>4.3180941274211433</v>
      </c>
      <c r="AX254" s="340">
        <v>5.062393115179546</v>
      </c>
      <c r="AY254" s="339">
        <v>5.0091931875310873</v>
      </c>
      <c r="AZ254" s="340">
        <v>4.508993867798786</v>
      </c>
      <c r="BA254" s="332">
        <v>4.2327663689018591</v>
      </c>
      <c r="BB254" s="333">
        <v>6.0443206996252883</v>
      </c>
      <c r="BC254" s="15"/>
      <c r="BD254" s="151"/>
      <c r="BE254" s="151"/>
      <c r="BF254" s="151"/>
      <c r="BG254" s="151"/>
      <c r="BH254" s="151"/>
      <c r="BI254" s="151"/>
      <c r="BJ254" s="266">
        <f t="shared" si="205"/>
        <v>4.5772063843128672</v>
      </c>
      <c r="BK254" s="266">
        <f t="shared" si="206"/>
        <v>4.2408337436076557</v>
      </c>
      <c r="BL254" s="266">
        <f t="shared" si="207"/>
        <v>4.7506876850534674</v>
      </c>
      <c r="BM254" s="266">
        <f t="shared" si="208"/>
        <v>4.4015665791216225</v>
      </c>
      <c r="BN254" s="266">
        <f t="shared" si="209"/>
        <v>4.4925735980239025</v>
      </c>
      <c r="BO254" s="266"/>
      <c r="BP254" s="266">
        <f t="shared" si="210"/>
        <v>5.0726034798043207</v>
      </c>
      <c r="BQ254" s="292">
        <f t="shared" si="211"/>
        <v>4.5772063843128672</v>
      </c>
      <c r="BR254" s="292">
        <f t="shared" si="212"/>
        <v>4.7848366473299091</v>
      </c>
      <c r="BS254" s="292">
        <f t="shared" si="213"/>
        <v>5.0573951460315048</v>
      </c>
      <c r="BT254" s="292">
        <f t="shared" si="214"/>
        <v>4.9192041430592663</v>
      </c>
      <c r="BU254" s="292">
        <f t="shared" si="215"/>
        <v>4.9966179526002827</v>
      </c>
      <c r="BV254" s="292">
        <f t="shared" si="216"/>
        <v>5.0444932011310017</v>
      </c>
      <c r="BW254" s="169"/>
      <c r="BX254" s="148">
        <v>67.26380555555555</v>
      </c>
      <c r="BY254" s="165">
        <v>82.999079333333327</v>
      </c>
      <c r="BZ254" s="165">
        <v>50.76261605111111</v>
      </c>
      <c r="CA254" s="165">
        <v>74.065248375555555</v>
      </c>
      <c r="CB254" s="165">
        <v>101.39617866666667</v>
      </c>
      <c r="CC254" s="165">
        <v>71.403324413333337</v>
      </c>
      <c r="CD254" s="165">
        <v>56.969306051111111</v>
      </c>
      <c r="CE254" s="165">
        <v>104.57193437777778</v>
      </c>
      <c r="CF254" s="165">
        <v>81.365746000000001</v>
      </c>
      <c r="CG254" s="200"/>
      <c r="CH254" s="295"/>
      <c r="CI254" s="295"/>
      <c r="CJ254" s="295"/>
      <c r="CK254" s="295"/>
      <c r="CL254" s="295"/>
      <c r="CM254" s="295"/>
      <c r="CN254" s="177"/>
      <c r="CO254" s="171">
        <f t="shared" si="218"/>
        <v>2039</v>
      </c>
      <c r="CP254" s="173">
        <f t="shared" si="217"/>
        <v>50922</v>
      </c>
      <c r="CQ254" s="272">
        <f t="shared" si="201"/>
        <v>5.0868253264429857</v>
      </c>
      <c r="CR254" s="272">
        <f t="shared" si="202"/>
        <v>4.9192041430592663</v>
      </c>
      <c r="CS254" s="272">
        <f t="shared" si="221"/>
        <v>5.0675340490022034</v>
      </c>
      <c r="CT254" s="272">
        <f t="shared" si="221"/>
        <v>5.0066382662811915</v>
      </c>
      <c r="CU254" s="272">
        <f t="shared" si="221"/>
        <v>5.0675340490022034</v>
      </c>
      <c r="CV254" s="272">
        <f t="shared" si="203"/>
        <v>5.0208604755252084</v>
      </c>
      <c r="CW254" s="272">
        <f t="shared" si="204"/>
        <v>5.0391868633296522</v>
      </c>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39"/>
      <c r="EV254" s="139"/>
      <c r="EW254" s="139"/>
      <c r="EX254" s="139"/>
      <c r="EY254" s="139"/>
      <c r="EZ254" s="139"/>
      <c r="FA254" s="139"/>
      <c r="FB254" s="162"/>
      <c r="FC254" s="162"/>
      <c r="FD254" s="162"/>
      <c r="FE254" s="162"/>
      <c r="FF254" s="162"/>
      <c r="FG254" s="162"/>
      <c r="FH254" s="162"/>
      <c r="FI254" s="139"/>
      <c r="FJ254" s="139"/>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39"/>
      <c r="GH254" s="139"/>
      <c r="GI254" s="162"/>
      <c r="GJ254" s="162"/>
      <c r="GK254" s="162"/>
      <c r="GL254" s="162"/>
      <c r="GM254" s="162"/>
    </row>
    <row r="255" spans="1:195" s="138" customFormat="1" x14ac:dyDescent="0.2">
      <c r="A255" s="162"/>
      <c r="B255" s="193">
        <f t="shared" si="222"/>
        <v>50952</v>
      </c>
      <c r="C255" s="193">
        <f t="shared" si="219"/>
        <v>50982</v>
      </c>
      <c r="D255" s="191">
        <f t="shared" si="220"/>
        <v>50952</v>
      </c>
      <c r="E255" s="325">
        <v>160.29328899999999</v>
      </c>
      <c r="F255" s="329">
        <v>82.434950000000001</v>
      </c>
      <c r="G255" s="327">
        <v>186.27842699999999</v>
      </c>
      <c r="H255" s="328">
        <v>106.169128</v>
      </c>
      <c r="I255" s="325">
        <v>144.24795499999999</v>
      </c>
      <c r="J255" s="329">
        <v>63.33249</v>
      </c>
      <c r="K255" s="327">
        <v>153.07472200000001</v>
      </c>
      <c r="L255" s="328">
        <v>92.290115400000005</v>
      </c>
      <c r="M255" s="325">
        <v>176.71044900000001</v>
      </c>
      <c r="N255" s="329">
        <v>97.015810000000002</v>
      </c>
      <c r="O255" s="337">
        <f>G255+Sheet1!D249</f>
        <v>190.77842699999999</v>
      </c>
      <c r="P255" s="338">
        <f>H255+Sheet1!E249</f>
        <v>107.169128</v>
      </c>
      <c r="Q255" s="325">
        <v>215.24041700000001</v>
      </c>
      <c r="R255" s="329">
        <v>119.29821800000001</v>
      </c>
      <c r="S255" s="4">
        <v>183.66290000000001</v>
      </c>
      <c r="T255" s="5">
        <v>68.375519999999995</v>
      </c>
      <c r="U255" s="2">
        <v>186.16290000000001</v>
      </c>
      <c r="V255" s="3">
        <v>68.375519999999995</v>
      </c>
      <c r="W255" s="4">
        <v>109.7393</v>
      </c>
      <c r="X255" s="5">
        <v>31.58193</v>
      </c>
      <c r="Y255" s="2">
        <v>184.66290000000001</v>
      </c>
      <c r="Z255" s="3">
        <v>68.375519999999995</v>
      </c>
      <c r="AA255" s="327">
        <v>218.81393399999999</v>
      </c>
      <c r="AB255" s="328">
        <v>120.37739999999999</v>
      </c>
      <c r="AC255" s="2">
        <v>182.66290000000001</v>
      </c>
      <c r="AD255" s="73">
        <v>66.875519999999995</v>
      </c>
      <c r="AE255" s="337">
        <f>I255+Sheet1!B249</f>
        <v>148.26685499999999</v>
      </c>
      <c r="AF255" s="341">
        <f>J255+Sheet1!C249</f>
        <v>70.832340000000002</v>
      </c>
      <c r="AG255" s="330">
        <v>5.7656200333601451</v>
      </c>
      <c r="AH255" s="331">
        <v>5.6611072835107157</v>
      </c>
      <c r="AI255" s="330">
        <v>5.2082187008298595</v>
      </c>
      <c r="AJ255" s="331">
        <v>5.2604750757545728</v>
      </c>
      <c r="AK255" s="339">
        <v>5.2454751468245622</v>
      </c>
      <c r="AL255" s="340">
        <v>5.3685745635768463</v>
      </c>
      <c r="AM255" s="339">
        <v>5.0579760351994345</v>
      </c>
      <c r="AN255" s="331">
        <v>4.7553301181490015</v>
      </c>
      <c r="AO255" s="332">
        <v>4.6159797850164299</v>
      </c>
      <c r="AP255" s="333">
        <v>4.180509993977144</v>
      </c>
      <c r="AQ255" s="332">
        <v>3.9192281193535727</v>
      </c>
      <c r="AR255" s="340">
        <v>5.5068739083115394</v>
      </c>
      <c r="AS255" s="339">
        <v>5.3269747606776177</v>
      </c>
      <c r="AT255" s="340">
        <v>5.556873671411573</v>
      </c>
      <c r="AU255" s="339">
        <v>5.3442746787102289</v>
      </c>
      <c r="AV255" s="340">
        <v>5.3298747469374197</v>
      </c>
      <c r="AW255" s="339">
        <v>4.3536793721723566</v>
      </c>
      <c r="AX255" s="340">
        <v>5.3267747616252175</v>
      </c>
      <c r="AY255" s="339">
        <v>5.2704750283745794</v>
      </c>
      <c r="AZ255" s="340">
        <v>4.6309780583251454</v>
      </c>
      <c r="BA255" s="332">
        <v>4.3546979103928587</v>
      </c>
      <c r="BB255" s="333">
        <v>6.183671032757859</v>
      </c>
      <c r="BC255" s="15"/>
      <c r="BD255" s="151"/>
      <c r="BE255" s="151"/>
      <c r="BF255" s="151"/>
      <c r="BG255" s="151"/>
      <c r="BH255" s="151"/>
      <c r="BI255" s="151"/>
      <c r="BJ255" s="266">
        <f t="shared" si="205"/>
        <v>4.7011331466779449</v>
      </c>
      <c r="BK255" s="266">
        <f t="shared" si="206"/>
        <v>4.2585375668026666</v>
      </c>
      <c r="BL255" s="266">
        <f t="shared" si="207"/>
        <v>4.8793112503967784</v>
      </c>
      <c r="BM255" s="266">
        <f t="shared" si="208"/>
        <v>4.4199413741706666</v>
      </c>
      <c r="BN255" s="266">
        <f t="shared" si="209"/>
        <v>4.5647308345120141</v>
      </c>
      <c r="BO255" s="266"/>
      <c r="BP255" s="266">
        <f t="shared" si="210"/>
        <v>5.3375146372853832</v>
      </c>
      <c r="BQ255" s="292">
        <f t="shared" si="211"/>
        <v>4.7011331466779449</v>
      </c>
      <c r="BR255" s="292">
        <f t="shared" si="212"/>
        <v>4.9104613127859595</v>
      </c>
      <c r="BS255" s="292">
        <f t="shared" si="213"/>
        <v>5.3223063548865079</v>
      </c>
      <c r="BT255" s="292">
        <f t="shared" si="214"/>
        <v>5.1011600473747212</v>
      </c>
      <c r="BU255" s="292">
        <f t="shared" si="215"/>
        <v>5.2584306376597585</v>
      </c>
      <c r="BV255" s="292">
        <f t="shared" si="216"/>
        <v>5.305775075754573</v>
      </c>
      <c r="BW255" s="169"/>
      <c r="BX255" s="148">
        <v>124.29427204301075</v>
      </c>
      <c r="BY255" s="165">
        <v>149.23864359139787</v>
      </c>
      <c r="BZ255" s="165">
        <v>106.83542817204301</v>
      </c>
      <c r="CA255" s="165">
        <v>139.86239010752689</v>
      </c>
      <c r="CB255" s="165">
        <v>170.88004541935484</v>
      </c>
      <c r="CC255" s="165">
        <v>124.97001142150538</v>
      </c>
      <c r="CD255" s="165">
        <v>112.46379967741936</v>
      </c>
      <c r="CE255" s="165">
        <v>173.3002677419355</v>
      </c>
      <c r="CF255" s="165">
        <v>152.1203640215054</v>
      </c>
      <c r="CG255" s="200"/>
      <c r="CH255" s="295"/>
      <c r="CI255" s="295"/>
      <c r="CJ255" s="295"/>
      <c r="CK255" s="295"/>
      <c r="CL255" s="295"/>
      <c r="CM255" s="295"/>
      <c r="CN255" s="177"/>
      <c r="CO255" s="171">
        <f t="shared" si="218"/>
        <v>2039</v>
      </c>
      <c r="CP255" s="173">
        <f t="shared" si="217"/>
        <v>50952</v>
      </c>
      <c r="CQ255" s="272">
        <f t="shared" si="201"/>
        <v>5.3544499035438484</v>
      </c>
      <c r="CR255" s="272">
        <f t="shared" si="202"/>
        <v>5.1011600473747212</v>
      </c>
      <c r="CS255" s="272">
        <f t="shared" si="221"/>
        <v>5.3324452578572057</v>
      </c>
      <c r="CT255" s="272">
        <f t="shared" si="221"/>
        <v>5.2684509513406681</v>
      </c>
      <c r="CU255" s="272">
        <f t="shared" si="221"/>
        <v>5.3324452578572057</v>
      </c>
      <c r="CV255" s="272">
        <f t="shared" si="203"/>
        <v>5.2061149999994223</v>
      </c>
      <c r="CW255" s="272">
        <f t="shared" si="204"/>
        <v>5.301623458974059</v>
      </c>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39"/>
      <c r="EV255" s="139"/>
      <c r="EW255" s="139"/>
      <c r="EX255" s="139"/>
      <c r="EY255" s="139"/>
      <c r="EZ255" s="139"/>
      <c r="FA255" s="139"/>
      <c r="FB255" s="162"/>
      <c r="FC255" s="162"/>
      <c r="FD255" s="162"/>
      <c r="FE255" s="162"/>
      <c r="FF255" s="162"/>
      <c r="FG255" s="162"/>
      <c r="FH255" s="162"/>
      <c r="FI255" s="139"/>
      <c r="FJ255" s="139"/>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39"/>
      <c r="GH255" s="139"/>
      <c r="GI255" s="162"/>
      <c r="GJ255" s="162"/>
      <c r="GK255" s="162"/>
      <c r="GL255" s="162"/>
      <c r="GM255" s="162"/>
    </row>
    <row r="256" spans="1:195" s="138" customFormat="1" x14ac:dyDescent="0.2">
      <c r="A256" s="162"/>
      <c r="B256" s="193">
        <f t="shared" si="222"/>
        <v>50983</v>
      </c>
      <c r="C256" s="193">
        <f t="shared" si="219"/>
        <v>51013</v>
      </c>
      <c r="D256" s="191">
        <f t="shared" si="220"/>
        <v>50983</v>
      </c>
      <c r="E256" s="325">
        <v>210.353668</v>
      </c>
      <c r="F256" s="329">
        <v>98.466865499999997</v>
      </c>
      <c r="G256" s="327">
        <v>224.68610000000001</v>
      </c>
      <c r="H256" s="328">
        <v>121.370178</v>
      </c>
      <c r="I256" s="325">
        <v>193.85614000000001</v>
      </c>
      <c r="J256" s="329">
        <v>79.287779999999998</v>
      </c>
      <c r="K256" s="327">
        <v>196.967026</v>
      </c>
      <c r="L256" s="328">
        <v>103.465721</v>
      </c>
      <c r="M256" s="325">
        <v>215.71257</v>
      </c>
      <c r="N256" s="329">
        <v>112.140862</v>
      </c>
      <c r="O256" s="337">
        <f>G256+Sheet1!D250</f>
        <v>228.68610000000001</v>
      </c>
      <c r="P256" s="338">
        <f>H256+Sheet1!E250</f>
        <v>121.870178</v>
      </c>
      <c r="Q256" s="325">
        <v>234.541168</v>
      </c>
      <c r="R256" s="329">
        <v>130.8082</v>
      </c>
      <c r="S256" s="4">
        <v>195.92490000000001</v>
      </c>
      <c r="T256" s="5">
        <v>99.039100000000005</v>
      </c>
      <c r="U256" s="2">
        <v>197.92490000000001</v>
      </c>
      <c r="V256" s="3">
        <v>99.539100000000005</v>
      </c>
      <c r="W256" s="4">
        <v>147.80840000000001</v>
      </c>
      <c r="X256" s="5">
        <v>52.587499999999999</v>
      </c>
      <c r="Y256" s="2">
        <v>195.92490000000001</v>
      </c>
      <c r="Z256" s="3">
        <v>100.0391</v>
      </c>
      <c r="AA256" s="327">
        <v>236.33853099999999</v>
      </c>
      <c r="AB256" s="328">
        <v>132.04847699999999</v>
      </c>
      <c r="AC256" s="2">
        <v>194.92490000000001</v>
      </c>
      <c r="AD256" s="73">
        <v>98.539100000000005</v>
      </c>
      <c r="AE256" s="337">
        <f>I256+Sheet1!B250</f>
        <v>196.72509000000002</v>
      </c>
      <c r="AF256" s="341">
        <f>J256+Sheet1!C250</f>
        <v>85.911129999999986</v>
      </c>
      <c r="AG256" s="330">
        <v>5.9398079497758589</v>
      </c>
      <c r="AH256" s="331">
        <v>5.8178764082848584</v>
      </c>
      <c r="AI256" s="330">
        <v>5.3475690339624302</v>
      </c>
      <c r="AJ256" s="331">
        <v>5.3998254088871445</v>
      </c>
      <c r="AK256" s="339">
        <v>5.3848253383042888</v>
      </c>
      <c r="AL256" s="340">
        <v>5.5082259189659188</v>
      </c>
      <c r="AM256" s="339">
        <v>5.1948244442547757</v>
      </c>
      <c r="AN256" s="331">
        <v>4.8772616596400011</v>
      </c>
      <c r="AO256" s="332">
        <v>4.7204925348658584</v>
      </c>
      <c r="AP256" s="333">
        <v>4.2327663689018591</v>
      </c>
      <c r="AQ256" s="332">
        <v>3.9540657026367154</v>
      </c>
      <c r="AR256" s="340">
        <v>5.6467265706809586</v>
      </c>
      <c r="AS256" s="339">
        <v>5.4665257227455788</v>
      </c>
      <c r="AT256" s="340">
        <v>5.6967268059571454</v>
      </c>
      <c r="AU256" s="339">
        <v>5.4839258046216921</v>
      </c>
      <c r="AV256" s="340">
        <v>5.4693257359210445</v>
      </c>
      <c r="AW256" s="339">
        <v>4.4080207419486896</v>
      </c>
      <c r="AX256" s="340">
        <v>5.4663257218044743</v>
      </c>
      <c r="AY256" s="339">
        <v>5.4098254559423813</v>
      </c>
      <c r="AZ256" s="340">
        <v>4.7355222830077173</v>
      </c>
      <c r="BA256" s="332">
        <v>4.4592106602422872</v>
      </c>
      <c r="BB256" s="333">
        <v>6.3056025742488595</v>
      </c>
      <c r="BC256" s="15"/>
      <c r="BD256" s="151"/>
      <c r="BE256" s="151"/>
      <c r="BF256" s="151"/>
      <c r="BG256" s="151"/>
      <c r="BH256" s="151"/>
      <c r="BI256" s="151"/>
      <c r="BJ256" s="266">
        <f t="shared" si="205"/>
        <v>4.8073560858480109</v>
      </c>
      <c r="BK256" s="266">
        <f t="shared" si="206"/>
        <v>4.3116490363877009</v>
      </c>
      <c r="BL256" s="266">
        <f t="shared" si="207"/>
        <v>4.9895600206910444</v>
      </c>
      <c r="BM256" s="266">
        <f t="shared" si="208"/>
        <v>4.4750657593178014</v>
      </c>
      <c r="BN256" s="266">
        <f t="shared" si="209"/>
        <v>4.6459077255611394</v>
      </c>
      <c r="BO256" s="266"/>
      <c r="BP256" s="266">
        <f t="shared" si="210"/>
        <v>5.478800587941949</v>
      </c>
      <c r="BQ256" s="292">
        <f t="shared" si="211"/>
        <v>4.8073560858480109</v>
      </c>
      <c r="BR256" s="292">
        <f t="shared" si="212"/>
        <v>5.0360859782420091</v>
      </c>
      <c r="BS256" s="292">
        <f t="shared" si="213"/>
        <v>5.4635921619226293</v>
      </c>
      <c r="BT256" s="292">
        <f t="shared" si="214"/>
        <v>5.2385166759558119</v>
      </c>
      <c r="BU256" s="292">
        <f t="shared" si="215"/>
        <v>5.398063900671926</v>
      </c>
      <c r="BV256" s="292">
        <f t="shared" si="216"/>
        <v>5.4451254088871446</v>
      </c>
      <c r="BW256" s="169"/>
      <c r="BX256" s="148">
        <v>163.43339598387095</v>
      </c>
      <c r="BY256" s="165">
        <v>181.36006819354841</v>
      </c>
      <c r="BZ256" s="165">
        <v>145.81134387096773</v>
      </c>
      <c r="CA256" s="165">
        <v>172.2792730967742</v>
      </c>
      <c r="CB256" s="165">
        <v>191.04024593548388</v>
      </c>
      <c r="CC256" s="165">
        <v>157.75680132258066</v>
      </c>
      <c r="CD256" s="165">
        <v>150.25471967741936</v>
      </c>
      <c r="CE256" s="165">
        <v>192.60399222580648</v>
      </c>
      <c r="CF256" s="165">
        <v>183.89232625806454</v>
      </c>
      <c r="CG256" s="200"/>
      <c r="CH256" s="295"/>
      <c r="CI256" s="295"/>
      <c r="CJ256" s="295"/>
      <c r="CK256" s="295"/>
      <c r="CL256" s="295"/>
      <c r="CM256" s="295"/>
      <c r="CN256" s="177"/>
      <c r="CO256" s="171">
        <f t="shared" si="218"/>
        <v>2039</v>
      </c>
      <c r="CP256" s="173">
        <f t="shared" si="217"/>
        <v>50983</v>
      </c>
      <c r="CQ256" s="272">
        <f t="shared" si="201"/>
        <v>5.4971830113309741</v>
      </c>
      <c r="CR256" s="272">
        <f t="shared" si="202"/>
        <v>5.2385166759558119</v>
      </c>
      <c r="CS256" s="272">
        <f t="shared" si="221"/>
        <v>5.4737310648933271</v>
      </c>
      <c r="CT256" s="272">
        <f t="shared" si="221"/>
        <v>5.4080842143528356</v>
      </c>
      <c r="CU256" s="272">
        <f t="shared" si="221"/>
        <v>5.4737310648933271</v>
      </c>
      <c r="CV256" s="272">
        <f t="shared" si="203"/>
        <v>5.345961722791424</v>
      </c>
      <c r="CW256" s="272">
        <f t="shared" si="204"/>
        <v>5.4415896433177426</v>
      </c>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39"/>
      <c r="EV256" s="139"/>
      <c r="EW256" s="139"/>
      <c r="EX256" s="139"/>
      <c r="EY256" s="139"/>
      <c r="EZ256" s="139"/>
      <c r="FA256" s="139"/>
      <c r="FB256" s="162"/>
      <c r="FC256" s="162"/>
      <c r="FD256" s="162"/>
      <c r="FE256" s="162"/>
      <c r="FF256" s="162"/>
      <c r="FG256" s="162"/>
      <c r="FH256" s="162"/>
      <c r="FI256" s="139"/>
      <c r="FJ256" s="139"/>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39"/>
      <c r="GH256" s="139"/>
      <c r="GI256" s="162"/>
      <c r="GJ256" s="162"/>
      <c r="GK256" s="162"/>
      <c r="GL256" s="162"/>
      <c r="GM256" s="162"/>
    </row>
    <row r="257" spans="1:195" s="138" customFormat="1" x14ac:dyDescent="0.2">
      <c r="A257" s="162"/>
      <c r="B257" s="193">
        <f t="shared" si="222"/>
        <v>51014</v>
      </c>
      <c r="C257" s="193">
        <f t="shared" si="219"/>
        <v>51043</v>
      </c>
      <c r="D257" s="191">
        <f t="shared" si="220"/>
        <v>51014</v>
      </c>
      <c r="E257" s="325">
        <v>123.15273999999999</v>
      </c>
      <c r="F257" s="329">
        <v>93.141204799999997</v>
      </c>
      <c r="G257" s="327">
        <v>127.189392</v>
      </c>
      <c r="H257" s="328">
        <v>117.564629</v>
      </c>
      <c r="I257" s="325">
        <v>101.297363</v>
      </c>
      <c r="J257" s="329">
        <v>71.735855099999995</v>
      </c>
      <c r="K257" s="327">
        <v>131.57342499999999</v>
      </c>
      <c r="L257" s="328">
        <v>114.394615</v>
      </c>
      <c r="M257" s="325">
        <v>118.187416</v>
      </c>
      <c r="N257" s="329">
        <v>108.456459</v>
      </c>
      <c r="O257" s="337">
        <f>G257+Sheet1!D251</f>
        <v>129.189392</v>
      </c>
      <c r="P257" s="338">
        <f>H257+Sheet1!E251</f>
        <v>115.564629</v>
      </c>
      <c r="Q257" s="325">
        <v>120.3366</v>
      </c>
      <c r="R257" s="329">
        <v>108.171852</v>
      </c>
      <c r="S257" s="4">
        <v>75.509439999999998</v>
      </c>
      <c r="T257" s="5">
        <v>74.454440000000005</v>
      </c>
      <c r="U257" s="2">
        <v>80.509439999999998</v>
      </c>
      <c r="V257" s="3">
        <v>75.454440000000005</v>
      </c>
      <c r="W257" s="4">
        <v>46.916049999999998</v>
      </c>
      <c r="X257" s="5">
        <v>36.442900000000002</v>
      </c>
      <c r="Y257" s="2">
        <v>80.009439999999998</v>
      </c>
      <c r="Z257" s="3">
        <v>77.454440000000005</v>
      </c>
      <c r="AA257" s="327">
        <v>125.777</v>
      </c>
      <c r="AB257" s="328">
        <v>114.09968600000001</v>
      </c>
      <c r="AC257" s="2">
        <v>78.509439999999998</v>
      </c>
      <c r="AD257" s="73">
        <v>73.954440000000005</v>
      </c>
      <c r="AE257" s="337">
        <f>I257+Sheet1!B251</f>
        <v>104.871813</v>
      </c>
      <c r="AF257" s="341">
        <f>J257+Sheet1!C251</f>
        <v>77.962505099999987</v>
      </c>
      <c r="AG257" s="330">
        <v>5.7656200333601451</v>
      </c>
      <c r="AH257" s="331">
        <v>5.6959448667938588</v>
      </c>
      <c r="AI257" s="330">
        <v>5.2430562841130008</v>
      </c>
      <c r="AJ257" s="331">
        <v>5.3127314506792871</v>
      </c>
      <c r="AK257" s="339">
        <v>5.2977313618807118</v>
      </c>
      <c r="AL257" s="340">
        <v>5.420732090029027</v>
      </c>
      <c r="AM257" s="339">
        <v>5.1252303406971</v>
      </c>
      <c r="AN257" s="331">
        <v>4.85984286799843</v>
      </c>
      <c r="AO257" s="332">
        <v>4.650817368299573</v>
      </c>
      <c r="AP257" s="333">
        <v>4.3024415354681445</v>
      </c>
      <c r="AQ257" s="332">
        <v>4.0063220775614292</v>
      </c>
      <c r="AR257" s="340">
        <v>5.5587329069759166</v>
      </c>
      <c r="AS257" s="339">
        <v>5.3790318431689874</v>
      </c>
      <c r="AT257" s="340">
        <v>5.6087332029711661</v>
      </c>
      <c r="AU257" s="339">
        <v>5.3962319449913547</v>
      </c>
      <c r="AV257" s="340">
        <v>5.382031860928703</v>
      </c>
      <c r="AW257" s="339">
        <v>4.4775265063746321</v>
      </c>
      <c r="AX257" s="340">
        <v>5.3789318425769972</v>
      </c>
      <c r="AY257" s="339">
        <v>5.322731509878337</v>
      </c>
      <c r="AZ257" s="340">
        <v>4.6658276210927427</v>
      </c>
      <c r="BA257" s="332">
        <v>4.3895354936760009</v>
      </c>
      <c r="BB257" s="333">
        <v>6.3056025742488595</v>
      </c>
      <c r="BC257" s="15"/>
      <c r="BD257" s="151"/>
      <c r="BE257" s="151"/>
      <c r="BF257" s="151"/>
      <c r="BG257" s="151"/>
      <c r="BH257" s="151"/>
      <c r="BI257" s="151"/>
      <c r="BJ257" s="266">
        <f t="shared" si="205"/>
        <v>4.7365407930679675</v>
      </c>
      <c r="BK257" s="266">
        <f t="shared" si="206"/>
        <v>4.3824643291677452</v>
      </c>
      <c r="BL257" s="266">
        <f t="shared" si="207"/>
        <v>4.9160608404948674</v>
      </c>
      <c r="BM257" s="266">
        <f t="shared" si="208"/>
        <v>4.5485649395139784</v>
      </c>
      <c r="BN257" s="266">
        <f t="shared" si="209"/>
        <v>4.6459077255611394</v>
      </c>
      <c r="BO257" s="266"/>
      <c r="BP257" s="266">
        <f t="shared" si="210"/>
        <v>5.3904968687815948</v>
      </c>
      <c r="BQ257" s="292">
        <f t="shared" si="211"/>
        <v>4.7365407930679675</v>
      </c>
      <c r="BR257" s="292">
        <f t="shared" si="212"/>
        <v>5.0181395974625733</v>
      </c>
      <c r="BS257" s="292">
        <f t="shared" si="213"/>
        <v>5.375288424293533</v>
      </c>
      <c r="BT257" s="292">
        <f t="shared" si="214"/>
        <v>5.1686641179334538</v>
      </c>
      <c r="BU257" s="292">
        <f t="shared" si="215"/>
        <v>5.3107930043237275</v>
      </c>
      <c r="BV257" s="292">
        <f t="shared" si="216"/>
        <v>5.3580314506792872</v>
      </c>
      <c r="BW257" s="169"/>
      <c r="BX257" s="148">
        <v>109.81427991111111</v>
      </c>
      <c r="BY257" s="165">
        <v>122.91171955555555</v>
      </c>
      <c r="BZ257" s="165">
        <v>88.158915044444456</v>
      </c>
      <c r="CA257" s="165">
        <v>113.86254622222224</v>
      </c>
      <c r="CB257" s="165">
        <v>114.93004533333334</v>
      </c>
      <c r="CC257" s="165">
        <v>123.93839833333331</v>
      </c>
      <c r="CD257" s="165">
        <v>92.912120599999994</v>
      </c>
      <c r="CE257" s="165">
        <v>120.58708266666667</v>
      </c>
      <c r="CF257" s="165">
        <v>123.13394177777778</v>
      </c>
      <c r="CG257" s="200"/>
      <c r="CH257" s="295"/>
      <c r="CI257" s="295"/>
      <c r="CJ257" s="295"/>
      <c r="CK257" s="295"/>
      <c r="CL257" s="295"/>
      <c r="CM257" s="295"/>
      <c r="CN257" s="177"/>
      <c r="CO257" s="171">
        <f t="shared" si="218"/>
        <v>2039</v>
      </c>
      <c r="CP257" s="173">
        <f t="shared" si="217"/>
        <v>51014</v>
      </c>
      <c r="CQ257" s="272">
        <f t="shared" si="201"/>
        <v>5.3901331804906283</v>
      </c>
      <c r="CR257" s="272">
        <f t="shared" si="202"/>
        <v>5.1686641179334538</v>
      </c>
      <c r="CS257" s="272">
        <f t="shared" si="221"/>
        <v>5.3854273272642317</v>
      </c>
      <c r="CT257" s="272">
        <f t="shared" si="221"/>
        <v>5.3208133180046371</v>
      </c>
      <c r="CU257" s="272">
        <f t="shared" si="221"/>
        <v>5.3854273272642317</v>
      </c>
      <c r="CV257" s="272">
        <f t="shared" si="203"/>
        <v>5.274842830176075</v>
      </c>
      <c r="CW257" s="272">
        <f t="shared" si="204"/>
        <v>5.3541107781029398</v>
      </c>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39"/>
      <c r="EV257" s="139"/>
      <c r="EW257" s="139"/>
      <c r="EX257" s="139"/>
      <c r="EY257" s="139"/>
      <c r="EZ257" s="139"/>
      <c r="FA257" s="139"/>
      <c r="FB257" s="162"/>
      <c r="FC257" s="162"/>
      <c r="FD257" s="162"/>
      <c r="FE257" s="162"/>
      <c r="FF257" s="162"/>
      <c r="FG257" s="162"/>
      <c r="FH257" s="162"/>
      <c r="FI257" s="139"/>
      <c r="FJ257" s="139"/>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39"/>
      <c r="GH257" s="139"/>
      <c r="GI257" s="162"/>
      <c r="GJ257" s="162"/>
      <c r="GK257" s="162"/>
      <c r="GL257" s="162"/>
      <c r="GM257" s="162"/>
    </row>
    <row r="258" spans="1:195" s="138" customFormat="1" x14ac:dyDescent="0.2">
      <c r="A258" s="162"/>
      <c r="B258" s="193">
        <f t="shared" si="222"/>
        <v>51044</v>
      </c>
      <c r="C258" s="193">
        <f t="shared" si="219"/>
        <v>51074</v>
      </c>
      <c r="D258" s="191">
        <f t="shared" si="220"/>
        <v>51044</v>
      </c>
      <c r="E258" s="325">
        <v>132.52522300000001</v>
      </c>
      <c r="F258" s="329">
        <v>115.015305</v>
      </c>
      <c r="G258" s="327">
        <v>123.272148</v>
      </c>
      <c r="H258" s="328">
        <v>121.43233499999999</v>
      </c>
      <c r="I258" s="325">
        <v>115.658669</v>
      </c>
      <c r="J258" s="329">
        <v>95.033820000000006</v>
      </c>
      <c r="K258" s="327">
        <v>125.528465</v>
      </c>
      <c r="L258" s="328">
        <v>118.34335299999999</v>
      </c>
      <c r="M258" s="325">
        <v>123.537437</v>
      </c>
      <c r="N258" s="329">
        <v>116.68562300000001</v>
      </c>
      <c r="O258" s="337">
        <f>G258+Sheet1!D252</f>
        <v>121.522148</v>
      </c>
      <c r="P258" s="338">
        <f>H258+Sheet1!E252</f>
        <v>119.43233499999999</v>
      </c>
      <c r="Q258" s="325">
        <v>101.3644</v>
      </c>
      <c r="R258" s="329">
        <v>100.79528000000001</v>
      </c>
      <c r="S258" s="4">
        <v>65.49991</v>
      </c>
      <c r="T258" s="5">
        <v>62.14479</v>
      </c>
      <c r="U258" s="2">
        <v>65.99991</v>
      </c>
      <c r="V258" s="3">
        <v>63.89479</v>
      </c>
      <c r="W258" s="4">
        <v>64.917379999999994</v>
      </c>
      <c r="X258" s="5">
        <v>49.18365</v>
      </c>
      <c r="Y258" s="2">
        <v>68.49991</v>
      </c>
      <c r="Z258" s="3">
        <v>65.64479</v>
      </c>
      <c r="AA258" s="327">
        <v>103.180809</v>
      </c>
      <c r="AB258" s="328">
        <v>104.846161</v>
      </c>
      <c r="AC258" s="2">
        <v>67.49991</v>
      </c>
      <c r="AD258" s="73">
        <v>63.64479</v>
      </c>
      <c r="AE258" s="337">
        <f>I258+Sheet1!B252</f>
        <v>120.87156899999999</v>
      </c>
      <c r="AF258" s="341">
        <f>J258+Sheet1!C252</f>
        <v>98.621920000000003</v>
      </c>
      <c r="AG258" s="330">
        <v>5.7307824500770019</v>
      </c>
      <c r="AH258" s="331">
        <v>5.7482012417185731</v>
      </c>
      <c r="AI258" s="330">
        <v>5.295312659037716</v>
      </c>
      <c r="AJ258" s="331">
        <v>5.3475690339624302</v>
      </c>
      <c r="AK258" s="339">
        <v>5.3325691208220611</v>
      </c>
      <c r="AL258" s="340">
        <v>5.4541684166799858</v>
      </c>
      <c r="AM258" s="339">
        <v>5.2375696709330581</v>
      </c>
      <c r="AN258" s="331">
        <v>4.9817744094894296</v>
      </c>
      <c r="AO258" s="332">
        <v>4.842424076356858</v>
      </c>
      <c r="AP258" s="333">
        <v>4.5985609933748588</v>
      </c>
      <c r="AQ258" s="332">
        <v>4.1630912023355728</v>
      </c>
      <c r="AR258" s="340">
        <v>5.5907676256782768</v>
      </c>
      <c r="AS258" s="339">
        <v>5.4126686569916309</v>
      </c>
      <c r="AT258" s="340">
        <v>5.6407673361461734</v>
      </c>
      <c r="AU258" s="339">
        <v>5.429168561446037</v>
      </c>
      <c r="AV258" s="340">
        <v>5.4159686378825125</v>
      </c>
      <c r="AW258" s="339">
        <v>4.7705723751629083</v>
      </c>
      <c r="AX258" s="340">
        <v>5.4124686581497592</v>
      </c>
      <c r="AY258" s="339">
        <v>5.357568976056009</v>
      </c>
      <c r="AZ258" s="340">
        <v>4.8573718725351762</v>
      </c>
      <c r="BA258" s="332">
        <v>4.5463046184501437</v>
      </c>
      <c r="BB258" s="333">
        <v>6.4275341157398591</v>
      </c>
      <c r="BC258" s="15"/>
      <c r="BD258" s="151"/>
      <c r="BE258" s="151"/>
      <c r="BF258" s="151"/>
      <c r="BG258" s="151"/>
      <c r="BH258" s="151"/>
      <c r="BI258" s="151"/>
      <c r="BJ258" s="266">
        <f t="shared" si="205"/>
        <v>4.9312828482130886</v>
      </c>
      <c r="BK258" s="266">
        <f t="shared" si="206"/>
        <v>4.6834293234829341</v>
      </c>
      <c r="BL258" s="266">
        <f t="shared" si="207"/>
        <v>5.1181835860343554</v>
      </c>
      <c r="BM258" s="266">
        <f t="shared" si="208"/>
        <v>4.8609364553477343</v>
      </c>
      <c r="BN258" s="266">
        <f t="shared" si="209"/>
        <v>4.8984580532695281</v>
      </c>
      <c r="BO258" s="266"/>
      <c r="BP258" s="266">
        <f t="shared" si="210"/>
        <v>5.4258183564457374</v>
      </c>
      <c r="BQ258" s="292">
        <f t="shared" si="211"/>
        <v>4.9312828482130886</v>
      </c>
      <c r="BR258" s="292">
        <f t="shared" si="212"/>
        <v>5.1437642629186238</v>
      </c>
      <c r="BS258" s="292">
        <f t="shared" si="213"/>
        <v>5.410610090055826</v>
      </c>
      <c r="BT258" s="292">
        <f t="shared" si="214"/>
        <v>5.2814206473281722</v>
      </c>
      <c r="BU258" s="292">
        <f t="shared" si="215"/>
        <v>5.3457015315769514</v>
      </c>
      <c r="BV258" s="292">
        <f t="shared" si="216"/>
        <v>5.3928690339624303</v>
      </c>
      <c r="BW258" s="169"/>
      <c r="BX258" s="148">
        <v>124.80579678494624</v>
      </c>
      <c r="BY258" s="165">
        <v>122.46104764516127</v>
      </c>
      <c r="BZ258" s="165">
        <v>106.56599363440861</v>
      </c>
      <c r="CA258" s="165">
        <v>120.51674480645161</v>
      </c>
      <c r="CB258" s="165">
        <v>101.1134976344086</v>
      </c>
      <c r="CC258" s="165">
        <v>122.36083497849461</v>
      </c>
      <c r="CD258" s="165">
        <v>111.06258395698924</v>
      </c>
      <c r="CE258" s="165">
        <v>103.91499644086022</v>
      </c>
      <c r="CF258" s="165">
        <v>120.60083259139783</v>
      </c>
      <c r="CG258" s="200"/>
      <c r="CH258" s="295"/>
      <c r="CI258" s="295"/>
      <c r="CJ258" s="295"/>
      <c r="CK258" s="295"/>
      <c r="CL258" s="295"/>
      <c r="CM258" s="295"/>
      <c r="CN258" s="177"/>
      <c r="CO258" s="171">
        <f t="shared" si="218"/>
        <v>2039</v>
      </c>
      <c r="CP258" s="173">
        <f t="shared" si="217"/>
        <v>51044</v>
      </c>
      <c r="CQ258" s="272">
        <f t="shared" si="201"/>
        <v>5.4436580959108021</v>
      </c>
      <c r="CR258" s="272">
        <f t="shared" si="202"/>
        <v>5.2814206473281722</v>
      </c>
      <c r="CS258" s="272">
        <f t="shared" si="221"/>
        <v>5.4207489930265247</v>
      </c>
      <c r="CT258" s="272">
        <f t="shared" si="221"/>
        <v>5.3557218452578601</v>
      </c>
      <c r="CU258" s="272">
        <f t="shared" si="221"/>
        <v>5.4207489930265247</v>
      </c>
      <c r="CV258" s="272">
        <f t="shared" si="203"/>
        <v>5.3896434864832594</v>
      </c>
      <c r="CW258" s="272">
        <f t="shared" si="204"/>
        <v>5.3891023241888609</v>
      </c>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39"/>
      <c r="EV258" s="139"/>
      <c r="EW258" s="139"/>
      <c r="EX258" s="139"/>
      <c r="EY258" s="139"/>
      <c r="EZ258" s="139"/>
      <c r="FA258" s="139"/>
      <c r="FB258" s="162"/>
      <c r="FC258" s="162"/>
      <c r="FD258" s="162"/>
      <c r="FE258" s="162"/>
      <c r="FF258" s="162"/>
      <c r="FG258" s="162"/>
      <c r="FH258" s="162"/>
      <c r="FI258" s="139"/>
      <c r="FJ258" s="139"/>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39"/>
      <c r="GH258" s="139"/>
      <c r="GI258" s="162"/>
      <c r="GJ258" s="162"/>
      <c r="GK258" s="162"/>
      <c r="GL258" s="162"/>
      <c r="GM258" s="162"/>
    </row>
    <row r="259" spans="1:195" s="138" customFormat="1" x14ac:dyDescent="0.2">
      <c r="A259" s="162"/>
      <c r="B259" s="193">
        <f t="shared" si="222"/>
        <v>51075</v>
      </c>
      <c r="C259" s="193">
        <f t="shared" si="219"/>
        <v>51104</v>
      </c>
      <c r="D259" s="191">
        <f t="shared" si="220"/>
        <v>51075</v>
      </c>
      <c r="E259" s="325">
        <v>130.14267000000001</v>
      </c>
      <c r="F259" s="329">
        <v>112.81745100000001</v>
      </c>
      <c r="G259" s="327">
        <v>111.661964</v>
      </c>
      <c r="H259" s="328">
        <v>116.71358499999999</v>
      </c>
      <c r="I259" s="325">
        <v>111.17910000000001</v>
      </c>
      <c r="J259" s="329">
        <v>92.142359999999996</v>
      </c>
      <c r="K259" s="327">
        <v>124.416786</v>
      </c>
      <c r="L259" s="328">
        <v>120.05446600000001</v>
      </c>
      <c r="M259" s="325">
        <v>121.263283</v>
      </c>
      <c r="N259" s="329">
        <v>119.22867599999999</v>
      </c>
      <c r="O259" s="337">
        <f>G259+Sheet1!D253</f>
        <v>109.661964</v>
      </c>
      <c r="P259" s="338">
        <f>H259+Sheet1!E253</f>
        <v>114.71358499999999</v>
      </c>
      <c r="Q259" s="325">
        <v>90.793319999999994</v>
      </c>
      <c r="R259" s="329">
        <v>97.5732651</v>
      </c>
      <c r="S259" s="4">
        <v>59.43459</v>
      </c>
      <c r="T259" s="5">
        <v>57.105200000000004</v>
      </c>
      <c r="U259" s="2">
        <v>60.18459</v>
      </c>
      <c r="V259" s="3">
        <v>59.855200000000004</v>
      </c>
      <c r="W259" s="4">
        <v>61.115000000000002</v>
      </c>
      <c r="X259" s="5">
        <v>49.317700000000002</v>
      </c>
      <c r="Y259" s="2">
        <v>59.93459</v>
      </c>
      <c r="Z259" s="3">
        <v>61.605200000000004</v>
      </c>
      <c r="AA259" s="327">
        <v>94.333150000000003</v>
      </c>
      <c r="AB259" s="328">
        <v>103.18718</v>
      </c>
      <c r="AC259" s="2">
        <v>59.93459</v>
      </c>
      <c r="AD259" s="73">
        <v>60.105200000000004</v>
      </c>
      <c r="AE259" s="337">
        <f>I259+Sheet1!B253</f>
        <v>114.92075</v>
      </c>
      <c r="AF259" s="341">
        <f>J259+Sheet1!C253</f>
        <v>94.949309999999997</v>
      </c>
      <c r="AG259" s="330">
        <v>6.0791582829084305</v>
      </c>
      <c r="AH259" s="331">
        <v>6.1488334494747159</v>
      </c>
      <c r="AI259" s="330">
        <v>5.6611072835107157</v>
      </c>
      <c r="AJ259" s="331">
        <v>5.7656200333601451</v>
      </c>
      <c r="AK259" s="339">
        <v>5.7506199812406091</v>
      </c>
      <c r="AL259" s="340">
        <v>5.8792204280787717</v>
      </c>
      <c r="AM259" s="339">
        <v>5.4406189041035118</v>
      </c>
      <c r="AN259" s="331">
        <v>5.5217569503781441</v>
      </c>
      <c r="AO259" s="332">
        <v>5.4695005754534307</v>
      </c>
      <c r="AP259" s="333">
        <v>5.8352951999264304</v>
      </c>
      <c r="AQ259" s="332">
        <v>4.3372791187512876</v>
      </c>
      <c r="AR259" s="340">
        <v>6.0235209294687175</v>
      </c>
      <c r="AS259" s="339">
        <v>5.8372202821440684</v>
      </c>
      <c r="AT259" s="340">
        <v>6.0735211032005063</v>
      </c>
      <c r="AU259" s="339">
        <v>5.8572203516367845</v>
      </c>
      <c r="AV259" s="340">
        <v>5.8385202866610948</v>
      </c>
      <c r="AW259" s="339">
        <v>6.0632210674117575</v>
      </c>
      <c r="AX259" s="340">
        <v>5.8370202814491403</v>
      </c>
      <c r="AY259" s="339">
        <v>5.7756200681065026</v>
      </c>
      <c r="AZ259" s="340">
        <v>5.4845190566400221</v>
      </c>
      <c r="BA259" s="332">
        <v>5.0514495760557159</v>
      </c>
      <c r="BB259" s="333">
        <v>6.7236535736465735</v>
      </c>
      <c r="BC259" s="15"/>
      <c r="BD259" s="151"/>
      <c r="BE259" s="151"/>
      <c r="BF259" s="151"/>
      <c r="BG259" s="151"/>
      <c r="BH259" s="151"/>
      <c r="BI259" s="151"/>
      <c r="BJ259" s="266">
        <f t="shared" si="205"/>
        <v>5.5686204832334898</v>
      </c>
      <c r="BK259" s="266">
        <f t="shared" si="206"/>
        <v>5.9404007703287229</v>
      </c>
      <c r="BL259" s="266">
        <f t="shared" si="207"/>
        <v>5.7796762077999562</v>
      </c>
      <c r="BM259" s="266">
        <f t="shared" si="208"/>
        <v>6.16554690382989</v>
      </c>
      <c r="BN259" s="266">
        <f t="shared" si="209"/>
        <v>5.8635610912980152</v>
      </c>
      <c r="BO259" s="266"/>
      <c r="BP259" s="266">
        <f t="shared" si="210"/>
        <v>5.8496762084154366</v>
      </c>
      <c r="BQ259" s="292">
        <f t="shared" si="211"/>
        <v>5.5686204832334898</v>
      </c>
      <c r="BR259" s="292">
        <f t="shared" si="212"/>
        <v>5.7001020670811311</v>
      </c>
      <c r="BS259" s="292">
        <f t="shared" si="213"/>
        <v>5.8344678011158972</v>
      </c>
      <c r="BT259" s="292">
        <f t="shared" si="214"/>
        <v>5.4852239527286075</v>
      </c>
      <c r="BU259" s="292">
        <f t="shared" si="215"/>
        <v>5.7646016071737529</v>
      </c>
      <c r="BV259" s="292">
        <f t="shared" si="216"/>
        <v>5.8109200333601452</v>
      </c>
      <c r="BW259" s="169"/>
      <c r="BX259" s="148">
        <v>122.42922298335647</v>
      </c>
      <c r="BY259" s="165">
        <v>113.91102133841886</v>
      </c>
      <c r="BZ259" s="165">
        <v>102.70365819694868</v>
      </c>
      <c r="CA259" s="165">
        <v>120.35744548682386</v>
      </c>
      <c r="CB259" s="165">
        <v>93.811853116643547</v>
      </c>
      <c r="CC259" s="165">
        <v>122.47461579195563</v>
      </c>
      <c r="CD259" s="165">
        <v>106.02916575589458</v>
      </c>
      <c r="CE259" s="165">
        <v>98.275096782246891</v>
      </c>
      <c r="CF259" s="165">
        <v>111.91102133841886</v>
      </c>
      <c r="CG259" s="200"/>
      <c r="CH259" s="295"/>
      <c r="CI259" s="295"/>
      <c r="CJ259" s="295"/>
      <c r="CK259" s="295"/>
      <c r="CL259" s="295"/>
      <c r="CM259" s="295"/>
      <c r="CN259" s="177"/>
      <c r="CO259" s="171">
        <f t="shared" si="218"/>
        <v>2039</v>
      </c>
      <c r="CP259" s="173">
        <f t="shared" si="217"/>
        <v>51075</v>
      </c>
      <c r="CQ259" s="272">
        <f t="shared" si="201"/>
        <v>5.818332503852008</v>
      </c>
      <c r="CR259" s="272">
        <f t="shared" si="202"/>
        <v>5.4852239527286075</v>
      </c>
      <c r="CS259" s="272">
        <f t="shared" si="221"/>
        <v>5.8446067040865959</v>
      </c>
      <c r="CT259" s="272">
        <f t="shared" si="221"/>
        <v>5.7746219208546616</v>
      </c>
      <c r="CU259" s="272">
        <f t="shared" si="221"/>
        <v>5.8446067040865959</v>
      </c>
      <c r="CV259" s="272">
        <f t="shared" si="203"/>
        <v>5.5971414765609797</v>
      </c>
      <c r="CW259" s="272">
        <f t="shared" si="204"/>
        <v>5.8090008772199129</v>
      </c>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39"/>
      <c r="EV259" s="139"/>
      <c r="EW259" s="139"/>
      <c r="EX259" s="139"/>
      <c r="EY259" s="139"/>
      <c r="EZ259" s="139"/>
      <c r="FA259" s="139"/>
      <c r="FB259" s="162"/>
      <c r="FC259" s="162"/>
      <c r="FD259" s="162"/>
      <c r="FE259" s="162"/>
      <c r="FF259" s="162"/>
      <c r="FG259" s="162"/>
      <c r="FH259" s="162"/>
      <c r="FI259" s="139"/>
      <c r="FJ259" s="139"/>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39"/>
      <c r="GH259" s="139"/>
      <c r="GI259" s="162"/>
      <c r="GJ259" s="162"/>
      <c r="GK259" s="162"/>
      <c r="GL259" s="162"/>
      <c r="GM259" s="162"/>
    </row>
    <row r="260" spans="1:195" s="138" customFormat="1" x14ac:dyDescent="0.2">
      <c r="A260" s="162"/>
      <c r="B260" s="193">
        <f t="shared" si="222"/>
        <v>51105</v>
      </c>
      <c r="C260" s="193">
        <f t="shared" si="219"/>
        <v>51135</v>
      </c>
      <c r="D260" s="191">
        <f t="shared" si="220"/>
        <v>51105</v>
      </c>
      <c r="E260" s="325">
        <v>134.41246000000001</v>
      </c>
      <c r="F260" s="329">
        <v>119.18631000000001</v>
      </c>
      <c r="G260" s="327">
        <v>124.75985</v>
      </c>
      <c r="H260" s="328">
        <v>123.71032700000001</v>
      </c>
      <c r="I260" s="325">
        <v>119.509933</v>
      </c>
      <c r="J260" s="329">
        <v>99.763599999999997</v>
      </c>
      <c r="K260" s="327">
        <v>122.660622</v>
      </c>
      <c r="L260" s="328">
        <v>121.02713799999999</v>
      </c>
      <c r="M260" s="325">
        <v>122.197716</v>
      </c>
      <c r="N260" s="329">
        <v>120.87146799999999</v>
      </c>
      <c r="O260" s="337">
        <f>G260+Sheet1!D254</f>
        <v>122.75985</v>
      </c>
      <c r="P260" s="338">
        <f>H260+Sheet1!E254</f>
        <v>121.71032700000001</v>
      </c>
      <c r="Q260" s="325">
        <v>106.889984</v>
      </c>
      <c r="R260" s="329">
        <v>105.107986</v>
      </c>
      <c r="S260" s="4">
        <v>65.605059999999995</v>
      </c>
      <c r="T260" s="5">
        <v>61.099809999999998</v>
      </c>
      <c r="U260" s="2">
        <v>67.105059999999995</v>
      </c>
      <c r="V260" s="3">
        <v>65.099810000000005</v>
      </c>
      <c r="W260" s="4">
        <v>77.207130000000006</v>
      </c>
      <c r="X260" s="5">
        <v>56.881869999999999</v>
      </c>
      <c r="Y260" s="2">
        <v>66.605059999999995</v>
      </c>
      <c r="Z260" s="3">
        <v>66.099810000000005</v>
      </c>
      <c r="AA260" s="327">
        <v>110.013214</v>
      </c>
      <c r="AB260" s="328">
        <v>110.83802</v>
      </c>
      <c r="AC260" s="2">
        <v>69.105059999999995</v>
      </c>
      <c r="AD260" s="73">
        <v>64.099810000000005</v>
      </c>
      <c r="AE260" s="337">
        <f>I260+Sheet1!B254</f>
        <v>121.027483</v>
      </c>
      <c r="AF260" s="341">
        <f>J260+Sheet1!C254</f>
        <v>101.28815</v>
      </c>
      <c r="AG260" s="330">
        <v>6.2881837826072875</v>
      </c>
      <c r="AH260" s="331">
        <v>6.4972092823061445</v>
      </c>
      <c r="AI260" s="330">
        <v>6.0269019079837163</v>
      </c>
      <c r="AJ260" s="331">
        <v>6.0965770745500016</v>
      </c>
      <c r="AK260" s="339">
        <v>6.0815771309554982</v>
      </c>
      <c r="AL260" s="340">
        <v>6.2140766327069459</v>
      </c>
      <c r="AM260" s="339">
        <v>5.7315784470837503</v>
      </c>
      <c r="AN260" s="331">
        <v>5.8352951999264304</v>
      </c>
      <c r="AO260" s="332">
        <v>5.7830388250017162</v>
      </c>
      <c r="AP260" s="333">
        <v>6.2707649909657164</v>
      </c>
      <c r="AQ260" s="332">
        <v>4.4766294518838583</v>
      </c>
      <c r="AR260" s="340">
        <v>6.3627760735404575</v>
      </c>
      <c r="AS260" s="339">
        <v>6.1717767917704469</v>
      </c>
      <c r="AT260" s="340">
        <v>6.4127758855221355</v>
      </c>
      <c r="AU260" s="339">
        <v>6.1937767090423854</v>
      </c>
      <c r="AV260" s="340">
        <v>6.1719767910183725</v>
      </c>
      <c r="AW260" s="339">
        <v>6.5258754602246922</v>
      </c>
      <c r="AX260" s="340">
        <v>6.1715767925225187</v>
      </c>
      <c r="AY260" s="339">
        <v>6.1065770369463372</v>
      </c>
      <c r="AZ260" s="340">
        <v>5.7979781973954188</v>
      </c>
      <c r="BA260" s="332">
        <v>5.277893867396144</v>
      </c>
      <c r="BB260" s="333">
        <v>6.8281663234960019</v>
      </c>
      <c r="BC260" s="15"/>
      <c r="BD260" s="151"/>
      <c r="BE260" s="151"/>
      <c r="BF260" s="151"/>
      <c r="BG260" s="151"/>
      <c r="BH260" s="151"/>
      <c r="BI260" s="151"/>
      <c r="BJ260" s="266">
        <f t="shared" si="205"/>
        <v>5.8872893007436895</v>
      </c>
      <c r="BK260" s="266">
        <f t="shared" si="206"/>
        <v>6.3829963502040004</v>
      </c>
      <c r="BL260" s="266">
        <f t="shared" si="207"/>
        <v>6.1104225186827561</v>
      </c>
      <c r="BM260" s="266">
        <f t="shared" si="208"/>
        <v>6.624916780056</v>
      </c>
      <c r="BN260" s="266">
        <f t="shared" si="209"/>
        <v>6.2514062374216115</v>
      </c>
      <c r="BO260" s="266"/>
      <c r="BP260" s="266">
        <f t="shared" si="210"/>
        <v>6.1852303412247815</v>
      </c>
      <c r="BQ260" s="292">
        <f t="shared" si="211"/>
        <v>5.8872893007436895</v>
      </c>
      <c r="BR260" s="292">
        <f t="shared" si="212"/>
        <v>6.0231369211109751</v>
      </c>
      <c r="BS260" s="292">
        <f t="shared" si="213"/>
        <v>6.1700220439577196</v>
      </c>
      <c r="BT260" s="292">
        <f t="shared" si="214"/>
        <v>5.7772640440467233</v>
      </c>
      <c r="BU260" s="292">
        <f t="shared" si="215"/>
        <v>6.0962310526820485</v>
      </c>
      <c r="BV260" s="292">
        <f t="shared" si="216"/>
        <v>6.1418770745500018</v>
      </c>
      <c r="BW260" s="169"/>
      <c r="BX260" s="148">
        <v>127.69985623655914</v>
      </c>
      <c r="BY260" s="165">
        <v>124.29715706451613</v>
      </c>
      <c r="BZ260" s="165">
        <v>110.80456038709677</v>
      </c>
      <c r="CA260" s="165">
        <v>121.61302602150538</v>
      </c>
      <c r="CB260" s="165">
        <v>106.10437197849463</v>
      </c>
      <c r="CC260" s="165">
        <v>121.94048389247311</v>
      </c>
      <c r="CD260" s="165">
        <v>112.32519640860215</v>
      </c>
      <c r="CE260" s="165">
        <v>110.37683815053764</v>
      </c>
      <c r="CF260" s="165">
        <v>122.29715706451613</v>
      </c>
      <c r="CG260" s="200"/>
      <c r="CH260" s="295"/>
      <c r="CI260" s="295"/>
      <c r="CJ260" s="295"/>
      <c r="CK260" s="295"/>
      <c r="CL260" s="295"/>
      <c r="CM260" s="295"/>
      <c r="CN260" s="177"/>
      <c r="CO260" s="171">
        <f t="shared" si="218"/>
        <v>2039</v>
      </c>
      <c r="CP260" s="173">
        <f t="shared" si="217"/>
        <v>51105</v>
      </c>
      <c r="CQ260" s="272">
        <f t="shared" si="201"/>
        <v>6.1930069117932156</v>
      </c>
      <c r="CR260" s="272">
        <f t="shared" si="202"/>
        <v>5.7772640440467233</v>
      </c>
      <c r="CS260" s="272">
        <f t="shared" si="221"/>
        <v>6.1801609469284173</v>
      </c>
      <c r="CT260" s="272">
        <f t="shared" si="221"/>
        <v>6.1062513663629581</v>
      </c>
      <c r="CU260" s="272">
        <f t="shared" si="221"/>
        <v>6.1801609469284173</v>
      </c>
      <c r="CV260" s="272">
        <f t="shared" si="203"/>
        <v>5.8944758689132506</v>
      </c>
      <c r="CW260" s="272">
        <f t="shared" si="204"/>
        <v>6.1414205650361611</v>
      </c>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39"/>
      <c r="EV260" s="139"/>
      <c r="EW260" s="139"/>
      <c r="EX260" s="139"/>
      <c r="EY260" s="139"/>
      <c r="EZ260" s="139"/>
      <c r="FA260" s="139"/>
      <c r="FB260" s="162"/>
      <c r="FC260" s="162"/>
      <c r="FD260" s="162"/>
      <c r="FE260" s="162"/>
      <c r="FF260" s="162"/>
      <c r="FG260" s="162"/>
      <c r="FH260" s="162"/>
      <c r="FI260" s="139"/>
      <c r="FJ260" s="139"/>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39"/>
      <c r="GH260" s="139"/>
      <c r="GI260" s="162"/>
      <c r="GJ260" s="162"/>
      <c r="GK260" s="162"/>
      <c r="GL260" s="162"/>
      <c r="GM260" s="162"/>
    </row>
    <row r="261" spans="1:195" s="138" customFormat="1" x14ac:dyDescent="0.2">
      <c r="A261" s="162"/>
      <c r="B261" s="193">
        <f t="shared" si="222"/>
        <v>51136</v>
      </c>
      <c r="C261" s="193">
        <f t="shared" si="219"/>
        <v>51166</v>
      </c>
      <c r="D261" s="191">
        <f t="shared" si="220"/>
        <v>51136</v>
      </c>
      <c r="E261" s="325">
        <v>134.70663500000001</v>
      </c>
      <c r="F261" s="329">
        <v>102.416206</v>
      </c>
      <c r="G261" s="327">
        <v>123.99567399999999</v>
      </c>
      <c r="H261" s="328">
        <v>116.725769</v>
      </c>
      <c r="I261" s="325">
        <v>117.633636</v>
      </c>
      <c r="J261" s="329">
        <v>80.773750000000007</v>
      </c>
      <c r="K261" s="327">
        <v>124.03285200000001</v>
      </c>
      <c r="L261" s="328">
        <v>117.323593</v>
      </c>
      <c r="M261" s="325">
        <v>121.166473</v>
      </c>
      <c r="N261" s="329">
        <v>113.785759</v>
      </c>
      <c r="O261" s="337">
        <f>G261+Sheet1!D255</f>
        <v>121.99567399999999</v>
      </c>
      <c r="P261" s="338">
        <f>H261+Sheet1!E255</f>
        <v>114.725769</v>
      </c>
      <c r="Q261" s="325">
        <v>107.334732</v>
      </c>
      <c r="R261" s="329">
        <v>98.468475299999994</v>
      </c>
      <c r="S261" s="4">
        <v>63.55912</v>
      </c>
      <c r="T261" s="5">
        <v>59.080669999999998</v>
      </c>
      <c r="U261" s="2">
        <v>65.059119999999993</v>
      </c>
      <c r="V261" s="3">
        <v>63.080669999999998</v>
      </c>
      <c r="W261" s="4">
        <v>67.361980000000003</v>
      </c>
      <c r="X261" s="5">
        <v>46.290860000000002</v>
      </c>
      <c r="Y261" s="2">
        <v>66.559119999999993</v>
      </c>
      <c r="Z261" s="3">
        <v>64.830669999999998</v>
      </c>
      <c r="AA261" s="327">
        <v>110.11824799999999</v>
      </c>
      <c r="AB261" s="328">
        <v>105.253342</v>
      </c>
      <c r="AC261" s="2">
        <v>65.559119999999993</v>
      </c>
      <c r="AD261" s="73">
        <v>61.080669999999998</v>
      </c>
      <c r="AE261" s="337">
        <f>I261+Sheet1!B255</f>
        <v>119.53538599999999</v>
      </c>
      <c r="AF261" s="341">
        <f>J261+Sheet1!C255</f>
        <v>85.820549999999997</v>
      </c>
      <c r="AG261" s="330">
        <v>6.3437148903606175</v>
      </c>
      <c r="AH261" s="331">
        <v>6.6466450957991858</v>
      </c>
      <c r="AI261" s="330">
        <v>6.1655206518673413</v>
      </c>
      <c r="AJ261" s="331">
        <v>6.2011594995659962</v>
      </c>
      <c r="AK261" s="339">
        <v>6.1861595975319563</v>
      </c>
      <c r="AL261" s="340">
        <v>6.3201587223693823</v>
      </c>
      <c r="AM261" s="339">
        <v>5.8969614863156616</v>
      </c>
      <c r="AN261" s="331">
        <v>5.8625904464287721</v>
      </c>
      <c r="AO261" s="332">
        <v>5.8091321748807889</v>
      </c>
      <c r="AP261" s="333">
        <v>6.1477012280180139</v>
      </c>
      <c r="AQ261" s="332">
        <v>4.3123005715372731</v>
      </c>
      <c r="AR261" s="340">
        <v>6.470557740097358</v>
      </c>
      <c r="AS261" s="339">
        <v>6.2777589992864939</v>
      </c>
      <c r="AT261" s="340">
        <v>6.5205574135441582</v>
      </c>
      <c r="AU261" s="339">
        <v>6.3002588523375547</v>
      </c>
      <c r="AV261" s="340">
        <v>6.2775590005927064</v>
      </c>
      <c r="AW261" s="339">
        <v>6.4084581456764314</v>
      </c>
      <c r="AX261" s="340">
        <v>6.2775590005927064</v>
      </c>
      <c r="AY261" s="339">
        <v>6.2111594342553564</v>
      </c>
      <c r="AZ261" s="340">
        <v>5.8240619624302257</v>
      </c>
      <c r="BA261" s="332">
        <v>5.2745494594009621</v>
      </c>
      <c r="BB261" s="333">
        <v>7.0208529966350648</v>
      </c>
      <c r="BC261" s="15"/>
      <c r="BD261" s="151"/>
      <c r="BE261" s="151"/>
      <c r="BF261" s="151"/>
      <c r="BG261" s="151"/>
      <c r="BH261" s="151"/>
      <c r="BI261" s="151"/>
      <c r="BJ261" s="266">
        <f t="shared" si="205"/>
        <v>5.9138096278898145</v>
      </c>
      <c r="BK261" s="266">
        <f t="shared" si="206"/>
        <v>6.2579188393312473</v>
      </c>
      <c r="BL261" s="266">
        <f t="shared" si="207"/>
        <v>6.1379479616662227</v>
      </c>
      <c r="BM261" s="266">
        <f t="shared" si="208"/>
        <v>6.4950988530345022</v>
      </c>
      <c r="BN261" s="266">
        <f t="shared" si="209"/>
        <v>6.2011938204804471</v>
      </c>
      <c r="BO261" s="266"/>
      <c r="BP261" s="266">
        <f t="shared" si="210"/>
        <v>6.2912654471925338</v>
      </c>
      <c r="BQ261" s="292">
        <f t="shared" si="211"/>
        <v>5.9138096278898145</v>
      </c>
      <c r="BR261" s="292">
        <f t="shared" si="212"/>
        <v>6.0512588997923507</v>
      </c>
      <c r="BS261" s="292">
        <f t="shared" si="213"/>
        <v>6.2760571920632229</v>
      </c>
      <c r="BT261" s="292">
        <f t="shared" si="214"/>
        <v>5.9432612730258567</v>
      </c>
      <c r="BU261" s="292">
        <f t="shared" si="215"/>
        <v>6.2010259647439838</v>
      </c>
      <c r="BV261" s="292">
        <f t="shared" si="216"/>
        <v>6.2464594995659963</v>
      </c>
      <c r="BW261" s="169"/>
      <c r="BX261" s="148">
        <v>119.77665169892474</v>
      </c>
      <c r="BY261" s="165">
        <v>120.6343200752688</v>
      </c>
      <c r="BZ261" s="165">
        <v>100.59089301075268</v>
      </c>
      <c r="CA261" s="165">
        <v>117.75388480645161</v>
      </c>
      <c r="CB261" s="165">
        <v>103.23527997741935</v>
      </c>
      <c r="CC261" s="165">
        <v>120.93072149462367</v>
      </c>
      <c r="CD261" s="165">
        <v>103.94680591397848</v>
      </c>
      <c r="CE261" s="165">
        <v>107.86888286021504</v>
      </c>
      <c r="CF261" s="165">
        <v>118.6343200752688</v>
      </c>
      <c r="CG261" s="200"/>
      <c r="CH261" s="295"/>
      <c r="CI261" s="295"/>
      <c r="CJ261" s="295"/>
      <c r="CK261" s="295"/>
      <c r="CL261" s="295"/>
      <c r="CM261" s="295"/>
      <c r="CN261" s="177"/>
      <c r="CO261" s="171">
        <f t="shared" si="218"/>
        <v>2040</v>
      </c>
      <c r="CP261" s="173">
        <f t="shared" si="217"/>
        <v>51136</v>
      </c>
      <c r="CQ261" s="272">
        <f t="shared" si="201"/>
        <v>6.3349906707644585</v>
      </c>
      <c r="CR261" s="272">
        <f t="shared" si="202"/>
        <v>5.9432612730258567</v>
      </c>
      <c r="CS261" s="272">
        <f t="shared" si="221"/>
        <v>6.2861960950339215</v>
      </c>
      <c r="CT261" s="272">
        <f t="shared" si="221"/>
        <v>6.2110462784248934</v>
      </c>
      <c r="CU261" s="272">
        <f t="shared" si="221"/>
        <v>6.2861960950339215</v>
      </c>
      <c r="CV261" s="272">
        <f t="shared" si="203"/>
        <v>6.0634824083507013</v>
      </c>
      <c r="CW261" s="272">
        <f t="shared" si="204"/>
        <v>6.2464651863860947</v>
      </c>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39"/>
      <c r="EV261" s="139"/>
      <c r="EW261" s="139"/>
      <c r="EX261" s="139"/>
      <c r="EY261" s="139"/>
      <c r="EZ261" s="139"/>
      <c r="FA261" s="139"/>
      <c r="FB261" s="162"/>
      <c r="FC261" s="162"/>
      <c r="FD261" s="162"/>
      <c r="FE261" s="162"/>
      <c r="FF261" s="162"/>
      <c r="FG261" s="162"/>
      <c r="FH261" s="162"/>
      <c r="FI261" s="139"/>
      <c r="FJ261" s="139"/>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39"/>
      <c r="GH261" s="139"/>
      <c r="GI261" s="162"/>
      <c r="GJ261" s="162"/>
      <c r="GK261" s="162"/>
      <c r="GL261" s="162"/>
      <c r="GM261" s="162"/>
    </row>
    <row r="262" spans="1:195" s="138" customFormat="1" x14ac:dyDescent="0.2">
      <c r="A262" s="162"/>
      <c r="B262" s="193">
        <f t="shared" si="222"/>
        <v>51167</v>
      </c>
      <c r="C262" s="193">
        <f t="shared" si="219"/>
        <v>51195</v>
      </c>
      <c r="D262" s="191">
        <f t="shared" si="220"/>
        <v>51167</v>
      </c>
      <c r="E262" s="325">
        <v>129.43299999999999</v>
      </c>
      <c r="F262" s="329">
        <v>115.876839</v>
      </c>
      <c r="G262" s="327">
        <v>103.0397</v>
      </c>
      <c r="H262" s="328">
        <v>112.83287799999999</v>
      </c>
      <c r="I262" s="325">
        <v>112.066895</v>
      </c>
      <c r="J262" s="329">
        <v>95.498679999999993</v>
      </c>
      <c r="K262" s="327">
        <v>122.087135</v>
      </c>
      <c r="L262" s="328">
        <v>119.632614</v>
      </c>
      <c r="M262" s="325">
        <v>110.444389</v>
      </c>
      <c r="N262" s="329">
        <v>114.294014</v>
      </c>
      <c r="O262" s="337">
        <f>G262+Sheet1!D256</f>
        <v>101.5397</v>
      </c>
      <c r="P262" s="338">
        <f>H262+Sheet1!E256</f>
        <v>110.33287799999999</v>
      </c>
      <c r="Q262" s="325">
        <v>82.790306099999995</v>
      </c>
      <c r="R262" s="329">
        <v>92.274879999999996</v>
      </c>
      <c r="S262" s="4">
        <v>53.214179999999999</v>
      </c>
      <c r="T262" s="5">
        <v>56.390529999999998</v>
      </c>
      <c r="U262" s="2">
        <v>53.714179999999999</v>
      </c>
      <c r="V262" s="3">
        <v>59.140529999999998</v>
      </c>
      <c r="W262" s="4">
        <v>61.710470000000001</v>
      </c>
      <c r="X262" s="5">
        <v>50.470680000000002</v>
      </c>
      <c r="Y262" s="2">
        <v>55.214179999999999</v>
      </c>
      <c r="Z262" s="3">
        <v>61.140529999999998</v>
      </c>
      <c r="AA262" s="327">
        <v>86.53604</v>
      </c>
      <c r="AB262" s="328">
        <v>99.883520000000004</v>
      </c>
      <c r="AC262" s="2">
        <v>54.214179999999999</v>
      </c>
      <c r="AD262" s="73">
        <v>57.390529999999998</v>
      </c>
      <c r="AE262" s="337">
        <f>I262+Sheet1!B256</f>
        <v>115.383195</v>
      </c>
      <c r="AF262" s="341">
        <f>J262+Sheet1!C256</f>
        <v>101.21547999999999</v>
      </c>
      <c r="AG262" s="330">
        <v>6.3437148903606175</v>
      </c>
      <c r="AH262" s="331">
        <v>6.4149925857579273</v>
      </c>
      <c r="AI262" s="330">
        <v>5.8982292941274279</v>
      </c>
      <c r="AJ262" s="331">
        <v>6.0586041087713758</v>
      </c>
      <c r="AK262" s="339">
        <v>6.0436040985987995</v>
      </c>
      <c r="AL262" s="340">
        <v>6.1768041889312775</v>
      </c>
      <c r="AM262" s="339">
        <v>5.7553039030818836</v>
      </c>
      <c r="AN262" s="331">
        <v>5.524021393291549</v>
      </c>
      <c r="AO262" s="332">
        <v>5.4171048501955834</v>
      </c>
      <c r="AP262" s="333">
        <v>5.3814660024969276</v>
      </c>
      <c r="AQ262" s="332">
        <v>4.3123005715372731</v>
      </c>
      <c r="AR262" s="340">
        <v>6.3263042903179532</v>
      </c>
      <c r="AS262" s="339">
        <v>6.134504160244612</v>
      </c>
      <c r="AT262" s="340">
        <v>6.37630432422654</v>
      </c>
      <c r="AU262" s="339">
        <v>6.1568041753678404</v>
      </c>
      <c r="AV262" s="340">
        <v>6.134504160244612</v>
      </c>
      <c r="AW262" s="339">
        <v>5.6283038169540704</v>
      </c>
      <c r="AX262" s="340">
        <v>6.1343041601089769</v>
      </c>
      <c r="AY262" s="339">
        <v>6.068604115553093</v>
      </c>
      <c r="AZ262" s="340">
        <v>5.4321036838967736</v>
      </c>
      <c r="BA262" s="332">
        <v>5.14981349245567</v>
      </c>
      <c r="BB262" s="333">
        <v>6.9673947250870825</v>
      </c>
      <c r="BC262" s="15"/>
      <c r="BD262" s="151"/>
      <c r="BE262" s="151"/>
      <c r="BF262" s="151"/>
      <c r="BG262" s="151"/>
      <c r="BH262" s="151"/>
      <c r="BI262" s="151"/>
      <c r="BJ262" s="266">
        <f t="shared" si="205"/>
        <v>5.5153673830628955</v>
      </c>
      <c r="BK262" s="266">
        <f t="shared" si="206"/>
        <v>5.4791453608059024</v>
      </c>
      <c r="BL262" s="266">
        <f t="shared" si="207"/>
        <v>5.7244048242924297</v>
      </c>
      <c r="BM262" s="266">
        <f t="shared" si="208"/>
        <v>5.6868099936220844</v>
      </c>
      <c r="BN262" s="266">
        <f t="shared" si="209"/>
        <v>5.601431890445828</v>
      </c>
      <c r="BO262" s="266"/>
      <c r="BP262" s="266">
        <f t="shared" si="210"/>
        <v>6.1467299196708671</v>
      </c>
      <c r="BQ262" s="292">
        <f t="shared" si="211"/>
        <v>5.5153673830628955</v>
      </c>
      <c r="BR262" s="292">
        <f t="shared" si="212"/>
        <v>5.7024350965824588</v>
      </c>
      <c r="BS262" s="292">
        <f t="shared" si="213"/>
        <v>6.1315215549009423</v>
      </c>
      <c r="BT262" s="292">
        <f t="shared" si="214"/>
        <v>5.801077610239771</v>
      </c>
      <c r="BU262" s="292">
        <f t="shared" si="215"/>
        <v>6.0581808831191033</v>
      </c>
      <c r="BV262" s="292">
        <f t="shared" si="216"/>
        <v>6.1039041087713759</v>
      </c>
      <c r="BW262" s="169"/>
      <c r="BX262" s="148">
        <v>123.66773612643678</v>
      </c>
      <c r="BY262" s="165">
        <v>107.20461478160919</v>
      </c>
      <c r="BZ262" s="165">
        <v>105.02064264367816</v>
      </c>
      <c r="CA262" s="165">
        <v>112.08158583908046</v>
      </c>
      <c r="CB262" s="165">
        <v>86.823975459770111</v>
      </c>
      <c r="CC262" s="165">
        <v>121.04325825287357</v>
      </c>
      <c r="CD262" s="165">
        <v>109.35784494252873</v>
      </c>
      <c r="CE262" s="165">
        <v>92.21255448275862</v>
      </c>
      <c r="CF262" s="165">
        <v>105.27932742528735</v>
      </c>
      <c r="CG262" s="200"/>
      <c r="CH262" s="295"/>
      <c r="CI262" s="295"/>
      <c r="CJ262" s="295"/>
      <c r="CK262" s="295"/>
      <c r="CL262" s="295"/>
      <c r="CM262" s="295"/>
      <c r="CN262" s="177"/>
      <c r="CO262" s="171">
        <f t="shared" si="218"/>
        <v>2040</v>
      </c>
      <c r="CP262" s="173">
        <f t="shared" si="217"/>
        <v>51167</v>
      </c>
      <c r="CQ262" s="272">
        <f t="shared" si="201"/>
        <v>6.061210728390277</v>
      </c>
      <c r="CR262" s="272">
        <f t="shared" si="202"/>
        <v>5.801077610239771</v>
      </c>
      <c r="CS262" s="272">
        <f t="shared" si="221"/>
        <v>6.1416604578716409</v>
      </c>
      <c r="CT262" s="272">
        <f t="shared" si="221"/>
        <v>6.0682011968000129</v>
      </c>
      <c r="CU262" s="272">
        <f t="shared" si="221"/>
        <v>6.1416604578716409</v>
      </c>
      <c r="CV262" s="272">
        <f t="shared" si="203"/>
        <v>5.9187211436006821</v>
      </c>
      <c r="CW262" s="272">
        <f t="shared" si="204"/>
        <v>6.1032797798025067</v>
      </c>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39"/>
      <c r="EV262" s="139"/>
      <c r="EW262" s="139"/>
      <c r="EX262" s="139"/>
      <c r="EY262" s="139"/>
      <c r="EZ262" s="139"/>
      <c r="FA262" s="139"/>
      <c r="FB262" s="162"/>
      <c r="FC262" s="162"/>
      <c r="FD262" s="162"/>
      <c r="FE262" s="162"/>
      <c r="FF262" s="162"/>
      <c r="FG262" s="162"/>
      <c r="FH262" s="162"/>
      <c r="FI262" s="139"/>
      <c r="FJ262" s="139"/>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39"/>
      <c r="GH262" s="139"/>
      <c r="GI262" s="162"/>
      <c r="GJ262" s="162"/>
      <c r="GK262" s="162"/>
      <c r="GL262" s="162"/>
      <c r="GM262" s="162"/>
    </row>
    <row r="263" spans="1:195" s="138" customFormat="1" x14ac:dyDescent="0.2">
      <c r="A263" s="162"/>
      <c r="B263" s="193">
        <f t="shared" si="222"/>
        <v>51196</v>
      </c>
      <c r="C263" s="193">
        <f t="shared" si="219"/>
        <v>51226</v>
      </c>
      <c r="D263" s="191">
        <f t="shared" si="220"/>
        <v>51196</v>
      </c>
      <c r="E263" s="325">
        <v>81.885760000000005</v>
      </c>
      <c r="F263" s="329">
        <v>83.985209999999995</v>
      </c>
      <c r="G263" s="327">
        <v>64.800610000000006</v>
      </c>
      <c r="H263" s="328">
        <v>99.471054100000003</v>
      </c>
      <c r="I263" s="325">
        <v>61.761146500000002</v>
      </c>
      <c r="J263" s="329">
        <v>62.768459999999997</v>
      </c>
      <c r="K263" s="327">
        <v>90.008255000000005</v>
      </c>
      <c r="L263" s="328">
        <v>102.23775500000001</v>
      </c>
      <c r="M263" s="325">
        <v>65.153409999999994</v>
      </c>
      <c r="N263" s="329">
        <v>92.237945600000003</v>
      </c>
      <c r="O263" s="337">
        <f>G263+Sheet1!D257</f>
        <v>63.300610000000006</v>
      </c>
      <c r="P263" s="338">
        <f>H263+Sheet1!E257</f>
        <v>97.971054100000003</v>
      </c>
      <c r="Q263" s="325">
        <v>46.3232231</v>
      </c>
      <c r="R263" s="329">
        <v>85.784090000000006</v>
      </c>
      <c r="S263" s="4">
        <v>39.041139999999999</v>
      </c>
      <c r="T263" s="5">
        <v>51.210479999999997</v>
      </c>
      <c r="U263" s="2">
        <v>40.291139999999999</v>
      </c>
      <c r="V263" s="3">
        <v>53.710479999999997</v>
      </c>
      <c r="W263" s="4">
        <v>33.55641</v>
      </c>
      <c r="X263" s="5">
        <v>30.728639999999999</v>
      </c>
      <c r="Y263" s="2">
        <v>40.541139999999999</v>
      </c>
      <c r="Z263" s="3">
        <v>55.960479999999997</v>
      </c>
      <c r="AA263" s="327">
        <v>52.059093500000003</v>
      </c>
      <c r="AB263" s="328">
        <v>92.474440000000001</v>
      </c>
      <c r="AC263" s="2">
        <v>40.791139999999999</v>
      </c>
      <c r="AD263" s="73">
        <v>53.210479999999997</v>
      </c>
      <c r="AE263" s="337">
        <f>I263+Sheet1!B257</f>
        <v>65.885496500000002</v>
      </c>
      <c r="AF263" s="341">
        <f>J263+Sheet1!C257</f>
        <v>69.267609999999991</v>
      </c>
      <c r="AG263" s="330">
        <v>6.0764235326207032</v>
      </c>
      <c r="AH263" s="331">
        <v>5.9873264133740651</v>
      </c>
      <c r="AI263" s="330">
        <v>5.524021393291549</v>
      </c>
      <c r="AJ263" s="331">
        <v>5.6665767840861694</v>
      </c>
      <c r="AK263" s="339">
        <v>5.6515768455407827</v>
      </c>
      <c r="AL263" s="340">
        <v>5.7785763252250621</v>
      </c>
      <c r="AM263" s="339">
        <v>5.4267777665405754</v>
      </c>
      <c r="AN263" s="331">
        <v>5.2567300355516355</v>
      </c>
      <c r="AO263" s="332">
        <v>5.1319940686063417</v>
      </c>
      <c r="AP263" s="333">
        <v>5.1854523401543249</v>
      </c>
      <c r="AQ263" s="332">
        <v>4.2766617238386182</v>
      </c>
      <c r="AR263" s="340">
        <v>5.9211757409965458</v>
      </c>
      <c r="AS263" s="339">
        <v>5.73667649688828</v>
      </c>
      <c r="AT263" s="340">
        <v>5.9711755361478378</v>
      </c>
      <c r="AU263" s="339">
        <v>5.7555764194554691</v>
      </c>
      <c r="AV263" s="340">
        <v>5.7384764895137268</v>
      </c>
      <c r="AW263" s="339">
        <v>5.4005778738812991</v>
      </c>
      <c r="AX263" s="340">
        <v>5.7364764977076756</v>
      </c>
      <c r="AY263" s="339">
        <v>5.6765767431164269</v>
      </c>
      <c r="AZ263" s="340">
        <v>5.1469789128739478</v>
      </c>
      <c r="BA263" s="332">
        <v>4.8647027108664282</v>
      </c>
      <c r="BB263" s="333">
        <v>6.7001033673471682</v>
      </c>
      <c r="BC263" s="15"/>
      <c r="BD263" s="151"/>
      <c r="BE263" s="151"/>
      <c r="BF263" s="151"/>
      <c r="BG263" s="151"/>
      <c r="BH263" s="151"/>
      <c r="BI263" s="151"/>
      <c r="BJ263" s="266">
        <f t="shared" si="205"/>
        <v>5.2255912050069533</v>
      </c>
      <c r="BK263" s="266">
        <f t="shared" si="206"/>
        <v>5.279924238392443</v>
      </c>
      <c r="BL263" s="266">
        <f t="shared" si="207"/>
        <v>5.4236461789296699</v>
      </c>
      <c r="BM263" s="266">
        <f t="shared" si="208"/>
        <v>5.4800384249351879</v>
      </c>
      <c r="BN263" s="266">
        <f t="shared" si="209"/>
        <v>5.3523000118160633</v>
      </c>
      <c r="BO263" s="266"/>
      <c r="BP263" s="266">
        <f t="shared" si="210"/>
        <v>5.7492572189862816</v>
      </c>
      <c r="BQ263" s="292">
        <f t="shared" si="211"/>
        <v>5.2255912050069533</v>
      </c>
      <c r="BR263" s="292">
        <f t="shared" si="212"/>
        <v>5.4270478835220173</v>
      </c>
      <c r="BS263" s="292">
        <f t="shared" si="213"/>
        <v>5.7340489268384696</v>
      </c>
      <c r="BT263" s="292">
        <f t="shared" si="214"/>
        <v>5.4713314127678165</v>
      </c>
      <c r="BU263" s="292">
        <f t="shared" si="215"/>
        <v>5.6653572784084369</v>
      </c>
      <c r="BV263" s="292">
        <f t="shared" si="216"/>
        <v>5.7118767840861695</v>
      </c>
      <c r="BW263" s="169"/>
      <c r="BX263" s="148">
        <v>82.764533822341861</v>
      </c>
      <c r="BY263" s="165">
        <v>79.312733977254382</v>
      </c>
      <c r="BZ263" s="165">
        <v>62.182781087483171</v>
      </c>
      <c r="CA263" s="165">
        <v>76.490274833916558</v>
      </c>
      <c r="CB263" s="165">
        <v>62.840490402691792</v>
      </c>
      <c r="CC263" s="165">
        <v>95.127197799461641</v>
      </c>
      <c r="CD263" s="165">
        <v>67.301159082099588</v>
      </c>
      <c r="CE263" s="165">
        <v>68.97588052759086</v>
      </c>
      <c r="CF263" s="165">
        <v>77.812733977254382</v>
      </c>
      <c r="CG263" s="200"/>
      <c r="CH263" s="295"/>
      <c r="CI263" s="295"/>
      <c r="CJ263" s="295"/>
      <c r="CK263" s="295"/>
      <c r="CL263" s="295"/>
      <c r="CM263" s="295"/>
      <c r="CN263" s="177"/>
      <c r="CO263" s="171">
        <f t="shared" si="218"/>
        <v>2040</v>
      </c>
      <c r="CP263" s="173">
        <f t="shared" si="217"/>
        <v>51196</v>
      </c>
      <c r="CQ263" s="272">
        <f t="shared" si="201"/>
        <v>5.6779188090664228</v>
      </c>
      <c r="CR263" s="272">
        <f t="shared" si="202"/>
        <v>5.4713314127678165</v>
      </c>
      <c r="CS263" s="272">
        <f t="shared" si="221"/>
        <v>5.7441878298091682</v>
      </c>
      <c r="CT263" s="272">
        <f t="shared" si="221"/>
        <v>5.6753775920893457</v>
      </c>
      <c r="CU263" s="272">
        <f t="shared" si="221"/>
        <v>5.7441878298091682</v>
      </c>
      <c r="CV263" s="272">
        <f t="shared" si="203"/>
        <v>5.5829970832044795</v>
      </c>
      <c r="CW263" s="272">
        <f t="shared" si="204"/>
        <v>5.7095199116976385</v>
      </c>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39"/>
      <c r="EV263" s="139"/>
      <c r="EW263" s="139"/>
      <c r="EX263" s="139"/>
      <c r="EY263" s="139"/>
      <c r="EZ263" s="139"/>
      <c r="FA263" s="139"/>
      <c r="FB263" s="162"/>
      <c r="FC263" s="162"/>
      <c r="FD263" s="162"/>
      <c r="FE263" s="162"/>
      <c r="FF263" s="162"/>
      <c r="FG263" s="162"/>
      <c r="FH263" s="162"/>
      <c r="FI263" s="139"/>
      <c r="FJ263" s="139"/>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39"/>
      <c r="GH263" s="139"/>
      <c r="GI263" s="162"/>
      <c r="GJ263" s="162"/>
      <c r="GK263" s="162"/>
      <c r="GL263" s="162"/>
      <c r="GM263" s="162"/>
    </row>
    <row r="264" spans="1:195" s="138" customFormat="1" x14ac:dyDescent="0.2">
      <c r="A264" s="162"/>
      <c r="B264" s="193">
        <f t="shared" si="222"/>
        <v>51227</v>
      </c>
      <c r="C264" s="193">
        <f t="shared" si="219"/>
        <v>51256</v>
      </c>
      <c r="D264" s="191">
        <f t="shared" si="220"/>
        <v>51227</v>
      </c>
      <c r="E264" s="325">
        <v>45.2506676</v>
      </c>
      <c r="F264" s="329">
        <v>53.3251457</v>
      </c>
      <c r="G264" s="327">
        <v>45.945970000000003</v>
      </c>
      <c r="H264" s="328">
        <v>68.120149999999995</v>
      </c>
      <c r="I264" s="325">
        <v>33.4293823</v>
      </c>
      <c r="J264" s="329">
        <v>34.899452199999999</v>
      </c>
      <c r="K264" s="327">
        <v>37.236629999999998</v>
      </c>
      <c r="L264" s="328">
        <v>56.382179999999998</v>
      </c>
      <c r="M264" s="325">
        <v>38.503450000000001</v>
      </c>
      <c r="N264" s="329">
        <v>58.93721</v>
      </c>
      <c r="O264" s="337">
        <f>G264+Sheet1!D258</f>
        <v>43.945970000000003</v>
      </c>
      <c r="P264" s="338">
        <f>H264+Sheet1!E258</f>
        <v>67.120149999999995</v>
      </c>
      <c r="Q264" s="325">
        <v>37.7184448</v>
      </c>
      <c r="R264" s="329">
        <v>73.558840000000004</v>
      </c>
      <c r="S264" s="4">
        <v>22.87706</v>
      </c>
      <c r="T264" s="5">
        <v>36.114359999999998</v>
      </c>
      <c r="U264" s="2">
        <v>24.62706</v>
      </c>
      <c r="V264" s="3">
        <v>37.864359999999998</v>
      </c>
      <c r="W264" s="4">
        <v>14.993729999999999</v>
      </c>
      <c r="X264" s="5">
        <v>16.902370000000001</v>
      </c>
      <c r="Y264" s="2">
        <v>25.87706</v>
      </c>
      <c r="Z264" s="3">
        <v>38.114359999999998</v>
      </c>
      <c r="AA264" s="327">
        <v>41.298885300000002</v>
      </c>
      <c r="AB264" s="328">
        <v>76.106560000000002</v>
      </c>
      <c r="AC264" s="2">
        <v>25.37706</v>
      </c>
      <c r="AD264" s="73">
        <v>38.614359999999998</v>
      </c>
      <c r="AE264" s="337">
        <f>I264+Sheet1!B258</f>
        <v>34.665982300000003</v>
      </c>
      <c r="AF264" s="341">
        <f>J264+Sheet1!C258</f>
        <v>38.6094522</v>
      </c>
      <c r="AG264" s="330">
        <v>5.7200350556341517</v>
      </c>
      <c r="AH264" s="331">
        <v>5.5774796648395313</v>
      </c>
      <c r="AI264" s="330">
        <v>5.14981349245567</v>
      </c>
      <c r="AJ264" s="331">
        <v>5.2745494594009621</v>
      </c>
      <c r="AK264" s="339">
        <v>5.2595493187447842</v>
      </c>
      <c r="AL264" s="340">
        <v>5.3792504411810897</v>
      </c>
      <c r="AM264" s="339">
        <v>5.2162489127172806</v>
      </c>
      <c r="AN264" s="331">
        <v>4.9716192539623938</v>
      </c>
      <c r="AO264" s="332">
        <v>4.8112444393184459</v>
      </c>
      <c r="AP264" s="333">
        <v>4.347939419235928</v>
      </c>
      <c r="AQ264" s="332">
        <v>4.0450092137973597</v>
      </c>
      <c r="AR264" s="340">
        <v>5.5136517014604509</v>
      </c>
      <c r="AS264" s="339">
        <v>5.3378500529700368</v>
      </c>
      <c r="AT264" s="340">
        <v>5.5636521703143789</v>
      </c>
      <c r="AU264" s="339">
        <v>5.3527501926885064</v>
      </c>
      <c r="AV264" s="340">
        <v>5.3417500895406436</v>
      </c>
      <c r="AW264" s="339">
        <v>4.5039422334242092</v>
      </c>
      <c r="AX264" s="340">
        <v>5.337650051094621</v>
      </c>
      <c r="AY264" s="339">
        <v>5.2845495531717486</v>
      </c>
      <c r="AZ264" s="340">
        <v>4.8262452556566355</v>
      </c>
      <c r="BA264" s="332">
        <v>4.5083142338798767</v>
      </c>
      <c r="BB264" s="333">
        <v>6.4149925857579273</v>
      </c>
      <c r="BC264" s="15"/>
      <c r="BD264" s="151"/>
      <c r="BE264" s="151"/>
      <c r="BF264" s="151"/>
      <c r="BG264" s="151"/>
      <c r="BH264" s="151"/>
      <c r="BI264" s="151"/>
      <c r="BJ264" s="266">
        <f t="shared" si="205"/>
        <v>4.8995930046940197</v>
      </c>
      <c r="BK264" s="266">
        <f t="shared" si="206"/>
        <v>4.4287067153531128</v>
      </c>
      <c r="BL264" s="266">
        <f t="shared" si="207"/>
        <v>5.0852927028965667</v>
      </c>
      <c r="BM264" s="266">
        <f t="shared" si="208"/>
        <v>4.5965599041820813</v>
      </c>
      <c r="BN264" s="266">
        <f t="shared" si="209"/>
        <v>4.7525380817814451</v>
      </c>
      <c r="BO264" s="266"/>
      <c r="BP264" s="266">
        <f t="shared" si="210"/>
        <v>5.3517845183016952</v>
      </c>
      <c r="BQ264" s="292">
        <f t="shared" si="211"/>
        <v>4.8995930046940197</v>
      </c>
      <c r="BR264" s="292">
        <f t="shared" si="212"/>
        <v>5.1333015229242127</v>
      </c>
      <c r="BS264" s="292">
        <f t="shared" si="213"/>
        <v>5.3365760212357136</v>
      </c>
      <c r="BT264" s="292">
        <f t="shared" si="214"/>
        <v>5.2600207093418456</v>
      </c>
      <c r="BU264" s="292">
        <f t="shared" si="215"/>
        <v>5.2725333994037262</v>
      </c>
      <c r="BV264" s="292">
        <f t="shared" si="216"/>
        <v>5.3198494594009622</v>
      </c>
      <c r="BW264" s="169"/>
      <c r="BX264" s="148">
        <v>48.839324533333333</v>
      </c>
      <c r="BY264" s="165">
        <v>55.801161111111114</v>
      </c>
      <c r="BZ264" s="165">
        <v>34.082746699999994</v>
      </c>
      <c r="CA264" s="165">
        <v>47.585121111111107</v>
      </c>
      <c r="CB264" s="165">
        <v>53.647509333333332</v>
      </c>
      <c r="CC264" s="165">
        <v>45.745763333333336</v>
      </c>
      <c r="CD264" s="165">
        <v>36.41863558888889</v>
      </c>
      <c r="CE264" s="165">
        <v>56.768962944444446</v>
      </c>
      <c r="CF264" s="165">
        <v>54.245605555555557</v>
      </c>
      <c r="CG264" s="200"/>
      <c r="CH264" s="295"/>
      <c r="CI264" s="295"/>
      <c r="CJ264" s="295"/>
      <c r="CK264" s="295"/>
      <c r="CL264" s="295"/>
      <c r="CM264" s="295"/>
      <c r="CN264" s="177"/>
      <c r="CO264" s="171">
        <f t="shared" si="218"/>
        <v>2040</v>
      </c>
      <c r="CP264" s="173">
        <f t="shared" si="217"/>
        <v>51227</v>
      </c>
      <c r="CQ264" s="272">
        <f t="shared" si="201"/>
        <v>5.2946268897425686</v>
      </c>
      <c r="CR264" s="272">
        <f t="shared" si="202"/>
        <v>5.2600207093418456</v>
      </c>
      <c r="CS264" s="272">
        <f t="shared" si="221"/>
        <v>5.3467149242064123</v>
      </c>
      <c r="CT264" s="272">
        <f t="shared" si="221"/>
        <v>5.2825537130846349</v>
      </c>
      <c r="CU264" s="272">
        <f t="shared" si="221"/>
        <v>5.3467149242064123</v>
      </c>
      <c r="CV264" s="272">
        <f t="shared" si="203"/>
        <v>5.3678555958932321</v>
      </c>
      <c r="CW264" s="272">
        <f t="shared" si="204"/>
        <v>5.3157600435927703</v>
      </c>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39"/>
      <c r="EV264" s="139"/>
      <c r="EW264" s="139"/>
      <c r="EX264" s="139"/>
      <c r="EY264" s="139"/>
      <c r="EZ264" s="139"/>
      <c r="FA264" s="139"/>
      <c r="FB264" s="162"/>
      <c r="FC264" s="162"/>
      <c r="FD264" s="162"/>
      <c r="FE264" s="162"/>
      <c r="FF264" s="162"/>
      <c r="FG264" s="162"/>
      <c r="FH264" s="162"/>
      <c r="FI264" s="139"/>
      <c r="FJ264" s="139"/>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39"/>
      <c r="GH264" s="139"/>
      <c r="GI264" s="162"/>
      <c r="GJ264" s="162"/>
      <c r="GK264" s="162"/>
      <c r="GL264" s="162"/>
      <c r="GM264" s="162"/>
    </row>
    <row r="265" spans="1:195" s="138" customFormat="1" x14ac:dyDescent="0.2">
      <c r="A265" s="162"/>
      <c r="B265" s="193">
        <f t="shared" si="222"/>
        <v>51257</v>
      </c>
      <c r="C265" s="193">
        <f t="shared" si="219"/>
        <v>51287</v>
      </c>
      <c r="D265" s="191">
        <f t="shared" si="220"/>
        <v>51257</v>
      </c>
      <c r="E265" s="325">
        <v>37.123460000000001</v>
      </c>
      <c r="F265" s="329">
        <v>42.698226900000002</v>
      </c>
      <c r="G265" s="327">
        <v>44.488320000000002</v>
      </c>
      <c r="H265" s="328">
        <v>68.729740000000007</v>
      </c>
      <c r="I265" s="325">
        <v>22.7462254</v>
      </c>
      <c r="J265" s="329">
        <v>23.729736299999999</v>
      </c>
      <c r="K265" s="327">
        <v>34.696120000000001</v>
      </c>
      <c r="L265" s="328">
        <v>56.009790000000002</v>
      </c>
      <c r="M265" s="325">
        <v>36.06579</v>
      </c>
      <c r="N265" s="329">
        <v>59.565303800000002</v>
      </c>
      <c r="O265" s="337">
        <f>G265+Sheet1!D259</f>
        <v>42.488320000000002</v>
      </c>
      <c r="P265" s="338">
        <f>H265+Sheet1!E259</f>
        <v>67.229740000000007</v>
      </c>
      <c r="Q265" s="325">
        <v>43.645443</v>
      </c>
      <c r="R265" s="329">
        <v>82.170900000000003</v>
      </c>
      <c r="S265" s="4">
        <v>22.312239999999999</v>
      </c>
      <c r="T265" s="5">
        <v>35.743299999999998</v>
      </c>
      <c r="U265" s="2">
        <v>23.062239999999999</v>
      </c>
      <c r="V265" s="3">
        <v>38.743299999999998</v>
      </c>
      <c r="W265" s="4">
        <v>9.4371340000000004</v>
      </c>
      <c r="X265" s="5">
        <v>9.8203019999999999</v>
      </c>
      <c r="Y265" s="2">
        <v>23.812239999999999</v>
      </c>
      <c r="Z265" s="3">
        <v>39.993299999999998</v>
      </c>
      <c r="AA265" s="327">
        <v>46.875247999999999</v>
      </c>
      <c r="AB265" s="328">
        <v>81.43938</v>
      </c>
      <c r="AC265" s="2">
        <v>23.812239999999999</v>
      </c>
      <c r="AD265" s="73">
        <v>38.743299999999998</v>
      </c>
      <c r="AE265" s="337">
        <f>I265+Sheet1!B259</f>
        <v>26.943075400000001</v>
      </c>
      <c r="AF265" s="341">
        <f>J265+Sheet1!C259</f>
        <v>30.309836299999997</v>
      </c>
      <c r="AG265" s="330">
        <v>5.7556739033328066</v>
      </c>
      <c r="AH265" s="331">
        <v>5.5952990886888587</v>
      </c>
      <c r="AI265" s="330">
        <v>5.1854523401543249</v>
      </c>
      <c r="AJ265" s="331">
        <v>5.2745494594009621</v>
      </c>
      <c r="AK265" s="339">
        <v>5.2595493187447842</v>
      </c>
      <c r="AL265" s="340">
        <v>5.3787504364925498</v>
      </c>
      <c r="AM265" s="339">
        <v>5.0870477011987285</v>
      </c>
      <c r="AN265" s="331">
        <v>4.9894386778117212</v>
      </c>
      <c r="AO265" s="332">
        <v>4.8112444393184459</v>
      </c>
      <c r="AP265" s="333">
        <v>4.3835782669345837</v>
      </c>
      <c r="AQ265" s="332">
        <v>4.098467485345342</v>
      </c>
      <c r="AR265" s="340">
        <v>5.5126516920833728</v>
      </c>
      <c r="AS265" s="339">
        <v>5.3374500492192043</v>
      </c>
      <c r="AT265" s="340">
        <v>5.5626521609373007</v>
      </c>
      <c r="AU265" s="339">
        <v>5.3527501926885064</v>
      </c>
      <c r="AV265" s="340">
        <v>5.3414500867275194</v>
      </c>
      <c r="AW265" s="339">
        <v>4.535742531615309</v>
      </c>
      <c r="AX265" s="340">
        <v>5.3372500473437894</v>
      </c>
      <c r="AY265" s="339">
        <v>5.2845495531717486</v>
      </c>
      <c r="AZ265" s="340">
        <v>4.8262452556566355</v>
      </c>
      <c r="BA265" s="332">
        <v>4.5083142338798767</v>
      </c>
      <c r="BB265" s="333">
        <v>6.4506314334565831</v>
      </c>
      <c r="BC265" s="15"/>
      <c r="BD265" s="151"/>
      <c r="BE265" s="151"/>
      <c r="BF265" s="151"/>
      <c r="BG265" s="151"/>
      <c r="BH265" s="151"/>
      <c r="BI265" s="151"/>
      <c r="BJ265" s="266">
        <f t="shared" si="205"/>
        <v>4.8995930046940197</v>
      </c>
      <c r="BK265" s="266">
        <f t="shared" si="206"/>
        <v>4.4649287376101068</v>
      </c>
      <c r="BL265" s="266">
        <f t="shared" si="207"/>
        <v>5.0852927028965667</v>
      </c>
      <c r="BM265" s="266">
        <f t="shared" si="208"/>
        <v>4.6341547348524275</v>
      </c>
      <c r="BN265" s="266">
        <f t="shared" si="209"/>
        <v>4.7709922950132801</v>
      </c>
      <c r="BO265" s="266"/>
      <c r="BP265" s="266">
        <f t="shared" si="210"/>
        <v>5.3517845183016952</v>
      </c>
      <c r="BQ265" s="292">
        <f t="shared" si="211"/>
        <v>4.8995930046940197</v>
      </c>
      <c r="BR265" s="292">
        <f t="shared" si="212"/>
        <v>5.1516606704615748</v>
      </c>
      <c r="BS265" s="292">
        <f t="shared" si="213"/>
        <v>5.3365760212357136</v>
      </c>
      <c r="BT265" s="292">
        <f t="shared" si="214"/>
        <v>5.1303396780073554</v>
      </c>
      <c r="BU265" s="292">
        <f t="shared" si="215"/>
        <v>5.2725333994037262</v>
      </c>
      <c r="BV265" s="292">
        <f t="shared" si="216"/>
        <v>5.3198494594009622</v>
      </c>
      <c r="BW265" s="169"/>
      <c r="BX265" s="148">
        <v>39.581152934408607</v>
      </c>
      <c r="BY265" s="165">
        <v>55.175397634408604</v>
      </c>
      <c r="BZ265" s="165">
        <v>23.179816226881719</v>
      </c>
      <c r="CA265" s="165">
        <v>46.425790707526886</v>
      </c>
      <c r="CB265" s="165">
        <v>60.629784258064518</v>
      </c>
      <c r="CC265" s="165">
        <v>44.092469139784946</v>
      </c>
      <c r="CD265" s="165">
        <v>28.427346334408604</v>
      </c>
      <c r="CE265" s="165">
        <v>62.113198666666669</v>
      </c>
      <c r="CF265" s="165">
        <v>53.395827741935491</v>
      </c>
      <c r="CG265" s="200"/>
      <c r="CH265" s="295"/>
      <c r="CI265" s="295"/>
      <c r="CJ265" s="295"/>
      <c r="CK265" s="295"/>
      <c r="CL265" s="295"/>
      <c r="CM265" s="295"/>
      <c r="CN265" s="177"/>
      <c r="CO265" s="171">
        <f t="shared" si="218"/>
        <v>2040</v>
      </c>
      <c r="CP265" s="173">
        <f t="shared" si="217"/>
        <v>51257</v>
      </c>
      <c r="CQ265" s="272">
        <f t="shared" si="201"/>
        <v>5.3311308820591261</v>
      </c>
      <c r="CR265" s="272">
        <f t="shared" si="202"/>
        <v>5.1303396780073554</v>
      </c>
      <c r="CS265" s="272">
        <f t="shared" si="221"/>
        <v>5.3467149242064123</v>
      </c>
      <c r="CT265" s="272">
        <f t="shared" si="221"/>
        <v>5.2825537130846349</v>
      </c>
      <c r="CU265" s="272">
        <f t="shared" si="221"/>
        <v>5.3467149242064123</v>
      </c>
      <c r="CV265" s="272">
        <f t="shared" si="203"/>
        <v>5.2358236187854894</v>
      </c>
      <c r="CW265" s="272">
        <f t="shared" si="204"/>
        <v>5.3157600435927703</v>
      </c>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39"/>
      <c r="EV265" s="139"/>
      <c r="EW265" s="139"/>
      <c r="EX265" s="139"/>
      <c r="EY265" s="139"/>
      <c r="EZ265" s="139"/>
      <c r="FA265" s="139"/>
      <c r="FB265" s="162"/>
      <c r="FC265" s="162"/>
      <c r="FD265" s="162"/>
      <c r="FE265" s="162"/>
      <c r="FF265" s="162"/>
      <c r="FG265" s="162"/>
      <c r="FH265" s="162"/>
      <c r="FI265" s="139"/>
      <c r="FJ265" s="139"/>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39"/>
      <c r="GH265" s="139"/>
      <c r="GI265" s="162"/>
      <c r="GJ265" s="162"/>
      <c r="GK265" s="162"/>
      <c r="GL265" s="162"/>
      <c r="GM265" s="162"/>
    </row>
    <row r="266" spans="1:195" s="138" customFormat="1" x14ac:dyDescent="0.2">
      <c r="A266" s="162"/>
      <c r="B266" s="193">
        <f t="shared" si="222"/>
        <v>51288</v>
      </c>
      <c r="C266" s="193">
        <f t="shared" si="219"/>
        <v>51317</v>
      </c>
      <c r="D266" s="191">
        <f t="shared" si="220"/>
        <v>51288</v>
      </c>
      <c r="E266" s="325">
        <v>76.662890000000004</v>
      </c>
      <c r="F266" s="329">
        <v>67.858665500000001</v>
      </c>
      <c r="G266" s="327">
        <v>86.251980000000003</v>
      </c>
      <c r="H266" s="328">
        <v>95.712615999999997</v>
      </c>
      <c r="I266" s="325">
        <v>60.983982099999999</v>
      </c>
      <c r="J266" s="329">
        <v>48.190216100000001</v>
      </c>
      <c r="K266" s="327">
        <v>73.581509999999994</v>
      </c>
      <c r="L266" s="328">
        <v>83.447370000000006</v>
      </c>
      <c r="M266" s="325">
        <v>77.114599999999996</v>
      </c>
      <c r="N266" s="329">
        <v>86.434259999999995</v>
      </c>
      <c r="O266" s="337">
        <f>G266+Sheet1!D260</f>
        <v>85.251980000000003</v>
      </c>
      <c r="P266" s="338">
        <f>H266+Sheet1!E260</f>
        <v>93.212615999999997</v>
      </c>
      <c r="Q266" s="325">
        <v>111.68349499999999</v>
      </c>
      <c r="R266" s="329">
        <v>106.218315</v>
      </c>
      <c r="S266" s="4">
        <v>45.043379999999999</v>
      </c>
      <c r="T266" s="5">
        <v>56.221229999999998</v>
      </c>
      <c r="U266" s="2">
        <v>46.043379999999999</v>
      </c>
      <c r="V266" s="3">
        <v>53.221229999999998</v>
      </c>
      <c r="W266" s="4">
        <v>26.69238</v>
      </c>
      <c r="X266" s="5">
        <v>16.584599999999998</v>
      </c>
      <c r="Y266" s="2">
        <v>48.043379999999999</v>
      </c>
      <c r="Z266" s="3">
        <v>55.221229999999998</v>
      </c>
      <c r="AA266" s="327">
        <v>117.818764</v>
      </c>
      <c r="AB266" s="328">
        <v>107.6636</v>
      </c>
      <c r="AC266" s="2">
        <v>44.543379999999999</v>
      </c>
      <c r="AD266" s="73">
        <v>52.721229999999998</v>
      </c>
      <c r="AE266" s="337">
        <f>I266+Sheet1!B260</f>
        <v>66.122682099999992</v>
      </c>
      <c r="AF266" s="341">
        <f>J266+Sheet1!C260</f>
        <v>55.858366099999998</v>
      </c>
      <c r="AG266" s="330">
        <v>5.8269515987301173</v>
      </c>
      <c r="AH266" s="331">
        <v>5.7200350556341517</v>
      </c>
      <c r="AI266" s="330">
        <v>5.2923688832502904</v>
      </c>
      <c r="AJ266" s="331">
        <v>5.3458271547982728</v>
      </c>
      <c r="AK266" s="339">
        <v>5.3308270786035088</v>
      </c>
      <c r="AL266" s="340">
        <v>5.4506276871456976</v>
      </c>
      <c r="AM266" s="339">
        <v>5.2233265325410265</v>
      </c>
      <c r="AN266" s="331">
        <v>4.9537998301130655</v>
      </c>
      <c r="AO266" s="332">
        <v>4.8112444393184459</v>
      </c>
      <c r="AP266" s="333">
        <v>4.4192171146332386</v>
      </c>
      <c r="AQ266" s="332">
        <v>4.1341063330439969</v>
      </c>
      <c r="AR266" s="340">
        <v>5.5851283703587553</v>
      </c>
      <c r="AS266" s="339">
        <v>5.4092274768481463</v>
      </c>
      <c r="AT266" s="340">
        <v>5.6351286243413048</v>
      </c>
      <c r="AU266" s="339">
        <v>5.4248275560907011</v>
      </c>
      <c r="AV266" s="340">
        <v>5.4130274961508196</v>
      </c>
      <c r="AW266" s="339">
        <v>4.5742232353395673</v>
      </c>
      <c r="AX266" s="340">
        <v>5.4090274758322154</v>
      </c>
      <c r="AY266" s="339">
        <v>5.3558272055947835</v>
      </c>
      <c r="AZ266" s="340">
        <v>4.8262245154116181</v>
      </c>
      <c r="BA266" s="332">
        <v>4.5439530815785316</v>
      </c>
      <c r="BB266" s="333">
        <v>6.4149925857579273</v>
      </c>
      <c r="BC266" s="15"/>
      <c r="BD266" s="151"/>
      <c r="BE266" s="151"/>
      <c r="BF266" s="151"/>
      <c r="BG266" s="151"/>
      <c r="BH266" s="151"/>
      <c r="BI266" s="151"/>
      <c r="BJ266" s="266">
        <f t="shared" si="205"/>
        <v>4.8995930046940197</v>
      </c>
      <c r="BK266" s="266">
        <f t="shared" si="206"/>
        <v>4.501150759867099</v>
      </c>
      <c r="BL266" s="266">
        <f t="shared" si="207"/>
        <v>5.0852927028965667</v>
      </c>
      <c r="BM266" s="266">
        <f t="shared" si="208"/>
        <v>4.6717495655227719</v>
      </c>
      <c r="BN266" s="266">
        <f t="shared" si="209"/>
        <v>4.7894465082451143</v>
      </c>
      <c r="BO266" s="266"/>
      <c r="BP266" s="266">
        <f t="shared" si="210"/>
        <v>5.4240522820625294</v>
      </c>
      <c r="BQ266" s="292">
        <f t="shared" si="211"/>
        <v>4.8995930046940197</v>
      </c>
      <c r="BR266" s="292">
        <f t="shared" si="212"/>
        <v>5.1149423753868488</v>
      </c>
      <c r="BS266" s="292">
        <f t="shared" si="213"/>
        <v>5.4088438503533496</v>
      </c>
      <c r="BT266" s="292">
        <f t="shared" si="214"/>
        <v>5.2671246136113883</v>
      </c>
      <c r="BU266" s="292">
        <f t="shared" si="215"/>
        <v>5.3439559506294225</v>
      </c>
      <c r="BV266" s="292">
        <f t="shared" si="216"/>
        <v>5.3911271547982729</v>
      </c>
      <c r="BW266" s="169"/>
      <c r="BX266" s="148">
        <v>72.94555076666667</v>
      </c>
      <c r="BY266" s="165">
        <v>90.246470755555549</v>
      </c>
      <c r="BZ266" s="165">
        <v>55.582169788888891</v>
      </c>
      <c r="CA266" s="165">
        <v>81.049567555555555</v>
      </c>
      <c r="CB266" s="165">
        <v>109.37597455555556</v>
      </c>
      <c r="CC266" s="165">
        <v>77.74709533333332</v>
      </c>
      <c r="CD266" s="165">
        <v>61.788859788888885</v>
      </c>
      <c r="CE266" s="165">
        <v>113.53102808888887</v>
      </c>
      <c r="CF266" s="165">
        <v>88.613137422222209</v>
      </c>
      <c r="CG266" s="200"/>
      <c r="CH266" s="295"/>
      <c r="CI266" s="295"/>
      <c r="CJ266" s="295"/>
      <c r="CK266" s="295"/>
      <c r="CL266" s="295"/>
      <c r="CM266" s="295"/>
      <c r="CN266" s="177"/>
      <c r="CO266" s="171">
        <f t="shared" si="218"/>
        <v>2040</v>
      </c>
      <c r="CP266" s="173">
        <f t="shared" si="217"/>
        <v>51288</v>
      </c>
      <c r="CQ266" s="272">
        <f t="shared" si="201"/>
        <v>5.4406428590087987</v>
      </c>
      <c r="CR266" s="272">
        <f t="shared" si="202"/>
        <v>5.2671246136113883</v>
      </c>
      <c r="CS266" s="272">
        <f t="shared" si="221"/>
        <v>5.4189827533240482</v>
      </c>
      <c r="CT266" s="272">
        <f t="shared" si="221"/>
        <v>5.3539762643103321</v>
      </c>
      <c r="CU266" s="272">
        <f t="shared" si="221"/>
        <v>5.4189827533240482</v>
      </c>
      <c r="CV266" s="272">
        <f t="shared" si="203"/>
        <v>5.3750882845620369</v>
      </c>
      <c r="CW266" s="272">
        <f t="shared" si="204"/>
        <v>5.3873527468845648</v>
      </c>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39"/>
      <c r="EV266" s="139"/>
      <c r="EW266" s="139"/>
      <c r="EX266" s="139"/>
      <c r="EY266" s="139"/>
      <c r="EZ266" s="139"/>
      <c r="FA266" s="139"/>
      <c r="FB266" s="162"/>
      <c r="FC266" s="162"/>
      <c r="FD266" s="162"/>
      <c r="FE266" s="162"/>
      <c r="FF266" s="162"/>
      <c r="FG266" s="162"/>
      <c r="FH266" s="162"/>
      <c r="FI266" s="139"/>
      <c r="FJ266" s="139"/>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39"/>
      <c r="GH266" s="139"/>
      <c r="GI266" s="162"/>
      <c r="GJ266" s="162"/>
      <c r="GK266" s="162"/>
      <c r="GL266" s="162"/>
      <c r="GM266" s="162"/>
    </row>
    <row r="267" spans="1:195" s="138" customFormat="1" x14ac:dyDescent="0.2">
      <c r="A267" s="162"/>
      <c r="B267" s="193">
        <f t="shared" si="222"/>
        <v>51318</v>
      </c>
      <c r="C267" s="193">
        <f t="shared" si="219"/>
        <v>51348</v>
      </c>
      <c r="D267" s="191">
        <f t="shared" si="220"/>
        <v>51318</v>
      </c>
      <c r="E267" s="325">
        <v>194.21798699999999</v>
      </c>
      <c r="F267" s="329">
        <v>88.000244100000003</v>
      </c>
      <c r="G267" s="327">
        <v>243.626</v>
      </c>
      <c r="H267" s="328">
        <v>112.67797899999999</v>
      </c>
      <c r="I267" s="325">
        <v>177.066315</v>
      </c>
      <c r="J267" s="329">
        <v>68.145960000000002</v>
      </c>
      <c r="K267" s="327">
        <v>186.08445699999999</v>
      </c>
      <c r="L267" s="328">
        <v>97.853080000000006</v>
      </c>
      <c r="M267" s="325">
        <v>233.58708200000001</v>
      </c>
      <c r="N267" s="329">
        <v>103.293808</v>
      </c>
      <c r="O267" s="337">
        <f>G267+Sheet1!D261</f>
        <v>248.126</v>
      </c>
      <c r="P267" s="338">
        <f>H267+Sheet1!E261</f>
        <v>113.67797899999999</v>
      </c>
      <c r="Q267" s="325">
        <v>274.55386399999998</v>
      </c>
      <c r="R267" s="329">
        <v>126.382927</v>
      </c>
      <c r="S267" s="4">
        <v>211.4323</v>
      </c>
      <c r="T267" s="5">
        <v>71.248390000000001</v>
      </c>
      <c r="U267" s="2">
        <v>213.9323</v>
      </c>
      <c r="V267" s="3">
        <v>71.248390000000001</v>
      </c>
      <c r="W267" s="4">
        <v>129.3648</v>
      </c>
      <c r="X267" s="5">
        <v>33.63109</v>
      </c>
      <c r="Y267" s="2">
        <v>212.4323</v>
      </c>
      <c r="Z267" s="3">
        <v>71.248390000000001</v>
      </c>
      <c r="AA267" s="327">
        <v>278.97570000000002</v>
      </c>
      <c r="AB267" s="328">
        <v>128.07341</v>
      </c>
      <c r="AC267" s="2">
        <v>210.4323</v>
      </c>
      <c r="AD267" s="73">
        <v>69.748390000000001</v>
      </c>
      <c r="AE267" s="337">
        <f>I267+Sheet1!B261</f>
        <v>181.08521500000001</v>
      </c>
      <c r="AF267" s="341">
        <f>J267+Sheet1!C261</f>
        <v>75.645809999999997</v>
      </c>
      <c r="AG267" s="330">
        <v>6.1833400757166688</v>
      </c>
      <c r="AH267" s="331">
        <v>6.0586041087713758</v>
      </c>
      <c r="AI267" s="330">
        <v>5.5952990886888587</v>
      </c>
      <c r="AJ267" s="331">
        <v>5.6487573602368411</v>
      </c>
      <c r="AK267" s="339">
        <v>5.6337574734638007</v>
      </c>
      <c r="AL267" s="340">
        <v>5.7568565442478876</v>
      </c>
      <c r="AM267" s="339">
        <v>5.4462588888007915</v>
      </c>
      <c r="AN267" s="331">
        <v>5.1319940686063417</v>
      </c>
      <c r="AO267" s="332">
        <v>4.9716192539623938</v>
      </c>
      <c r="AP267" s="333">
        <v>4.437036538482567</v>
      </c>
      <c r="AQ267" s="332">
        <v>4.1697451807426527</v>
      </c>
      <c r="AR267" s="340">
        <v>5.8951555002953242</v>
      </c>
      <c r="AS267" s="339">
        <v>5.7152568582639889</v>
      </c>
      <c r="AT267" s="340">
        <v>5.9451551228721264</v>
      </c>
      <c r="AU267" s="339">
        <v>5.7324567284304084</v>
      </c>
      <c r="AV267" s="340">
        <v>5.7180568371282892</v>
      </c>
      <c r="AW267" s="339">
        <v>4.6101652000714992</v>
      </c>
      <c r="AX267" s="340">
        <v>5.7150568597736813</v>
      </c>
      <c r="AY267" s="339">
        <v>5.6587572847522019</v>
      </c>
      <c r="AZ267" s="340">
        <v>4.9865623588296693</v>
      </c>
      <c r="BA267" s="332">
        <v>4.7043278962224804</v>
      </c>
      <c r="BB267" s="333">
        <v>6.5931868242512035</v>
      </c>
      <c r="BC267" s="15"/>
      <c r="BD267" s="151"/>
      <c r="BE267" s="151"/>
      <c r="BF267" s="151"/>
      <c r="BG267" s="151"/>
      <c r="BH267" s="151"/>
      <c r="BI267" s="151"/>
      <c r="BJ267" s="266">
        <f t="shared" si="205"/>
        <v>5.0625921048504869</v>
      </c>
      <c r="BK267" s="266">
        <f t="shared" si="206"/>
        <v>4.5192617709955956</v>
      </c>
      <c r="BL267" s="266">
        <f t="shared" si="207"/>
        <v>5.2544694409131187</v>
      </c>
      <c r="BM267" s="266">
        <f t="shared" si="208"/>
        <v>4.6905469808579445</v>
      </c>
      <c r="BN267" s="266">
        <f t="shared" si="209"/>
        <v>4.8817175744042869</v>
      </c>
      <c r="BO267" s="266"/>
      <c r="BP267" s="266">
        <f t="shared" si="210"/>
        <v>5.7311902780460722</v>
      </c>
      <c r="BQ267" s="292">
        <f t="shared" si="211"/>
        <v>5.0625921048504869</v>
      </c>
      <c r="BR267" s="292">
        <f t="shared" si="212"/>
        <v>5.2985338507604771</v>
      </c>
      <c r="BS267" s="292">
        <f t="shared" si="213"/>
        <v>5.7159820383897406</v>
      </c>
      <c r="BT267" s="292">
        <f t="shared" si="214"/>
        <v>5.4908848828674008</v>
      </c>
      <c r="BU267" s="292">
        <f t="shared" si="215"/>
        <v>5.6475017086276162</v>
      </c>
      <c r="BV267" s="292">
        <f t="shared" si="216"/>
        <v>5.6940573602368412</v>
      </c>
      <c r="BW267" s="169"/>
      <c r="BX267" s="148">
        <v>145.10655748709678</v>
      </c>
      <c r="BY267" s="165">
        <v>183.08014082795697</v>
      </c>
      <c r="BZ267" s="165">
        <v>126.70529064516131</v>
      </c>
      <c r="CA267" s="165">
        <v>173.34395531182798</v>
      </c>
      <c r="CB267" s="165">
        <v>206.0447210860215</v>
      </c>
      <c r="CC267" s="165">
        <v>145.28930419354839</v>
      </c>
      <c r="CD267" s="165">
        <v>132.33366215053766</v>
      </c>
      <c r="CE267" s="165">
        <v>209.2036734408602</v>
      </c>
      <c r="CF267" s="165">
        <v>185.96186125806452</v>
      </c>
      <c r="CG267" s="200"/>
      <c r="CH267" s="295"/>
      <c r="CI267" s="295"/>
      <c r="CJ267" s="295"/>
      <c r="CK267" s="295"/>
      <c r="CL267" s="295"/>
      <c r="CM267" s="295"/>
      <c r="CN267" s="177"/>
      <c r="CO267" s="171">
        <f t="shared" si="218"/>
        <v>2040</v>
      </c>
      <c r="CP267" s="173">
        <f t="shared" si="217"/>
        <v>51318</v>
      </c>
      <c r="CQ267" s="272">
        <f t="shared" si="201"/>
        <v>5.7509267936995379</v>
      </c>
      <c r="CR267" s="272">
        <f t="shared" si="202"/>
        <v>5.4908848828674008</v>
      </c>
      <c r="CS267" s="272">
        <f t="shared" si="221"/>
        <v>5.7261209413604384</v>
      </c>
      <c r="CT267" s="272">
        <f t="shared" si="221"/>
        <v>5.6575220223085259</v>
      </c>
      <c r="CU267" s="272">
        <f t="shared" si="221"/>
        <v>5.7261209413604384</v>
      </c>
      <c r="CV267" s="272">
        <f t="shared" si="203"/>
        <v>5.6029050318843936</v>
      </c>
      <c r="CW267" s="272">
        <f t="shared" si="204"/>
        <v>5.6916217358746897</v>
      </c>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39"/>
      <c r="EV267" s="139"/>
      <c r="EW267" s="139"/>
      <c r="EX267" s="139"/>
      <c r="EY267" s="139"/>
      <c r="EZ267" s="139"/>
      <c r="FA267" s="139"/>
      <c r="FB267" s="162"/>
      <c r="FC267" s="162"/>
      <c r="FD267" s="162"/>
      <c r="FE267" s="162"/>
      <c r="FF267" s="162"/>
      <c r="FG267" s="162"/>
      <c r="FH267" s="162"/>
      <c r="FI267" s="139"/>
      <c r="FJ267" s="139"/>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39"/>
      <c r="GH267" s="139"/>
      <c r="GI267" s="162"/>
      <c r="GJ267" s="162"/>
      <c r="GK267" s="162"/>
      <c r="GL267" s="162"/>
      <c r="GM267" s="162"/>
    </row>
    <row r="268" spans="1:195" s="138" customFormat="1" x14ac:dyDescent="0.2">
      <c r="A268" s="162"/>
      <c r="B268" s="193">
        <f t="shared" si="222"/>
        <v>51349</v>
      </c>
      <c r="C268" s="193">
        <f t="shared" si="219"/>
        <v>51379</v>
      </c>
      <c r="D268" s="191">
        <f t="shared" si="220"/>
        <v>51349</v>
      </c>
      <c r="E268" s="325">
        <v>210.38218699999999</v>
      </c>
      <c r="F268" s="329">
        <v>107.675583</v>
      </c>
      <c r="G268" s="327">
        <v>224.18803399999999</v>
      </c>
      <c r="H268" s="328">
        <v>130.80166600000001</v>
      </c>
      <c r="I268" s="325">
        <v>193.73838799999999</v>
      </c>
      <c r="J268" s="329">
        <v>87.635819999999995</v>
      </c>
      <c r="K268" s="327">
        <v>196.96894800000001</v>
      </c>
      <c r="L268" s="328">
        <v>111.93395200000001</v>
      </c>
      <c r="M268" s="325">
        <v>214.83961500000001</v>
      </c>
      <c r="N268" s="329">
        <v>121.326874</v>
      </c>
      <c r="O268" s="337">
        <f>G268+Sheet1!D262</f>
        <v>228.18803399999999</v>
      </c>
      <c r="P268" s="338">
        <f>H268+Sheet1!E262</f>
        <v>131.30166600000001</v>
      </c>
      <c r="Q268" s="325">
        <v>232.36438000000001</v>
      </c>
      <c r="R268" s="329">
        <v>140.06389999999999</v>
      </c>
      <c r="S268" s="4">
        <v>187.0763</v>
      </c>
      <c r="T268" s="5">
        <v>98.013000000000005</v>
      </c>
      <c r="U268" s="2">
        <v>189.0763</v>
      </c>
      <c r="V268" s="3">
        <v>98.513000000000005</v>
      </c>
      <c r="W268" s="4">
        <v>142.56010000000001</v>
      </c>
      <c r="X268" s="5">
        <v>55.989440000000002</v>
      </c>
      <c r="Y268" s="2">
        <v>187.0763</v>
      </c>
      <c r="Z268" s="3">
        <v>99.013000000000005</v>
      </c>
      <c r="AA268" s="327">
        <v>235.21545399999999</v>
      </c>
      <c r="AB268" s="328">
        <v>142.32621800000001</v>
      </c>
      <c r="AC268" s="2">
        <v>186.0763</v>
      </c>
      <c r="AD268" s="73">
        <v>97.513000000000005</v>
      </c>
      <c r="AE268" s="337">
        <f>I268+Sheet1!B262</f>
        <v>196.60733799999997</v>
      </c>
      <c r="AF268" s="341">
        <f>J268+Sheet1!C262</f>
        <v>94.259169999999983</v>
      </c>
      <c r="AG268" s="330">
        <v>6.3437148903606175</v>
      </c>
      <c r="AH268" s="331">
        <v>6.2367983472646511</v>
      </c>
      <c r="AI268" s="330">
        <v>5.7556739033328066</v>
      </c>
      <c r="AJ268" s="331">
        <v>5.7913127510314624</v>
      </c>
      <c r="AK268" s="339">
        <v>5.7763127180051175</v>
      </c>
      <c r="AL268" s="340">
        <v>5.8997129897018503</v>
      </c>
      <c r="AM268" s="339">
        <v>5.5863122996714143</v>
      </c>
      <c r="AN268" s="331">
        <v>5.2389106117023072</v>
      </c>
      <c r="AO268" s="332">
        <v>5.0785357970583593</v>
      </c>
      <c r="AP268" s="333">
        <v>4.472675386181221</v>
      </c>
      <c r="AQ268" s="332">
        <v>4.2053840284413075</v>
      </c>
      <c r="AR268" s="340">
        <v>6.038213294645101</v>
      </c>
      <c r="AS268" s="339">
        <v>5.8580128978886101</v>
      </c>
      <c r="AT268" s="340">
        <v>6.0882134047329179</v>
      </c>
      <c r="AU268" s="339">
        <v>5.8754129361991714</v>
      </c>
      <c r="AV268" s="340">
        <v>5.8608129040535282</v>
      </c>
      <c r="AW268" s="339">
        <v>4.6479102335432696</v>
      </c>
      <c r="AX268" s="340">
        <v>5.8578128974482597</v>
      </c>
      <c r="AY268" s="339">
        <v>5.8013127730490268</v>
      </c>
      <c r="AZ268" s="340">
        <v>5.0935112146458916</v>
      </c>
      <c r="BA268" s="332">
        <v>4.8112444393184459</v>
      </c>
      <c r="BB268" s="333">
        <v>6.7001033673471682</v>
      </c>
      <c r="BC268" s="15"/>
      <c r="BD268" s="151"/>
      <c r="BE268" s="151"/>
      <c r="BF268" s="151"/>
      <c r="BG268" s="151"/>
      <c r="BH268" s="151"/>
      <c r="BI268" s="151"/>
      <c r="BJ268" s="266">
        <f t="shared" si="205"/>
        <v>5.1712581716214645</v>
      </c>
      <c r="BK268" s="266">
        <f t="shared" si="206"/>
        <v>4.5554837932525878</v>
      </c>
      <c r="BL268" s="266">
        <f t="shared" si="207"/>
        <v>5.3672539329241529</v>
      </c>
      <c r="BM268" s="266">
        <f t="shared" si="208"/>
        <v>4.7281418115282889</v>
      </c>
      <c r="BN268" s="266">
        <f t="shared" si="209"/>
        <v>4.9555344273316235</v>
      </c>
      <c r="BO268" s="266"/>
      <c r="BP268" s="266">
        <f t="shared" si="210"/>
        <v>5.8757258055677406</v>
      </c>
      <c r="BQ268" s="292">
        <f t="shared" si="211"/>
        <v>5.1712581716214645</v>
      </c>
      <c r="BR268" s="292">
        <f t="shared" si="212"/>
        <v>5.4086887359846543</v>
      </c>
      <c r="BS268" s="292">
        <f t="shared" si="213"/>
        <v>5.8605174176266024</v>
      </c>
      <c r="BT268" s="292">
        <f t="shared" si="214"/>
        <v>5.6314584158099112</v>
      </c>
      <c r="BU268" s="292">
        <f t="shared" si="215"/>
        <v>5.7903465353438941</v>
      </c>
      <c r="BV268" s="292">
        <f t="shared" si="216"/>
        <v>5.8366127510314625</v>
      </c>
      <c r="BW268" s="169"/>
      <c r="BX268" s="148">
        <v>167.31167564516127</v>
      </c>
      <c r="BY268" s="165">
        <v>185.02600870967743</v>
      </c>
      <c r="BZ268" s="165">
        <v>149.24376270967738</v>
      </c>
      <c r="CA268" s="165">
        <v>175.62459458064518</v>
      </c>
      <c r="CB268" s="165">
        <v>193.65772709677421</v>
      </c>
      <c r="CC268" s="165">
        <v>161.30911096774193</v>
      </c>
      <c r="CD268" s="165">
        <v>153.68713851612901</v>
      </c>
      <c r="CE268" s="165">
        <v>196.26190341935487</v>
      </c>
      <c r="CF268" s="165">
        <v>187.55826677419356</v>
      </c>
      <c r="CG268" s="200"/>
      <c r="CH268" s="295"/>
      <c r="CI268" s="295"/>
      <c r="CJ268" s="295"/>
      <c r="CK268" s="295"/>
      <c r="CL268" s="295"/>
      <c r="CM268" s="295"/>
      <c r="CN268" s="177"/>
      <c r="CO268" s="171">
        <f t="shared" si="218"/>
        <v>2040</v>
      </c>
      <c r="CP268" s="173">
        <f t="shared" si="217"/>
        <v>51349</v>
      </c>
      <c r="CQ268" s="272">
        <f t="shared" si="201"/>
        <v>5.9151947591240459</v>
      </c>
      <c r="CR268" s="272">
        <f t="shared" si="202"/>
        <v>5.6314584158099112</v>
      </c>
      <c r="CS268" s="272">
        <f t="shared" si="221"/>
        <v>5.8706563205973001</v>
      </c>
      <c r="CT268" s="272">
        <f t="shared" si="221"/>
        <v>5.8003668490248037</v>
      </c>
      <c r="CU268" s="272">
        <f t="shared" si="221"/>
        <v>5.8706563205973001</v>
      </c>
      <c r="CV268" s="272">
        <f t="shared" si="203"/>
        <v>5.7460269772639538</v>
      </c>
      <c r="CW268" s="272">
        <f t="shared" si="204"/>
        <v>5.8348071424582786</v>
      </c>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39"/>
      <c r="EV268" s="139"/>
      <c r="EW268" s="139"/>
      <c r="EX268" s="139"/>
      <c r="EY268" s="139"/>
      <c r="EZ268" s="139"/>
      <c r="FA268" s="139"/>
      <c r="FB268" s="162"/>
      <c r="FC268" s="162"/>
      <c r="FD268" s="162"/>
      <c r="FE268" s="162"/>
      <c r="FF268" s="162"/>
      <c r="FG268" s="162"/>
      <c r="FH268" s="162"/>
      <c r="FI268" s="139"/>
      <c r="FJ268" s="139"/>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39"/>
      <c r="GH268" s="139"/>
      <c r="GI268" s="162"/>
      <c r="GJ268" s="162"/>
      <c r="GK268" s="162"/>
      <c r="GL268" s="162"/>
      <c r="GM268" s="162"/>
    </row>
    <row r="269" spans="1:195" s="138" customFormat="1" x14ac:dyDescent="0.2">
      <c r="A269" s="162"/>
      <c r="B269" s="193">
        <f t="shared" si="222"/>
        <v>51380</v>
      </c>
      <c r="C269" s="193">
        <f t="shared" si="219"/>
        <v>51409</v>
      </c>
      <c r="D269" s="191">
        <f t="shared" si="220"/>
        <v>51380</v>
      </c>
      <c r="E269" s="325">
        <v>125.66308600000001</v>
      </c>
      <c r="F269" s="329">
        <v>97.353610000000003</v>
      </c>
      <c r="G269" s="327">
        <v>127.45558200000001</v>
      </c>
      <c r="H269" s="328">
        <v>121.243843</v>
      </c>
      <c r="I269" s="325">
        <v>103.066261</v>
      </c>
      <c r="J269" s="329">
        <v>75.075230000000005</v>
      </c>
      <c r="K269" s="327">
        <v>135.74176</v>
      </c>
      <c r="L269" s="328">
        <v>118.946342</v>
      </c>
      <c r="M269" s="325">
        <v>118.872139</v>
      </c>
      <c r="N269" s="329">
        <v>112.236465</v>
      </c>
      <c r="O269" s="337">
        <f>G269+Sheet1!D263</f>
        <v>129.45558199999999</v>
      </c>
      <c r="P269" s="338">
        <f>H269+Sheet1!E263</f>
        <v>119.243843</v>
      </c>
      <c r="Q269" s="325">
        <v>120.595825</v>
      </c>
      <c r="R269" s="329">
        <v>111.415741</v>
      </c>
      <c r="S269" s="4">
        <v>70.731219999999993</v>
      </c>
      <c r="T269" s="5">
        <v>73.033500000000004</v>
      </c>
      <c r="U269" s="2">
        <v>75.731219999999993</v>
      </c>
      <c r="V269" s="3">
        <v>74.033500000000004</v>
      </c>
      <c r="W269" s="4">
        <v>45.233969999999999</v>
      </c>
      <c r="X269" s="5">
        <v>37.52073</v>
      </c>
      <c r="Y269" s="2">
        <v>75.231219999999993</v>
      </c>
      <c r="Z269" s="3">
        <v>76.033500000000004</v>
      </c>
      <c r="AA269" s="327">
        <v>126.10251599999999</v>
      </c>
      <c r="AB269" s="328">
        <v>117.825157</v>
      </c>
      <c r="AC269" s="2">
        <v>73.731219999999993</v>
      </c>
      <c r="AD269" s="73">
        <v>72.533500000000004</v>
      </c>
      <c r="AE269" s="337">
        <f>I269+Sheet1!B263</f>
        <v>106.640711</v>
      </c>
      <c r="AF269" s="341">
        <f>J269+Sheet1!C263</f>
        <v>81.301880000000011</v>
      </c>
      <c r="AG269" s="330">
        <v>6.112062380319359</v>
      </c>
      <c r="AH269" s="331">
        <v>6.0407846849220483</v>
      </c>
      <c r="AI269" s="330">
        <v>5.5774796648395313</v>
      </c>
      <c r="AJ269" s="331">
        <v>5.6309379363875145</v>
      </c>
      <c r="AK269" s="339">
        <v>5.6159378353298131</v>
      </c>
      <c r="AL269" s="340">
        <v>5.7389386640029674</v>
      </c>
      <c r="AM269" s="339">
        <v>5.4434366731662429</v>
      </c>
      <c r="AN269" s="331">
        <v>5.14981349245567</v>
      </c>
      <c r="AO269" s="332">
        <v>4.9537998301130655</v>
      </c>
      <c r="AP269" s="333">
        <v>4.5261336577292042</v>
      </c>
      <c r="AQ269" s="332">
        <v>4.2410228761399624</v>
      </c>
      <c r="AR269" s="340">
        <v>5.8769395937338231</v>
      </c>
      <c r="AS269" s="339">
        <v>5.6972383830625564</v>
      </c>
      <c r="AT269" s="340">
        <v>5.9269399305928294</v>
      </c>
      <c r="AU269" s="339">
        <v>5.7144384989420542</v>
      </c>
      <c r="AV269" s="340">
        <v>5.7002384032740974</v>
      </c>
      <c r="AW269" s="339">
        <v>4.7011316721574437</v>
      </c>
      <c r="AX269" s="340">
        <v>5.6971383823888386</v>
      </c>
      <c r="AY269" s="339">
        <v>5.6409380037593158</v>
      </c>
      <c r="AZ269" s="340">
        <v>4.9688334757005599</v>
      </c>
      <c r="BA269" s="332">
        <v>4.686508472373152</v>
      </c>
      <c r="BB269" s="333">
        <v>6.6110062481005309</v>
      </c>
      <c r="BC269" s="15"/>
      <c r="BD269" s="151"/>
      <c r="BE269" s="151"/>
      <c r="BF269" s="151"/>
      <c r="BG269" s="151"/>
      <c r="BH269" s="151"/>
      <c r="BI269" s="151"/>
      <c r="BJ269" s="266">
        <f t="shared" si="205"/>
        <v>5.0444810937219895</v>
      </c>
      <c r="BK269" s="266">
        <f t="shared" si="206"/>
        <v>4.6098168266380775</v>
      </c>
      <c r="BL269" s="266">
        <f t="shared" si="207"/>
        <v>5.2356720255779452</v>
      </c>
      <c r="BM269" s="266">
        <f t="shared" si="208"/>
        <v>4.7845340575338069</v>
      </c>
      <c r="BN269" s="266">
        <f t="shared" si="209"/>
        <v>4.9186260008679552</v>
      </c>
      <c r="BO269" s="266"/>
      <c r="BP269" s="266">
        <f t="shared" si="210"/>
        <v>5.7131233371058654</v>
      </c>
      <c r="BQ269" s="292">
        <f t="shared" si="211"/>
        <v>5.0444810937219895</v>
      </c>
      <c r="BR269" s="292">
        <f t="shared" si="212"/>
        <v>5.316892998297841</v>
      </c>
      <c r="BS269" s="292">
        <f t="shared" si="213"/>
        <v>5.6979148801883941</v>
      </c>
      <c r="BT269" s="292">
        <f t="shared" si="214"/>
        <v>5.4880521862553877</v>
      </c>
      <c r="BU269" s="292">
        <f t="shared" si="215"/>
        <v>5.6296458722493306</v>
      </c>
      <c r="BV269" s="292">
        <f t="shared" si="216"/>
        <v>5.6762379363875146</v>
      </c>
      <c r="BW269" s="169"/>
      <c r="BX269" s="148">
        <v>112.45199720000001</v>
      </c>
      <c r="BY269" s="165">
        <v>124.55677046666668</v>
      </c>
      <c r="BZ269" s="165">
        <v>90.003779866666662</v>
      </c>
      <c r="CA269" s="165">
        <v>115.77549113333333</v>
      </c>
      <c r="CB269" s="165">
        <v>116.3117858</v>
      </c>
      <c r="CC269" s="165">
        <v>127.90389826666666</v>
      </c>
      <c r="CD269" s="165">
        <v>94.815923200000015</v>
      </c>
      <c r="CE269" s="165">
        <v>122.23974846666667</v>
      </c>
      <c r="CF269" s="165">
        <v>124.6901038</v>
      </c>
      <c r="CG269" s="200"/>
      <c r="CH269" s="295"/>
      <c r="CI269" s="295"/>
      <c r="CJ269" s="295"/>
      <c r="CK269" s="295"/>
      <c r="CL269" s="295"/>
      <c r="CM269" s="295"/>
      <c r="CN269" s="177"/>
      <c r="CO269" s="171">
        <f t="shared" si="218"/>
        <v>2040</v>
      </c>
      <c r="CP269" s="173">
        <f t="shared" si="217"/>
        <v>51380</v>
      </c>
      <c r="CQ269" s="272">
        <f t="shared" si="201"/>
        <v>5.7326747975412591</v>
      </c>
      <c r="CR269" s="272">
        <f t="shared" si="202"/>
        <v>5.4880521862553877</v>
      </c>
      <c r="CS269" s="272">
        <f t="shared" si="221"/>
        <v>5.7080537831590927</v>
      </c>
      <c r="CT269" s="272">
        <f t="shared" si="221"/>
        <v>5.6396661859302402</v>
      </c>
      <c r="CU269" s="272">
        <f t="shared" si="221"/>
        <v>5.7080537831590927</v>
      </c>
      <c r="CV269" s="272">
        <f t="shared" si="203"/>
        <v>5.6000209822251508</v>
      </c>
      <c r="CW269" s="272">
        <f t="shared" si="204"/>
        <v>5.6737235600517417</v>
      </c>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39"/>
      <c r="EV269" s="139"/>
      <c r="EW269" s="139"/>
      <c r="EX269" s="139"/>
      <c r="EY269" s="139"/>
      <c r="EZ269" s="139"/>
      <c r="FA269" s="139"/>
      <c r="FB269" s="162"/>
      <c r="FC269" s="162"/>
      <c r="FD269" s="162"/>
      <c r="FE269" s="162"/>
      <c r="FF269" s="162"/>
      <c r="FG269" s="162"/>
      <c r="FH269" s="162"/>
      <c r="FI269" s="139"/>
      <c r="FJ269" s="139"/>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39"/>
      <c r="GH269" s="139"/>
      <c r="GI269" s="162"/>
      <c r="GJ269" s="162"/>
      <c r="GK269" s="162"/>
      <c r="GL269" s="162"/>
      <c r="GM269" s="162"/>
    </row>
    <row r="270" spans="1:195" s="138" customFormat="1" x14ac:dyDescent="0.2">
      <c r="A270" s="162"/>
      <c r="B270" s="193">
        <f t="shared" si="222"/>
        <v>51410</v>
      </c>
      <c r="C270" s="193">
        <f t="shared" si="219"/>
        <v>51440</v>
      </c>
      <c r="D270" s="191">
        <f t="shared" si="220"/>
        <v>51410</v>
      </c>
      <c r="E270" s="325">
        <v>134.02963299999999</v>
      </c>
      <c r="F270" s="329">
        <v>112.221519</v>
      </c>
      <c r="G270" s="327">
        <v>117.77969400000001</v>
      </c>
      <c r="H270" s="328">
        <v>120.2962</v>
      </c>
      <c r="I270" s="325">
        <v>115.239395</v>
      </c>
      <c r="J270" s="329">
        <v>90.712479999999999</v>
      </c>
      <c r="K270" s="327">
        <v>129.43002300000001</v>
      </c>
      <c r="L270" s="328">
        <v>123.350723</v>
      </c>
      <c r="M270" s="325">
        <v>126.345032</v>
      </c>
      <c r="N270" s="329">
        <v>121.57299999999999</v>
      </c>
      <c r="O270" s="337">
        <f>G270+Sheet1!D264</f>
        <v>116.02969400000001</v>
      </c>
      <c r="P270" s="338">
        <f>H270+Sheet1!E264</f>
        <v>118.2962</v>
      </c>
      <c r="Q270" s="325">
        <v>96.790300000000002</v>
      </c>
      <c r="R270" s="329">
        <v>100.73584</v>
      </c>
      <c r="S270" s="4">
        <v>59.797510000000003</v>
      </c>
      <c r="T270" s="5">
        <v>59.468620000000001</v>
      </c>
      <c r="U270" s="2">
        <v>60.297510000000003</v>
      </c>
      <c r="V270" s="3">
        <v>61.218620000000001</v>
      </c>
      <c r="W270" s="4">
        <v>60.815249999999999</v>
      </c>
      <c r="X270" s="5">
        <v>47.609169999999999</v>
      </c>
      <c r="Y270" s="2">
        <v>62.797510000000003</v>
      </c>
      <c r="Z270" s="3">
        <v>62.968620000000001</v>
      </c>
      <c r="AA270" s="327">
        <v>98.672229999999999</v>
      </c>
      <c r="AB270" s="328">
        <v>106.46159400000001</v>
      </c>
      <c r="AC270" s="2">
        <v>61.797510000000003</v>
      </c>
      <c r="AD270" s="73">
        <v>60.968620000000001</v>
      </c>
      <c r="AE270" s="337">
        <f>I270+Sheet1!B264</f>
        <v>120.45229499999999</v>
      </c>
      <c r="AF270" s="341">
        <f>J270+Sheet1!C264</f>
        <v>94.300579999999997</v>
      </c>
      <c r="AG270" s="330">
        <v>6.0942429564700307</v>
      </c>
      <c r="AH270" s="331">
        <v>6.112062380319359</v>
      </c>
      <c r="AI270" s="330">
        <v>5.6309379363875145</v>
      </c>
      <c r="AJ270" s="331">
        <v>5.7200350556341517</v>
      </c>
      <c r="AK270" s="339">
        <v>5.7050349637050415</v>
      </c>
      <c r="AL270" s="340">
        <v>5.8267357095565577</v>
      </c>
      <c r="AM270" s="339">
        <v>5.6100343814873419</v>
      </c>
      <c r="AN270" s="331">
        <v>5.3636465786476002</v>
      </c>
      <c r="AO270" s="332">
        <v>5.2032717640036523</v>
      </c>
      <c r="AP270" s="333">
        <v>4.8647027108664282</v>
      </c>
      <c r="AQ270" s="332">
        <v>4.5083142338798767</v>
      </c>
      <c r="AR270" s="340">
        <v>5.9633365467243253</v>
      </c>
      <c r="AS270" s="339">
        <v>5.7851354546064915</v>
      </c>
      <c r="AT270" s="340">
        <v>6.0133368531546934</v>
      </c>
      <c r="AU270" s="339">
        <v>5.8016355557285122</v>
      </c>
      <c r="AV270" s="340">
        <v>5.7884354748308962</v>
      </c>
      <c r="AW270" s="339">
        <v>5.0367308679567362</v>
      </c>
      <c r="AX270" s="340">
        <v>5.7850354539936317</v>
      </c>
      <c r="AY270" s="339">
        <v>5.7300351169202264</v>
      </c>
      <c r="AZ270" s="340">
        <v>5.2183319809118345</v>
      </c>
      <c r="BA270" s="332">
        <v>4.9359804062637389</v>
      </c>
      <c r="BB270" s="333">
        <v>6.824839334292462</v>
      </c>
      <c r="BC270" s="15"/>
      <c r="BD270" s="151"/>
      <c r="BE270" s="151"/>
      <c r="BF270" s="151"/>
      <c r="BG270" s="151"/>
      <c r="BH270" s="151"/>
      <c r="BI270" s="151"/>
      <c r="BJ270" s="266">
        <f t="shared" si="205"/>
        <v>5.2980352495209395</v>
      </c>
      <c r="BK270" s="266">
        <f t="shared" si="206"/>
        <v>4.9539260380795085</v>
      </c>
      <c r="BL270" s="266">
        <f t="shared" si="207"/>
        <v>5.4988358402703605</v>
      </c>
      <c r="BM270" s="266">
        <f t="shared" si="208"/>
        <v>5.1416849489020837</v>
      </c>
      <c r="BN270" s="266">
        <f t="shared" si="209"/>
        <v>5.2231205191932233</v>
      </c>
      <c r="BO270" s="266"/>
      <c r="BP270" s="266">
        <f t="shared" si="210"/>
        <v>5.8034580418069064</v>
      </c>
      <c r="BQ270" s="292">
        <f t="shared" si="211"/>
        <v>5.2980352495209395</v>
      </c>
      <c r="BR270" s="292">
        <f t="shared" si="212"/>
        <v>5.5372027687461935</v>
      </c>
      <c r="BS270" s="292">
        <f t="shared" si="213"/>
        <v>5.7882495941448262</v>
      </c>
      <c r="BT270" s="292">
        <f t="shared" si="214"/>
        <v>5.6552685952899147</v>
      </c>
      <c r="BU270" s="292">
        <f t="shared" si="215"/>
        <v>5.718923989688137</v>
      </c>
      <c r="BV270" s="292">
        <f t="shared" si="216"/>
        <v>5.7653350556341518</v>
      </c>
      <c r="BW270" s="169"/>
      <c r="BX270" s="148">
        <v>124.88429487096774</v>
      </c>
      <c r="BY270" s="165">
        <v>118.83500296774193</v>
      </c>
      <c r="BZ270" s="165">
        <v>104.95391451612902</v>
      </c>
      <c r="CA270" s="165">
        <v>124.34385729032259</v>
      </c>
      <c r="CB270" s="165">
        <v>98.444881290322584</v>
      </c>
      <c r="CC270" s="165">
        <v>126.88063912903226</v>
      </c>
      <c r="CD270" s="165">
        <v>109.48544677419353</v>
      </c>
      <c r="CE270" s="165">
        <v>101.93873748387098</v>
      </c>
      <c r="CF270" s="165">
        <v>116.98016425806451</v>
      </c>
      <c r="CG270" s="200"/>
      <c r="CH270" s="295"/>
      <c r="CI270" s="295"/>
      <c r="CJ270" s="295"/>
      <c r="CK270" s="295"/>
      <c r="CL270" s="295"/>
      <c r="CM270" s="295"/>
      <c r="CN270" s="177"/>
      <c r="CO270" s="171">
        <f t="shared" si="218"/>
        <v>2040</v>
      </c>
      <c r="CP270" s="173">
        <f t="shared" si="217"/>
        <v>51410</v>
      </c>
      <c r="CQ270" s="272">
        <f t="shared" si="201"/>
        <v>5.7874307860160954</v>
      </c>
      <c r="CR270" s="272">
        <f t="shared" si="202"/>
        <v>5.6552685952899147</v>
      </c>
      <c r="CS270" s="272">
        <f t="shared" si="221"/>
        <v>5.798388497115524</v>
      </c>
      <c r="CT270" s="272">
        <f t="shared" si="221"/>
        <v>5.7289443033690466</v>
      </c>
      <c r="CU270" s="272">
        <f t="shared" si="221"/>
        <v>5.798388497115524</v>
      </c>
      <c r="CV270" s="272">
        <f t="shared" si="203"/>
        <v>5.7702688038417085</v>
      </c>
      <c r="CW270" s="272">
        <f t="shared" si="204"/>
        <v>5.7632144391664841</v>
      </c>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39"/>
      <c r="EV270" s="139"/>
      <c r="EW270" s="139"/>
      <c r="EX270" s="139"/>
      <c r="EY270" s="139"/>
      <c r="EZ270" s="139"/>
      <c r="FA270" s="139"/>
      <c r="FB270" s="162"/>
      <c r="FC270" s="162"/>
      <c r="FD270" s="162"/>
      <c r="FE270" s="162"/>
      <c r="FF270" s="162"/>
      <c r="FG270" s="162"/>
      <c r="FH270" s="162"/>
      <c r="FI270" s="139"/>
      <c r="FJ270" s="139"/>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39"/>
      <c r="GH270" s="139"/>
      <c r="GI270" s="162"/>
      <c r="GJ270" s="162"/>
      <c r="GK270" s="162"/>
      <c r="GL270" s="162"/>
      <c r="GM270" s="162"/>
    </row>
    <row r="271" spans="1:195" s="138" customFormat="1" x14ac:dyDescent="0.2">
      <c r="A271" s="162"/>
      <c r="B271" s="193">
        <f t="shared" si="222"/>
        <v>51441</v>
      </c>
      <c r="C271" s="193">
        <f t="shared" si="219"/>
        <v>51470</v>
      </c>
      <c r="D271" s="191">
        <f t="shared" si="220"/>
        <v>51441</v>
      </c>
      <c r="E271" s="325">
        <v>136.28512599999999</v>
      </c>
      <c r="F271" s="329">
        <v>119.254524</v>
      </c>
      <c r="G271" s="327">
        <v>115.34178199999999</v>
      </c>
      <c r="H271" s="328">
        <v>122.58432000000001</v>
      </c>
      <c r="I271" s="325">
        <v>116.11779</v>
      </c>
      <c r="J271" s="329">
        <v>97.833799999999997</v>
      </c>
      <c r="K271" s="327">
        <v>131.19110000000001</v>
      </c>
      <c r="L271" s="328">
        <v>126.34710699999999</v>
      </c>
      <c r="M271" s="325">
        <v>125.929588</v>
      </c>
      <c r="N271" s="329">
        <v>125.432175</v>
      </c>
      <c r="O271" s="337">
        <f>G271+Sheet1!D265</f>
        <v>113.34178199999999</v>
      </c>
      <c r="P271" s="338">
        <f>H271+Sheet1!E265</f>
        <v>120.58432000000001</v>
      </c>
      <c r="Q271" s="325">
        <v>93.733029999999999</v>
      </c>
      <c r="R271" s="329">
        <v>103.037888</v>
      </c>
      <c r="S271" s="4">
        <v>60.782679999999999</v>
      </c>
      <c r="T271" s="5">
        <v>60.559869999999997</v>
      </c>
      <c r="U271" s="2">
        <v>61.532679999999999</v>
      </c>
      <c r="V271" s="3">
        <v>63.309869999999997</v>
      </c>
      <c r="W271" s="4">
        <v>63.518009999999997</v>
      </c>
      <c r="X271" s="5">
        <v>53.164709999999999</v>
      </c>
      <c r="Y271" s="2">
        <v>61.282679999999999</v>
      </c>
      <c r="Z271" s="3">
        <v>65.059870000000004</v>
      </c>
      <c r="AA271" s="327">
        <v>96.938839999999999</v>
      </c>
      <c r="AB271" s="328">
        <v>108.41258999999999</v>
      </c>
      <c r="AC271" s="2">
        <v>61.282679999999999</v>
      </c>
      <c r="AD271" s="73">
        <v>63.559869999999997</v>
      </c>
      <c r="AE271" s="337">
        <f>I271+Sheet1!B265</f>
        <v>119.85944000000001</v>
      </c>
      <c r="AF271" s="341">
        <f>J271+Sheet1!C265</f>
        <v>100.64075</v>
      </c>
      <c r="AG271" s="330">
        <v>6.4149925857579273</v>
      </c>
      <c r="AH271" s="331">
        <v>6.486270281155238</v>
      </c>
      <c r="AI271" s="330">
        <v>6.0051458372233935</v>
      </c>
      <c r="AJ271" s="331">
        <v>6.1477012280180139</v>
      </c>
      <c r="AK271" s="339">
        <v>6.1327012250217265</v>
      </c>
      <c r="AL271" s="340">
        <v>6.2613012507098897</v>
      </c>
      <c r="AM271" s="339">
        <v>5.8227011630984737</v>
      </c>
      <c r="AN271" s="331">
        <v>5.9160487179767545</v>
      </c>
      <c r="AO271" s="332">
        <v>5.8447710225794447</v>
      </c>
      <c r="AP271" s="333">
        <v>6.2902566188126343</v>
      </c>
      <c r="AQ271" s="332">
        <v>4.7934250154691176</v>
      </c>
      <c r="AR271" s="340">
        <v>6.4056012795341646</v>
      </c>
      <c r="AS271" s="339">
        <v>6.2193012423202871</v>
      </c>
      <c r="AT271" s="340">
        <v>6.4556012895217858</v>
      </c>
      <c r="AU271" s="339">
        <v>6.2393012463153354</v>
      </c>
      <c r="AV271" s="340">
        <v>6.2206012425799653</v>
      </c>
      <c r="AW271" s="339">
        <v>6.518101302006313</v>
      </c>
      <c r="AX271" s="340">
        <v>6.2191012422803365</v>
      </c>
      <c r="AY271" s="339">
        <v>6.1577012300155385</v>
      </c>
      <c r="AZ271" s="340">
        <v>5.8598011705092885</v>
      </c>
      <c r="BA271" s="332">
        <v>5.43492427404491</v>
      </c>
      <c r="BB271" s="333">
        <v>7.1455889635803578</v>
      </c>
      <c r="BC271" s="15"/>
      <c r="BD271" s="151"/>
      <c r="BE271" s="151"/>
      <c r="BF271" s="151"/>
      <c r="BG271" s="151"/>
      <c r="BH271" s="151"/>
      <c r="BI271" s="151"/>
      <c r="BJ271" s="266">
        <f t="shared" si="205"/>
        <v>5.9500316501468085</v>
      </c>
      <c r="BK271" s="266">
        <f t="shared" si="206"/>
        <v>6.4028069283592179</v>
      </c>
      <c r="BL271" s="266">
        <f t="shared" si="207"/>
        <v>6.1755427923365689</v>
      </c>
      <c r="BM271" s="266">
        <f t="shared" si="208"/>
        <v>6.6454781757158816</v>
      </c>
      <c r="BN271" s="266">
        <f t="shared" si="209"/>
        <v>6.2934648866396188</v>
      </c>
      <c r="BO271" s="266"/>
      <c r="BP271" s="266">
        <f t="shared" si="210"/>
        <v>6.237064624371909</v>
      </c>
      <c r="BQ271" s="292">
        <f t="shared" si="211"/>
        <v>5.9500316501468085</v>
      </c>
      <c r="BR271" s="292">
        <f t="shared" si="212"/>
        <v>6.1063363424044388</v>
      </c>
      <c r="BS271" s="292">
        <f t="shared" si="213"/>
        <v>6.2218562668779551</v>
      </c>
      <c r="BT271" s="292">
        <f t="shared" si="214"/>
        <v>5.868725166213463</v>
      </c>
      <c r="BU271" s="292">
        <f t="shared" si="215"/>
        <v>6.1474589986016426</v>
      </c>
      <c r="BV271" s="292">
        <f t="shared" si="216"/>
        <v>6.193001228018014</v>
      </c>
      <c r="BW271" s="169"/>
      <c r="BX271" s="148">
        <v>128.70284688488209</v>
      </c>
      <c r="BY271" s="165">
        <v>118.56626840499307</v>
      </c>
      <c r="BZ271" s="165">
        <v>107.97748377253815</v>
      </c>
      <c r="CA271" s="165">
        <v>125.70813228155339</v>
      </c>
      <c r="CB271" s="165">
        <v>97.875692160887638</v>
      </c>
      <c r="CC271" s="165">
        <v>129.03448175728155</v>
      </c>
      <c r="CD271" s="165">
        <v>111.30299133148407</v>
      </c>
      <c r="CE271" s="165">
        <v>102.04712536754508</v>
      </c>
      <c r="CF271" s="165">
        <v>116.56626840499307</v>
      </c>
      <c r="CG271" s="200"/>
      <c r="CH271" s="295"/>
      <c r="CI271" s="295"/>
      <c r="CJ271" s="295"/>
      <c r="CK271" s="295"/>
      <c r="CL271" s="295"/>
      <c r="CM271" s="295"/>
      <c r="CN271" s="177"/>
      <c r="CO271" s="171">
        <f t="shared" si="218"/>
        <v>2040</v>
      </c>
      <c r="CP271" s="173">
        <f t="shared" si="217"/>
        <v>51441</v>
      </c>
      <c r="CQ271" s="272">
        <f t="shared" si="201"/>
        <v>6.1707227053399505</v>
      </c>
      <c r="CR271" s="272">
        <f t="shared" si="202"/>
        <v>5.868725166213463</v>
      </c>
      <c r="CS271" s="272">
        <f t="shared" si="221"/>
        <v>6.2319951698486529</v>
      </c>
      <c r="CT271" s="272">
        <f t="shared" si="221"/>
        <v>6.1574793122825513</v>
      </c>
      <c r="CU271" s="272">
        <f t="shared" si="221"/>
        <v>6.2319951698486529</v>
      </c>
      <c r="CV271" s="272">
        <f t="shared" si="203"/>
        <v>5.987595060393307</v>
      </c>
      <c r="CW271" s="272">
        <f t="shared" si="204"/>
        <v>6.19277065891725</v>
      </c>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39"/>
      <c r="EV271" s="139"/>
      <c r="EW271" s="139"/>
      <c r="EX271" s="139"/>
      <c r="EY271" s="139"/>
      <c r="EZ271" s="139"/>
      <c r="FA271" s="139"/>
      <c r="FB271" s="162"/>
      <c r="FC271" s="162"/>
      <c r="FD271" s="162"/>
      <c r="FE271" s="162"/>
      <c r="FF271" s="162"/>
      <c r="FG271" s="162"/>
      <c r="FH271" s="162"/>
      <c r="FI271" s="139"/>
      <c r="FJ271" s="139"/>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39"/>
      <c r="GH271" s="139"/>
      <c r="GI271" s="162"/>
      <c r="GJ271" s="162"/>
      <c r="GK271" s="162"/>
      <c r="GL271" s="162"/>
      <c r="GM271" s="162"/>
    </row>
    <row r="272" spans="1:195" s="138" customFormat="1" x14ac:dyDescent="0.2">
      <c r="A272" s="162"/>
      <c r="B272" s="193">
        <f t="shared" si="222"/>
        <v>51471</v>
      </c>
      <c r="C272" s="193">
        <f t="shared" si="219"/>
        <v>51501</v>
      </c>
      <c r="D272" s="191">
        <f t="shared" si="220"/>
        <v>51471</v>
      </c>
      <c r="E272" s="325">
        <v>141.42037999999999</v>
      </c>
      <c r="F272" s="329">
        <v>127.542168</v>
      </c>
      <c r="G272" s="327">
        <v>131.28125</v>
      </c>
      <c r="H272" s="328">
        <v>129.22300000000001</v>
      </c>
      <c r="I272" s="325">
        <v>126.326775</v>
      </c>
      <c r="J272" s="329">
        <v>107.57878100000001</v>
      </c>
      <c r="K272" s="327">
        <v>129.251068</v>
      </c>
      <c r="L272" s="328">
        <v>125.857124</v>
      </c>
      <c r="M272" s="325">
        <v>128.52809099999999</v>
      </c>
      <c r="N272" s="329">
        <v>125.85752100000001</v>
      </c>
      <c r="O272" s="337">
        <f>G272+Sheet1!D266</f>
        <v>129.28125</v>
      </c>
      <c r="P272" s="338">
        <f>H272+Sheet1!E266</f>
        <v>127.22300000000001</v>
      </c>
      <c r="Q272" s="325">
        <v>113.26844800000001</v>
      </c>
      <c r="R272" s="329">
        <v>110.43615699999999</v>
      </c>
      <c r="S272" s="4">
        <v>69.169160000000005</v>
      </c>
      <c r="T272" s="5">
        <v>64.435820000000007</v>
      </c>
      <c r="U272" s="2">
        <v>70.669160000000005</v>
      </c>
      <c r="V272" s="3">
        <v>68.435820000000007</v>
      </c>
      <c r="W272" s="4">
        <v>84.078900000000004</v>
      </c>
      <c r="X272" s="5">
        <v>62.08963</v>
      </c>
      <c r="Y272" s="2">
        <v>70.169160000000005</v>
      </c>
      <c r="Z272" s="3">
        <v>69.435820000000007</v>
      </c>
      <c r="AA272" s="327">
        <v>116.588577</v>
      </c>
      <c r="AB272" s="328">
        <v>116.219345</v>
      </c>
      <c r="AC272" s="2">
        <v>72.669160000000005</v>
      </c>
      <c r="AD272" s="73">
        <v>67.435820000000007</v>
      </c>
      <c r="AE272" s="337">
        <f>I272+Sheet1!B266</f>
        <v>127.844325</v>
      </c>
      <c r="AF272" s="341">
        <f>J272+Sheet1!C266</f>
        <v>109.103331</v>
      </c>
      <c r="AG272" s="330">
        <v>6.6644645196485142</v>
      </c>
      <c r="AH272" s="331">
        <v>6.8961170296897718</v>
      </c>
      <c r="AI272" s="330">
        <v>6.4328120096072547</v>
      </c>
      <c r="AJ272" s="331">
        <v>6.5040897050045654</v>
      </c>
      <c r="AK272" s="339">
        <v>6.4890897287472704</v>
      </c>
      <c r="AL272" s="340">
        <v>6.6215895190200378</v>
      </c>
      <c r="AM272" s="339">
        <v>6.1390902827437346</v>
      </c>
      <c r="AN272" s="331">
        <v>6.2546177711139785</v>
      </c>
      <c r="AO272" s="332">
        <v>6.2011594995659962</v>
      </c>
      <c r="AP272" s="333">
        <v>6.6466450957991858</v>
      </c>
      <c r="AQ272" s="332">
        <v>4.8647027108664282</v>
      </c>
      <c r="AR272" s="340">
        <v>6.7702892836506834</v>
      </c>
      <c r="AS272" s="339">
        <v>6.5792895859744673</v>
      </c>
      <c r="AT272" s="340">
        <v>6.820289204508331</v>
      </c>
      <c r="AU272" s="339">
        <v>6.601289551151833</v>
      </c>
      <c r="AV272" s="340">
        <v>6.5794895856578997</v>
      </c>
      <c r="AW272" s="339">
        <v>6.9017890755062972</v>
      </c>
      <c r="AX272" s="340">
        <v>6.5790895862910386</v>
      </c>
      <c r="AY272" s="339">
        <v>6.5140896891760942</v>
      </c>
      <c r="AZ272" s="340">
        <v>6.216190160706228</v>
      </c>
      <c r="BA272" s="332">
        <v>5.7022156317848243</v>
      </c>
      <c r="BB272" s="333">
        <v>7.2703249305256508</v>
      </c>
      <c r="BC272" s="15"/>
      <c r="BD272" s="151"/>
      <c r="BE272" s="151"/>
      <c r="BF272" s="151"/>
      <c r="BG272" s="151"/>
      <c r="BH272" s="151"/>
      <c r="BI272" s="151"/>
      <c r="BJ272" s="266">
        <f t="shared" si="205"/>
        <v>6.3122518727167352</v>
      </c>
      <c r="BK272" s="266">
        <f t="shared" si="206"/>
        <v>6.7650271509291446</v>
      </c>
      <c r="BL272" s="266">
        <f t="shared" si="207"/>
        <v>6.5514910990400184</v>
      </c>
      <c r="BM272" s="266">
        <f t="shared" si="208"/>
        <v>7.0214264824193302</v>
      </c>
      <c r="BN272" s="266">
        <f t="shared" si="209"/>
        <v>6.6625491512763064</v>
      </c>
      <c r="BO272" s="266"/>
      <c r="BP272" s="266">
        <f t="shared" si="210"/>
        <v>6.5984034431760783</v>
      </c>
      <c r="BQ272" s="292">
        <f t="shared" si="211"/>
        <v>6.3122518727167352</v>
      </c>
      <c r="BR272" s="292">
        <f t="shared" si="212"/>
        <v>6.4551601456143315</v>
      </c>
      <c r="BS272" s="292">
        <f t="shared" si="213"/>
        <v>6.5831951127925281</v>
      </c>
      <c r="BT272" s="292">
        <f t="shared" si="214"/>
        <v>6.186289273054034</v>
      </c>
      <c r="BU272" s="292">
        <f t="shared" si="215"/>
        <v>6.5045714585616397</v>
      </c>
      <c r="BV272" s="292">
        <f t="shared" si="216"/>
        <v>6.5493897050045655</v>
      </c>
      <c r="BW272" s="169"/>
      <c r="BX272" s="148">
        <v>135.00357230107528</v>
      </c>
      <c r="BY272" s="165">
        <v>130.32958602150538</v>
      </c>
      <c r="BZ272" s="165">
        <v>117.65834766666666</v>
      </c>
      <c r="CA272" s="165">
        <v>127.29331132258065</v>
      </c>
      <c r="CB272" s="165">
        <v>111.95889409677422</v>
      </c>
      <c r="CC272" s="165">
        <v>127.68182507526882</v>
      </c>
      <c r="CD272" s="165">
        <v>119.17913422580644</v>
      </c>
      <c r="CE272" s="165">
        <v>116.41785682795698</v>
      </c>
      <c r="CF272" s="165">
        <v>128.32958602150538</v>
      </c>
      <c r="CG272" s="200"/>
      <c r="CH272" s="295"/>
      <c r="CI272" s="295"/>
      <c r="CJ272" s="295"/>
      <c r="CK272" s="295"/>
      <c r="CL272" s="295"/>
      <c r="CM272" s="295"/>
      <c r="CN272" s="177"/>
      <c r="CO272" s="171">
        <f t="shared" si="218"/>
        <v>2040</v>
      </c>
      <c r="CP272" s="173">
        <f t="shared" si="217"/>
        <v>51471</v>
      </c>
      <c r="CQ272" s="272">
        <f t="shared" si="201"/>
        <v>6.6087706131386401</v>
      </c>
      <c r="CR272" s="272">
        <f t="shared" si="202"/>
        <v>6.186289273054034</v>
      </c>
      <c r="CS272" s="272">
        <f t="shared" si="221"/>
        <v>6.5933340157632268</v>
      </c>
      <c r="CT272" s="272">
        <f t="shared" si="221"/>
        <v>6.5145917722425493</v>
      </c>
      <c r="CU272" s="272">
        <f t="shared" si="221"/>
        <v>6.5933340157632268</v>
      </c>
      <c r="CV272" s="272">
        <f t="shared" si="203"/>
        <v>6.3109161849490425</v>
      </c>
      <c r="CW272" s="272">
        <f t="shared" si="204"/>
        <v>6.5507341753762205</v>
      </c>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39"/>
      <c r="EV272" s="139"/>
      <c r="EW272" s="139"/>
      <c r="EX272" s="139"/>
      <c r="EY272" s="139"/>
      <c r="EZ272" s="139"/>
      <c r="FA272" s="139"/>
      <c r="FB272" s="162"/>
      <c r="FC272" s="162"/>
      <c r="FD272" s="162"/>
      <c r="FE272" s="162"/>
      <c r="FF272" s="162"/>
      <c r="FG272" s="162"/>
      <c r="FH272" s="162"/>
      <c r="FI272" s="139"/>
      <c r="FJ272" s="139"/>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39"/>
      <c r="GH272" s="139"/>
      <c r="GI272" s="162"/>
      <c r="GJ272" s="162"/>
      <c r="GK272" s="162"/>
      <c r="GL272" s="162"/>
      <c r="GM272" s="162"/>
    </row>
    <row r="273" spans="1:195" s="138" customFormat="1" x14ac:dyDescent="0.2">
      <c r="A273" s="162"/>
      <c r="B273" s="193">
        <f t="shared" si="222"/>
        <v>51502</v>
      </c>
      <c r="C273" s="193">
        <f t="shared" si="219"/>
        <v>51532</v>
      </c>
      <c r="D273" s="191">
        <f t="shared" si="220"/>
        <v>51502</v>
      </c>
      <c r="E273" s="325">
        <v>138.95976300000001</v>
      </c>
      <c r="F273" s="329">
        <v>109.147415</v>
      </c>
      <c r="G273" s="327">
        <v>126.3379</v>
      </c>
      <c r="H273" s="328">
        <v>121.809166</v>
      </c>
      <c r="I273" s="325">
        <v>118.423744</v>
      </c>
      <c r="J273" s="329">
        <v>86.192989999999995</v>
      </c>
      <c r="K273" s="327">
        <v>131.11587499999999</v>
      </c>
      <c r="L273" s="328">
        <v>125.980339</v>
      </c>
      <c r="M273" s="325">
        <v>124.263176</v>
      </c>
      <c r="N273" s="329">
        <v>121.3314</v>
      </c>
      <c r="O273" s="337">
        <f>G273+Sheet1!D267</f>
        <v>124.3379</v>
      </c>
      <c r="P273" s="338">
        <f>H273+Sheet1!E267</f>
        <v>119.809166</v>
      </c>
      <c r="Q273" s="325">
        <v>108.11288500000001</v>
      </c>
      <c r="R273" s="329">
        <v>101.624138</v>
      </c>
      <c r="S273" s="4">
        <v>68.846609999999998</v>
      </c>
      <c r="T273" s="5">
        <v>63.618969999999997</v>
      </c>
      <c r="U273" s="2">
        <v>70.346609999999998</v>
      </c>
      <c r="V273" s="3">
        <v>67.618970000000004</v>
      </c>
      <c r="W273" s="4">
        <v>76.920749999999998</v>
      </c>
      <c r="X273" s="5">
        <v>51.333759999999998</v>
      </c>
      <c r="Y273" s="2">
        <v>71.846609999999998</v>
      </c>
      <c r="Z273" s="3">
        <v>69.368970000000004</v>
      </c>
      <c r="AA273" s="327">
        <v>110.838371</v>
      </c>
      <c r="AB273" s="328">
        <v>107.087639</v>
      </c>
      <c r="AC273" s="2">
        <v>70.846609999999998</v>
      </c>
      <c r="AD273" s="73">
        <v>65.618970000000004</v>
      </c>
      <c r="AE273" s="337">
        <f>I273+Sheet1!B267</f>
        <v>120.32549399999999</v>
      </c>
      <c r="AF273" s="341">
        <f>J273+Sheet1!C267</f>
        <v>91.239789999999985</v>
      </c>
      <c r="AG273" s="330">
        <v>6.7266008506111179</v>
      </c>
      <c r="AH273" s="331">
        <v>7.0182691801769117</v>
      </c>
      <c r="AI273" s="330">
        <v>6.5260788740346349</v>
      </c>
      <c r="AJ273" s="331">
        <v>6.5807666858282206</v>
      </c>
      <c r="AK273" s="339">
        <v>6.5657667617631486</v>
      </c>
      <c r="AL273" s="340">
        <v>6.6997660834111219</v>
      </c>
      <c r="AM273" s="339">
        <v>6.2765682257885684</v>
      </c>
      <c r="AN273" s="331">
        <v>6.1979520032731168</v>
      </c>
      <c r="AO273" s="332">
        <v>6.1432641914795303</v>
      </c>
      <c r="AP273" s="333">
        <v>6.6536837682196692</v>
      </c>
      <c r="AQ273" s="332">
        <v>4.8489859790313208</v>
      </c>
      <c r="AR273" s="340">
        <v>6.8502653215306735</v>
      </c>
      <c r="AS273" s="339">
        <v>6.6573662980538533</v>
      </c>
      <c r="AT273" s="340">
        <v>6.900265068414245</v>
      </c>
      <c r="AU273" s="339">
        <v>6.6798661841514608</v>
      </c>
      <c r="AV273" s="340">
        <v>6.6571662990663185</v>
      </c>
      <c r="AW273" s="339">
        <v>6.9144649965291807</v>
      </c>
      <c r="AX273" s="340">
        <v>6.6571662990663185</v>
      </c>
      <c r="AY273" s="339">
        <v>6.5907666352049352</v>
      </c>
      <c r="AZ273" s="340">
        <v>6.1582688246620361</v>
      </c>
      <c r="BA273" s="332">
        <v>5.6510738853372535</v>
      </c>
      <c r="BB273" s="333">
        <v>7.455771674525602</v>
      </c>
      <c r="BC273" s="15"/>
      <c r="BD273" s="151"/>
      <c r="BE273" s="151"/>
      <c r="BF273" s="151"/>
      <c r="BG273" s="151"/>
      <c r="BH273" s="151"/>
      <c r="BI273" s="151"/>
      <c r="BJ273" s="266">
        <f t="shared" si="205"/>
        <v>6.2534091975602504</v>
      </c>
      <c r="BK273" s="266">
        <f t="shared" si="206"/>
        <v>6.7721810003248999</v>
      </c>
      <c r="BL273" s="266">
        <f t="shared" si="207"/>
        <v>6.4904182966160429</v>
      </c>
      <c r="BM273" s="266">
        <f t="shared" si="208"/>
        <v>7.0288514614767221</v>
      </c>
      <c r="BN273" s="266">
        <f t="shared" si="209"/>
        <v>6.636214988994479</v>
      </c>
      <c r="BO273" s="266"/>
      <c r="BP273" s="266">
        <f t="shared" si="210"/>
        <v>6.6761454900417938</v>
      </c>
      <c r="BQ273" s="292">
        <f t="shared" si="211"/>
        <v>6.2534091975602504</v>
      </c>
      <c r="BR273" s="292">
        <f t="shared" si="212"/>
        <v>6.3967780564455179</v>
      </c>
      <c r="BS273" s="292">
        <f t="shared" si="213"/>
        <v>6.6609372125754325</v>
      </c>
      <c r="BT273" s="292">
        <f t="shared" si="214"/>
        <v>6.3242777735507056</v>
      </c>
      <c r="BU273" s="292">
        <f t="shared" si="215"/>
        <v>6.5814042508556962</v>
      </c>
      <c r="BV273" s="292">
        <f t="shared" si="216"/>
        <v>6.6260666858282207</v>
      </c>
      <c r="BW273" s="169"/>
      <c r="BX273" s="148">
        <v>125.81668484946238</v>
      </c>
      <c r="BY273" s="165">
        <v>124.34136135483871</v>
      </c>
      <c r="BZ273" s="165">
        <v>104.21448686021505</v>
      </c>
      <c r="CA273" s="165">
        <v>122.97067260215054</v>
      </c>
      <c r="CB273" s="165">
        <v>105.25225460215054</v>
      </c>
      <c r="CC273" s="165">
        <v>128.85182149462366</v>
      </c>
      <c r="CD273" s="165">
        <v>107.50276427956987</v>
      </c>
      <c r="CE273" s="165">
        <v>109.18482248387096</v>
      </c>
      <c r="CF273" s="165">
        <v>122.34136135483871</v>
      </c>
      <c r="CG273" s="200"/>
      <c r="CH273" s="295"/>
      <c r="CI273" s="295"/>
      <c r="CJ273" s="295"/>
      <c r="CK273" s="295"/>
      <c r="CL273" s="295"/>
      <c r="CM273" s="295"/>
      <c r="CN273" s="177"/>
      <c r="CO273" s="171">
        <f t="shared" si="218"/>
        <v>2041</v>
      </c>
      <c r="CP273" s="173">
        <f t="shared" si="217"/>
        <v>51502</v>
      </c>
      <c r="CQ273" s="272">
        <f t="shared" si="201"/>
        <v>6.7043015610310714</v>
      </c>
      <c r="CR273" s="272">
        <f t="shared" si="202"/>
        <v>6.3242777735507056</v>
      </c>
      <c r="CS273" s="272">
        <f t="shared" si="221"/>
        <v>6.6710761155461302</v>
      </c>
      <c r="CT273" s="272">
        <f t="shared" si="221"/>
        <v>6.5914245645366059</v>
      </c>
      <c r="CU273" s="272">
        <f t="shared" si="221"/>
        <v>6.6710761155461302</v>
      </c>
      <c r="CV273" s="272">
        <f t="shared" si="203"/>
        <v>6.4514062346596726</v>
      </c>
      <c r="CW273" s="272">
        <f t="shared" si="204"/>
        <v>6.6277500259423672</v>
      </c>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39"/>
      <c r="EV273" s="139"/>
      <c r="EW273" s="139"/>
      <c r="EX273" s="139"/>
      <c r="EY273" s="139"/>
      <c r="EZ273" s="139"/>
      <c r="FA273" s="139"/>
      <c r="FB273" s="162"/>
      <c r="FC273" s="162"/>
      <c r="FD273" s="162"/>
      <c r="FE273" s="162"/>
      <c r="FF273" s="162"/>
      <c r="FG273" s="162"/>
      <c r="FH273" s="162"/>
      <c r="FI273" s="139"/>
      <c r="FJ273" s="139"/>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39"/>
      <c r="GH273" s="139"/>
      <c r="GI273" s="162"/>
      <c r="GJ273" s="162"/>
      <c r="GK273" s="162"/>
      <c r="GL273" s="162"/>
      <c r="GM273" s="162"/>
    </row>
    <row r="274" spans="1:195" s="138" customFormat="1" x14ac:dyDescent="0.2">
      <c r="A274" s="162"/>
      <c r="B274" s="193">
        <f t="shared" si="222"/>
        <v>51533</v>
      </c>
      <c r="C274" s="193">
        <f t="shared" si="219"/>
        <v>51560</v>
      </c>
      <c r="D274" s="191">
        <f t="shared" si="220"/>
        <v>51533</v>
      </c>
      <c r="E274" s="325">
        <v>133.594391</v>
      </c>
      <c r="F274" s="329">
        <v>119.286659</v>
      </c>
      <c r="G274" s="327">
        <v>104.534409</v>
      </c>
      <c r="H274" s="328">
        <v>116.355637</v>
      </c>
      <c r="I274" s="325">
        <v>114.068871</v>
      </c>
      <c r="J274" s="329">
        <v>97.280850000000001</v>
      </c>
      <c r="K274" s="327">
        <v>126.87793000000001</v>
      </c>
      <c r="L274" s="328">
        <v>124.519051</v>
      </c>
      <c r="M274" s="325">
        <v>112.269981</v>
      </c>
      <c r="N274" s="329">
        <v>117.910645</v>
      </c>
      <c r="O274" s="337">
        <f>G274+Sheet1!D268</f>
        <v>103.034409</v>
      </c>
      <c r="P274" s="338">
        <f>H274+Sheet1!E268</f>
        <v>113.855637</v>
      </c>
      <c r="Q274" s="325">
        <v>82.488979999999998</v>
      </c>
      <c r="R274" s="329">
        <v>94.499793999999994</v>
      </c>
      <c r="S274" s="4">
        <v>59.222679999999997</v>
      </c>
      <c r="T274" s="5">
        <v>60.753720000000001</v>
      </c>
      <c r="U274" s="2">
        <v>59.722679999999997</v>
      </c>
      <c r="V274" s="3">
        <v>63.503720000000001</v>
      </c>
      <c r="W274" s="4">
        <v>71.37764</v>
      </c>
      <c r="X274" s="5">
        <v>57.830509999999997</v>
      </c>
      <c r="Y274" s="2">
        <v>61.222679999999997</v>
      </c>
      <c r="Z274" s="3">
        <v>65.503720000000001</v>
      </c>
      <c r="AA274" s="327">
        <v>86.644149999999996</v>
      </c>
      <c r="AB274" s="328">
        <v>102.108772</v>
      </c>
      <c r="AC274" s="2">
        <v>60.222679999999997</v>
      </c>
      <c r="AD274" s="73">
        <v>61.753720000000001</v>
      </c>
      <c r="AE274" s="337">
        <f>I274+Sheet1!B268</f>
        <v>117.385171</v>
      </c>
      <c r="AF274" s="341">
        <f>J274+Sheet1!C268</f>
        <v>102.99764999999999</v>
      </c>
      <c r="AG274" s="330">
        <v>6.7448301212089801</v>
      </c>
      <c r="AH274" s="331">
        <v>6.8542057447961522</v>
      </c>
      <c r="AI274" s="330">
        <v>6.3437861680560133</v>
      </c>
      <c r="AJ274" s="331">
        <v>6.4896203328389106</v>
      </c>
      <c r="AK274" s="339">
        <v>6.4746202858417785</v>
      </c>
      <c r="AL274" s="340">
        <v>6.6079207034896186</v>
      </c>
      <c r="AM274" s="339">
        <v>6.1863193825569143</v>
      </c>
      <c r="AN274" s="331">
        <v>6.0885763796859438</v>
      </c>
      <c r="AO274" s="332">
        <v>6.0156592972944951</v>
      </c>
      <c r="AP274" s="333">
        <v>6.3437861680560133</v>
      </c>
      <c r="AQ274" s="332">
        <v>4.776068896639873</v>
      </c>
      <c r="AR274" s="340">
        <v>6.7574211718943618</v>
      </c>
      <c r="AS274" s="339">
        <v>6.5655205706443951</v>
      </c>
      <c r="AT274" s="340">
        <v>6.8074213285514666</v>
      </c>
      <c r="AU274" s="339">
        <v>6.5878206405134625</v>
      </c>
      <c r="AV274" s="340">
        <v>6.5655205706443951</v>
      </c>
      <c r="AW274" s="339">
        <v>6.5906206492862616</v>
      </c>
      <c r="AX274" s="340">
        <v>6.565320570017767</v>
      </c>
      <c r="AY274" s="339">
        <v>6.4996203641703314</v>
      </c>
      <c r="AZ274" s="340">
        <v>6.0307188950400059</v>
      </c>
      <c r="BA274" s="332">
        <v>5.6146153441415292</v>
      </c>
      <c r="BB274" s="333">
        <v>7.3281667803405668</v>
      </c>
      <c r="BC274" s="15"/>
      <c r="BD274" s="151"/>
      <c r="BE274" s="151"/>
      <c r="BF274" s="151"/>
      <c r="BG274" s="151"/>
      <c r="BH274" s="151"/>
      <c r="BI274" s="151"/>
      <c r="BJ274" s="266">
        <f t="shared" si="205"/>
        <v>6.1237162468690869</v>
      </c>
      <c r="BK274" s="266">
        <f t="shared" si="206"/>
        <v>6.4572124057892193</v>
      </c>
      <c r="BL274" s="266">
        <f t="shared" si="207"/>
        <v>6.3558100054008717</v>
      </c>
      <c r="BM274" s="266">
        <f t="shared" si="208"/>
        <v>6.7019456113827376</v>
      </c>
      <c r="BN274" s="266">
        <f t="shared" si="209"/>
        <v>6.4096710673604784</v>
      </c>
      <c r="BO274" s="266"/>
      <c r="BP274" s="266">
        <f t="shared" si="210"/>
        <v>6.5837330871326278</v>
      </c>
      <c r="BQ274" s="292">
        <f t="shared" si="211"/>
        <v>6.1237162468690869</v>
      </c>
      <c r="BR274" s="292">
        <f t="shared" si="212"/>
        <v>6.2840896088611844</v>
      </c>
      <c r="BS274" s="292">
        <f t="shared" si="213"/>
        <v>6.5685246850266434</v>
      </c>
      <c r="BT274" s="292">
        <f t="shared" si="214"/>
        <v>6.2336937695040788</v>
      </c>
      <c r="BU274" s="292">
        <f t="shared" si="215"/>
        <v>6.4900726228915362</v>
      </c>
      <c r="BV274" s="292">
        <f t="shared" si="216"/>
        <v>6.5349203328389107</v>
      </c>
      <c r="BW274" s="169"/>
      <c r="BX274" s="148">
        <v>127.46250585714286</v>
      </c>
      <c r="BY274" s="165">
        <v>109.60064957142858</v>
      </c>
      <c r="BZ274" s="165">
        <v>106.87400485714286</v>
      </c>
      <c r="CA274" s="165">
        <v>114.68740842857143</v>
      </c>
      <c r="CB274" s="165">
        <v>87.636471714285719</v>
      </c>
      <c r="CC274" s="165">
        <v>125.86698185714286</v>
      </c>
      <c r="CD274" s="165">
        <v>111.21909057142857</v>
      </c>
      <c r="CE274" s="165">
        <v>93.271845142857131</v>
      </c>
      <c r="CF274" s="165">
        <v>107.67207814285715</v>
      </c>
      <c r="CG274" s="200"/>
      <c r="CH274" s="295"/>
      <c r="CI274" s="295"/>
      <c r="CJ274" s="295"/>
      <c r="CK274" s="295"/>
      <c r="CL274" s="295"/>
      <c r="CM274" s="295"/>
      <c r="CN274" s="177"/>
      <c r="CO274" s="171">
        <f t="shared" si="218"/>
        <v>2041</v>
      </c>
      <c r="CP274" s="173">
        <f t="shared" si="217"/>
        <v>51533</v>
      </c>
      <c r="CQ274" s="272">
        <f t="shared" ref="CQ274:CQ284" si="223">(($AI274+CQ$4)*(1/(1-CQ$2))+CQ$3)</f>
        <v>6.5175836403318783</v>
      </c>
      <c r="CR274" s="272">
        <f t="shared" ref="CR274:CR284" si="224">(($AM274+CR$4)*(1/(1-CR$2))+CR$3)</f>
        <v>6.2336937695040788</v>
      </c>
      <c r="CS274" s="272">
        <f t="shared" si="221"/>
        <v>6.5786635879973421</v>
      </c>
      <c r="CT274" s="272">
        <f t="shared" si="221"/>
        <v>6.5000929365724449</v>
      </c>
      <c r="CU274" s="272">
        <f t="shared" si="221"/>
        <v>6.5786635879973421</v>
      </c>
      <c r="CV274" s="272">
        <f t="shared" ref="CV274:CV284" si="225">(($AM274+CV$4)*(1/(1-CV$2))+CV$3)</f>
        <v>6.3591800622924648</v>
      </c>
      <c r="CW274" s="272">
        <f t="shared" ref="CW274:CW284" si="226">(($AJ274+CW$4)*(1/(1-CW$2))+CW$3)</f>
        <v>6.5362008566079854</v>
      </c>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39"/>
      <c r="EV274" s="139"/>
      <c r="EW274" s="139"/>
      <c r="EX274" s="139"/>
      <c r="EY274" s="139"/>
      <c r="EZ274" s="139"/>
      <c r="FA274" s="139"/>
      <c r="FB274" s="162"/>
      <c r="FC274" s="162"/>
      <c r="FD274" s="162"/>
      <c r="FE274" s="162"/>
      <c r="FF274" s="162"/>
      <c r="FG274" s="162"/>
      <c r="FH274" s="162"/>
      <c r="FI274" s="139"/>
      <c r="FJ274" s="139"/>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39"/>
      <c r="GH274" s="139"/>
      <c r="GI274" s="162"/>
      <c r="GJ274" s="162"/>
      <c r="GK274" s="162"/>
      <c r="GL274" s="162"/>
      <c r="GM274" s="162"/>
    </row>
    <row r="275" spans="1:195" s="138" customFormat="1" x14ac:dyDescent="0.2">
      <c r="A275" s="162"/>
      <c r="B275" s="193">
        <f t="shared" si="222"/>
        <v>51561</v>
      </c>
      <c r="C275" s="193">
        <f t="shared" si="219"/>
        <v>51591</v>
      </c>
      <c r="D275" s="191">
        <f t="shared" si="220"/>
        <v>51561</v>
      </c>
      <c r="E275" s="325">
        <v>85.930629999999994</v>
      </c>
      <c r="F275" s="329">
        <v>86.775779999999997</v>
      </c>
      <c r="G275" s="327">
        <v>66.486279999999994</v>
      </c>
      <c r="H275" s="328">
        <v>100.4564</v>
      </c>
      <c r="I275" s="325">
        <v>64.195679999999996</v>
      </c>
      <c r="J275" s="329">
        <v>64.630020000000002</v>
      </c>
      <c r="K275" s="327">
        <v>98.202470000000005</v>
      </c>
      <c r="L275" s="328">
        <v>105.64218099999999</v>
      </c>
      <c r="M275" s="325">
        <v>67.112849999999995</v>
      </c>
      <c r="N275" s="329">
        <v>92.812700000000007</v>
      </c>
      <c r="O275" s="337">
        <f>G275+Sheet1!D269</f>
        <v>64.986279999999994</v>
      </c>
      <c r="P275" s="338">
        <f>H275+Sheet1!E269</f>
        <v>98.956400000000002</v>
      </c>
      <c r="Q275" s="325">
        <v>47.034199999999998</v>
      </c>
      <c r="R275" s="329">
        <v>86.322280000000006</v>
      </c>
      <c r="S275" s="4">
        <v>42.318980000000003</v>
      </c>
      <c r="T275" s="5">
        <v>55.173290000000001</v>
      </c>
      <c r="U275" s="2">
        <v>43.568980000000003</v>
      </c>
      <c r="V275" s="3">
        <v>57.673290000000001</v>
      </c>
      <c r="W275" s="4">
        <v>37.552860000000003</v>
      </c>
      <c r="X275" s="5">
        <v>33.499839999999999</v>
      </c>
      <c r="Y275" s="2">
        <v>43.818980000000003</v>
      </c>
      <c r="Z275" s="3">
        <v>59.923290000000001</v>
      </c>
      <c r="AA275" s="327">
        <v>52.905659999999997</v>
      </c>
      <c r="AB275" s="328">
        <v>93.134810000000002</v>
      </c>
      <c r="AC275" s="2">
        <v>44.068980000000003</v>
      </c>
      <c r="AD275" s="73">
        <v>57.173290000000001</v>
      </c>
      <c r="AE275" s="337">
        <f>I275+Sheet1!B269</f>
        <v>68.320030000000003</v>
      </c>
      <c r="AF275" s="341">
        <f>J275+Sheet1!C269</f>
        <v>71.129170000000002</v>
      </c>
      <c r="AG275" s="330">
        <v>6.4896203328389106</v>
      </c>
      <c r="AH275" s="331">
        <v>6.4167032504474619</v>
      </c>
      <c r="AI275" s="330">
        <v>5.9245129443051852</v>
      </c>
      <c r="AJ275" s="331">
        <v>6.0703471090880825</v>
      </c>
      <c r="AK275" s="339">
        <v>6.0553469926792856</v>
      </c>
      <c r="AL275" s="340">
        <v>6.1824479790498268</v>
      </c>
      <c r="AM275" s="339">
        <v>5.8306452488755038</v>
      </c>
      <c r="AN275" s="331">
        <v>5.5781568029458048</v>
      </c>
      <c r="AO275" s="332">
        <v>5.4687811793586327</v>
      </c>
      <c r="AP275" s="333">
        <v>5.4505519087607706</v>
      </c>
      <c r="AQ275" s="332">
        <v>4.6302347318569756</v>
      </c>
      <c r="AR275" s="340">
        <v>6.325049085709459</v>
      </c>
      <c r="AS275" s="339">
        <v>6.1405476538812538</v>
      </c>
      <c r="AT275" s="340">
        <v>6.3750494737387822</v>
      </c>
      <c r="AU275" s="339">
        <v>6.1594478005563378</v>
      </c>
      <c r="AV275" s="340">
        <v>6.1422476670742503</v>
      </c>
      <c r="AW275" s="339">
        <v>5.6657439691547946</v>
      </c>
      <c r="AX275" s="340">
        <v>6.1403476523291358</v>
      </c>
      <c r="AY275" s="339">
        <v>6.0803471866939471</v>
      </c>
      <c r="AZ275" s="340">
        <v>5.483842557504115</v>
      </c>
      <c r="BA275" s="332">
        <v>5.1953421203907011</v>
      </c>
      <c r="BB275" s="333">
        <v>7.054727721372636</v>
      </c>
      <c r="BC275" s="15"/>
      <c r="BD275" s="151"/>
      <c r="BE275" s="151"/>
      <c r="BF275" s="151"/>
      <c r="BG275" s="151"/>
      <c r="BH275" s="151"/>
      <c r="BI275" s="151"/>
      <c r="BJ275" s="266">
        <f t="shared" ref="BJ275:BJ284" si="227">AO275*(1/(1-BJ$2))+BJ$3</f>
        <v>5.5678893153355347</v>
      </c>
      <c r="BK275" s="266">
        <f t="shared" ref="BK275:BK284" si="228">AP275*(1/(1-BK$2))+BK$3</f>
        <v>5.5493617509510829</v>
      </c>
      <c r="BL275" s="266">
        <f t="shared" ref="BL275:BL284" si="229">(AO275+BL$3)*BL$5+((1/(1-BL$2)-1)*AO275+BL$4*AO275)</f>
        <v>5.7789173287644298</v>
      </c>
      <c r="BM275" s="266">
        <f t="shared" ref="BM275:BM284" si="230">(AP275+BM$3)*BM$5+((1/(1-BM$2)-1)*AP275+BM$4*AP275)</f>
        <v>5.7596875728765484</v>
      </c>
      <c r="BN275" s="266">
        <f t="shared" ref="BN275:BN284" si="231">(BJ275+BK275+BL275+BM275)/4</f>
        <v>5.6639639919818983</v>
      </c>
      <c r="BO275" s="266"/>
      <c r="BP275" s="266">
        <f t="shared" ref="BP275:BP284" si="232">AJ275*(1/(1-BP$2))+BP$3</f>
        <v>6.1586360337504642</v>
      </c>
      <c r="BQ275" s="292">
        <f t="shared" ref="BQ275:BQ284" si="233">AO275*(1/(1-BQ$2))+BQ$3</f>
        <v>5.5678893153355347</v>
      </c>
      <c r="BR275" s="292">
        <f t="shared" ref="BR275:BR284" si="234">AN275*(1/(1-BR$2))+BR$3</f>
        <v>5.7582101868009659</v>
      </c>
      <c r="BS275" s="292">
        <f t="shared" ref="BS275:BS284" si="235">AK275*(1/(1-BS$2))+BS$3</f>
        <v>6.1434275612686662</v>
      </c>
      <c r="BT275" s="292">
        <f t="shared" ref="BT275:BT284" si="236">AM275*(1/(1-BT$2))+BT$3</f>
        <v>5.8766987542662887</v>
      </c>
      <c r="BU275" s="292">
        <f t="shared" ref="BU275:BU284" si="237">AK275*(1/(1-BU$2))+BU$3</f>
        <v>6.0699476313399199</v>
      </c>
      <c r="BV275" s="292">
        <f t="shared" ref="BV275:BV284" si="238">AJ275*(1/(1-BV$2))+BV$3</f>
        <v>6.1156471090880826</v>
      </c>
      <c r="BW275" s="169"/>
      <c r="BX275" s="148">
        <v>86.302586998654107</v>
      </c>
      <c r="BY275" s="165">
        <v>81.436790417227456</v>
      </c>
      <c r="BZ275" s="165">
        <v>64.386836366083443</v>
      </c>
      <c r="CA275" s="165">
        <v>78.423551144010773</v>
      </c>
      <c r="CB275" s="165">
        <v>64.32518541049798</v>
      </c>
      <c r="CC275" s="165">
        <v>101.47674388559892</v>
      </c>
      <c r="CD275" s="165">
        <v>69.556354064602971</v>
      </c>
      <c r="CE275" s="165">
        <v>70.61081753701211</v>
      </c>
      <c r="CF275" s="165">
        <v>79.936790417227456</v>
      </c>
      <c r="CG275" s="200"/>
      <c r="CH275" s="295"/>
      <c r="CI275" s="295"/>
      <c r="CJ275" s="295"/>
      <c r="CK275" s="295"/>
      <c r="CL275" s="295"/>
      <c r="CM275" s="295"/>
      <c r="CN275" s="177"/>
      <c r="CO275" s="171">
        <f t="shared" si="218"/>
        <v>2041</v>
      </c>
      <c r="CP275" s="173">
        <f t="shared" ref="CP275:CP286" si="239">+B275</f>
        <v>51561</v>
      </c>
      <c r="CQ275" s="272">
        <f t="shared" si="223"/>
        <v>6.0881324227237377</v>
      </c>
      <c r="CR275" s="272">
        <f t="shared" si="224"/>
        <v>5.8766987542662887</v>
      </c>
      <c r="CS275" s="272">
        <f t="shared" si="221"/>
        <v>6.1535664642393648</v>
      </c>
      <c r="CT275" s="272">
        <f t="shared" si="221"/>
        <v>6.0799679450208295</v>
      </c>
      <c r="CU275" s="272">
        <f t="shared" si="221"/>
        <v>6.1535664642393648</v>
      </c>
      <c r="CV275" s="272">
        <f t="shared" si="225"/>
        <v>5.9957131990634238</v>
      </c>
      <c r="CW275" s="272">
        <f t="shared" si="226"/>
        <v>6.1150746776698295</v>
      </c>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39"/>
      <c r="EV275" s="139"/>
      <c r="EW275" s="139"/>
      <c r="EX275" s="139"/>
      <c r="EY275" s="139"/>
      <c r="EZ275" s="139"/>
      <c r="FA275" s="139"/>
      <c r="FB275" s="162"/>
      <c r="FC275" s="162"/>
      <c r="FD275" s="162"/>
      <c r="FE275" s="162"/>
      <c r="FF275" s="162"/>
      <c r="FG275" s="162"/>
      <c r="FH275" s="162"/>
      <c r="FI275" s="139"/>
      <c r="FJ275" s="139"/>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39"/>
      <c r="GH275" s="139"/>
      <c r="GI275" s="162"/>
      <c r="GJ275" s="162"/>
      <c r="GK275" s="162"/>
      <c r="GL275" s="162"/>
      <c r="GM275" s="162"/>
    </row>
    <row r="276" spans="1:195" s="138" customFormat="1" x14ac:dyDescent="0.2">
      <c r="A276" s="162"/>
      <c r="B276" s="193">
        <f t="shared" si="222"/>
        <v>51592</v>
      </c>
      <c r="C276" s="193">
        <f t="shared" si="219"/>
        <v>51621</v>
      </c>
      <c r="D276" s="191">
        <f t="shared" si="220"/>
        <v>51592</v>
      </c>
      <c r="E276" s="325">
        <v>49.046529999999997</v>
      </c>
      <c r="F276" s="329">
        <v>68.031710000000004</v>
      </c>
      <c r="G276" s="327">
        <v>47.77308</v>
      </c>
      <c r="H276" s="328">
        <v>76.323310000000006</v>
      </c>
      <c r="I276" s="325">
        <v>37.670380000000002</v>
      </c>
      <c r="J276" s="329">
        <v>50.104274699999998</v>
      </c>
      <c r="K276" s="327">
        <v>39.735210000000002</v>
      </c>
      <c r="L276" s="328">
        <v>63.978270000000002</v>
      </c>
      <c r="M276" s="325">
        <v>40.713966399999997</v>
      </c>
      <c r="N276" s="329">
        <v>66.844750000000005</v>
      </c>
      <c r="O276" s="337">
        <f>G276+Sheet1!D270</f>
        <v>45.77308</v>
      </c>
      <c r="P276" s="338">
        <f>H276+Sheet1!E270</f>
        <v>75.323310000000006</v>
      </c>
      <c r="Q276" s="325">
        <v>38.933174100000002</v>
      </c>
      <c r="R276" s="329">
        <v>81.663709999999995</v>
      </c>
      <c r="S276" s="4">
        <v>23.707419999999999</v>
      </c>
      <c r="T276" s="5">
        <v>39.534730000000003</v>
      </c>
      <c r="U276" s="2">
        <v>25.457419999999999</v>
      </c>
      <c r="V276" s="3">
        <v>41.284730000000003</v>
      </c>
      <c r="W276" s="4">
        <v>17.6128</v>
      </c>
      <c r="X276" s="5">
        <v>27.369250000000001</v>
      </c>
      <c r="Y276" s="2">
        <v>26.707419999999999</v>
      </c>
      <c r="Z276" s="3">
        <v>41.534730000000003</v>
      </c>
      <c r="AA276" s="327">
        <v>43.413220000000003</v>
      </c>
      <c r="AB276" s="328">
        <v>84.806150000000002</v>
      </c>
      <c r="AC276" s="2">
        <v>26.207419999999999</v>
      </c>
      <c r="AD276" s="73">
        <v>42.034730000000003</v>
      </c>
      <c r="AE276" s="337">
        <f>I276+Sheet1!B270</f>
        <v>38.906980000000004</v>
      </c>
      <c r="AF276" s="341">
        <f>J276+Sheet1!C270</f>
        <v>53.814274699999999</v>
      </c>
      <c r="AG276" s="330">
        <v>6.0703471090880825</v>
      </c>
      <c r="AH276" s="331">
        <v>5.9427422149030473</v>
      </c>
      <c r="AI276" s="330">
        <v>5.5052397205543571</v>
      </c>
      <c r="AJ276" s="331">
        <v>5.6146153441415292</v>
      </c>
      <c r="AK276" s="339">
        <v>5.5996153031480258</v>
      </c>
      <c r="AL276" s="340">
        <v>5.7193156302761805</v>
      </c>
      <c r="AM276" s="339">
        <v>5.5563151848134469</v>
      </c>
      <c r="AN276" s="331">
        <v>5.3776348263693219</v>
      </c>
      <c r="AO276" s="332">
        <v>5.1953421203907011</v>
      </c>
      <c r="AP276" s="333">
        <v>4.7578396260420099</v>
      </c>
      <c r="AQ276" s="332">
        <v>4.356795672889044</v>
      </c>
      <c r="AR276" s="340">
        <v>5.8537159975779698</v>
      </c>
      <c r="AS276" s="339">
        <v>5.6779155171341129</v>
      </c>
      <c r="AT276" s="340">
        <v>5.9037161342229796</v>
      </c>
      <c r="AU276" s="339">
        <v>5.6928155578543249</v>
      </c>
      <c r="AV276" s="340">
        <v>5.6817155275191329</v>
      </c>
      <c r="AW276" s="339">
        <v>4.913813428925061</v>
      </c>
      <c r="AX276" s="340">
        <v>5.6777155165875319</v>
      </c>
      <c r="AY276" s="339">
        <v>5.6246153714705311</v>
      </c>
      <c r="AZ276" s="340">
        <v>5.2103142392299731</v>
      </c>
      <c r="BA276" s="332">
        <v>4.8489859790313208</v>
      </c>
      <c r="BB276" s="333">
        <v>6.8542057447961522</v>
      </c>
      <c r="BC276" s="15"/>
      <c r="BD276" s="151"/>
      <c r="BE276" s="151"/>
      <c r="BF276" s="151"/>
      <c r="BG276" s="151"/>
      <c r="BH276" s="151"/>
      <c r="BI276" s="151"/>
      <c r="BJ276" s="266">
        <f t="shared" si="227"/>
        <v>5.2899758495687577</v>
      </c>
      <c r="BK276" s="266">
        <f t="shared" si="228"/>
        <v>4.8453143043419145</v>
      </c>
      <c r="BL276" s="266">
        <f t="shared" si="229"/>
        <v>5.4904709904462079</v>
      </c>
      <c r="BM276" s="266">
        <f t="shared" si="230"/>
        <v>5.0289568491370531</v>
      </c>
      <c r="BN276" s="266">
        <f t="shared" si="231"/>
        <v>5.1636794983734831</v>
      </c>
      <c r="BO276" s="266"/>
      <c r="BP276" s="266">
        <f t="shared" si="232"/>
        <v>5.6965740192046326</v>
      </c>
      <c r="BQ276" s="292">
        <f t="shared" si="233"/>
        <v>5.2899758495687577</v>
      </c>
      <c r="BR276" s="292">
        <f t="shared" si="234"/>
        <v>5.5516146995630224</v>
      </c>
      <c r="BS276" s="292">
        <f t="shared" si="235"/>
        <v>5.6813656231856697</v>
      </c>
      <c r="BT276" s="292">
        <f t="shared" si="236"/>
        <v>5.60134989944138</v>
      </c>
      <c r="BU276" s="292">
        <f t="shared" si="237"/>
        <v>5.6132901829965061</v>
      </c>
      <c r="BV276" s="292">
        <f t="shared" si="238"/>
        <v>5.6599153441415293</v>
      </c>
      <c r="BW276" s="169"/>
      <c r="BX276" s="148">
        <v>57.062494888888878</v>
      </c>
      <c r="BY276" s="165">
        <v>59.827621555555559</v>
      </c>
      <c r="BZ276" s="165">
        <v>42.920246651111107</v>
      </c>
      <c r="CA276" s="165">
        <v>51.746963919999999</v>
      </c>
      <c r="CB276" s="165">
        <v>56.974955924444444</v>
      </c>
      <c r="CC276" s="165">
        <v>49.971168666666671</v>
      </c>
      <c r="CD276" s="165">
        <v>45.201171095555551</v>
      </c>
      <c r="CE276" s="165">
        <v>60.890234888888898</v>
      </c>
      <c r="CF276" s="165">
        <v>58.249843777777784</v>
      </c>
      <c r="CG276" s="200"/>
      <c r="CH276" s="295"/>
      <c r="CI276" s="295"/>
      <c r="CJ276" s="295"/>
      <c r="CK276" s="295"/>
      <c r="CL276" s="295"/>
      <c r="CM276" s="295"/>
      <c r="CN276" s="177"/>
      <c r="CO276" s="171">
        <f t="shared" si="218"/>
        <v>2041</v>
      </c>
      <c r="CP276" s="173">
        <f t="shared" si="239"/>
        <v>51592</v>
      </c>
      <c r="CQ276" s="272">
        <f t="shared" si="223"/>
        <v>5.6586812051155961</v>
      </c>
      <c r="CR276" s="272">
        <f t="shared" si="224"/>
        <v>5.60134989944138</v>
      </c>
      <c r="CS276" s="272">
        <f t="shared" si="221"/>
        <v>5.6915045261563684</v>
      </c>
      <c r="CT276" s="272">
        <f t="shared" si="221"/>
        <v>5.6233104966774157</v>
      </c>
      <c r="CU276" s="272">
        <f t="shared" si="221"/>
        <v>5.6915045261563684</v>
      </c>
      <c r="CV276" s="272">
        <f t="shared" si="225"/>
        <v>5.7153726332707731</v>
      </c>
      <c r="CW276" s="272">
        <f t="shared" si="226"/>
        <v>5.6573288309979199</v>
      </c>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39"/>
      <c r="EV276" s="139"/>
      <c r="EW276" s="139"/>
      <c r="EX276" s="139"/>
      <c r="EY276" s="139"/>
      <c r="EZ276" s="139"/>
      <c r="FA276" s="139"/>
      <c r="FB276" s="162"/>
      <c r="FC276" s="162"/>
      <c r="FD276" s="162"/>
      <c r="FE276" s="162"/>
      <c r="FF276" s="162"/>
      <c r="FG276" s="162"/>
      <c r="FH276" s="162"/>
      <c r="FI276" s="139"/>
      <c r="FJ276" s="139"/>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39"/>
      <c r="GH276" s="139"/>
      <c r="GI276" s="162"/>
      <c r="GJ276" s="162"/>
      <c r="GK276" s="162"/>
      <c r="GL276" s="162"/>
      <c r="GM276" s="162"/>
    </row>
    <row r="277" spans="1:195" s="138" customFormat="1" x14ac:dyDescent="0.2">
      <c r="A277" s="162"/>
      <c r="B277" s="193">
        <f t="shared" si="222"/>
        <v>51622</v>
      </c>
      <c r="C277" s="193">
        <f t="shared" si="219"/>
        <v>51652</v>
      </c>
      <c r="D277" s="191">
        <f t="shared" si="220"/>
        <v>51622</v>
      </c>
      <c r="E277" s="325">
        <v>32.724857299999996</v>
      </c>
      <c r="F277" s="329">
        <v>41.744724300000001</v>
      </c>
      <c r="G277" s="327">
        <v>40.5239677</v>
      </c>
      <c r="H277" s="328">
        <v>68.032910000000001</v>
      </c>
      <c r="I277" s="325">
        <v>18.337314599999999</v>
      </c>
      <c r="J277" s="329">
        <v>22.401910000000001</v>
      </c>
      <c r="K277" s="327">
        <v>30.4126282</v>
      </c>
      <c r="L277" s="328">
        <v>55.136850000000003</v>
      </c>
      <c r="M277" s="325">
        <v>31.565572700000001</v>
      </c>
      <c r="N277" s="329">
        <v>58.669086499999999</v>
      </c>
      <c r="O277" s="337">
        <f>G277+Sheet1!D271</f>
        <v>38.5239677</v>
      </c>
      <c r="P277" s="338">
        <f>H277+Sheet1!E271</f>
        <v>66.532910000000001</v>
      </c>
      <c r="Q277" s="325">
        <v>37.171031999999997</v>
      </c>
      <c r="R277" s="329">
        <v>83.734405499999994</v>
      </c>
      <c r="S277" s="4">
        <v>20.2364</v>
      </c>
      <c r="T277" s="5">
        <v>36.113370000000003</v>
      </c>
      <c r="U277" s="2">
        <v>20.9864</v>
      </c>
      <c r="V277" s="3">
        <v>39.113370000000003</v>
      </c>
      <c r="W277" s="4">
        <v>8.2987769999999994</v>
      </c>
      <c r="X277" s="5">
        <v>10.2418</v>
      </c>
      <c r="Y277" s="2">
        <v>21.7364</v>
      </c>
      <c r="Z277" s="3">
        <v>40.363370000000003</v>
      </c>
      <c r="AA277" s="327">
        <v>40.051593799999999</v>
      </c>
      <c r="AB277" s="328">
        <v>83.027090000000001</v>
      </c>
      <c r="AC277" s="2">
        <v>21.7364</v>
      </c>
      <c r="AD277" s="73">
        <v>39.113370000000003</v>
      </c>
      <c r="AE277" s="337">
        <f>I277+Sheet1!B271</f>
        <v>22.5341646</v>
      </c>
      <c r="AF277" s="341">
        <f>J277+Sheet1!C271</f>
        <v>28.982009999999999</v>
      </c>
      <c r="AG277" s="330">
        <v>6.1068056502838068</v>
      </c>
      <c r="AH277" s="331">
        <v>5.9427422149030473</v>
      </c>
      <c r="AI277" s="330">
        <v>5.5052397205543571</v>
      </c>
      <c r="AJ277" s="331">
        <v>5.6146153441415292</v>
      </c>
      <c r="AK277" s="339">
        <v>5.5996153031480258</v>
      </c>
      <c r="AL277" s="340">
        <v>5.7188156289097307</v>
      </c>
      <c r="AM277" s="339">
        <v>5.42711483172274</v>
      </c>
      <c r="AN277" s="331">
        <v>5.3776348263693219</v>
      </c>
      <c r="AO277" s="332">
        <v>5.1406543085971146</v>
      </c>
      <c r="AP277" s="333">
        <v>4.7578396260420099</v>
      </c>
      <c r="AQ277" s="332">
        <v>4.3932542140847683</v>
      </c>
      <c r="AR277" s="340">
        <v>5.8527159948450693</v>
      </c>
      <c r="AS277" s="339">
        <v>5.6774155157676613</v>
      </c>
      <c r="AT277" s="340">
        <v>5.90271613149008</v>
      </c>
      <c r="AU277" s="339">
        <v>5.6927155575810353</v>
      </c>
      <c r="AV277" s="340">
        <v>5.6814155266992632</v>
      </c>
      <c r="AW277" s="339">
        <v>4.9099134182667505</v>
      </c>
      <c r="AX277" s="340">
        <v>5.6773155154943726</v>
      </c>
      <c r="AY277" s="339">
        <v>5.6246153714705311</v>
      </c>
      <c r="AZ277" s="340">
        <v>5.155714090013622</v>
      </c>
      <c r="BA277" s="332">
        <v>4.8125274378355964</v>
      </c>
      <c r="BB277" s="333">
        <v>6.8724350153940152</v>
      </c>
      <c r="BC277" s="15"/>
      <c r="BD277" s="151"/>
      <c r="BE277" s="151"/>
      <c r="BF277" s="151"/>
      <c r="BG277" s="151"/>
      <c r="BH277" s="151"/>
      <c r="BI277" s="151"/>
      <c r="BJ277" s="266">
        <f t="shared" si="227"/>
        <v>5.2343931564154023</v>
      </c>
      <c r="BK277" s="266">
        <f t="shared" si="228"/>
        <v>4.8453143043419145</v>
      </c>
      <c r="BL277" s="266">
        <f t="shared" si="229"/>
        <v>5.4327817227825639</v>
      </c>
      <c r="BM277" s="266">
        <f t="shared" si="230"/>
        <v>5.0289568491370531</v>
      </c>
      <c r="BN277" s="266">
        <f t="shared" si="231"/>
        <v>5.1353615081692334</v>
      </c>
      <c r="BO277" s="266"/>
      <c r="BP277" s="266">
        <f t="shared" si="232"/>
        <v>5.6965740192046326</v>
      </c>
      <c r="BQ277" s="292">
        <f t="shared" si="233"/>
        <v>5.2343931564154023</v>
      </c>
      <c r="BR277" s="292">
        <f t="shared" si="234"/>
        <v>5.5516146995630224</v>
      </c>
      <c r="BS277" s="292">
        <f t="shared" si="235"/>
        <v>5.6813656231856697</v>
      </c>
      <c r="BT277" s="292">
        <f t="shared" si="236"/>
        <v>5.4716697297227137</v>
      </c>
      <c r="BU277" s="292">
        <f t="shared" si="237"/>
        <v>5.6132901829965061</v>
      </c>
      <c r="BV277" s="292">
        <f t="shared" si="238"/>
        <v>5.6599153441415293</v>
      </c>
      <c r="BW277" s="169"/>
      <c r="BX277" s="148">
        <v>36.701357805376347</v>
      </c>
      <c r="BY277" s="165">
        <v>52.651565918279573</v>
      </c>
      <c r="BZ277" s="165">
        <v>20.129233002150539</v>
      </c>
      <c r="CA277" s="165">
        <v>43.514433622580647</v>
      </c>
      <c r="CB277" s="165">
        <v>57.698970854838706</v>
      </c>
      <c r="CC277" s="165">
        <v>41.312553939784948</v>
      </c>
      <c r="CD277" s="165">
        <v>25.37676310967742</v>
      </c>
      <c r="CE277" s="165">
        <v>58.997780296774195</v>
      </c>
      <c r="CF277" s="165">
        <v>50.871996025806453</v>
      </c>
      <c r="CG277" s="200"/>
      <c r="CH277" s="295"/>
      <c r="CI277" s="295"/>
      <c r="CJ277" s="295"/>
      <c r="CK277" s="295"/>
      <c r="CL277" s="295"/>
      <c r="CM277" s="295"/>
      <c r="CN277" s="177"/>
      <c r="CO277" s="171">
        <f t="shared" si="218"/>
        <v>2041</v>
      </c>
      <c r="CP277" s="173">
        <f t="shared" si="239"/>
        <v>51622</v>
      </c>
      <c r="CQ277" s="272">
        <f t="shared" si="223"/>
        <v>5.6586812051155961</v>
      </c>
      <c r="CR277" s="272">
        <f t="shared" si="224"/>
        <v>5.4716697297227137</v>
      </c>
      <c r="CS277" s="272">
        <f t="shared" si="221"/>
        <v>5.6915045261563684</v>
      </c>
      <c r="CT277" s="272">
        <f t="shared" si="221"/>
        <v>5.6233104966774157</v>
      </c>
      <c r="CU277" s="272">
        <f t="shared" si="221"/>
        <v>5.6915045261563684</v>
      </c>
      <c r="CV277" s="272">
        <f t="shared" si="225"/>
        <v>5.5833415333988112</v>
      </c>
      <c r="CW277" s="272">
        <f t="shared" si="226"/>
        <v>5.6573288309979199</v>
      </c>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39"/>
      <c r="EV277" s="139"/>
      <c r="EW277" s="139"/>
      <c r="EX277" s="139"/>
      <c r="EY277" s="139"/>
      <c r="EZ277" s="139"/>
      <c r="FA277" s="139"/>
      <c r="FB277" s="162"/>
      <c r="FC277" s="162"/>
      <c r="FD277" s="162"/>
      <c r="FE277" s="162"/>
      <c r="FF277" s="162"/>
      <c r="FG277" s="162"/>
      <c r="FH277" s="162"/>
      <c r="FI277" s="139"/>
      <c r="FJ277" s="139"/>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39"/>
      <c r="GH277" s="139"/>
      <c r="GI277" s="162"/>
      <c r="GJ277" s="162"/>
      <c r="GK277" s="162"/>
      <c r="GL277" s="162"/>
      <c r="GM277" s="162"/>
    </row>
    <row r="278" spans="1:195" s="138" customFormat="1" x14ac:dyDescent="0.2">
      <c r="A278" s="162"/>
      <c r="B278" s="193">
        <f t="shared" si="222"/>
        <v>51653</v>
      </c>
      <c r="C278" s="193">
        <f t="shared" si="219"/>
        <v>51682</v>
      </c>
      <c r="D278" s="191">
        <f t="shared" si="220"/>
        <v>51653</v>
      </c>
      <c r="E278" s="325">
        <v>64.416049999999998</v>
      </c>
      <c r="F278" s="329">
        <v>61.679126699999998</v>
      </c>
      <c r="G278" s="327">
        <v>74.080955500000002</v>
      </c>
      <c r="H278" s="328">
        <v>89.364559999999997</v>
      </c>
      <c r="I278" s="325">
        <v>48.270103499999998</v>
      </c>
      <c r="J278" s="329">
        <v>42.022785200000001</v>
      </c>
      <c r="K278" s="327">
        <v>62.884594</v>
      </c>
      <c r="L278" s="328">
        <v>77.055599999999998</v>
      </c>
      <c r="M278" s="325">
        <v>65.084526100000005</v>
      </c>
      <c r="N278" s="329">
        <v>79.894080000000002</v>
      </c>
      <c r="O278" s="337">
        <f>G278+Sheet1!D272</f>
        <v>73.080955500000002</v>
      </c>
      <c r="P278" s="338">
        <f>H278+Sheet1!E272</f>
        <v>86.864559999999997</v>
      </c>
      <c r="Q278" s="325">
        <v>98.149140000000003</v>
      </c>
      <c r="R278" s="329">
        <v>103.114937</v>
      </c>
      <c r="S278" s="4">
        <v>37.813769999999998</v>
      </c>
      <c r="T278" s="5">
        <v>54.316839999999999</v>
      </c>
      <c r="U278" s="2">
        <v>38.813769999999998</v>
      </c>
      <c r="V278" s="3">
        <v>51.316839999999999</v>
      </c>
      <c r="W278" s="4">
        <v>21.189160000000001</v>
      </c>
      <c r="X278" s="5">
        <v>15.84604</v>
      </c>
      <c r="Y278" s="2">
        <v>40.813769999999998</v>
      </c>
      <c r="Z278" s="3">
        <v>53.316839999999999</v>
      </c>
      <c r="AA278" s="327">
        <v>103.31304900000001</v>
      </c>
      <c r="AB278" s="328">
        <v>103.926292</v>
      </c>
      <c r="AC278" s="2">
        <v>37.313769999999998</v>
      </c>
      <c r="AD278" s="73">
        <v>50.816839999999999</v>
      </c>
      <c r="AE278" s="337">
        <f>I278+Sheet1!B272</f>
        <v>53.408803499999998</v>
      </c>
      <c r="AF278" s="341">
        <f>J278+Sheet1!C272</f>
        <v>49.690935199999998</v>
      </c>
      <c r="AG278" s="330">
        <v>6.1614934620773925</v>
      </c>
      <c r="AH278" s="331">
        <v>6.0703471090880825</v>
      </c>
      <c r="AI278" s="330">
        <v>5.6146153441415292</v>
      </c>
      <c r="AJ278" s="331">
        <v>5.6875324265329779</v>
      </c>
      <c r="AK278" s="339">
        <v>5.6725323410124515</v>
      </c>
      <c r="AL278" s="340">
        <v>5.7923330240363899</v>
      </c>
      <c r="AM278" s="339">
        <v>5.5650317281153443</v>
      </c>
      <c r="AN278" s="331">
        <v>5.2682592027821498</v>
      </c>
      <c r="AO278" s="332">
        <v>5.1588835791949768</v>
      </c>
      <c r="AP278" s="333">
        <v>4.7942981672377343</v>
      </c>
      <c r="AQ278" s="332">
        <v>4.4297127552804927</v>
      </c>
      <c r="AR278" s="340">
        <v>5.9268337908704449</v>
      </c>
      <c r="AS278" s="339">
        <v>5.7509327879997363</v>
      </c>
      <c r="AT278" s="340">
        <v>5.9768340759388661</v>
      </c>
      <c r="AU278" s="339">
        <v>5.766532876941084</v>
      </c>
      <c r="AV278" s="340">
        <v>5.7547328096649366</v>
      </c>
      <c r="AW278" s="339">
        <v>4.9493282177827993</v>
      </c>
      <c r="AX278" s="340">
        <v>5.7507327868594622</v>
      </c>
      <c r="AY278" s="339">
        <v>5.6975324835466621</v>
      </c>
      <c r="AZ278" s="340">
        <v>5.1739294983101489</v>
      </c>
      <c r="BA278" s="332">
        <v>4.8854445202270451</v>
      </c>
      <c r="BB278" s="333">
        <v>6.7630593918068422</v>
      </c>
      <c r="BC278" s="15"/>
      <c r="BD278" s="151"/>
      <c r="BE278" s="151"/>
      <c r="BF278" s="151"/>
      <c r="BG278" s="151"/>
      <c r="BH278" s="151"/>
      <c r="BI278" s="151"/>
      <c r="BJ278" s="266">
        <f t="shared" si="227"/>
        <v>5.2529207207998541</v>
      </c>
      <c r="BK278" s="266">
        <f t="shared" si="228"/>
        <v>4.8823694331108181</v>
      </c>
      <c r="BL278" s="266">
        <f t="shared" si="229"/>
        <v>5.4520114786704452</v>
      </c>
      <c r="BM278" s="266">
        <f t="shared" si="230"/>
        <v>5.0674163609128158</v>
      </c>
      <c r="BN278" s="266">
        <f t="shared" si="231"/>
        <v>5.1636794983734831</v>
      </c>
      <c r="BO278" s="266"/>
      <c r="BP278" s="266">
        <f t="shared" si="232"/>
        <v>5.7705039415319659</v>
      </c>
      <c r="BQ278" s="292">
        <f t="shared" si="233"/>
        <v>5.2529207207998541</v>
      </c>
      <c r="BR278" s="292">
        <f t="shared" si="234"/>
        <v>5.4389262519786907</v>
      </c>
      <c r="BS278" s="292">
        <f t="shared" si="235"/>
        <v>5.7552955003674864</v>
      </c>
      <c r="BT278" s="292">
        <f t="shared" si="236"/>
        <v>5.6100988137261307</v>
      </c>
      <c r="BU278" s="292">
        <f t="shared" si="237"/>
        <v>5.6863553422049371</v>
      </c>
      <c r="BV278" s="292">
        <f t="shared" si="238"/>
        <v>5.732832426532978</v>
      </c>
      <c r="BW278" s="169"/>
      <c r="BX278" s="148">
        <v>63.199639644444439</v>
      </c>
      <c r="BY278" s="165">
        <v>80.873668611111114</v>
      </c>
      <c r="BZ278" s="165">
        <v>45.493517588888892</v>
      </c>
      <c r="CA278" s="165">
        <v>71.666550055555561</v>
      </c>
      <c r="CB278" s="165">
        <v>100.35616088888888</v>
      </c>
      <c r="CC278" s="165">
        <v>69.182818888888889</v>
      </c>
      <c r="CD278" s="165">
        <v>51.756417588888887</v>
      </c>
      <c r="CE278" s="165">
        <v>103.58560144444445</v>
      </c>
      <c r="CF278" s="165">
        <v>79.207001944444457</v>
      </c>
      <c r="CG278" s="200"/>
      <c r="CH278" s="295"/>
      <c r="CI278" s="295"/>
      <c r="CJ278" s="295"/>
      <c r="CK278" s="295"/>
      <c r="CL278" s="295"/>
      <c r="CM278" s="295"/>
      <c r="CN278" s="177"/>
      <c r="CO278" s="171">
        <f t="shared" si="218"/>
        <v>2041</v>
      </c>
      <c r="CP278" s="173">
        <f t="shared" si="239"/>
        <v>51653</v>
      </c>
      <c r="CQ278" s="272">
        <f t="shared" si="223"/>
        <v>5.7707119575351111</v>
      </c>
      <c r="CR278" s="272">
        <f t="shared" si="224"/>
        <v>5.6100988137261307</v>
      </c>
      <c r="CS278" s="272">
        <f t="shared" si="221"/>
        <v>5.765434403338185</v>
      </c>
      <c r="CT278" s="272">
        <f t="shared" si="221"/>
        <v>5.6963756558858467</v>
      </c>
      <c r="CU278" s="272">
        <f t="shared" si="221"/>
        <v>5.765434403338185</v>
      </c>
      <c r="CV278" s="272">
        <f t="shared" si="225"/>
        <v>5.7242801538130976</v>
      </c>
      <c r="CW278" s="272">
        <f t="shared" si="226"/>
        <v>5.7305681664654253</v>
      </c>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39"/>
      <c r="EV278" s="139"/>
      <c r="EW278" s="139"/>
      <c r="EX278" s="139"/>
      <c r="EY278" s="139"/>
      <c r="EZ278" s="139"/>
      <c r="FA278" s="139"/>
      <c r="FB278" s="162"/>
      <c r="FC278" s="162"/>
      <c r="FD278" s="162"/>
      <c r="FE278" s="162"/>
      <c r="FF278" s="162"/>
      <c r="FG278" s="162"/>
      <c r="FH278" s="162"/>
      <c r="FI278" s="139"/>
      <c r="FJ278" s="139"/>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39"/>
      <c r="GH278" s="139"/>
      <c r="GI278" s="162"/>
      <c r="GJ278" s="162"/>
      <c r="GK278" s="162"/>
      <c r="GL278" s="162"/>
      <c r="GM278" s="162"/>
    </row>
    <row r="279" spans="1:195" s="138" customFormat="1" x14ac:dyDescent="0.2">
      <c r="A279" s="162"/>
      <c r="B279" s="193">
        <f t="shared" si="222"/>
        <v>51683</v>
      </c>
      <c r="C279" s="193">
        <f t="shared" si="219"/>
        <v>51713</v>
      </c>
      <c r="D279" s="191">
        <f t="shared" si="220"/>
        <v>51683</v>
      </c>
      <c r="E279" s="325">
        <v>135.39984100000001</v>
      </c>
      <c r="F279" s="329">
        <v>84.755683899999994</v>
      </c>
      <c r="G279" s="327">
        <v>161.54320000000001</v>
      </c>
      <c r="H279" s="328">
        <v>111.84575700000001</v>
      </c>
      <c r="I279" s="325">
        <v>118.823776</v>
      </c>
      <c r="J279" s="329">
        <v>63.864604900000003</v>
      </c>
      <c r="K279" s="327">
        <v>129.242065</v>
      </c>
      <c r="L279" s="328">
        <v>96.984960000000001</v>
      </c>
      <c r="M279" s="325">
        <v>151.76864599999999</v>
      </c>
      <c r="N279" s="329">
        <v>102.262863</v>
      </c>
      <c r="O279" s="337">
        <f>G279+Sheet1!D273</f>
        <v>166.04320000000001</v>
      </c>
      <c r="P279" s="338">
        <f>H279+Sheet1!E273</f>
        <v>112.84575700000001</v>
      </c>
      <c r="Q279" s="325">
        <v>197.98204000000001</v>
      </c>
      <c r="R279" s="329">
        <v>125.581406</v>
      </c>
      <c r="S279" s="4">
        <v>224.13929999999999</v>
      </c>
      <c r="T279" s="5">
        <v>70.094999999999999</v>
      </c>
      <c r="U279" s="2">
        <v>226.63929999999999</v>
      </c>
      <c r="V279" s="3">
        <v>70.094999999999999</v>
      </c>
      <c r="W279" s="4">
        <v>135.63409999999999</v>
      </c>
      <c r="X279" s="5">
        <v>31.268090000000001</v>
      </c>
      <c r="Y279" s="2">
        <v>225.13929999999999</v>
      </c>
      <c r="Z279" s="3">
        <v>70.094999999999999</v>
      </c>
      <c r="AA279" s="327">
        <v>203.21637000000001</v>
      </c>
      <c r="AB279" s="328">
        <v>126.492142</v>
      </c>
      <c r="AC279" s="2">
        <v>223.13929999999999</v>
      </c>
      <c r="AD279" s="73">
        <v>68.594999999999999</v>
      </c>
      <c r="AE279" s="337">
        <f>I279+Sheet1!B273</f>
        <v>122.84267599999998</v>
      </c>
      <c r="AF279" s="341">
        <f>J279+Sheet1!C273</f>
        <v>71.364454899999998</v>
      </c>
      <c r="AG279" s="330">
        <v>6.5625374152303593</v>
      </c>
      <c r="AH279" s="331">
        <v>6.4349325210453241</v>
      </c>
      <c r="AI279" s="330">
        <v>5.9427422149030473</v>
      </c>
      <c r="AJ279" s="331">
        <v>5.9974300266966338</v>
      </c>
      <c r="AK279" s="339">
        <v>5.98242995159735</v>
      </c>
      <c r="AL279" s="340">
        <v>6.1056305684128063</v>
      </c>
      <c r="AM279" s="339">
        <v>5.7949290128562918</v>
      </c>
      <c r="AN279" s="331">
        <v>5.4687811793586327</v>
      </c>
      <c r="AO279" s="332">
        <v>5.286488473380011</v>
      </c>
      <c r="AP279" s="333">
        <v>4.776068896639873</v>
      </c>
      <c r="AQ279" s="332">
        <v>4.4297127552804927</v>
      </c>
      <c r="AR279" s="340">
        <v>6.2439312608282105</v>
      </c>
      <c r="AS279" s="339">
        <v>6.0639303596367959</v>
      </c>
      <c r="AT279" s="340">
        <v>6.2939315111591592</v>
      </c>
      <c r="AU279" s="339">
        <v>6.081230446251304</v>
      </c>
      <c r="AV279" s="340">
        <v>6.0668303741559901</v>
      </c>
      <c r="AW279" s="339">
        <v>4.9493247792592872</v>
      </c>
      <c r="AX279" s="340">
        <v>6.0638303591361336</v>
      </c>
      <c r="AY279" s="339">
        <v>6.007430076762823</v>
      </c>
      <c r="AZ279" s="340">
        <v>5.3015265425904898</v>
      </c>
      <c r="BA279" s="332">
        <v>5.0312786850099416</v>
      </c>
      <c r="BB279" s="333">
        <v>6.945352097785463</v>
      </c>
      <c r="BC279" s="15"/>
      <c r="BD279" s="1"/>
      <c r="BE279" s="151"/>
      <c r="BF279" s="151"/>
      <c r="BG279" s="151"/>
      <c r="BH279" s="151"/>
      <c r="BI279" s="151"/>
      <c r="BJ279" s="266">
        <f t="shared" si="227"/>
        <v>5.3826136714910167</v>
      </c>
      <c r="BK279" s="266">
        <f t="shared" si="228"/>
        <v>4.8638418687263671</v>
      </c>
      <c r="BL279" s="266">
        <f t="shared" si="229"/>
        <v>5.5866197698856155</v>
      </c>
      <c r="BM279" s="266">
        <f t="shared" si="230"/>
        <v>5.0481866050249353</v>
      </c>
      <c r="BN279" s="266">
        <f t="shared" si="231"/>
        <v>5.2203154787819832</v>
      </c>
      <c r="BO279" s="266"/>
      <c r="BP279" s="266">
        <f t="shared" si="232"/>
        <v>6.0847061114231309</v>
      </c>
      <c r="BQ279" s="292">
        <f t="shared" si="233"/>
        <v>5.3826136714910167</v>
      </c>
      <c r="BR279" s="292">
        <f t="shared" si="234"/>
        <v>5.6455217392166333</v>
      </c>
      <c r="BS279" s="292">
        <f t="shared" si="235"/>
        <v>6.0694976808246484</v>
      </c>
      <c r="BT279" s="292">
        <f t="shared" si="236"/>
        <v>5.8408498774026816</v>
      </c>
      <c r="BU279" s="292">
        <f t="shared" si="237"/>
        <v>5.9968824689074429</v>
      </c>
      <c r="BV279" s="292">
        <f t="shared" si="238"/>
        <v>6.0427300266966339</v>
      </c>
      <c r="BW279" s="169"/>
      <c r="BX279" s="148">
        <v>113.07284700967742</v>
      </c>
      <c r="BY279" s="165">
        <v>139.63357459139786</v>
      </c>
      <c r="BZ279" s="165">
        <v>94.594464009677424</v>
      </c>
      <c r="CA279" s="165">
        <v>129.94351586021506</v>
      </c>
      <c r="CB279" s="165">
        <v>166.06348092473118</v>
      </c>
      <c r="CC279" s="165">
        <v>115.02119075268817</v>
      </c>
      <c r="CD279" s="165">
        <v>100.14797637526881</v>
      </c>
      <c r="CE279" s="165">
        <v>169.39171034408605</v>
      </c>
      <c r="CF279" s="165">
        <v>142.5905638387097</v>
      </c>
      <c r="CG279" s="200"/>
      <c r="CH279" s="295"/>
      <c r="CI279" s="295"/>
      <c r="CJ279" s="295"/>
      <c r="CK279" s="295"/>
      <c r="CL279" s="295"/>
      <c r="CM279" s="295"/>
      <c r="CN279" s="177"/>
      <c r="CO279" s="171">
        <f t="shared" si="218"/>
        <v>2041</v>
      </c>
      <c r="CP279" s="173">
        <f t="shared" si="239"/>
        <v>51683</v>
      </c>
      <c r="CQ279" s="272">
        <f t="shared" si="223"/>
        <v>6.106804214793657</v>
      </c>
      <c r="CR279" s="272">
        <f t="shared" si="224"/>
        <v>5.8408498774026816</v>
      </c>
      <c r="CS279" s="272">
        <f t="shared" si="221"/>
        <v>6.0796365837953461</v>
      </c>
      <c r="CT279" s="272">
        <f t="shared" si="221"/>
        <v>6.0069027825883525</v>
      </c>
      <c r="CU279" s="272">
        <f t="shared" si="221"/>
        <v>6.0796365837953461</v>
      </c>
      <c r="CV279" s="272">
        <f t="shared" si="225"/>
        <v>5.959214429423124</v>
      </c>
      <c r="CW279" s="272">
        <f t="shared" si="226"/>
        <v>6.0418353422023241</v>
      </c>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39"/>
      <c r="EV279" s="139"/>
      <c r="EW279" s="139"/>
      <c r="EX279" s="139"/>
      <c r="EY279" s="139"/>
      <c r="EZ279" s="139"/>
      <c r="FA279" s="139"/>
      <c r="FB279" s="162"/>
      <c r="FC279" s="162"/>
      <c r="FD279" s="162"/>
      <c r="FE279" s="162"/>
      <c r="FF279" s="162"/>
      <c r="FG279" s="162"/>
      <c r="FH279" s="162"/>
      <c r="FI279" s="139"/>
      <c r="FJ279" s="139"/>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39"/>
      <c r="GH279" s="139"/>
      <c r="GI279" s="162"/>
      <c r="GJ279" s="162"/>
      <c r="GK279" s="162"/>
      <c r="GL279" s="162"/>
      <c r="GM279" s="162"/>
    </row>
    <row r="280" spans="1:195" s="138" customFormat="1" x14ac:dyDescent="0.2">
      <c r="A280" s="162"/>
      <c r="B280" s="193">
        <f t="shared" si="222"/>
        <v>51714</v>
      </c>
      <c r="C280" s="193">
        <f t="shared" si="219"/>
        <v>51744</v>
      </c>
      <c r="D280" s="191">
        <f t="shared" si="220"/>
        <v>51714</v>
      </c>
      <c r="E280" s="325">
        <v>174.43718000000001</v>
      </c>
      <c r="F280" s="329">
        <v>105.82543200000001</v>
      </c>
      <c r="G280" s="327">
        <v>191.531418</v>
      </c>
      <c r="H280" s="328">
        <v>128.28048699999999</v>
      </c>
      <c r="I280" s="325">
        <v>157.502182</v>
      </c>
      <c r="J280" s="329">
        <v>84.847229999999996</v>
      </c>
      <c r="K280" s="327">
        <v>165.557343</v>
      </c>
      <c r="L280" s="328">
        <v>111.772057</v>
      </c>
      <c r="M280" s="325">
        <v>182.48464999999999</v>
      </c>
      <c r="N280" s="329">
        <v>118.615425</v>
      </c>
      <c r="O280" s="337">
        <f>G280+Sheet1!D274</f>
        <v>195.531418</v>
      </c>
      <c r="P280" s="338">
        <f>H280+Sheet1!E274</f>
        <v>128.78048699999999</v>
      </c>
      <c r="Q280" s="325">
        <v>202.99916099999999</v>
      </c>
      <c r="R280" s="329">
        <v>136.56466699999999</v>
      </c>
      <c r="S280" s="4">
        <v>247.82579999999999</v>
      </c>
      <c r="T280" s="5">
        <v>102.56959999999999</v>
      </c>
      <c r="U280" s="2">
        <v>249.82579999999999</v>
      </c>
      <c r="V280" s="3">
        <v>103.06959999999999</v>
      </c>
      <c r="W280" s="4">
        <v>199.64279999999999</v>
      </c>
      <c r="X280" s="5">
        <v>64.579440000000005</v>
      </c>
      <c r="Y280" s="2">
        <v>247.82579999999999</v>
      </c>
      <c r="Z280" s="3">
        <v>103.56959999999999</v>
      </c>
      <c r="AA280" s="327">
        <v>205.72273300000001</v>
      </c>
      <c r="AB280" s="328">
        <v>138.54737900000001</v>
      </c>
      <c r="AC280" s="2">
        <v>246.82579999999999</v>
      </c>
      <c r="AD280" s="73">
        <v>102.06959999999999</v>
      </c>
      <c r="AE280" s="337">
        <f>I280+Sheet1!B274</f>
        <v>160.37113199999999</v>
      </c>
      <c r="AF280" s="341">
        <f>J280+Sheet1!C274</f>
        <v>91.470579999999984</v>
      </c>
      <c r="AG280" s="330">
        <v>6.6719130388175323</v>
      </c>
      <c r="AH280" s="331">
        <v>6.5989959564260836</v>
      </c>
      <c r="AI280" s="330">
        <v>6.0885763796859438</v>
      </c>
      <c r="AJ280" s="331">
        <v>6.1250349208816681</v>
      </c>
      <c r="AK280" s="339">
        <v>6.1100348353611418</v>
      </c>
      <c r="AL280" s="340">
        <v>6.2334355389100065</v>
      </c>
      <c r="AM280" s="339">
        <v>5.9200337521011388</v>
      </c>
      <c r="AN280" s="331">
        <v>5.5416982617500814</v>
      </c>
      <c r="AO280" s="332">
        <v>5.3776348263693219</v>
      </c>
      <c r="AP280" s="333">
        <v>4.8125274378355964</v>
      </c>
      <c r="AQ280" s="332">
        <v>4.466171296476217</v>
      </c>
      <c r="AR280" s="340">
        <v>6.3719363285495358</v>
      </c>
      <c r="AS280" s="339">
        <v>6.191735301162943</v>
      </c>
      <c r="AT280" s="340">
        <v>6.421936613617957</v>
      </c>
      <c r="AU280" s="339">
        <v>6.2091354003667529</v>
      </c>
      <c r="AV280" s="340">
        <v>6.1945353171267739</v>
      </c>
      <c r="AW280" s="339">
        <v>4.9877284367153472</v>
      </c>
      <c r="AX280" s="340">
        <v>6.1916353005928064</v>
      </c>
      <c r="AY280" s="339">
        <v>6.1350349778953523</v>
      </c>
      <c r="AZ280" s="340">
        <v>5.3926307451994262</v>
      </c>
      <c r="BA280" s="332">
        <v>5.1041957674013902</v>
      </c>
      <c r="BB280" s="333">
        <v>7.054727721372636</v>
      </c>
      <c r="BC280" s="15"/>
      <c r="BD280" s="1"/>
      <c r="BE280" s="151"/>
      <c r="BF280" s="151"/>
      <c r="BG280" s="151"/>
      <c r="BH280" s="151"/>
      <c r="BI280" s="151"/>
      <c r="BJ280" s="266">
        <f t="shared" si="227"/>
        <v>5.4752514934132757</v>
      </c>
      <c r="BK280" s="266">
        <f t="shared" si="228"/>
        <v>4.9008969974952699</v>
      </c>
      <c r="BL280" s="266">
        <f t="shared" si="229"/>
        <v>5.6827685493250222</v>
      </c>
      <c r="BM280" s="266">
        <f t="shared" si="230"/>
        <v>5.086646116800698</v>
      </c>
      <c r="BN280" s="266">
        <f t="shared" si="231"/>
        <v>5.286390789258566</v>
      </c>
      <c r="BO280" s="266"/>
      <c r="BP280" s="266">
        <f t="shared" si="232"/>
        <v>6.2140834754959631</v>
      </c>
      <c r="BQ280" s="292">
        <f t="shared" si="233"/>
        <v>5.4752514934132757</v>
      </c>
      <c r="BR280" s="292">
        <f t="shared" si="234"/>
        <v>5.7206473709395222</v>
      </c>
      <c r="BS280" s="292">
        <f t="shared" si="235"/>
        <v>6.1988750343314836</v>
      </c>
      <c r="BT280" s="292">
        <f t="shared" si="236"/>
        <v>5.9664192232270787</v>
      </c>
      <c r="BU280" s="292">
        <f t="shared" si="237"/>
        <v>6.1247465651603639</v>
      </c>
      <c r="BV280" s="292">
        <f t="shared" si="238"/>
        <v>6.1703349208816682</v>
      </c>
      <c r="BW280" s="169"/>
      <c r="BX280" s="148">
        <v>145.664511483871</v>
      </c>
      <c r="BY280" s="165">
        <v>165.00683403225807</v>
      </c>
      <c r="BZ280" s="165">
        <v>127.03397632258064</v>
      </c>
      <c r="CA280" s="165">
        <v>155.70078145161287</v>
      </c>
      <c r="CB280" s="165">
        <v>175.13953448387096</v>
      </c>
      <c r="CC280" s="165">
        <v>143.00222306451613</v>
      </c>
      <c r="CD280" s="165">
        <v>131.47735212903223</v>
      </c>
      <c r="CE280" s="165">
        <v>177.55242325806452</v>
      </c>
      <c r="CF280" s="165">
        <v>167.5390920967742</v>
      </c>
      <c r="CG280" s="200"/>
      <c r="CH280" s="295"/>
      <c r="CI280" s="295"/>
      <c r="CJ280" s="295"/>
      <c r="CK280" s="295"/>
      <c r="CL280" s="295"/>
      <c r="CM280" s="295"/>
      <c r="CN280" s="177"/>
      <c r="CO280" s="171">
        <f t="shared" si="218"/>
        <v>2041</v>
      </c>
      <c r="CP280" s="173">
        <f t="shared" si="239"/>
        <v>51714</v>
      </c>
      <c r="CQ280" s="272">
        <f t="shared" si="223"/>
        <v>6.2561785513530097</v>
      </c>
      <c r="CR280" s="272">
        <f t="shared" si="224"/>
        <v>5.9664192232270787</v>
      </c>
      <c r="CS280" s="272">
        <f t="shared" si="221"/>
        <v>6.2090139373021813</v>
      </c>
      <c r="CT280" s="272">
        <f t="shared" si="221"/>
        <v>6.1347668788412735</v>
      </c>
      <c r="CU280" s="272">
        <f t="shared" si="221"/>
        <v>6.2090139373021813</v>
      </c>
      <c r="CV280" s="272">
        <f t="shared" si="225"/>
        <v>6.0870601815945262</v>
      </c>
      <c r="CW280" s="272">
        <f t="shared" si="226"/>
        <v>6.1700041792704576</v>
      </c>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39"/>
      <c r="EV280" s="139"/>
      <c r="EW280" s="139"/>
      <c r="EX280" s="139"/>
      <c r="EY280" s="139"/>
      <c r="EZ280" s="139"/>
      <c r="FA280" s="139"/>
      <c r="FB280" s="162"/>
      <c r="FC280" s="162"/>
      <c r="FD280" s="162"/>
      <c r="FE280" s="162"/>
      <c r="FF280" s="162"/>
      <c r="FG280" s="162"/>
      <c r="FH280" s="162"/>
      <c r="FI280" s="139"/>
      <c r="FJ280" s="139"/>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39"/>
      <c r="GH280" s="139"/>
      <c r="GI280" s="162"/>
      <c r="GJ280" s="162"/>
      <c r="GK280" s="162"/>
      <c r="GL280" s="162"/>
      <c r="GM280" s="162"/>
    </row>
    <row r="281" spans="1:195" s="138" customFormat="1" x14ac:dyDescent="0.2">
      <c r="A281" s="162"/>
      <c r="B281" s="193">
        <f t="shared" si="222"/>
        <v>51745</v>
      </c>
      <c r="C281" s="193">
        <f t="shared" si="219"/>
        <v>51774</v>
      </c>
      <c r="D281" s="191">
        <f t="shared" si="220"/>
        <v>51745</v>
      </c>
      <c r="E281" s="325">
        <v>128.08528100000001</v>
      </c>
      <c r="F281" s="329">
        <v>101.49670399999999</v>
      </c>
      <c r="G281" s="327">
        <v>136.63560000000001</v>
      </c>
      <c r="H281" s="328">
        <v>127.69564800000001</v>
      </c>
      <c r="I281" s="325">
        <v>104.295143</v>
      </c>
      <c r="J281" s="329">
        <v>78.527435299999993</v>
      </c>
      <c r="K281" s="327">
        <v>142.91864000000001</v>
      </c>
      <c r="L281" s="328">
        <v>125.041214</v>
      </c>
      <c r="M281" s="325">
        <v>127.74784099999999</v>
      </c>
      <c r="N281" s="329">
        <v>118.608231</v>
      </c>
      <c r="O281" s="337">
        <f>G281+Sheet1!D275</f>
        <v>138.63560000000001</v>
      </c>
      <c r="P281" s="338">
        <f>H281+Sheet1!E275</f>
        <v>125.69564800000001</v>
      </c>
      <c r="Q281" s="325">
        <v>128.94094799999999</v>
      </c>
      <c r="R281" s="329">
        <v>116.80836499999999</v>
      </c>
      <c r="S281" s="4">
        <v>90.77722</v>
      </c>
      <c r="T281" s="5">
        <v>80.559799999999996</v>
      </c>
      <c r="U281" s="2">
        <v>95.77722</v>
      </c>
      <c r="V281" s="3">
        <v>81.559799999999996</v>
      </c>
      <c r="W281" s="4">
        <v>60.876559999999998</v>
      </c>
      <c r="X281" s="5">
        <v>39.737299999999998</v>
      </c>
      <c r="Y281" s="2">
        <v>95.27722</v>
      </c>
      <c r="Z281" s="3">
        <v>83.559799999999996</v>
      </c>
      <c r="AA281" s="327">
        <v>133.79591400000001</v>
      </c>
      <c r="AB281" s="328">
        <v>122.60781900000001</v>
      </c>
      <c r="AC281" s="2">
        <v>93.77722</v>
      </c>
      <c r="AD281" s="73">
        <v>80.059799999999996</v>
      </c>
      <c r="AE281" s="337">
        <f>I281+Sheet1!B275</f>
        <v>107.86959299999999</v>
      </c>
      <c r="AF281" s="341">
        <f>J281+Sheet1!C275</f>
        <v>84.754085299999986</v>
      </c>
      <c r="AG281" s="330">
        <v>6.4896203328389106</v>
      </c>
      <c r="AH281" s="331">
        <v>6.3802447092517376</v>
      </c>
      <c r="AI281" s="330">
        <v>5.8880544031094608</v>
      </c>
      <c r="AJ281" s="331">
        <v>5.9609714855009095</v>
      </c>
      <c r="AK281" s="339">
        <v>5.9459715572535492</v>
      </c>
      <c r="AL281" s="340">
        <v>6.0688709693602529</v>
      </c>
      <c r="AM281" s="339">
        <v>5.773472382408908</v>
      </c>
      <c r="AN281" s="331">
        <v>5.4323226381629084</v>
      </c>
      <c r="AO281" s="332">
        <v>5.2500299321842867</v>
      </c>
      <c r="AP281" s="333">
        <v>4.8489859790313208</v>
      </c>
      <c r="AQ281" s="332">
        <v>4.5026298376719414</v>
      </c>
      <c r="AR281" s="340">
        <v>6.2068703092359661</v>
      </c>
      <c r="AS281" s="339">
        <v>6.0272711683542415</v>
      </c>
      <c r="AT281" s="340">
        <v>6.2568700700605007</v>
      </c>
      <c r="AU281" s="339">
        <v>6.0443710865562323</v>
      </c>
      <c r="AV281" s="340">
        <v>6.0301711544820638</v>
      </c>
      <c r="AW281" s="339">
        <v>5.0239759676491476</v>
      </c>
      <c r="AX281" s="340">
        <v>6.0270711693109424</v>
      </c>
      <c r="AY281" s="339">
        <v>5.9709714376658161</v>
      </c>
      <c r="AZ281" s="340">
        <v>5.2649748148233995</v>
      </c>
      <c r="BA281" s="332">
        <v>4.976590873216356</v>
      </c>
      <c r="BB281" s="333">
        <v>6.9271228271876009</v>
      </c>
      <c r="BC281" s="15"/>
      <c r="BD281" s="1"/>
      <c r="BE281" s="151"/>
      <c r="BF281" s="151"/>
      <c r="BG281" s="151"/>
      <c r="BH281" s="151"/>
      <c r="BI281" s="151"/>
      <c r="BJ281" s="266">
        <f t="shared" si="227"/>
        <v>5.3455585427221122</v>
      </c>
      <c r="BK281" s="266">
        <f t="shared" si="228"/>
        <v>4.9379521262641735</v>
      </c>
      <c r="BL281" s="266">
        <f t="shared" si="229"/>
        <v>5.548160258109851</v>
      </c>
      <c r="BM281" s="266">
        <f t="shared" si="230"/>
        <v>5.1251056285764607</v>
      </c>
      <c r="BN281" s="266">
        <f t="shared" si="231"/>
        <v>5.2391941389181493</v>
      </c>
      <c r="BO281" s="266"/>
      <c r="BP281" s="266">
        <f t="shared" si="232"/>
        <v>6.0477411502594647</v>
      </c>
      <c r="BQ281" s="292">
        <f t="shared" si="233"/>
        <v>5.3455585427221122</v>
      </c>
      <c r="BR281" s="292">
        <f t="shared" si="234"/>
        <v>5.6079589233551888</v>
      </c>
      <c r="BS281" s="292">
        <f t="shared" si="235"/>
        <v>6.032532868552722</v>
      </c>
      <c r="BT281" s="292">
        <f t="shared" si="236"/>
        <v>5.8193135625904926</v>
      </c>
      <c r="BU281" s="292">
        <f t="shared" si="237"/>
        <v>5.9603500141447245</v>
      </c>
      <c r="BV281" s="292">
        <f t="shared" si="238"/>
        <v>6.0062714855009096</v>
      </c>
      <c r="BW281" s="169"/>
      <c r="BX281" s="148">
        <v>115.67727839999999</v>
      </c>
      <c r="BY281" s="165">
        <v>132.46362240000002</v>
      </c>
      <c r="BZ281" s="165">
        <v>92.270212739999991</v>
      </c>
      <c r="CA281" s="165">
        <v>123.48268966666667</v>
      </c>
      <c r="CB281" s="165">
        <v>123.27907593333333</v>
      </c>
      <c r="CC281" s="165">
        <v>134.57584120000001</v>
      </c>
      <c r="CD281" s="165">
        <v>97.082356073333315</v>
      </c>
      <c r="CE281" s="165">
        <v>128.574803</v>
      </c>
      <c r="CF281" s="165">
        <v>132.59695573333335</v>
      </c>
      <c r="CG281" s="200"/>
      <c r="CH281" s="295"/>
      <c r="CI281" s="295"/>
      <c r="CJ281" s="295"/>
      <c r="CK281" s="295"/>
      <c r="CL281" s="295"/>
      <c r="CM281" s="295"/>
      <c r="CN281" s="177"/>
      <c r="CO281" s="171">
        <f t="shared" si="218"/>
        <v>2041</v>
      </c>
      <c r="CP281" s="173">
        <f t="shared" si="239"/>
        <v>51745</v>
      </c>
      <c r="CQ281" s="272">
        <f t="shared" si="223"/>
        <v>6.050788838583899</v>
      </c>
      <c r="CR281" s="272">
        <f t="shared" si="224"/>
        <v>5.8193135625904926</v>
      </c>
      <c r="CS281" s="272">
        <f t="shared" si="221"/>
        <v>6.0426717715234197</v>
      </c>
      <c r="CT281" s="272">
        <f t="shared" si="221"/>
        <v>5.9703703278256341</v>
      </c>
      <c r="CU281" s="272">
        <f t="shared" si="221"/>
        <v>6.0426717715234197</v>
      </c>
      <c r="CV281" s="272">
        <f t="shared" si="225"/>
        <v>5.9372876896755526</v>
      </c>
      <c r="CW281" s="272">
        <f t="shared" si="226"/>
        <v>6.0052156744685714</v>
      </c>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39"/>
      <c r="EV281" s="139"/>
      <c r="EW281" s="139"/>
      <c r="EX281" s="139"/>
      <c r="EY281" s="139"/>
      <c r="EZ281" s="139"/>
      <c r="FA281" s="139"/>
      <c r="FB281" s="162"/>
      <c r="FC281" s="162"/>
      <c r="FD281" s="162"/>
      <c r="FE281" s="162"/>
      <c r="FF281" s="162"/>
      <c r="FG281" s="162"/>
      <c r="FH281" s="162"/>
      <c r="FI281" s="139"/>
      <c r="FJ281" s="139"/>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39"/>
      <c r="GH281" s="139"/>
      <c r="GI281" s="162"/>
      <c r="GJ281" s="162"/>
      <c r="GK281" s="162"/>
      <c r="GL281" s="162"/>
      <c r="GM281" s="162"/>
    </row>
    <row r="282" spans="1:195" s="138" customFormat="1" x14ac:dyDescent="0.2">
      <c r="A282" s="162"/>
      <c r="B282" s="193">
        <f t="shared" si="222"/>
        <v>51775</v>
      </c>
      <c r="C282" s="193">
        <f t="shared" si="219"/>
        <v>51805</v>
      </c>
      <c r="D282" s="191">
        <f t="shared" si="220"/>
        <v>51775</v>
      </c>
      <c r="E282" s="325">
        <v>131.6242</v>
      </c>
      <c r="F282" s="329">
        <v>111.44461099999999</v>
      </c>
      <c r="G282" s="327">
        <v>127.57094600000001</v>
      </c>
      <c r="H282" s="328">
        <v>127.685356</v>
      </c>
      <c r="I282" s="325">
        <v>108.126076</v>
      </c>
      <c r="J282" s="329">
        <v>88.642830000000004</v>
      </c>
      <c r="K282" s="327">
        <v>137.70834400000001</v>
      </c>
      <c r="L282" s="328">
        <v>129.03805500000001</v>
      </c>
      <c r="M282" s="325">
        <v>133.495712</v>
      </c>
      <c r="N282" s="329">
        <v>127.362663</v>
      </c>
      <c r="O282" s="337">
        <f>G282+Sheet1!D276</f>
        <v>125.82094600000001</v>
      </c>
      <c r="P282" s="338">
        <f>H282+Sheet1!E276</f>
        <v>125.685356</v>
      </c>
      <c r="Q282" s="325">
        <v>103.049294</v>
      </c>
      <c r="R282" s="329">
        <v>104.676239</v>
      </c>
      <c r="S282" s="4">
        <v>68.189030000000002</v>
      </c>
      <c r="T282" s="5">
        <v>65.473439999999997</v>
      </c>
      <c r="U282" s="2">
        <v>68.689030000000002</v>
      </c>
      <c r="V282" s="3">
        <v>67.223439999999997</v>
      </c>
      <c r="W282" s="4">
        <v>63.147919999999999</v>
      </c>
      <c r="X282" s="5">
        <v>48.961570000000002</v>
      </c>
      <c r="Y282" s="2">
        <v>71.189030000000002</v>
      </c>
      <c r="Z282" s="3">
        <v>68.973439999999997</v>
      </c>
      <c r="AA282" s="327">
        <v>105.390877</v>
      </c>
      <c r="AB282" s="328">
        <v>108.767426</v>
      </c>
      <c r="AC282" s="2">
        <v>70.189030000000002</v>
      </c>
      <c r="AD282" s="73">
        <v>66.973439999999997</v>
      </c>
      <c r="AE282" s="337">
        <f>I282+Sheet1!B276</f>
        <v>113.338976</v>
      </c>
      <c r="AF282" s="341">
        <f>J282+Sheet1!C276</f>
        <v>92.230930000000001</v>
      </c>
      <c r="AG282" s="330">
        <v>6.3620154386538763</v>
      </c>
      <c r="AH282" s="331">
        <v>6.4167032504474619</v>
      </c>
      <c r="AI282" s="330">
        <v>5.9245129443051852</v>
      </c>
      <c r="AJ282" s="331">
        <v>6.0156592972944951</v>
      </c>
      <c r="AK282" s="339">
        <v>6.0006593987856904</v>
      </c>
      <c r="AL282" s="340">
        <v>6.1222585760304025</v>
      </c>
      <c r="AM282" s="339">
        <v>5.9056600415632596</v>
      </c>
      <c r="AN282" s="331">
        <v>5.5234689911522183</v>
      </c>
      <c r="AO282" s="332">
        <v>5.3776348263693219</v>
      </c>
      <c r="AP282" s="333">
        <v>4.9948201438142181</v>
      </c>
      <c r="AQ282" s="332">
        <v>4.5390883788676657</v>
      </c>
      <c r="AR282" s="340">
        <v>6.2588576517839174</v>
      </c>
      <c r="AS282" s="339">
        <v>6.0807588568227091</v>
      </c>
      <c r="AT282" s="340">
        <v>6.3088573134799351</v>
      </c>
      <c r="AU282" s="339">
        <v>6.0972587451823932</v>
      </c>
      <c r="AV282" s="340">
        <v>6.0840588344946456</v>
      </c>
      <c r="AW282" s="339">
        <v>5.1667650410195325</v>
      </c>
      <c r="AX282" s="340">
        <v>6.080558858175924</v>
      </c>
      <c r="AY282" s="339">
        <v>6.0256592296336988</v>
      </c>
      <c r="AZ282" s="340">
        <v>5.3925635132387413</v>
      </c>
      <c r="BA282" s="332">
        <v>5.0859664968035281</v>
      </c>
      <c r="BB282" s="333">
        <v>7.0364984507747739</v>
      </c>
      <c r="BC282" s="15"/>
      <c r="BD282" s="1"/>
      <c r="BE282" s="151"/>
      <c r="BF282" s="151"/>
      <c r="BG282" s="151"/>
      <c r="BH282" s="151"/>
      <c r="BI282" s="151"/>
      <c r="BJ282" s="266">
        <f t="shared" si="227"/>
        <v>5.4752514934132757</v>
      </c>
      <c r="BK282" s="266">
        <f t="shared" si="228"/>
        <v>5.0861726413397887</v>
      </c>
      <c r="BL282" s="266">
        <f t="shared" si="229"/>
        <v>5.6827685493250222</v>
      </c>
      <c r="BM282" s="266">
        <f t="shared" si="230"/>
        <v>5.2789436756795132</v>
      </c>
      <c r="BN282" s="266">
        <f t="shared" si="231"/>
        <v>5.3807840899394002</v>
      </c>
      <c r="BO282" s="266"/>
      <c r="BP282" s="266">
        <f t="shared" si="232"/>
        <v>6.1031885920049636</v>
      </c>
      <c r="BQ282" s="292">
        <f t="shared" si="233"/>
        <v>5.4752514934132757</v>
      </c>
      <c r="BR282" s="292">
        <f t="shared" si="234"/>
        <v>5.7018659630087987</v>
      </c>
      <c r="BS282" s="292">
        <f t="shared" si="235"/>
        <v>6.087980340449854</v>
      </c>
      <c r="BT282" s="292">
        <f t="shared" si="236"/>
        <v>5.9519921324533369</v>
      </c>
      <c r="BU282" s="292">
        <f t="shared" si="237"/>
        <v>6.0151489468131176</v>
      </c>
      <c r="BV282" s="292">
        <f t="shared" si="238"/>
        <v>6.0609592972944952</v>
      </c>
      <c r="BW282" s="169"/>
      <c r="BX282" s="148">
        <v>123.16179170967742</v>
      </c>
      <c r="BY282" s="165">
        <v>127.61892438709677</v>
      </c>
      <c r="BZ282" s="165">
        <v>99.955682516129016</v>
      </c>
      <c r="CA282" s="165">
        <v>130.92378822580645</v>
      </c>
      <c r="CB282" s="165">
        <v>103.73156125806452</v>
      </c>
      <c r="CC282" s="165">
        <v>134.07241635483871</v>
      </c>
      <c r="CD282" s="165">
        <v>104.48721477419353</v>
      </c>
      <c r="CE282" s="165">
        <v>106.80684916129032</v>
      </c>
      <c r="CF282" s="165">
        <v>125.76408567741935</v>
      </c>
      <c r="CG282" s="200"/>
      <c r="CH282" s="295"/>
      <c r="CI282" s="295"/>
      <c r="CJ282" s="295"/>
      <c r="CK282" s="295"/>
      <c r="CL282" s="295"/>
      <c r="CM282" s="295"/>
      <c r="CN282" s="177"/>
      <c r="CO282" s="171">
        <f t="shared" si="218"/>
        <v>2041</v>
      </c>
      <c r="CP282" s="173">
        <f t="shared" si="239"/>
        <v>51775</v>
      </c>
      <c r="CQ282" s="272">
        <f t="shared" si="223"/>
        <v>6.0881324227237377</v>
      </c>
      <c r="CR282" s="272">
        <f t="shared" si="224"/>
        <v>5.9519921324533369</v>
      </c>
      <c r="CS282" s="272">
        <f t="shared" si="221"/>
        <v>6.0981192434205518</v>
      </c>
      <c r="CT282" s="272">
        <f t="shared" si="221"/>
        <v>6.0251692604940272</v>
      </c>
      <c r="CU282" s="272">
        <f t="shared" si="221"/>
        <v>6.0981192434205518</v>
      </c>
      <c r="CV282" s="272">
        <f t="shared" si="225"/>
        <v>6.0723715467250452</v>
      </c>
      <c r="CW282" s="272">
        <f t="shared" si="226"/>
        <v>6.0601451760691996</v>
      </c>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39"/>
      <c r="EV282" s="139"/>
      <c r="EW282" s="139"/>
      <c r="EX282" s="139"/>
      <c r="EY282" s="139"/>
      <c r="EZ282" s="139"/>
      <c r="FA282" s="139"/>
      <c r="FB282" s="162"/>
      <c r="FC282" s="162"/>
      <c r="FD282" s="162"/>
      <c r="FE282" s="162"/>
      <c r="FF282" s="162"/>
      <c r="FG282" s="162"/>
      <c r="FH282" s="162"/>
      <c r="FI282" s="139"/>
      <c r="FJ282" s="139"/>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39"/>
      <c r="GH282" s="139"/>
      <c r="GI282" s="162"/>
      <c r="GJ282" s="162"/>
      <c r="GK282" s="162"/>
      <c r="GL282" s="162"/>
      <c r="GM282" s="162"/>
    </row>
    <row r="283" spans="1:195" s="138" customFormat="1" x14ac:dyDescent="0.2">
      <c r="A283" s="162"/>
      <c r="B283" s="193">
        <f t="shared" si="222"/>
        <v>51806</v>
      </c>
      <c r="C283" s="193">
        <f t="shared" si="219"/>
        <v>51835</v>
      </c>
      <c r="D283" s="191">
        <f t="shared" si="220"/>
        <v>51806</v>
      </c>
      <c r="E283" s="325">
        <v>124.262558</v>
      </c>
      <c r="F283" s="329">
        <v>110.55368799999999</v>
      </c>
      <c r="G283" s="327">
        <v>113.19342</v>
      </c>
      <c r="H283" s="328">
        <v>122.953667</v>
      </c>
      <c r="I283" s="325">
        <v>101.300095</v>
      </c>
      <c r="J283" s="329">
        <v>87.413399999999996</v>
      </c>
      <c r="K283" s="327">
        <v>133.04079999999999</v>
      </c>
      <c r="L283" s="328">
        <v>129.018066</v>
      </c>
      <c r="M283" s="325">
        <v>125.01842499999999</v>
      </c>
      <c r="N283" s="329">
        <v>125.948021</v>
      </c>
      <c r="O283" s="337">
        <f>G283+Sheet1!D277</f>
        <v>111.19342</v>
      </c>
      <c r="P283" s="338">
        <f>H283+Sheet1!E277</f>
        <v>120.953667</v>
      </c>
      <c r="Q283" s="325">
        <v>89.952420000000004</v>
      </c>
      <c r="R283" s="329">
        <v>102.27874799999999</v>
      </c>
      <c r="S283" s="4">
        <v>61.700789999999998</v>
      </c>
      <c r="T283" s="5">
        <v>62.389620000000001</v>
      </c>
      <c r="U283" s="2">
        <v>62.450789999999998</v>
      </c>
      <c r="V283" s="3">
        <v>65.139619999999994</v>
      </c>
      <c r="W283" s="4">
        <v>56.815179999999998</v>
      </c>
      <c r="X283" s="5">
        <v>49.374009999999998</v>
      </c>
      <c r="Y283" s="2">
        <v>62.200789999999998</v>
      </c>
      <c r="Z283" s="3">
        <v>66.889619999999994</v>
      </c>
      <c r="AA283" s="327">
        <v>93.348429999999993</v>
      </c>
      <c r="AB283" s="328">
        <v>107.148582</v>
      </c>
      <c r="AC283" s="2">
        <v>62.200789999999998</v>
      </c>
      <c r="AD283" s="73">
        <v>65.389619999999994</v>
      </c>
      <c r="AE283" s="337">
        <f>I283+Sheet1!B277</f>
        <v>105.04174499999999</v>
      </c>
      <c r="AF283" s="341">
        <f>J283+Sheet1!C277</f>
        <v>90.220349999999996</v>
      </c>
      <c r="AG283" s="330">
        <v>6.5078496034367728</v>
      </c>
      <c r="AH283" s="331">
        <v>6.5807666858282206</v>
      </c>
      <c r="AI283" s="330">
        <v>6.0885763796859438</v>
      </c>
      <c r="AJ283" s="331">
        <v>6.2526398150667033</v>
      </c>
      <c r="AK283" s="339">
        <v>6.2376397195502777</v>
      </c>
      <c r="AL283" s="340">
        <v>6.3662405384444298</v>
      </c>
      <c r="AM283" s="339">
        <v>5.927637745544156</v>
      </c>
      <c r="AN283" s="331">
        <v>5.9609714855009095</v>
      </c>
      <c r="AO283" s="332">
        <v>5.9062836737073239</v>
      </c>
      <c r="AP283" s="333">
        <v>6.1797227326752546</v>
      </c>
      <c r="AQ283" s="332">
        <v>4.6849225436505613</v>
      </c>
      <c r="AR283" s="340">
        <v>6.510541457312442</v>
      </c>
      <c r="AS283" s="339">
        <v>6.3242402709984393</v>
      </c>
      <c r="AT283" s="340">
        <v>6.5605417757005267</v>
      </c>
      <c r="AU283" s="339">
        <v>6.3442403983536728</v>
      </c>
      <c r="AV283" s="340">
        <v>6.3255402792765301</v>
      </c>
      <c r="AW283" s="339">
        <v>6.4076408020697642</v>
      </c>
      <c r="AX283" s="340">
        <v>6.3240402697248879</v>
      </c>
      <c r="AY283" s="339">
        <v>6.26263987874432</v>
      </c>
      <c r="AZ283" s="340">
        <v>5.9213377054272565</v>
      </c>
      <c r="BA283" s="332">
        <v>5.5052397205543571</v>
      </c>
      <c r="BB283" s="333">
        <v>7.2917082391448433</v>
      </c>
      <c r="BC283" s="15"/>
      <c r="BD283" s="1"/>
      <c r="BE283" s="151"/>
      <c r="BF283" s="151"/>
      <c r="BG283" s="151"/>
      <c r="BH283" s="151"/>
      <c r="BI283" s="151"/>
      <c r="BJ283" s="266">
        <f t="shared" si="227"/>
        <v>6.0125508605623779</v>
      </c>
      <c r="BK283" s="266">
        <f t="shared" si="228"/>
        <v>6.290464326329154</v>
      </c>
      <c r="BL283" s="266">
        <f t="shared" si="229"/>
        <v>6.2404314700735846</v>
      </c>
      <c r="BM283" s="266">
        <f t="shared" si="230"/>
        <v>6.5288778083918055</v>
      </c>
      <c r="BN283" s="266">
        <f t="shared" si="231"/>
        <v>6.2680811163392303</v>
      </c>
      <c r="BO283" s="266"/>
      <c r="BP283" s="266">
        <f t="shared" si="232"/>
        <v>6.3434608395687961</v>
      </c>
      <c r="BQ283" s="292">
        <f t="shared" si="233"/>
        <v>6.0125508605623779</v>
      </c>
      <c r="BR283" s="292">
        <f t="shared" si="234"/>
        <v>6.15261975334613</v>
      </c>
      <c r="BS283" s="292">
        <f t="shared" si="235"/>
        <v>6.3282523882695711</v>
      </c>
      <c r="BT283" s="292">
        <f t="shared" si="236"/>
        <v>5.9740514559311011</v>
      </c>
      <c r="BU283" s="292">
        <f t="shared" si="237"/>
        <v>6.2526106618394923</v>
      </c>
      <c r="BV283" s="292">
        <f t="shared" si="238"/>
        <v>6.2979398150667034</v>
      </c>
      <c r="BW283" s="169"/>
      <c r="BX283" s="148">
        <v>118.15916372815535</v>
      </c>
      <c r="BY283" s="165">
        <v>117.53882816504854</v>
      </c>
      <c r="BZ283" s="165">
        <v>95.117530374479884</v>
      </c>
      <c r="CA283" s="165">
        <v>125.43229506380027</v>
      </c>
      <c r="CB283" s="165">
        <v>95.440285864077666</v>
      </c>
      <c r="CC283" s="165">
        <v>131.2498185658807</v>
      </c>
      <c r="CD283" s="165">
        <v>98.443037933425785</v>
      </c>
      <c r="CE283" s="165">
        <v>99.492464385575587</v>
      </c>
      <c r="CF283" s="165">
        <v>115.53882816504854</v>
      </c>
      <c r="CG283" s="200"/>
      <c r="CH283" s="295"/>
      <c r="CI283" s="295"/>
      <c r="CJ283" s="295"/>
      <c r="CK283" s="295"/>
      <c r="CL283" s="295"/>
      <c r="CM283" s="295"/>
      <c r="CN283" s="177"/>
      <c r="CO283" s="171">
        <f t="shared" ref="CO283:CO311" si="240">YEAR($CP283)</f>
        <v>2041</v>
      </c>
      <c r="CP283" s="173">
        <f t="shared" si="239"/>
        <v>51806</v>
      </c>
      <c r="CQ283" s="272">
        <f t="shared" si="223"/>
        <v>6.2561785513530097</v>
      </c>
      <c r="CR283" s="272">
        <f t="shared" si="224"/>
        <v>5.9740514559311011</v>
      </c>
      <c r="CS283" s="272">
        <f t="shared" si="221"/>
        <v>6.3383912912402698</v>
      </c>
      <c r="CT283" s="272">
        <f t="shared" si="221"/>
        <v>6.2626309755204019</v>
      </c>
      <c r="CU283" s="272">
        <f t="shared" si="221"/>
        <v>6.3383912912402698</v>
      </c>
      <c r="CV283" s="272">
        <f t="shared" si="225"/>
        <v>6.094830776594339</v>
      </c>
      <c r="CW283" s="272">
        <f t="shared" si="226"/>
        <v>6.2981730163385929</v>
      </c>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39"/>
      <c r="EV283" s="139"/>
      <c r="EW283" s="139"/>
      <c r="EX283" s="139"/>
      <c r="EY283" s="139"/>
      <c r="EZ283" s="139"/>
      <c r="FA283" s="139"/>
      <c r="FB283" s="162"/>
      <c r="FC283" s="162"/>
      <c r="FD283" s="162"/>
      <c r="FE283" s="162"/>
      <c r="FF283" s="162"/>
      <c r="FG283" s="162"/>
      <c r="FH283" s="162"/>
      <c r="FI283" s="139"/>
      <c r="FJ283" s="139"/>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39"/>
      <c r="GH283" s="139"/>
      <c r="GI283" s="162"/>
      <c r="GJ283" s="162"/>
      <c r="GK283" s="162"/>
      <c r="GL283" s="162"/>
      <c r="GM283" s="162"/>
    </row>
    <row r="284" spans="1:195" s="138" customFormat="1" x14ac:dyDescent="0.2">
      <c r="A284" s="162"/>
      <c r="B284" s="193">
        <f t="shared" si="222"/>
        <v>51836</v>
      </c>
      <c r="C284" s="193">
        <f t="shared" si="219"/>
        <v>51866</v>
      </c>
      <c r="D284" s="191">
        <f t="shared" si="220"/>
        <v>51836</v>
      </c>
      <c r="E284" s="325">
        <v>141.7046</v>
      </c>
      <c r="F284" s="329">
        <v>123.674339</v>
      </c>
      <c r="G284" s="327">
        <v>131.0573</v>
      </c>
      <c r="H284" s="328">
        <v>128.767426</v>
      </c>
      <c r="I284" s="325">
        <v>122.813705</v>
      </c>
      <c r="J284" s="329">
        <v>101.32111399999999</v>
      </c>
      <c r="K284" s="327">
        <v>132.000778</v>
      </c>
      <c r="L284" s="328">
        <v>129.4924</v>
      </c>
      <c r="M284" s="325">
        <v>128.77170000000001</v>
      </c>
      <c r="N284" s="329">
        <v>128.76767000000001</v>
      </c>
      <c r="O284" s="337">
        <f>G284+Sheet1!D278</f>
        <v>129.0573</v>
      </c>
      <c r="P284" s="338">
        <f>H284+Sheet1!E278</f>
        <v>126.767426</v>
      </c>
      <c r="Q284" s="325">
        <v>111.241325</v>
      </c>
      <c r="R284" s="329">
        <v>108.772385</v>
      </c>
      <c r="S284" s="4">
        <v>69.007000000000005</v>
      </c>
      <c r="T284" s="5">
        <v>64.302210000000002</v>
      </c>
      <c r="U284" s="2">
        <v>70.507000000000005</v>
      </c>
      <c r="V284" s="3">
        <v>68.302210000000002</v>
      </c>
      <c r="W284" s="4">
        <v>82.71208</v>
      </c>
      <c r="X284" s="5">
        <v>60.029209999999999</v>
      </c>
      <c r="Y284" s="2">
        <v>70.007000000000005</v>
      </c>
      <c r="Z284" s="3">
        <v>69.302210000000002</v>
      </c>
      <c r="AA284" s="327">
        <v>113.972343</v>
      </c>
      <c r="AB284" s="328">
        <v>113.365509</v>
      </c>
      <c r="AC284" s="2">
        <v>72.507000000000005</v>
      </c>
      <c r="AD284" s="73">
        <v>67.302210000000002</v>
      </c>
      <c r="AE284" s="337">
        <f>I284+Sheet1!B278</f>
        <v>124.331255</v>
      </c>
      <c r="AF284" s="341">
        <f>J284+Sheet1!C278</f>
        <v>102.845664</v>
      </c>
      <c r="AG284" s="330">
        <v>6.9088935565897387</v>
      </c>
      <c r="AH284" s="331">
        <v>7.145874074361946</v>
      </c>
      <c r="AI284" s="330">
        <v>6.6536837682196692</v>
      </c>
      <c r="AJ284" s="331">
        <v>6.7266008506111179</v>
      </c>
      <c r="AK284" s="339">
        <v>6.7116008487142951</v>
      </c>
      <c r="AL284" s="340">
        <v>6.844100865469561</v>
      </c>
      <c r="AM284" s="339">
        <v>6.3616008044551018</v>
      </c>
      <c r="AN284" s="331">
        <v>6.3437861680560133</v>
      </c>
      <c r="AO284" s="332">
        <v>6.2890983562624276</v>
      </c>
      <c r="AP284" s="333">
        <v>6.6172252270239449</v>
      </c>
      <c r="AQ284" s="332">
        <v>4.8489859790313208</v>
      </c>
      <c r="AR284" s="340">
        <v>6.9929008842860414</v>
      </c>
      <c r="AS284" s="339">
        <v>6.8019008601331663</v>
      </c>
      <c r="AT284" s="340">
        <v>7.0429008906087835</v>
      </c>
      <c r="AU284" s="339">
        <v>6.8238008629025284</v>
      </c>
      <c r="AV284" s="340">
        <v>6.802000860145812</v>
      </c>
      <c r="AW284" s="339">
        <v>6.8724008690482332</v>
      </c>
      <c r="AX284" s="340">
        <v>6.8016008600952302</v>
      </c>
      <c r="AY284" s="339">
        <v>6.7366008518756653</v>
      </c>
      <c r="AZ284" s="340">
        <v>6.3041007971839482</v>
      </c>
      <c r="BA284" s="332">
        <v>5.8151373207180121</v>
      </c>
      <c r="BB284" s="333">
        <v>7.4922302157213272</v>
      </c>
      <c r="BC284" s="15"/>
      <c r="BD284" s="1"/>
      <c r="BE284" s="151"/>
      <c r="BF284" s="151"/>
      <c r="BG284" s="151"/>
      <c r="BH284" s="151"/>
      <c r="BI284" s="151"/>
      <c r="BJ284" s="266">
        <f t="shared" si="227"/>
        <v>6.4016297126358648</v>
      </c>
      <c r="BK284" s="266">
        <f t="shared" si="228"/>
        <v>6.7351258715559963</v>
      </c>
      <c r="BL284" s="266">
        <f t="shared" si="229"/>
        <v>6.6442563437190945</v>
      </c>
      <c r="BM284" s="266">
        <f t="shared" si="230"/>
        <v>6.9903919497009595</v>
      </c>
      <c r="BN284" s="266">
        <f t="shared" si="231"/>
        <v>6.6928509694029783</v>
      </c>
      <c r="BO284" s="266"/>
      <c r="BP284" s="266">
        <f t="shared" si="232"/>
        <v>6.8240053346964595</v>
      </c>
      <c r="BQ284" s="292">
        <f t="shared" si="233"/>
        <v>6.4016297126358648</v>
      </c>
      <c r="BR284" s="292">
        <f t="shared" si="234"/>
        <v>6.5470293198912941</v>
      </c>
      <c r="BS284" s="292">
        <f t="shared" si="235"/>
        <v>6.8087969783172415</v>
      </c>
      <c r="BT284" s="292">
        <f t="shared" si="236"/>
        <v>6.4096261411774584</v>
      </c>
      <c r="BU284" s="292">
        <f t="shared" si="237"/>
        <v>6.7275345805176503</v>
      </c>
      <c r="BV284" s="292">
        <f t="shared" si="238"/>
        <v>6.771900850611118</v>
      </c>
      <c r="BW284" s="169"/>
      <c r="BX284" s="148">
        <v>133.36802770967742</v>
      </c>
      <c r="BY284" s="165">
        <v>129.99854105376343</v>
      </c>
      <c r="BZ284" s="165">
        <v>112.8762704516129</v>
      </c>
      <c r="CA284" s="165">
        <v>128.76983666666669</v>
      </c>
      <c r="CB284" s="165">
        <v>110.09977209677419</v>
      </c>
      <c r="CC284" s="165">
        <v>130.84099032258064</v>
      </c>
      <c r="CD284" s="165">
        <v>114.39705701075269</v>
      </c>
      <c r="CE284" s="165">
        <v>113.69176383870968</v>
      </c>
      <c r="CF284" s="165">
        <v>127.99854105376345</v>
      </c>
      <c r="CG284" s="200"/>
      <c r="CH284" s="295"/>
      <c r="CI284" s="295"/>
      <c r="CJ284" s="295"/>
      <c r="CK284" s="295"/>
      <c r="CL284" s="295"/>
      <c r="CM284" s="295"/>
      <c r="CN284" s="177"/>
      <c r="CO284" s="171">
        <f t="shared" si="240"/>
        <v>2041</v>
      </c>
      <c r="CP284" s="173">
        <f t="shared" si="239"/>
        <v>51836</v>
      </c>
      <c r="CQ284" s="272">
        <f t="shared" si="223"/>
        <v>6.8350041055205049</v>
      </c>
      <c r="CR284" s="272">
        <f t="shared" si="224"/>
        <v>6.4096261411774584</v>
      </c>
      <c r="CS284" s="272">
        <f t="shared" si="221"/>
        <v>6.8189358812879401</v>
      </c>
      <c r="CT284" s="272">
        <f t="shared" si="221"/>
        <v>6.737554894198559</v>
      </c>
      <c r="CU284" s="272">
        <f t="shared" si="221"/>
        <v>6.8189358812879401</v>
      </c>
      <c r="CV284" s="272">
        <f t="shared" si="225"/>
        <v>6.538301855435642</v>
      </c>
      <c r="CW284" s="272">
        <f t="shared" si="226"/>
        <v>6.7742286968773779</v>
      </c>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39"/>
      <c r="EV284" s="139"/>
      <c r="EW284" s="139"/>
      <c r="EX284" s="139"/>
      <c r="EY284" s="139"/>
      <c r="EZ284" s="139"/>
      <c r="FA284" s="139"/>
      <c r="FB284" s="162"/>
      <c r="FC284" s="162"/>
      <c r="FD284" s="162"/>
      <c r="FE284" s="162"/>
      <c r="FF284" s="162"/>
      <c r="FG284" s="162"/>
      <c r="FH284" s="162"/>
      <c r="FI284" s="139"/>
      <c r="FJ284" s="139"/>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39"/>
      <c r="GH284" s="139"/>
      <c r="GI284" s="162"/>
      <c r="GJ284" s="162"/>
      <c r="GK284" s="162"/>
      <c r="GL284" s="162"/>
      <c r="GM284" s="162"/>
    </row>
    <row r="285" spans="1:195" s="138" customFormat="1" x14ac:dyDescent="0.2">
      <c r="A285" s="162"/>
      <c r="B285" s="193">
        <f t="shared" si="222"/>
        <v>51867</v>
      </c>
      <c r="C285" s="193">
        <f t="shared" si="219"/>
        <v>51897</v>
      </c>
      <c r="D285" s="191">
        <f t="shared" si="220"/>
        <v>51867</v>
      </c>
      <c r="E285" s="6"/>
      <c r="F285" s="7"/>
      <c r="G285" s="9"/>
      <c r="H285" s="10"/>
      <c r="I285" s="6"/>
      <c r="J285" s="7"/>
      <c r="K285" s="9"/>
      <c r="L285" s="10"/>
      <c r="M285" s="6"/>
      <c r="N285" s="7"/>
      <c r="O285" s="327"/>
      <c r="P285" s="328"/>
      <c r="Q285" s="6"/>
      <c r="R285" s="7"/>
      <c r="S285" s="9"/>
      <c r="T285" s="10"/>
      <c r="U285" s="6"/>
      <c r="V285" s="7"/>
      <c r="W285" s="9"/>
      <c r="X285" s="10"/>
      <c r="Y285" s="6"/>
      <c r="Z285" s="7"/>
      <c r="AA285" s="9"/>
      <c r="AB285" s="10"/>
      <c r="AC285" s="6"/>
      <c r="AD285" s="74"/>
      <c r="AE285" s="327"/>
      <c r="AF285" s="328"/>
      <c r="AG285" s="24"/>
      <c r="AH285" s="38"/>
      <c r="AI285" s="24"/>
      <c r="AJ285" s="38"/>
      <c r="AK285" s="29"/>
      <c r="AL285" s="38"/>
      <c r="AM285" s="29"/>
      <c r="AN285" s="38"/>
      <c r="AO285" s="24"/>
      <c r="AP285" s="38"/>
      <c r="AQ285" s="24"/>
      <c r="AR285" s="38"/>
      <c r="AS285" s="24"/>
      <c r="AT285" s="38"/>
      <c r="AU285" s="29"/>
      <c r="AV285" s="38"/>
      <c r="AW285" s="29"/>
      <c r="AX285" s="38"/>
      <c r="AY285" s="29"/>
      <c r="AZ285" s="38"/>
      <c r="BA285" s="24"/>
      <c r="BB285" s="38"/>
      <c r="BC285" s="15"/>
      <c r="BD285" s="1"/>
      <c r="BE285" s="151"/>
      <c r="BF285" s="151"/>
      <c r="BG285" s="151"/>
      <c r="BH285" s="151"/>
      <c r="BI285" s="151"/>
      <c r="BJ285" s="266"/>
      <c r="BK285" s="266"/>
      <c r="BL285" s="266"/>
      <c r="BM285" s="266"/>
      <c r="BN285" s="266"/>
      <c r="BO285" s="266"/>
      <c r="BP285" s="266"/>
      <c r="BQ285" s="292"/>
      <c r="BR285" s="292"/>
      <c r="BS285" s="292"/>
      <c r="BT285" s="292"/>
      <c r="BU285" s="292"/>
      <c r="BV285" s="292"/>
      <c r="BW285" s="169"/>
      <c r="BX285" s="148"/>
      <c r="BY285" s="165"/>
      <c r="BZ285" s="165"/>
      <c r="CA285" s="165"/>
      <c r="CB285" s="165"/>
      <c r="CC285" s="165"/>
      <c r="CD285" s="165"/>
      <c r="CE285" s="165"/>
      <c r="CF285" s="165"/>
      <c r="CG285" s="200"/>
      <c r="CH285" s="295"/>
      <c r="CI285" s="295"/>
      <c r="CJ285" s="295"/>
      <c r="CK285" s="295"/>
      <c r="CL285" s="295"/>
      <c r="CM285" s="295"/>
      <c r="CN285" s="177"/>
      <c r="CO285" s="171">
        <f t="shared" si="240"/>
        <v>2042</v>
      </c>
      <c r="CP285" s="173">
        <f t="shared" si="239"/>
        <v>51867</v>
      </c>
      <c r="CQ285" s="272"/>
      <c r="CR285" s="272"/>
      <c r="CS285" s="272"/>
      <c r="CT285" s="272"/>
      <c r="CU285" s="272"/>
      <c r="CV285" s="272"/>
      <c r="CW285" s="27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39"/>
      <c r="EV285" s="139"/>
      <c r="EW285" s="139"/>
      <c r="EX285" s="139"/>
      <c r="EY285" s="139"/>
      <c r="EZ285" s="139"/>
      <c r="FA285" s="139"/>
      <c r="FB285" s="162"/>
      <c r="FC285" s="162"/>
      <c r="FD285" s="162"/>
      <c r="FE285" s="162"/>
      <c r="FF285" s="162"/>
      <c r="FG285" s="162"/>
      <c r="FH285" s="162"/>
      <c r="FI285" s="139"/>
      <c r="FJ285" s="139"/>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39"/>
      <c r="GH285" s="139"/>
      <c r="GI285" s="162"/>
      <c r="GJ285" s="162"/>
      <c r="GK285" s="162"/>
      <c r="GL285" s="162"/>
      <c r="GM285" s="162"/>
    </row>
    <row r="286" spans="1:195" s="138" customFormat="1" x14ac:dyDescent="0.2">
      <c r="A286" s="162"/>
      <c r="B286" s="193">
        <f t="shared" si="222"/>
        <v>51898</v>
      </c>
      <c r="C286" s="193">
        <f t="shared" si="219"/>
        <v>51925</v>
      </c>
      <c r="D286" s="191">
        <f t="shared" si="220"/>
        <v>51898</v>
      </c>
      <c r="E286" s="6"/>
      <c r="F286" s="7"/>
      <c r="G286" s="9"/>
      <c r="H286" s="10"/>
      <c r="I286" s="6"/>
      <c r="J286" s="7"/>
      <c r="K286" s="9"/>
      <c r="L286" s="10"/>
      <c r="M286" s="6"/>
      <c r="N286" s="7"/>
      <c r="O286" s="327"/>
      <c r="P286" s="328"/>
      <c r="Q286" s="6"/>
      <c r="R286" s="7"/>
      <c r="S286" s="9"/>
      <c r="T286" s="10"/>
      <c r="U286" s="6"/>
      <c r="V286" s="7"/>
      <c r="W286" s="9"/>
      <c r="X286" s="10"/>
      <c r="Y286" s="6"/>
      <c r="Z286" s="7"/>
      <c r="AA286" s="9"/>
      <c r="AB286" s="10"/>
      <c r="AC286" s="6"/>
      <c r="AD286" s="74"/>
      <c r="AE286" s="327"/>
      <c r="AF286" s="328"/>
      <c r="AG286" s="24"/>
      <c r="AH286" s="38"/>
      <c r="AI286" s="24"/>
      <c r="AJ286" s="38"/>
      <c r="AK286" s="29"/>
      <c r="AL286" s="38"/>
      <c r="AM286" s="29"/>
      <c r="AN286" s="38"/>
      <c r="AO286" s="24"/>
      <c r="AP286" s="38"/>
      <c r="AQ286" s="24"/>
      <c r="AR286" s="38"/>
      <c r="AS286" s="24"/>
      <c r="AT286" s="38"/>
      <c r="AU286" s="29"/>
      <c r="AV286" s="38"/>
      <c r="AW286" s="29"/>
      <c r="AX286" s="38"/>
      <c r="AY286" s="29"/>
      <c r="AZ286" s="38"/>
      <c r="BA286" s="24"/>
      <c r="BB286" s="38"/>
      <c r="BC286" s="15"/>
      <c r="BD286" s="1"/>
      <c r="BE286" s="151"/>
      <c r="BF286" s="151"/>
      <c r="BG286" s="151"/>
      <c r="BH286" s="151"/>
      <c r="BI286" s="151"/>
      <c r="BJ286" s="266"/>
      <c r="BK286" s="266"/>
      <c r="BL286" s="266"/>
      <c r="BM286" s="266"/>
      <c r="BN286" s="266"/>
      <c r="BO286" s="266"/>
      <c r="BP286" s="266"/>
      <c r="BQ286" s="292"/>
      <c r="BR286" s="292"/>
      <c r="BS286" s="292"/>
      <c r="BT286" s="292"/>
      <c r="BU286" s="292"/>
      <c r="BV286" s="292"/>
      <c r="BW286" s="169"/>
      <c r="BX286" s="148"/>
      <c r="BY286" s="165"/>
      <c r="BZ286" s="165"/>
      <c r="CA286" s="165"/>
      <c r="CB286" s="165"/>
      <c r="CC286" s="165"/>
      <c r="CD286" s="165"/>
      <c r="CE286" s="165"/>
      <c r="CF286" s="165"/>
      <c r="CG286" s="200"/>
      <c r="CH286" s="295"/>
      <c r="CI286" s="295"/>
      <c r="CJ286" s="295"/>
      <c r="CK286" s="295"/>
      <c r="CL286" s="295"/>
      <c r="CM286" s="295"/>
      <c r="CN286" s="177"/>
      <c r="CO286" s="171">
        <f t="shared" si="240"/>
        <v>2042</v>
      </c>
      <c r="CP286" s="173">
        <f t="shared" si="239"/>
        <v>51898</v>
      </c>
      <c r="CQ286" s="272"/>
      <c r="CR286" s="272"/>
      <c r="CS286" s="272"/>
      <c r="CT286" s="272"/>
      <c r="CU286" s="272"/>
      <c r="CV286" s="272"/>
      <c r="CW286" s="27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39"/>
      <c r="EV286" s="139"/>
      <c r="EW286" s="139"/>
      <c r="EX286" s="139"/>
      <c r="EY286" s="139"/>
      <c r="EZ286" s="139"/>
      <c r="FA286" s="139"/>
      <c r="FB286" s="162"/>
      <c r="FC286" s="162"/>
      <c r="FD286" s="162"/>
      <c r="FE286" s="162"/>
      <c r="FF286" s="162"/>
      <c r="FG286" s="162"/>
      <c r="FH286" s="162"/>
      <c r="FI286" s="139"/>
      <c r="FJ286" s="139"/>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39"/>
      <c r="GH286" s="139"/>
      <c r="GI286" s="162"/>
      <c r="GJ286" s="162"/>
      <c r="GK286" s="162"/>
      <c r="GL286" s="162"/>
      <c r="GM286" s="162"/>
    </row>
    <row r="287" spans="1:195" s="138" customFormat="1" x14ac:dyDescent="0.2">
      <c r="A287" s="162"/>
      <c r="B287" s="193">
        <f t="shared" si="222"/>
        <v>51926</v>
      </c>
      <c r="C287" s="193">
        <f t="shared" si="219"/>
        <v>51956</v>
      </c>
      <c r="D287" s="191">
        <f t="shared" si="220"/>
        <v>51926</v>
      </c>
      <c r="E287" s="6"/>
      <c r="F287" s="7"/>
      <c r="G287" s="9"/>
      <c r="H287" s="10"/>
      <c r="I287" s="6"/>
      <c r="J287" s="7"/>
      <c r="K287" s="9"/>
      <c r="L287" s="10"/>
      <c r="M287" s="6"/>
      <c r="N287" s="7"/>
      <c r="O287" s="327"/>
      <c r="P287" s="328"/>
      <c r="Q287" s="6"/>
      <c r="R287" s="7"/>
      <c r="S287" s="9"/>
      <c r="T287" s="10"/>
      <c r="U287" s="6"/>
      <c r="V287" s="7"/>
      <c r="W287" s="9"/>
      <c r="X287" s="10"/>
      <c r="Y287" s="6"/>
      <c r="Z287" s="7"/>
      <c r="AA287" s="9"/>
      <c r="AB287" s="10"/>
      <c r="AC287" s="6"/>
      <c r="AD287" s="74"/>
      <c r="AE287" s="327"/>
      <c r="AF287" s="328"/>
      <c r="AG287" s="24"/>
      <c r="AH287" s="38"/>
      <c r="AI287" s="24"/>
      <c r="AJ287" s="38"/>
      <c r="AK287" s="29"/>
      <c r="AL287" s="38"/>
      <c r="AM287" s="29"/>
      <c r="AN287" s="38"/>
      <c r="AO287" s="24"/>
      <c r="AP287" s="38"/>
      <c r="AQ287" s="24"/>
      <c r="AR287" s="38"/>
      <c r="AS287" s="24"/>
      <c r="AT287" s="38"/>
      <c r="AU287" s="29"/>
      <c r="AV287" s="38"/>
      <c r="AW287" s="29"/>
      <c r="AX287" s="38"/>
      <c r="AY287" s="29"/>
      <c r="AZ287" s="38"/>
      <c r="BA287" s="24"/>
      <c r="BB287" s="38"/>
      <c r="BC287" s="15"/>
      <c r="BD287" s="1"/>
      <c r="BE287" s="151"/>
      <c r="BF287" s="151"/>
      <c r="BG287" s="151"/>
      <c r="BH287" s="151"/>
      <c r="BI287" s="151"/>
      <c r="BJ287" s="266"/>
      <c r="BK287" s="266"/>
      <c r="BL287" s="266"/>
      <c r="BM287" s="266"/>
      <c r="BN287" s="266"/>
      <c r="BO287" s="266"/>
      <c r="BP287" s="266"/>
      <c r="BQ287" s="292"/>
      <c r="BR287" s="292"/>
      <c r="BS287" s="292"/>
      <c r="BT287" s="292"/>
      <c r="BU287" s="292"/>
      <c r="BV287" s="292"/>
      <c r="BW287" s="169"/>
      <c r="BX287" s="148"/>
      <c r="BY287" s="165"/>
      <c r="BZ287" s="165"/>
      <c r="CA287" s="165"/>
      <c r="CB287" s="165"/>
      <c r="CC287" s="165"/>
      <c r="CD287" s="165"/>
      <c r="CE287" s="165"/>
      <c r="CF287" s="165"/>
      <c r="CG287" s="200"/>
      <c r="CH287" s="295"/>
      <c r="CI287" s="295"/>
      <c r="CJ287" s="295"/>
      <c r="CK287" s="295"/>
      <c r="CL287" s="295"/>
      <c r="CM287" s="295"/>
      <c r="CN287" s="177"/>
      <c r="CO287" s="171">
        <f t="shared" si="240"/>
        <v>2042</v>
      </c>
      <c r="CP287" s="173">
        <f t="shared" ref="CP287:CP295" si="241">+B287</f>
        <v>51926</v>
      </c>
      <c r="CQ287" s="272"/>
      <c r="CR287" s="272"/>
      <c r="CS287" s="272"/>
      <c r="CT287" s="272"/>
      <c r="CU287" s="272"/>
      <c r="CV287" s="272"/>
      <c r="CW287" s="27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39"/>
      <c r="EV287" s="139"/>
      <c r="EW287" s="139"/>
      <c r="EX287" s="139"/>
      <c r="EY287" s="139"/>
      <c r="EZ287" s="139"/>
      <c r="FA287" s="139"/>
      <c r="FB287" s="162"/>
      <c r="FC287" s="162"/>
      <c r="FD287" s="162"/>
      <c r="FE287" s="162"/>
      <c r="FF287" s="162"/>
      <c r="FG287" s="162"/>
      <c r="FH287" s="162"/>
      <c r="FI287" s="139"/>
      <c r="FJ287" s="139"/>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39"/>
      <c r="GH287" s="139"/>
      <c r="GI287" s="162"/>
      <c r="GJ287" s="162"/>
      <c r="GK287" s="162"/>
      <c r="GL287" s="162"/>
      <c r="GM287" s="162"/>
    </row>
    <row r="288" spans="1:195" s="138" customFormat="1" x14ac:dyDescent="0.2">
      <c r="A288" s="162"/>
      <c r="B288" s="193">
        <f t="shared" si="222"/>
        <v>51957</v>
      </c>
      <c r="C288" s="193">
        <f t="shared" si="219"/>
        <v>51986</v>
      </c>
      <c r="D288" s="191">
        <f t="shared" si="220"/>
        <v>51957</v>
      </c>
      <c r="E288" s="6"/>
      <c r="F288" s="7"/>
      <c r="G288" s="9"/>
      <c r="H288" s="10"/>
      <c r="I288" s="6"/>
      <c r="J288" s="7"/>
      <c r="K288" s="9"/>
      <c r="L288" s="10"/>
      <c r="M288" s="6"/>
      <c r="N288" s="7"/>
      <c r="O288" s="327"/>
      <c r="P288" s="328"/>
      <c r="Q288" s="6"/>
      <c r="R288" s="7"/>
      <c r="S288" s="9"/>
      <c r="T288" s="10"/>
      <c r="U288" s="6"/>
      <c r="V288" s="7"/>
      <c r="W288" s="9"/>
      <c r="X288" s="10"/>
      <c r="Y288" s="6"/>
      <c r="Z288" s="7"/>
      <c r="AA288" s="9"/>
      <c r="AB288" s="10"/>
      <c r="AC288" s="6"/>
      <c r="AD288" s="74"/>
      <c r="AE288" s="327"/>
      <c r="AF288" s="328"/>
      <c r="AG288" s="24"/>
      <c r="AH288" s="38"/>
      <c r="AI288" s="24"/>
      <c r="AJ288" s="38"/>
      <c r="AK288" s="29"/>
      <c r="AL288" s="38"/>
      <c r="AM288" s="29"/>
      <c r="AN288" s="38"/>
      <c r="AO288" s="24"/>
      <c r="AP288" s="38"/>
      <c r="AQ288" s="24"/>
      <c r="AR288" s="38"/>
      <c r="AS288" s="24"/>
      <c r="AT288" s="38"/>
      <c r="AU288" s="29"/>
      <c r="AV288" s="38"/>
      <c r="AW288" s="29"/>
      <c r="AX288" s="38"/>
      <c r="AY288" s="29"/>
      <c r="AZ288" s="38"/>
      <c r="BA288" s="24"/>
      <c r="BB288" s="38"/>
      <c r="BC288" s="15"/>
      <c r="BD288" s="1"/>
      <c r="BE288" s="151"/>
      <c r="BF288" s="151"/>
      <c r="BG288" s="151"/>
      <c r="BH288" s="151"/>
      <c r="BI288" s="151"/>
      <c r="BJ288" s="266"/>
      <c r="BK288" s="266"/>
      <c r="BL288" s="266"/>
      <c r="BM288" s="266"/>
      <c r="BN288" s="266"/>
      <c r="BO288" s="266"/>
      <c r="BP288" s="266"/>
      <c r="BQ288" s="292"/>
      <c r="BR288" s="292"/>
      <c r="BS288" s="292"/>
      <c r="BT288" s="292"/>
      <c r="BU288" s="292"/>
      <c r="BV288" s="292"/>
      <c r="BW288" s="169"/>
      <c r="BX288" s="148"/>
      <c r="BY288" s="165"/>
      <c r="BZ288" s="165"/>
      <c r="CA288" s="165"/>
      <c r="CB288" s="165"/>
      <c r="CC288" s="165"/>
      <c r="CD288" s="165"/>
      <c r="CE288" s="165"/>
      <c r="CF288" s="165"/>
      <c r="CG288" s="200"/>
      <c r="CH288" s="295"/>
      <c r="CI288" s="295"/>
      <c r="CJ288" s="295"/>
      <c r="CK288" s="295"/>
      <c r="CL288" s="295"/>
      <c r="CM288" s="295"/>
      <c r="CN288" s="177"/>
      <c r="CO288" s="171">
        <f t="shared" si="240"/>
        <v>2042</v>
      </c>
      <c r="CP288" s="173">
        <f t="shared" si="241"/>
        <v>51957</v>
      </c>
      <c r="CQ288" s="272"/>
      <c r="CR288" s="272"/>
      <c r="CS288" s="272"/>
      <c r="CT288" s="272"/>
      <c r="CU288" s="272"/>
      <c r="CV288" s="272"/>
      <c r="CW288" s="27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39"/>
      <c r="EV288" s="139"/>
      <c r="EW288" s="139"/>
      <c r="EX288" s="139"/>
      <c r="EY288" s="139"/>
      <c r="EZ288" s="139"/>
      <c r="FA288" s="139"/>
      <c r="FB288" s="162"/>
      <c r="FC288" s="162"/>
      <c r="FD288" s="162"/>
      <c r="FE288" s="162"/>
      <c r="FF288" s="162"/>
      <c r="FG288" s="162"/>
      <c r="FH288" s="162"/>
      <c r="FI288" s="139"/>
      <c r="FJ288" s="139"/>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39"/>
      <c r="GH288" s="139"/>
      <c r="GI288" s="162"/>
      <c r="GJ288" s="162"/>
      <c r="GK288" s="162"/>
      <c r="GL288" s="162"/>
      <c r="GM288" s="162"/>
    </row>
    <row r="289" spans="1:195" s="138" customFormat="1" x14ac:dyDescent="0.2">
      <c r="A289" s="162"/>
      <c r="B289" s="193">
        <f t="shared" si="222"/>
        <v>51987</v>
      </c>
      <c r="C289" s="193">
        <f t="shared" ref="C289:C303" si="242">EOMONTH(B289,0)</f>
        <v>52017</v>
      </c>
      <c r="D289" s="191">
        <f t="shared" ref="D289:D303" si="243">B289</f>
        <v>51987</v>
      </c>
      <c r="E289" s="6"/>
      <c r="F289" s="7"/>
      <c r="G289" s="9"/>
      <c r="H289" s="10"/>
      <c r="I289" s="6"/>
      <c r="J289" s="7"/>
      <c r="K289" s="9"/>
      <c r="L289" s="10"/>
      <c r="M289" s="6"/>
      <c r="N289" s="7"/>
      <c r="O289" s="327"/>
      <c r="P289" s="328"/>
      <c r="Q289" s="6"/>
      <c r="R289" s="7"/>
      <c r="S289" s="9"/>
      <c r="T289" s="10"/>
      <c r="U289" s="6"/>
      <c r="V289" s="7"/>
      <c r="W289" s="9"/>
      <c r="X289" s="10"/>
      <c r="Y289" s="6"/>
      <c r="Z289" s="7"/>
      <c r="AA289" s="9"/>
      <c r="AB289" s="10"/>
      <c r="AC289" s="6"/>
      <c r="AD289" s="74"/>
      <c r="AE289" s="327"/>
      <c r="AF289" s="328"/>
      <c r="AG289" s="24"/>
      <c r="AH289" s="38"/>
      <c r="AI289" s="24"/>
      <c r="AJ289" s="38"/>
      <c r="AK289" s="29"/>
      <c r="AL289" s="38"/>
      <c r="AM289" s="29"/>
      <c r="AN289" s="38"/>
      <c r="AO289" s="24"/>
      <c r="AP289" s="38"/>
      <c r="AQ289" s="24"/>
      <c r="AR289" s="38"/>
      <c r="AS289" s="24"/>
      <c r="AT289" s="38"/>
      <c r="AU289" s="29"/>
      <c r="AV289" s="38"/>
      <c r="AW289" s="29"/>
      <c r="AX289" s="38"/>
      <c r="AY289" s="29"/>
      <c r="AZ289" s="38"/>
      <c r="BA289" s="24"/>
      <c r="BB289" s="38"/>
      <c r="BC289" s="15"/>
      <c r="BD289" s="1"/>
      <c r="BE289" s="151"/>
      <c r="BF289" s="151"/>
      <c r="BG289" s="151"/>
      <c r="BH289" s="151"/>
      <c r="BI289" s="151"/>
      <c r="BJ289" s="266"/>
      <c r="BK289" s="266"/>
      <c r="BL289" s="266"/>
      <c r="BM289" s="266"/>
      <c r="BN289" s="266"/>
      <c r="BO289" s="266"/>
      <c r="BP289" s="266"/>
      <c r="BQ289" s="292"/>
      <c r="BR289" s="292"/>
      <c r="BS289" s="292"/>
      <c r="BT289" s="292"/>
      <c r="BU289" s="292"/>
      <c r="BV289" s="292"/>
      <c r="BW289" s="169"/>
      <c r="BX289" s="148"/>
      <c r="BY289" s="165"/>
      <c r="BZ289" s="165"/>
      <c r="CA289" s="165"/>
      <c r="CB289" s="165"/>
      <c r="CC289" s="165"/>
      <c r="CD289" s="165"/>
      <c r="CE289" s="165"/>
      <c r="CF289" s="165"/>
      <c r="CG289" s="200"/>
      <c r="CH289" s="295"/>
      <c r="CI289" s="295"/>
      <c r="CJ289" s="295"/>
      <c r="CK289" s="295"/>
      <c r="CL289" s="295"/>
      <c r="CM289" s="295"/>
      <c r="CN289" s="177"/>
      <c r="CO289" s="171">
        <f t="shared" si="240"/>
        <v>2042</v>
      </c>
      <c r="CP289" s="173">
        <f t="shared" si="241"/>
        <v>51987</v>
      </c>
      <c r="CQ289" s="272"/>
      <c r="CR289" s="272"/>
      <c r="CS289" s="272"/>
      <c r="CT289" s="272"/>
      <c r="CU289" s="272"/>
      <c r="CV289" s="272"/>
      <c r="CW289" s="27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39"/>
      <c r="EV289" s="139"/>
      <c r="EW289" s="139"/>
      <c r="EX289" s="139"/>
      <c r="EY289" s="139"/>
      <c r="EZ289" s="139"/>
      <c r="FA289" s="139"/>
      <c r="FB289" s="162"/>
      <c r="FC289" s="162"/>
      <c r="FD289" s="162"/>
      <c r="FE289" s="162"/>
      <c r="FF289" s="162"/>
      <c r="FG289" s="162"/>
      <c r="FH289" s="162"/>
      <c r="FI289" s="139"/>
      <c r="FJ289" s="139"/>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39"/>
      <c r="GH289" s="139"/>
      <c r="GI289" s="162"/>
      <c r="GJ289" s="162"/>
      <c r="GK289" s="162"/>
      <c r="GL289" s="162"/>
      <c r="GM289" s="162"/>
    </row>
    <row r="290" spans="1:195" s="138" customFormat="1" x14ac:dyDescent="0.2">
      <c r="A290" s="162"/>
      <c r="B290" s="193">
        <f t="shared" si="222"/>
        <v>52018</v>
      </c>
      <c r="C290" s="193">
        <f t="shared" si="242"/>
        <v>52047</v>
      </c>
      <c r="D290" s="191">
        <f t="shared" si="243"/>
        <v>52018</v>
      </c>
      <c r="E290" s="6"/>
      <c r="F290" s="7"/>
      <c r="G290" s="9"/>
      <c r="H290" s="10"/>
      <c r="I290" s="6"/>
      <c r="J290" s="7"/>
      <c r="K290" s="9"/>
      <c r="L290" s="10"/>
      <c r="M290" s="6"/>
      <c r="N290" s="7"/>
      <c r="O290" s="327"/>
      <c r="P290" s="328"/>
      <c r="Q290" s="6"/>
      <c r="R290" s="7"/>
      <c r="S290" s="9"/>
      <c r="T290" s="10"/>
      <c r="U290" s="6"/>
      <c r="V290" s="7"/>
      <c r="W290" s="9"/>
      <c r="X290" s="10"/>
      <c r="Y290" s="6"/>
      <c r="Z290" s="7"/>
      <c r="AA290" s="9"/>
      <c r="AB290" s="10"/>
      <c r="AC290" s="6"/>
      <c r="AD290" s="74"/>
      <c r="AE290" s="327"/>
      <c r="AF290" s="328"/>
      <c r="AG290" s="24"/>
      <c r="AH290" s="38"/>
      <c r="AI290" s="24"/>
      <c r="AJ290" s="38"/>
      <c r="AK290" s="29"/>
      <c r="AL290" s="38"/>
      <c r="AM290" s="29"/>
      <c r="AN290" s="38"/>
      <c r="AO290" s="24"/>
      <c r="AP290" s="38"/>
      <c r="AQ290" s="24"/>
      <c r="AR290" s="38"/>
      <c r="AS290" s="24"/>
      <c r="AT290" s="38"/>
      <c r="AU290" s="29"/>
      <c r="AV290" s="38"/>
      <c r="AW290" s="29"/>
      <c r="AX290" s="38"/>
      <c r="AY290" s="29"/>
      <c r="AZ290" s="38"/>
      <c r="BA290" s="24"/>
      <c r="BB290" s="38"/>
      <c r="BC290" s="15"/>
      <c r="BD290" s="1"/>
      <c r="BE290" s="151"/>
      <c r="BF290" s="151"/>
      <c r="BG290" s="151"/>
      <c r="BH290" s="151"/>
      <c r="BI290" s="151"/>
      <c r="BJ290" s="266"/>
      <c r="BK290" s="266"/>
      <c r="BL290" s="266"/>
      <c r="BM290" s="266"/>
      <c r="BN290" s="266"/>
      <c r="BO290" s="266"/>
      <c r="BP290" s="266"/>
      <c r="BQ290" s="292"/>
      <c r="BR290" s="292"/>
      <c r="BS290" s="292"/>
      <c r="BT290" s="292"/>
      <c r="BU290" s="292"/>
      <c r="BV290" s="292"/>
      <c r="BW290" s="169"/>
      <c r="BX290" s="148"/>
      <c r="BY290" s="165"/>
      <c r="BZ290" s="165"/>
      <c r="CA290" s="165"/>
      <c r="CB290" s="165"/>
      <c r="CC290" s="165"/>
      <c r="CD290" s="165"/>
      <c r="CE290" s="165"/>
      <c r="CF290" s="165"/>
      <c r="CG290" s="200"/>
      <c r="CH290" s="295"/>
      <c r="CI290" s="295"/>
      <c r="CJ290" s="295"/>
      <c r="CK290" s="295"/>
      <c r="CL290" s="295"/>
      <c r="CM290" s="295"/>
      <c r="CN290" s="177"/>
      <c r="CO290" s="171">
        <f t="shared" si="240"/>
        <v>2042</v>
      </c>
      <c r="CP290" s="173">
        <f t="shared" si="241"/>
        <v>52018</v>
      </c>
      <c r="CQ290" s="272"/>
      <c r="CR290" s="272"/>
      <c r="CS290" s="272"/>
      <c r="CT290" s="272"/>
      <c r="CU290" s="272"/>
      <c r="CV290" s="272"/>
      <c r="CW290" s="27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39"/>
      <c r="EV290" s="139"/>
      <c r="EW290" s="139"/>
      <c r="EX290" s="139"/>
      <c r="EY290" s="139"/>
      <c r="EZ290" s="139"/>
      <c r="FA290" s="139"/>
      <c r="FB290" s="162"/>
      <c r="FC290" s="162"/>
      <c r="FD290" s="162"/>
      <c r="FE290" s="162"/>
      <c r="FF290" s="162"/>
      <c r="FG290" s="162"/>
      <c r="FH290" s="162"/>
      <c r="FI290" s="139"/>
      <c r="FJ290" s="139"/>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39"/>
      <c r="GH290" s="139"/>
      <c r="GI290" s="162"/>
      <c r="GJ290" s="162"/>
      <c r="GK290" s="162"/>
      <c r="GL290" s="162"/>
      <c r="GM290" s="162"/>
    </row>
    <row r="291" spans="1:195" s="138" customFormat="1" x14ac:dyDescent="0.2">
      <c r="A291" s="162"/>
      <c r="B291" s="193">
        <f t="shared" ref="B291:B303" si="244">C290+1</f>
        <v>52048</v>
      </c>
      <c r="C291" s="193">
        <f t="shared" si="242"/>
        <v>52078</v>
      </c>
      <c r="D291" s="191">
        <f t="shared" si="243"/>
        <v>52048</v>
      </c>
      <c r="E291" s="6"/>
      <c r="F291" s="7"/>
      <c r="G291" s="9"/>
      <c r="H291" s="10"/>
      <c r="I291" s="6"/>
      <c r="J291" s="7"/>
      <c r="K291" s="9"/>
      <c r="L291" s="10"/>
      <c r="M291" s="6"/>
      <c r="N291" s="7"/>
      <c r="O291" s="327"/>
      <c r="P291" s="328"/>
      <c r="Q291" s="6"/>
      <c r="R291" s="7"/>
      <c r="S291" s="9"/>
      <c r="T291" s="10"/>
      <c r="U291" s="6"/>
      <c r="V291" s="7"/>
      <c r="W291" s="9"/>
      <c r="X291" s="10"/>
      <c r="Y291" s="6"/>
      <c r="Z291" s="7"/>
      <c r="AA291" s="9"/>
      <c r="AB291" s="10"/>
      <c r="AC291" s="6"/>
      <c r="AD291" s="74"/>
      <c r="AE291" s="327"/>
      <c r="AF291" s="328"/>
      <c r="AG291" s="24"/>
      <c r="AH291" s="38"/>
      <c r="AI291" s="24"/>
      <c r="AJ291" s="38"/>
      <c r="AK291" s="29"/>
      <c r="AL291" s="38"/>
      <c r="AM291" s="29"/>
      <c r="AN291" s="38"/>
      <c r="AO291" s="24"/>
      <c r="AP291" s="38"/>
      <c r="AQ291" s="24"/>
      <c r="AR291" s="38"/>
      <c r="AS291" s="24"/>
      <c r="AT291" s="38"/>
      <c r="AU291" s="29"/>
      <c r="AV291" s="38"/>
      <c r="AW291" s="29"/>
      <c r="AX291" s="38"/>
      <c r="AY291" s="29"/>
      <c r="AZ291" s="38"/>
      <c r="BA291" s="24"/>
      <c r="BB291" s="38"/>
      <c r="BC291" s="15"/>
      <c r="BD291" s="1"/>
      <c r="BE291" s="151"/>
      <c r="BF291" s="151"/>
      <c r="BG291" s="151"/>
      <c r="BH291" s="151"/>
      <c r="BI291" s="151"/>
      <c r="BJ291" s="266"/>
      <c r="BK291" s="266"/>
      <c r="BL291" s="266"/>
      <c r="BM291" s="266"/>
      <c r="BN291" s="266"/>
      <c r="BO291" s="266"/>
      <c r="BP291" s="266"/>
      <c r="BQ291" s="292"/>
      <c r="BR291" s="292"/>
      <c r="BS291" s="292"/>
      <c r="BT291" s="292"/>
      <c r="BU291" s="292"/>
      <c r="BV291" s="292"/>
      <c r="BW291" s="169"/>
      <c r="BX291" s="148"/>
      <c r="BY291" s="165"/>
      <c r="BZ291" s="165"/>
      <c r="CA291" s="165"/>
      <c r="CB291" s="165"/>
      <c r="CC291" s="165"/>
      <c r="CD291" s="165"/>
      <c r="CE291" s="165"/>
      <c r="CF291" s="165"/>
      <c r="CG291" s="64"/>
      <c r="CH291" s="64"/>
      <c r="CI291" s="64"/>
      <c r="CJ291" s="64"/>
      <c r="CK291" s="64"/>
      <c r="CL291" s="64"/>
      <c r="CM291" s="64"/>
      <c r="CN291" s="64"/>
      <c r="CO291" s="171">
        <f t="shared" si="240"/>
        <v>2042</v>
      </c>
      <c r="CP291" s="173">
        <f t="shared" si="241"/>
        <v>52048</v>
      </c>
      <c r="CQ291" s="272"/>
      <c r="CR291" s="272"/>
      <c r="CS291" s="272"/>
      <c r="CT291" s="272"/>
      <c r="CU291" s="272"/>
      <c r="CV291" s="272"/>
      <c r="CW291" s="27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39"/>
      <c r="EV291" s="139"/>
      <c r="EW291" s="139"/>
      <c r="EX291" s="139"/>
      <c r="EY291" s="139"/>
      <c r="EZ291" s="139"/>
      <c r="FA291" s="139"/>
      <c r="FB291" s="162"/>
      <c r="FC291" s="162"/>
      <c r="FD291" s="162"/>
      <c r="FE291" s="162"/>
      <c r="FF291" s="162"/>
      <c r="FG291" s="162"/>
      <c r="FH291" s="162"/>
      <c r="FI291" s="139"/>
      <c r="FJ291" s="139"/>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39"/>
      <c r="GH291" s="139"/>
      <c r="GI291" s="162"/>
      <c r="GJ291" s="162"/>
      <c r="GK291" s="162"/>
      <c r="GL291" s="162"/>
      <c r="GM291" s="162"/>
    </row>
    <row r="292" spans="1:195" s="138" customFormat="1" x14ac:dyDescent="0.2">
      <c r="A292" s="162"/>
      <c r="B292" s="193">
        <f t="shared" si="244"/>
        <v>52079</v>
      </c>
      <c r="C292" s="193">
        <f t="shared" si="242"/>
        <v>52109</v>
      </c>
      <c r="D292" s="191">
        <f t="shared" si="243"/>
        <v>52079</v>
      </c>
      <c r="E292" s="6"/>
      <c r="F292" s="7"/>
      <c r="G292" s="9"/>
      <c r="H292" s="10"/>
      <c r="I292" s="6"/>
      <c r="J292" s="7"/>
      <c r="K292" s="9"/>
      <c r="L292" s="10"/>
      <c r="M292" s="6"/>
      <c r="N292" s="7"/>
      <c r="O292" s="327"/>
      <c r="P292" s="328"/>
      <c r="Q292" s="6"/>
      <c r="R292" s="7"/>
      <c r="S292" s="9"/>
      <c r="T292" s="10"/>
      <c r="U292" s="6"/>
      <c r="V292" s="7"/>
      <c r="W292" s="9"/>
      <c r="X292" s="10"/>
      <c r="Y292" s="6"/>
      <c r="Z292" s="7"/>
      <c r="AA292" s="9"/>
      <c r="AB292" s="10"/>
      <c r="AC292" s="6"/>
      <c r="AD292" s="74"/>
      <c r="AE292" s="327"/>
      <c r="AF292" s="328"/>
      <c r="AG292" s="24"/>
      <c r="AH292" s="38"/>
      <c r="AI292" s="24"/>
      <c r="AJ292" s="38"/>
      <c r="AK292" s="29"/>
      <c r="AL292" s="38"/>
      <c r="AM292" s="29"/>
      <c r="AN292" s="38"/>
      <c r="AO292" s="24"/>
      <c r="AP292" s="38"/>
      <c r="AQ292" s="24"/>
      <c r="AR292" s="38"/>
      <c r="AS292" s="24"/>
      <c r="AT292" s="38"/>
      <c r="AU292" s="29"/>
      <c r="AV292" s="38"/>
      <c r="AW292" s="29"/>
      <c r="AX292" s="38"/>
      <c r="AY292" s="29"/>
      <c r="AZ292" s="38"/>
      <c r="BA292" s="24"/>
      <c r="BB292" s="38"/>
      <c r="BC292" s="15"/>
      <c r="BD292" s="1"/>
      <c r="BE292" s="151"/>
      <c r="BF292" s="151"/>
      <c r="BG292" s="151"/>
      <c r="BH292" s="151"/>
      <c r="BI292" s="151"/>
      <c r="BJ292" s="266"/>
      <c r="BK292" s="266"/>
      <c r="BL292" s="266"/>
      <c r="BM292" s="266"/>
      <c r="BN292" s="266"/>
      <c r="BO292" s="266"/>
      <c r="BP292" s="266"/>
      <c r="BQ292" s="292"/>
      <c r="BR292" s="292"/>
      <c r="BS292" s="292"/>
      <c r="BT292" s="292"/>
      <c r="BU292" s="292"/>
      <c r="BV292" s="292"/>
      <c r="BW292" s="169"/>
      <c r="BX292" s="148"/>
      <c r="BY292" s="165"/>
      <c r="BZ292" s="165"/>
      <c r="CA292" s="165"/>
      <c r="CB292" s="165"/>
      <c r="CC292" s="165"/>
      <c r="CD292" s="165"/>
      <c r="CE292" s="165"/>
      <c r="CF292" s="165"/>
      <c r="CG292" s="64"/>
      <c r="CH292" s="64"/>
      <c r="CI292" s="64"/>
      <c r="CJ292" s="64"/>
      <c r="CK292" s="64"/>
      <c r="CL292" s="64"/>
      <c r="CM292" s="64"/>
      <c r="CN292" s="64"/>
      <c r="CO292" s="171">
        <f t="shared" si="240"/>
        <v>2042</v>
      </c>
      <c r="CP292" s="173">
        <f t="shared" si="241"/>
        <v>52079</v>
      </c>
      <c r="CQ292" s="272"/>
      <c r="CR292" s="272"/>
      <c r="CS292" s="272"/>
      <c r="CT292" s="272"/>
      <c r="CU292" s="272"/>
      <c r="CV292" s="272"/>
      <c r="CW292" s="27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39"/>
      <c r="EV292" s="139"/>
      <c r="EW292" s="139"/>
      <c r="EX292" s="139"/>
      <c r="EY292" s="139"/>
      <c r="EZ292" s="139"/>
      <c r="FA292" s="139"/>
      <c r="FB292" s="162"/>
      <c r="FC292" s="162"/>
      <c r="FD292" s="162"/>
      <c r="FE292" s="162"/>
      <c r="FF292" s="162"/>
      <c r="FG292" s="162"/>
      <c r="FH292" s="162"/>
      <c r="FI292" s="139"/>
      <c r="FJ292" s="139"/>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39"/>
      <c r="GH292" s="139"/>
      <c r="GI292" s="162"/>
      <c r="GJ292" s="162"/>
      <c r="GK292" s="162"/>
      <c r="GL292" s="162"/>
      <c r="GM292" s="162"/>
    </row>
    <row r="293" spans="1:195" s="138" customFormat="1" x14ac:dyDescent="0.2">
      <c r="A293" s="162"/>
      <c r="B293" s="193">
        <f t="shared" si="244"/>
        <v>52110</v>
      </c>
      <c r="C293" s="193">
        <f t="shared" si="242"/>
        <v>52139</v>
      </c>
      <c r="D293" s="191">
        <f t="shared" si="243"/>
        <v>52110</v>
      </c>
      <c r="E293" s="6"/>
      <c r="F293" s="7"/>
      <c r="G293" s="9"/>
      <c r="H293" s="10"/>
      <c r="I293" s="6"/>
      <c r="J293" s="7"/>
      <c r="K293" s="9"/>
      <c r="L293" s="10"/>
      <c r="M293" s="6"/>
      <c r="N293" s="7"/>
      <c r="O293" s="327"/>
      <c r="P293" s="328"/>
      <c r="Q293" s="6"/>
      <c r="R293" s="7"/>
      <c r="S293" s="9"/>
      <c r="T293" s="10"/>
      <c r="U293" s="6"/>
      <c r="V293" s="7"/>
      <c r="W293" s="9"/>
      <c r="X293" s="10"/>
      <c r="Y293" s="6"/>
      <c r="Z293" s="7"/>
      <c r="AA293" s="9"/>
      <c r="AB293" s="10"/>
      <c r="AC293" s="6"/>
      <c r="AD293" s="74"/>
      <c r="AE293" s="327"/>
      <c r="AF293" s="328"/>
      <c r="AG293" s="24"/>
      <c r="AH293" s="38"/>
      <c r="AI293" s="24"/>
      <c r="AJ293" s="38"/>
      <c r="AK293" s="29"/>
      <c r="AL293" s="38"/>
      <c r="AM293" s="29"/>
      <c r="AN293" s="38"/>
      <c r="AO293" s="24"/>
      <c r="AP293" s="38"/>
      <c r="AQ293" s="24"/>
      <c r="AR293" s="38"/>
      <c r="AS293" s="24"/>
      <c r="AT293" s="38"/>
      <c r="AU293" s="29"/>
      <c r="AV293" s="38"/>
      <c r="AW293" s="29"/>
      <c r="AX293" s="38"/>
      <c r="AY293" s="29"/>
      <c r="AZ293" s="38"/>
      <c r="BA293" s="24"/>
      <c r="BB293" s="38"/>
      <c r="BC293" s="64"/>
      <c r="BD293" s="64"/>
      <c r="BE293" s="151"/>
      <c r="BF293" s="151"/>
      <c r="BG293" s="151"/>
      <c r="BH293" s="151"/>
      <c r="BI293" s="151"/>
      <c r="BJ293" s="266"/>
      <c r="BK293" s="266"/>
      <c r="BL293" s="266"/>
      <c r="BM293" s="266"/>
      <c r="BN293" s="266"/>
      <c r="BO293" s="266"/>
      <c r="BP293" s="266"/>
      <c r="BQ293" s="292"/>
      <c r="BR293" s="292"/>
      <c r="BS293" s="292"/>
      <c r="BT293" s="292"/>
      <c r="BU293" s="292"/>
      <c r="BV293" s="292"/>
      <c r="BW293" s="169"/>
      <c r="BX293" s="148"/>
      <c r="BY293" s="165"/>
      <c r="BZ293" s="165"/>
      <c r="CA293" s="165"/>
      <c r="CB293" s="165"/>
      <c r="CC293" s="165"/>
      <c r="CD293" s="165"/>
      <c r="CE293" s="165"/>
      <c r="CF293" s="165"/>
      <c r="CG293" s="64"/>
      <c r="CH293" s="64"/>
      <c r="CI293" s="64"/>
      <c r="CJ293" s="64"/>
      <c r="CK293" s="64"/>
      <c r="CL293" s="64"/>
      <c r="CM293" s="64"/>
      <c r="CN293" s="64"/>
      <c r="CO293" s="171">
        <f t="shared" si="240"/>
        <v>2042</v>
      </c>
      <c r="CP293" s="173">
        <f t="shared" si="241"/>
        <v>52110</v>
      </c>
      <c r="CQ293" s="272"/>
      <c r="CR293" s="272"/>
      <c r="CS293" s="272"/>
      <c r="CT293" s="272"/>
      <c r="CU293" s="272"/>
      <c r="CV293" s="272"/>
      <c r="CW293" s="27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39"/>
      <c r="EV293" s="139"/>
      <c r="EW293" s="139"/>
      <c r="EX293" s="139"/>
      <c r="EY293" s="139"/>
      <c r="EZ293" s="139"/>
      <c r="FA293" s="139"/>
      <c r="FB293" s="162"/>
      <c r="FC293" s="162"/>
      <c r="FD293" s="162"/>
      <c r="FE293" s="162"/>
      <c r="FF293" s="162"/>
      <c r="FG293" s="162"/>
      <c r="FH293" s="162"/>
      <c r="FI293" s="139"/>
      <c r="FJ293" s="139"/>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39"/>
      <c r="GH293" s="139"/>
      <c r="GI293" s="162"/>
      <c r="GJ293" s="162"/>
      <c r="GK293" s="162"/>
      <c r="GL293" s="162"/>
      <c r="GM293" s="162"/>
    </row>
    <row r="294" spans="1:195" x14ac:dyDescent="0.2">
      <c r="B294" s="193">
        <f t="shared" si="244"/>
        <v>52140</v>
      </c>
      <c r="C294" s="193">
        <f t="shared" si="242"/>
        <v>52170</v>
      </c>
      <c r="D294" s="191">
        <f t="shared" si="243"/>
        <v>52140</v>
      </c>
      <c r="E294" s="6"/>
      <c r="F294" s="7"/>
      <c r="G294" s="9"/>
      <c r="H294" s="10"/>
      <c r="I294" s="6"/>
      <c r="J294" s="7"/>
      <c r="K294" s="9"/>
      <c r="L294" s="10"/>
      <c r="M294" s="6"/>
      <c r="N294" s="7"/>
      <c r="O294" s="327"/>
      <c r="P294" s="328"/>
      <c r="Q294" s="6"/>
      <c r="R294" s="7"/>
      <c r="S294" s="9"/>
      <c r="T294" s="10"/>
      <c r="U294" s="6"/>
      <c r="V294" s="7"/>
      <c r="W294" s="9"/>
      <c r="X294" s="10"/>
      <c r="Y294" s="6"/>
      <c r="Z294" s="7"/>
      <c r="AA294" s="9"/>
      <c r="AB294" s="10"/>
      <c r="AC294" s="6"/>
      <c r="AD294" s="74"/>
      <c r="AE294" s="327"/>
      <c r="AF294" s="328"/>
      <c r="AG294" s="24"/>
      <c r="AH294" s="38"/>
      <c r="AI294" s="24"/>
      <c r="AJ294" s="38"/>
      <c r="AK294" s="29"/>
      <c r="AL294" s="38"/>
      <c r="AM294" s="29"/>
      <c r="AN294" s="38"/>
      <c r="AO294" s="24"/>
      <c r="AP294" s="38"/>
      <c r="AQ294" s="24"/>
      <c r="AR294" s="38"/>
      <c r="AS294" s="24"/>
      <c r="AT294" s="38"/>
      <c r="AU294" s="29"/>
      <c r="AV294" s="38"/>
      <c r="AW294" s="29"/>
      <c r="AX294" s="38"/>
      <c r="AY294" s="29"/>
      <c r="AZ294" s="38"/>
      <c r="BA294" s="24"/>
      <c r="BB294" s="38"/>
      <c r="BJ294" s="266"/>
      <c r="BK294" s="266"/>
      <c r="BL294" s="266"/>
      <c r="BM294" s="266"/>
      <c r="BN294" s="266"/>
      <c r="BO294" s="266"/>
      <c r="BP294" s="266"/>
      <c r="BQ294" s="292"/>
      <c r="BR294" s="292"/>
      <c r="BS294" s="292"/>
      <c r="BT294" s="292"/>
      <c r="BU294" s="292"/>
      <c r="BV294" s="292"/>
      <c r="BX294" s="148"/>
      <c r="BY294" s="165"/>
      <c r="BZ294" s="165"/>
      <c r="CA294" s="165"/>
      <c r="CB294" s="165"/>
      <c r="CC294" s="165"/>
      <c r="CD294" s="165"/>
      <c r="CE294" s="165"/>
      <c r="CF294" s="165"/>
      <c r="CO294" s="171">
        <f t="shared" si="240"/>
        <v>2042</v>
      </c>
      <c r="CP294" s="173">
        <f t="shared" si="241"/>
        <v>52140</v>
      </c>
      <c r="CQ294" s="272"/>
      <c r="CR294" s="272"/>
      <c r="CS294" s="272"/>
      <c r="CT294" s="272"/>
      <c r="CU294" s="272"/>
      <c r="CV294" s="272"/>
      <c r="CW294" s="272"/>
    </row>
    <row r="295" spans="1:195" x14ac:dyDescent="0.2">
      <c r="B295" s="193">
        <f t="shared" si="244"/>
        <v>52171</v>
      </c>
      <c r="C295" s="193">
        <f t="shared" si="242"/>
        <v>52200</v>
      </c>
      <c r="D295" s="191">
        <f t="shared" si="243"/>
        <v>52171</v>
      </c>
      <c r="E295" s="6"/>
      <c r="F295" s="7"/>
      <c r="G295" s="9"/>
      <c r="H295" s="10"/>
      <c r="I295" s="6"/>
      <c r="J295" s="7"/>
      <c r="K295" s="9"/>
      <c r="L295" s="10"/>
      <c r="M295" s="6"/>
      <c r="N295" s="7"/>
      <c r="O295" s="327"/>
      <c r="P295" s="328"/>
      <c r="Q295" s="6"/>
      <c r="R295" s="7"/>
      <c r="S295" s="9"/>
      <c r="T295" s="10"/>
      <c r="U295" s="6"/>
      <c r="V295" s="7"/>
      <c r="W295" s="9"/>
      <c r="X295" s="10"/>
      <c r="Y295" s="6"/>
      <c r="Z295" s="7"/>
      <c r="AA295" s="9"/>
      <c r="AB295" s="10"/>
      <c r="AC295" s="6"/>
      <c r="AD295" s="74"/>
      <c r="AE295" s="327"/>
      <c r="AF295" s="328"/>
      <c r="AG295" s="24"/>
      <c r="AH295" s="38"/>
      <c r="AI295" s="24"/>
      <c r="AJ295" s="38"/>
      <c r="AK295" s="29"/>
      <c r="AL295" s="38"/>
      <c r="AM295" s="29"/>
      <c r="AN295" s="38"/>
      <c r="AO295" s="24"/>
      <c r="AP295" s="38"/>
      <c r="AQ295" s="24"/>
      <c r="AR295" s="38"/>
      <c r="AS295" s="24"/>
      <c r="AT295" s="38"/>
      <c r="AU295" s="29"/>
      <c r="AV295" s="38"/>
      <c r="AW295" s="29"/>
      <c r="AX295" s="38"/>
      <c r="AY295" s="29"/>
      <c r="AZ295" s="38"/>
      <c r="BA295" s="24"/>
      <c r="BB295" s="38"/>
      <c r="BJ295" s="266"/>
      <c r="BK295" s="266"/>
      <c r="BL295" s="266"/>
      <c r="BM295" s="266"/>
      <c r="BN295" s="266"/>
      <c r="BO295" s="266"/>
      <c r="BP295" s="266"/>
      <c r="BQ295" s="292"/>
      <c r="BR295" s="292"/>
      <c r="BS295" s="292"/>
      <c r="BT295" s="292"/>
      <c r="BU295" s="292"/>
      <c r="BV295" s="292"/>
      <c r="BX295" s="148"/>
      <c r="BY295" s="165"/>
      <c r="BZ295" s="165"/>
      <c r="CA295" s="165"/>
      <c r="CB295" s="165"/>
      <c r="CC295" s="165"/>
      <c r="CD295" s="165"/>
      <c r="CE295" s="165"/>
      <c r="CF295" s="165"/>
      <c r="CO295" s="171">
        <f t="shared" si="240"/>
        <v>2042</v>
      </c>
      <c r="CP295" s="173">
        <f t="shared" si="241"/>
        <v>52171</v>
      </c>
      <c r="CQ295" s="272"/>
      <c r="CR295" s="272"/>
      <c r="CS295" s="272"/>
      <c r="CT295" s="272"/>
      <c r="CU295" s="272"/>
      <c r="CV295" s="272"/>
      <c r="CW295" s="272"/>
    </row>
    <row r="296" spans="1:195" ht="13.5" customHeight="1" x14ac:dyDescent="0.2">
      <c r="B296" s="193">
        <f t="shared" si="244"/>
        <v>52201</v>
      </c>
      <c r="C296" s="193">
        <f t="shared" si="242"/>
        <v>52231</v>
      </c>
      <c r="D296" s="191">
        <f t="shared" si="243"/>
        <v>52201</v>
      </c>
      <c r="E296" s="6"/>
      <c r="F296" s="7"/>
      <c r="G296" s="9"/>
      <c r="H296" s="10"/>
      <c r="I296" s="6"/>
      <c r="J296" s="7"/>
      <c r="K296" s="9"/>
      <c r="L296" s="10"/>
      <c r="M296" s="6"/>
      <c r="N296" s="7"/>
      <c r="O296" s="327"/>
      <c r="P296" s="328"/>
      <c r="Q296" s="6"/>
      <c r="R296" s="7"/>
      <c r="S296" s="9"/>
      <c r="T296" s="10"/>
      <c r="U296" s="6"/>
      <c r="V296" s="7"/>
      <c r="W296" s="9"/>
      <c r="X296" s="10"/>
      <c r="Y296" s="6"/>
      <c r="Z296" s="7"/>
      <c r="AA296" s="9"/>
      <c r="AB296" s="10"/>
      <c r="AC296" s="6"/>
      <c r="AD296" s="74"/>
      <c r="AE296" s="327"/>
      <c r="AF296" s="328"/>
      <c r="AG296" s="24"/>
      <c r="AH296" s="38"/>
      <c r="AI296" s="24"/>
      <c r="AJ296" s="38"/>
      <c r="AK296" s="29"/>
      <c r="AL296" s="38"/>
      <c r="AM296" s="29"/>
      <c r="AN296" s="38"/>
      <c r="AO296" s="24"/>
      <c r="AP296" s="38"/>
      <c r="AQ296" s="24"/>
      <c r="AR296" s="38"/>
      <c r="AS296" s="24"/>
      <c r="AT296" s="38"/>
      <c r="AU296" s="29"/>
      <c r="AV296" s="38"/>
      <c r="AW296" s="29"/>
      <c r="AX296" s="38"/>
      <c r="AY296" s="29"/>
      <c r="AZ296" s="38"/>
      <c r="BA296" s="24"/>
      <c r="BB296" s="38"/>
      <c r="BJ296" s="266"/>
      <c r="BK296" s="266"/>
      <c r="BL296" s="266"/>
      <c r="BM296" s="266"/>
      <c r="BN296" s="266"/>
      <c r="BO296" s="266"/>
      <c r="BP296" s="266"/>
      <c r="BQ296" s="292"/>
      <c r="BR296" s="292"/>
      <c r="BS296" s="292"/>
      <c r="BT296" s="292"/>
      <c r="BU296" s="292"/>
      <c r="BV296" s="292"/>
      <c r="BX296" s="148"/>
      <c r="BY296" s="165"/>
      <c r="BZ296" s="165"/>
      <c r="CA296" s="165"/>
      <c r="CB296" s="165"/>
      <c r="CC296" s="165"/>
      <c r="CD296" s="165"/>
      <c r="CE296" s="165"/>
      <c r="CF296" s="165"/>
      <c r="CO296" s="171">
        <f t="shared" si="240"/>
        <v>2042</v>
      </c>
      <c r="CP296" s="173">
        <f t="shared" ref="CP296:CP302" si="245">+B296</f>
        <v>52201</v>
      </c>
      <c r="CQ296" s="272"/>
      <c r="CR296" s="272"/>
      <c r="CS296" s="272"/>
      <c r="CT296" s="272"/>
      <c r="CU296" s="272"/>
      <c r="CV296" s="272"/>
      <c r="CW296" s="272"/>
    </row>
    <row r="297" spans="1:195" x14ac:dyDescent="0.2">
      <c r="B297" s="193">
        <f t="shared" si="244"/>
        <v>52232</v>
      </c>
      <c r="C297" s="193">
        <f t="shared" si="242"/>
        <v>52262</v>
      </c>
      <c r="D297" s="191">
        <f t="shared" si="243"/>
        <v>52232</v>
      </c>
      <c r="E297" s="6"/>
      <c r="F297" s="7"/>
      <c r="G297" s="9"/>
      <c r="H297" s="10"/>
      <c r="I297" s="6"/>
      <c r="J297" s="7"/>
      <c r="K297" s="9"/>
      <c r="L297" s="10"/>
      <c r="M297" s="6"/>
      <c r="N297" s="7"/>
      <c r="O297" s="327"/>
      <c r="P297" s="328"/>
      <c r="Q297" s="6"/>
      <c r="R297" s="7"/>
      <c r="S297" s="9"/>
      <c r="T297" s="10"/>
      <c r="U297" s="6"/>
      <c r="V297" s="7"/>
      <c r="W297" s="9"/>
      <c r="X297" s="10"/>
      <c r="Y297" s="6"/>
      <c r="Z297" s="7"/>
      <c r="AA297" s="9"/>
      <c r="AB297" s="10"/>
      <c r="AC297" s="6"/>
      <c r="AD297" s="74"/>
      <c r="AE297" s="327"/>
      <c r="AF297" s="328"/>
      <c r="AG297" s="24"/>
      <c r="AH297" s="38"/>
      <c r="AI297" s="24"/>
      <c r="AJ297" s="38"/>
      <c r="AK297" s="29"/>
      <c r="AL297" s="38"/>
      <c r="AM297" s="29"/>
      <c r="AN297" s="38"/>
      <c r="AO297" s="24"/>
      <c r="AP297" s="38"/>
      <c r="AQ297" s="24"/>
      <c r="AR297" s="38"/>
      <c r="AS297" s="24"/>
      <c r="AT297" s="38"/>
      <c r="AU297" s="29"/>
      <c r="AV297" s="38"/>
      <c r="AW297" s="29"/>
      <c r="AX297" s="38"/>
      <c r="AY297" s="29"/>
      <c r="AZ297" s="38"/>
      <c r="BA297" s="24"/>
      <c r="BB297" s="38"/>
      <c r="BJ297" s="266"/>
      <c r="BK297" s="266"/>
      <c r="BL297" s="266"/>
      <c r="BM297" s="266"/>
      <c r="BN297" s="266"/>
      <c r="BO297" s="266"/>
      <c r="BP297" s="266"/>
      <c r="BQ297" s="292"/>
      <c r="BR297" s="292"/>
      <c r="BS297" s="292"/>
      <c r="BT297" s="292"/>
      <c r="BU297" s="292"/>
      <c r="BV297" s="292"/>
      <c r="BX297" s="148"/>
      <c r="BY297" s="165"/>
      <c r="BZ297" s="165"/>
      <c r="CA297" s="165"/>
      <c r="CB297" s="165"/>
      <c r="CC297" s="165"/>
      <c r="CD297" s="165"/>
      <c r="CE297" s="165"/>
      <c r="CF297" s="165"/>
      <c r="CO297" s="171">
        <f t="shared" si="240"/>
        <v>2043</v>
      </c>
      <c r="CP297" s="173">
        <f t="shared" si="245"/>
        <v>52232</v>
      </c>
      <c r="CQ297" s="272"/>
      <c r="CR297" s="272"/>
      <c r="CS297" s="272"/>
      <c r="CT297" s="272"/>
      <c r="CU297" s="272"/>
      <c r="CV297" s="272"/>
      <c r="CW297" s="272"/>
    </row>
    <row r="298" spans="1:195" x14ac:dyDescent="0.2">
      <c r="B298" s="193">
        <f t="shared" si="244"/>
        <v>52263</v>
      </c>
      <c r="C298" s="193">
        <f t="shared" si="242"/>
        <v>52290</v>
      </c>
      <c r="D298" s="191">
        <f t="shared" si="243"/>
        <v>52263</v>
      </c>
      <c r="E298" s="6"/>
      <c r="F298" s="7"/>
      <c r="G298" s="9"/>
      <c r="H298" s="10"/>
      <c r="I298" s="6"/>
      <c r="J298" s="7"/>
      <c r="K298" s="9"/>
      <c r="L298" s="10"/>
      <c r="M298" s="6"/>
      <c r="N298" s="7"/>
      <c r="O298" s="327"/>
      <c r="P298" s="328"/>
      <c r="Q298" s="6"/>
      <c r="R298" s="7"/>
      <c r="S298" s="9"/>
      <c r="T298" s="10"/>
      <c r="U298" s="6"/>
      <c r="V298" s="7"/>
      <c r="W298" s="9"/>
      <c r="X298" s="10"/>
      <c r="Y298" s="6"/>
      <c r="Z298" s="7"/>
      <c r="AA298" s="9"/>
      <c r="AB298" s="10"/>
      <c r="AC298" s="6"/>
      <c r="AD298" s="74"/>
      <c r="AE298" s="327"/>
      <c r="AF298" s="328"/>
      <c r="AG298" s="24"/>
      <c r="AH298" s="38"/>
      <c r="AI298" s="24"/>
      <c r="AJ298" s="38"/>
      <c r="AK298" s="29"/>
      <c r="AL298" s="38"/>
      <c r="AM298" s="29"/>
      <c r="AN298" s="38"/>
      <c r="AO298" s="24"/>
      <c r="AP298" s="38"/>
      <c r="AQ298" s="24"/>
      <c r="AR298" s="38"/>
      <c r="AS298" s="24"/>
      <c r="AT298" s="38"/>
      <c r="AU298" s="29"/>
      <c r="AV298" s="38"/>
      <c r="AW298" s="29"/>
      <c r="AX298" s="38"/>
      <c r="AY298" s="29"/>
      <c r="AZ298" s="38"/>
      <c r="BA298" s="24"/>
      <c r="BB298" s="38"/>
      <c r="BJ298" s="266"/>
      <c r="BK298" s="266"/>
      <c r="BL298" s="266"/>
      <c r="BM298" s="266"/>
      <c r="BN298" s="266"/>
      <c r="BO298" s="266"/>
      <c r="BP298" s="266"/>
      <c r="BQ298" s="292"/>
      <c r="BR298" s="292"/>
      <c r="BS298" s="292"/>
      <c r="BT298" s="292"/>
      <c r="BU298" s="292"/>
      <c r="BV298" s="292"/>
      <c r="BX298" s="148"/>
      <c r="BY298" s="165"/>
      <c r="BZ298" s="165"/>
      <c r="CA298" s="165"/>
      <c r="CB298" s="165"/>
      <c r="CC298" s="165"/>
      <c r="CD298" s="165"/>
      <c r="CE298" s="165"/>
      <c r="CF298" s="165"/>
      <c r="CO298" s="171">
        <f t="shared" si="240"/>
        <v>2043</v>
      </c>
      <c r="CP298" s="173">
        <f t="shared" si="245"/>
        <v>52263</v>
      </c>
      <c r="CQ298" s="272"/>
      <c r="CR298" s="272"/>
      <c r="CS298" s="272"/>
      <c r="CT298" s="272"/>
      <c r="CU298" s="272"/>
      <c r="CV298" s="272"/>
      <c r="CW298" s="272"/>
    </row>
    <row r="299" spans="1:195" x14ac:dyDescent="0.2">
      <c r="B299" s="193">
        <f t="shared" si="244"/>
        <v>52291</v>
      </c>
      <c r="C299" s="193">
        <f t="shared" si="242"/>
        <v>52321</v>
      </c>
      <c r="D299" s="191">
        <f t="shared" si="243"/>
        <v>52291</v>
      </c>
      <c r="E299" s="6"/>
      <c r="F299" s="7"/>
      <c r="G299" s="9"/>
      <c r="H299" s="10"/>
      <c r="I299" s="6"/>
      <c r="J299" s="7"/>
      <c r="K299" s="9"/>
      <c r="L299" s="10"/>
      <c r="M299" s="6"/>
      <c r="N299" s="7"/>
      <c r="O299" s="327"/>
      <c r="P299" s="328"/>
      <c r="Q299" s="6"/>
      <c r="R299" s="7"/>
      <c r="S299" s="9"/>
      <c r="T299" s="10"/>
      <c r="U299" s="6"/>
      <c r="V299" s="7"/>
      <c r="W299" s="9"/>
      <c r="X299" s="10"/>
      <c r="Y299" s="6"/>
      <c r="Z299" s="7"/>
      <c r="AA299" s="9"/>
      <c r="AB299" s="10"/>
      <c r="AC299" s="6"/>
      <c r="AD299" s="74"/>
      <c r="AE299" s="327"/>
      <c r="AF299" s="328"/>
      <c r="AG299" s="24"/>
      <c r="AH299" s="38"/>
      <c r="AI299" s="24"/>
      <c r="AJ299" s="38"/>
      <c r="AK299" s="29"/>
      <c r="AL299" s="38"/>
      <c r="AM299" s="29"/>
      <c r="AN299" s="38"/>
      <c r="AO299" s="24"/>
      <c r="AP299" s="38"/>
      <c r="AQ299" s="24"/>
      <c r="AR299" s="38"/>
      <c r="AS299" s="24"/>
      <c r="AT299" s="38"/>
      <c r="AU299" s="29"/>
      <c r="AV299" s="38"/>
      <c r="AW299" s="29"/>
      <c r="AX299" s="38"/>
      <c r="AY299" s="29"/>
      <c r="AZ299" s="38"/>
      <c r="BA299" s="24"/>
      <c r="BB299" s="38"/>
      <c r="BJ299" s="266"/>
      <c r="BK299" s="266"/>
      <c r="BL299" s="266"/>
      <c r="BM299" s="266"/>
      <c r="BN299" s="266"/>
      <c r="BO299" s="266"/>
      <c r="BP299" s="266"/>
      <c r="BQ299" s="292"/>
      <c r="BR299" s="292"/>
      <c r="BS299" s="292"/>
      <c r="BT299" s="292"/>
      <c r="BU299" s="292"/>
      <c r="BV299" s="292"/>
      <c r="BX299" s="148"/>
      <c r="BY299" s="165"/>
      <c r="BZ299" s="165"/>
      <c r="CA299" s="165"/>
      <c r="CB299" s="165"/>
      <c r="CC299" s="165"/>
      <c r="CD299" s="165"/>
      <c r="CE299" s="165"/>
      <c r="CF299" s="165"/>
      <c r="CO299" s="171">
        <f t="shared" si="240"/>
        <v>2043</v>
      </c>
      <c r="CP299" s="173">
        <f t="shared" si="245"/>
        <v>52291</v>
      </c>
      <c r="CQ299" s="272"/>
      <c r="CR299" s="272"/>
      <c r="CS299" s="272"/>
      <c r="CT299" s="272"/>
      <c r="CU299" s="272"/>
      <c r="CV299" s="272"/>
      <c r="CW299" s="272"/>
    </row>
    <row r="300" spans="1:195" x14ac:dyDescent="0.2">
      <c r="B300" s="193">
        <f t="shared" si="244"/>
        <v>52322</v>
      </c>
      <c r="C300" s="193">
        <f t="shared" si="242"/>
        <v>52351</v>
      </c>
      <c r="D300" s="191">
        <f t="shared" si="243"/>
        <v>52322</v>
      </c>
      <c r="E300" s="6"/>
      <c r="F300" s="7"/>
      <c r="G300" s="9"/>
      <c r="H300" s="10"/>
      <c r="I300" s="6"/>
      <c r="J300" s="7"/>
      <c r="K300" s="9"/>
      <c r="L300" s="10"/>
      <c r="M300" s="6"/>
      <c r="N300" s="7"/>
      <c r="O300" s="327"/>
      <c r="P300" s="328"/>
      <c r="Q300" s="6"/>
      <c r="R300" s="7"/>
      <c r="S300" s="9"/>
      <c r="T300" s="10"/>
      <c r="U300" s="6"/>
      <c r="V300" s="7"/>
      <c r="W300" s="9"/>
      <c r="X300" s="10"/>
      <c r="Y300" s="6"/>
      <c r="Z300" s="7"/>
      <c r="AA300" s="9"/>
      <c r="AB300" s="10"/>
      <c r="AC300" s="6"/>
      <c r="AD300" s="74"/>
      <c r="AE300" s="327"/>
      <c r="AF300" s="328"/>
      <c r="AG300" s="24"/>
      <c r="AH300" s="38"/>
      <c r="AI300" s="24"/>
      <c r="AJ300" s="38"/>
      <c r="AK300" s="29"/>
      <c r="AL300" s="38"/>
      <c r="AM300" s="29"/>
      <c r="AN300" s="38"/>
      <c r="AO300" s="24"/>
      <c r="AP300" s="38"/>
      <c r="AQ300" s="24"/>
      <c r="AR300" s="38"/>
      <c r="AS300" s="24"/>
      <c r="AT300" s="38"/>
      <c r="AU300" s="29"/>
      <c r="AV300" s="38"/>
      <c r="AW300" s="29"/>
      <c r="AX300" s="38"/>
      <c r="AY300" s="29"/>
      <c r="AZ300" s="38"/>
      <c r="BA300" s="24"/>
      <c r="BB300" s="38"/>
      <c r="BJ300" s="266"/>
      <c r="BK300" s="266"/>
      <c r="BL300" s="266"/>
      <c r="BM300" s="266"/>
      <c r="BN300" s="266"/>
      <c r="BO300" s="266"/>
      <c r="BP300" s="266"/>
      <c r="BQ300" s="292"/>
      <c r="BR300" s="292"/>
      <c r="BS300" s="292"/>
      <c r="BT300" s="292"/>
      <c r="BU300" s="292"/>
      <c r="BV300" s="292"/>
      <c r="BX300" s="148"/>
      <c r="BY300" s="165"/>
      <c r="BZ300" s="165"/>
      <c r="CA300" s="165"/>
      <c r="CB300" s="165"/>
      <c r="CC300" s="165"/>
      <c r="CD300" s="165"/>
      <c r="CE300" s="165"/>
      <c r="CF300" s="165"/>
      <c r="CO300" s="171">
        <f t="shared" si="240"/>
        <v>2043</v>
      </c>
      <c r="CP300" s="173">
        <f t="shared" si="245"/>
        <v>52322</v>
      </c>
      <c r="CQ300" s="272"/>
      <c r="CR300" s="272"/>
      <c r="CS300" s="272"/>
      <c r="CT300" s="272"/>
      <c r="CU300" s="272"/>
      <c r="CV300" s="272"/>
      <c r="CW300" s="272"/>
    </row>
    <row r="301" spans="1:195" x14ac:dyDescent="0.2">
      <c r="B301" s="193">
        <f t="shared" ref="B301:B302" si="246">C300+1</f>
        <v>52352</v>
      </c>
      <c r="C301" s="193">
        <f t="shared" ref="C301:C302" si="247">EOMONTH(B301,0)</f>
        <v>52382</v>
      </c>
      <c r="D301" s="191">
        <f t="shared" ref="D301:D302" si="248">B301</f>
        <v>52352</v>
      </c>
      <c r="E301" s="6"/>
      <c r="F301" s="7"/>
      <c r="G301" s="9"/>
      <c r="H301" s="10"/>
      <c r="I301" s="6"/>
      <c r="J301" s="7"/>
      <c r="K301" s="9"/>
      <c r="L301" s="10"/>
      <c r="M301" s="6"/>
      <c r="N301" s="7"/>
      <c r="O301" s="327"/>
      <c r="P301" s="328"/>
      <c r="Q301" s="6"/>
      <c r="R301" s="7"/>
      <c r="S301" s="9"/>
      <c r="T301" s="10"/>
      <c r="U301" s="6"/>
      <c r="V301" s="7"/>
      <c r="W301" s="9"/>
      <c r="X301" s="10"/>
      <c r="Y301" s="6"/>
      <c r="Z301" s="7"/>
      <c r="AA301" s="9"/>
      <c r="AB301" s="10"/>
      <c r="AC301" s="6"/>
      <c r="AD301" s="74"/>
      <c r="AE301" s="327"/>
      <c r="AF301" s="328"/>
      <c r="AG301" s="24"/>
      <c r="AH301" s="38"/>
      <c r="AI301" s="24"/>
      <c r="AJ301" s="38"/>
      <c r="AK301" s="29"/>
      <c r="AL301" s="38"/>
      <c r="AM301" s="29"/>
      <c r="AN301" s="38"/>
      <c r="AO301" s="24"/>
      <c r="AP301" s="38"/>
      <c r="AQ301" s="24"/>
      <c r="AR301" s="38"/>
      <c r="AS301" s="24"/>
      <c r="AT301" s="38"/>
      <c r="AU301" s="29"/>
      <c r="AV301" s="38"/>
      <c r="AW301" s="29"/>
      <c r="AX301" s="38"/>
      <c r="AY301" s="29"/>
      <c r="AZ301" s="38"/>
      <c r="BA301" s="24"/>
      <c r="BB301" s="38"/>
      <c r="BJ301" s="266"/>
      <c r="BK301" s="266"/>
      <c r="BL301" s="266"/>
      <c r="BM301" s="266"/>
      <c r="BN301" s="266"/>
      <c r="BO301" s="266"/>
      <c r="BP301" s="266"/>
      <c r="BQ301" s="292"/>
      <c r="BR301" s="292"/>
      <c r="BS301" s="292"/>
      <c r="BT301" s="292"/>
      <c r="BU301" s="292"/>
      <c r="BV301" s="292"/>
      <c r="BX301" s="148"/>
      <c r="BY301" s="165"/>
      <c r="BZ301" s="165"/>
      <c r="CA301" s="165"/>
      <c r="CB301" s="165"/>
      <c r="CC301" s="165"/>
      <c r="CD301" s="165"/>
      <c r="CE301" s="165"/>
      <c r="CF301" s="165"/>
      <c r="CO301" s="171">
        <f t="shared" si="240"/>
        <v>2043</v>
      </c>
      <c r="CP301" s="173">
        <f t="shared" si="245"/>
        <v>52352</v>
      </c>
      <c r="CQ301" s="272"/>
      <c r="CR301" s="272"/>
      <c r="CS301" s="272"/>
      <c r="CT301" s="272"/>
      <c r="CU301" s="272"/>
      <c r="CV301" s="272"/>
      <c r="CW301" s="272"/>
    </row>
    <row r="302" spans="1:195" x14ac:dyDescent="0.2">
      <c r="B302" s="193">
        <f t="shared" si="246"/>
        <v>52383</v>
      </c>
      <c r="C302" s="193">
        <f t="shared" si="247"/>
        <v>52412</v>
      </c>
      <c r="D302" s="191">
        <f t="shared" si="248"/>
        <v>52383</v>
      </c>
      <c r="E302" s="6"/>
      <c r="F302" s="7"/>
      <c r="G302" s="9"/>
      <c r="H302" s="10"/>
      <c r="I302" s="6"/>
      <c r="J302" s="7"/>
      <c r="K302" s="9"/>
      <c r="L302" s="10"/>
      <c r="M302" s="6"/>
      <c r="N302" s="7"/>
      <c r="O302" s="327"/>
      <c r="P302" s="328"/>
      <c r="Q302" s="6"/>
      <c r="R302" s="7"/>
      <c r="S302" s="9"/>
      <c r="T302" s="10"/>
      <c r="U302" s="6"/>
      <c r="V302" s="7"/>
      <c r="W302" s="9"/>
      <c r="X302" s="10"/>
      <c r="Y302" s="6"/>
      <c r="Z302" s="7"/>
      <c r="AA302" s="9"/>
      <c r="AB302" s="10"/>
      <c r="AC302" s="6"/>
      <c r="AD302" s="74"/>
      <c r="AE302" s="327"/>
      <c r="AF302" s="328"/>
      <c r="AG302" s="24"/>
      <c r="AH302" s="38"/>
      <c r="AI302" s="24"/>
      <c r="AJ302" s="38"/>
      <c r="AK302" s="29"/>
      <c r="AL302" s="38"/>
      <c r="AM302" s="29"/>
      <c r="AN302" s="38"/>
      <c r="AO302" s="24"/>
      <c r="AP302" s="38"/>
      <c r="AQ302" s="24"/>
      <c r="AR302" s="38"/>
      <c r="AS302" s="24"/>
      <c r="AT302" s="38"/>
      <c r="AU302" s="29"/>
      <c r="AV302" s="38"/>
      <c r="AW302" s="29"/>
      <c r="AX302" s="38"/>
      <c r="AY302" s="29"/>
      <c r="AZ302" s="38"/>
      <c r="BA302" s="24"/>
      <c r="BB302" s="38"/>
      <c r="BJ302" s="266"/>
      <c r="BK302" s="266"/>
      <c r="BL302" s="266"/>
      <c r="BM302" s="266"/>
      <c r="BN302" s="266"/>
      <c r="BO302" s="266"/>
      <c r="BP302" s="266"/>
      <c r="BQ302" s="292"/>
      <c r="BR302" s="292"/>
      <c r="BS302" s="292"/>
      <c r="BT302" s="292"/>
      <c r="BU302" s="292"/>
      <c r="BV302" s="292"/>
      <c r="BX302" s="148"/>
      <c r="BY302" s="165"/>
      <c r="BZ302" s="165"/>
      <c r="CA302" s="165"/>
      <c r="CB302" s="165"/>
      <c r="CC302" s="165"/>
      <c r="CD302" s="165"/>
      <c r="CE302" s="165"/>
      <c r="CF302" s="165"/>
      <c r="CO302" s="171">
        <f t="shared" si="240"/>
        <v>2043</v>
      </c>
      <c r="CP302" s="173">
        <f t="shared" si="245"/>
        <v>52383</v>
      </c>
      <c r="CQ302" s="272"/>
      <c r="CR302" s="272"/>
      <c r="CS302" s="272"/>
      <c r="CT302" s="272"/>
      <c r="CU302" s="272"/>
      <c r="CV302" s="272"/>
      <c r="CW302" s="272"/>
    </row>
    <row r="303" spans="1:195" x14ac:dyDescent="0.2">
      <c r="B303" s="193">
        <f t="shared" si="244"/>
        <v>52413</v>
      </c>
      <c r="C303" s="193">
        <f t="shared" si="242"/>
        <v>52443</v>
      </c>
      <c r="D303" s="191">
        <f t="shared" si="243"/>
        <v>52413</v>
      </c>
      <c r="E303" s="6"/>
      <c r="F303" s="7"/>
      <c r="G303" s="9"/>
      <c r="H303" s="10"/>
      <c r="I303" s="6"/>
      <c r="J303" s="7"/>
      <c r="K303" s="9"/>
      <c r="L303" s="10"/>
      <c r="M303" s="6"/>
      <c r="N303" s="7"/>
      <c r="O303" s="327"/>
      <c r="P303" s="328"/>
      <c r="Q303" s="6"/>
      <c r="R303" s="7"/>
      <c r="S303" s="9"/>
      <c r="T303" s="10"/>
      <c r="U303" s="6"/>
      <c r="V303" s="7"/>
      <c r="W303" s="9"/>
      <c r="X303" s="10"/>
      <c r="Y303" s="6"/>
      <c r="Z303" s="7"/>
      <c r="AA303" s="9"/>
      <c r="AB303" s="10"/>
      <c r="AC303" s="6"/>
      <c r="AD303" s="74"/>
      <c r="AE303" s="327"/>
      <c r="AF303" s="328"/>
      <c r="AG303" s="24"/>
      <c r="AH303" s="38"/>
      <c r="AI303" s="24"/>
      <c r="AJ303" s="38"/>
      <c r="AK303" s="29"/>
      <c r="AL303" s="38"/>
      <c r="AM303" s="29"/>
      <c r="AN303" s="38"/>
      <c r="AO303" s="24"/>
      <c r="AP303" s="38"/>
      <c r="AQ303" s="24"/>
      <c r="AR303" s="38"/>
      <c r="AS303" s="24"/>
      <c r="AT303" s="38"/>
      <c r="AU303" s="29"/>
      <c r="AV303" s="38"/>
      <c r="AW303" s="29"/>
      <c r="AX303" s="38"/>
      <c r="AY303" s="29"/>
      <c r="AZ303" s="38"/>
      <c r="BA303" s="24"/>
      <c r="BB303" s="38"/>
      <c r="BJ303" s="266"/>
      <c r="BK303" s="266"/>
      <c r="BL303" s="266"/>
      <c r="BM303" s="266"/>
      <c r="BN303" s="266"/>
      <c r="BO303" s="266"/>
      <c r="BP303" s="266"/>
      <c r="BQ303" s="292"/>
      <c r="BR303" s="292"/>
      <c r="BS303" s="292"/>
      <c r="BT303" s="292"/>
      <c r="BU303" s="292"/>
      <c r="BV303" s="292"/>
      <c r="BX303" s="148"/>
      <c r="BY303" s="165"/>
      <c r="BZ303" s="165"/>
      <c r="CA303" s="165"/>
      <c r="CB303" s="165"/>
      <c r="CC303" s="165"/>
      <c r="CD303" s="165"/>
      <c r="CE303" s="165"/>
      <c r="CF303" s="165"/>
      <c r="CO303" s="171">
        <f t="shared" si="240"/>
        <v>2043</v>
      </c>
      <c r="CP303" s="173">
        <f t="shared" ref="CP303:CP311" si="249">+B303</f>
        <v>52413</v>
      </c>
      <c r="CQ303" s="272"/>
      <c r="CR303" s="272"/>
      <c r="CS303" s="272"/>
      <c r="CT303" s="272"/>
      <c r="CU303" s="272"/>
      <c r="CV303" s="272"/>
      <c r="CW303" s="272"/>
    </row>
    <row r="304" spans="1:195" x14ac:dyDescent="0.2">
      <c r="B304" s="193">
        <f t="shared" ref="B304:B309" si="250">C303+1</f>
        <v>52444</v>
      </c>
      <c r="C304" s="193">
        <f t="shared" ref="C304:C309" si="251">EOMONTH(B304,0)</f>
        <v>52474</v>
      </c>
      <c r="D304" s="191">
        <f t="shared" ref="D304:D309" si="252">B304</f>
        <v>52444</v>
      </c>
      <c r="E304" s="6"/>
      <c r="F304" s="7"/>
      <c r="G304" s="9"/>
      <c r="H304" s="10"/>
      <c r="I304" s="6"/>
      <c r="J304" s="7"/>
      <c r="K304" s="9"/>
      <c r="L304" s="10"/>
      <c r="M304" s="6"/>
      <c r="N304" s="7"/>
      <c r="O304" s="327"/>
      <c r="P304" s="328"/>
      <c r="Q304" s="6"/>
      <c r="R304" s="7"/>
      <c r="S304" s="9"/>
      <c r="T304" s="10"/>
      <c r="U304" s="6"/>
      <c r="V304" s="7"/>
      <c r="W304" s="9"/>
      <c r="X304" s="10"/>
      <c r="Y304" s="6"/>
      <c r="Z304" s="7"/>
      <c r="AA304" s="9"/>
      <c r="AB304" s="10"/>
      <c r="AC304" s="6"/>
      <c r="AD304" s="74"/>
      <c r="AE304" s="327"/>
      <c r="AF304" s="328"/>
      <c r="AG304" s="24"/>
      <c r="AH304" s="38"/>
      <c r="AI304" s="24"/>
      <c r="AJ304" s="38"/>
      <c r="AK304" s="29"/>
      <c r="AL304" s="38"/>
      <c r="AM304" s="29"/>
      <c r="AN304" s="38"/>
      <c r="AO304" s="24"/>
      <c r="AP304" s="38"/>
      <c r="AQ304" s="24"/>
      <c r="AR304" s="38"/>
      <c r="AS304" s="24"/>
      <c r="AT304" s="38"/>
      <c r="AU304" s="29"/>
      <c r="AV304" s="38"/>
      <c r="AW304" s="29"/>
      <c r="AX304" s="38"/>
      <c r="AY304" s="29"/>
      <c r="AZ304" s="38"/>
      <c r="BA304" s="24"/>
      <c r="BB304" s="38"/>
      <c r="BJ304" s="266"/>
      <c r="BK304" s="266"/>
      <c r="BL304" s="266"/>
      <c r="BM304" s="266"/>
      <c r="BN304" s="266"/>
      <c r="BO304" s="266"/>
      <c r="BP304" s="266"/>
      <c r="BQ304" s="292"/>
      <c r="BR304" s="292"/>
      <c r="BS304" s="292"/>
      <c r="BT304" s="292"/>
      <c r="BU304" s="292"/>
      <c r="BV304" s="292"/>
      <c r="BX304" s="148"/>
      <c r="BY304" s="165"/>
      <c r="BZ304" s="165"/>
      <c r="CA304" s="165"/>
      <c r="CB304" s="165"/>
      <c r="CC304" s="165"/>
      <c r="CD304" s="165"/>
      <c r="CE304" s="165"/>
      <c r="CF304" s="165"/>
      <c r="CO304" s="171">
        <f t="shared" si="240"/>
        <v>2043</v>
      </c>
      <c r="CP304" s="173">
        <f t="shared" si="249"/>
        <v>52444</v>
      </c>
      <c r="CQ304" s="272"/>
      <c r="CR304" s="272"/>
      <c r="CS304" s="272"/>
      <c r="CT304" s="272"/>
      <c r="CU304" s="272"/>
      <c r="CV304" s="272"/>
      <c r="CW304" s="272"/>
    </row>
    <row r="305" spans="2:101" x14ac:dyDescent="0.2">
      <c r="B305" s="193">
        <f t="shared" si="250"/>
        <v>52475</v>
      </c>
      <c r="C305" s="193">
        <f t="shared" si="251"/>
        <v>52504</v>
      </c>
      <c r="D305" s="191">
        <f t="shared" si="252"/>
        <v>52475</v>
      </c>
      <c r="E305" s="6"/>
      <c r="F305" s="7"/>
      <c r="G305" s="9"/>
      <c r="H305" s="10"/>
      <c r="I305" s="6"/>
      <c r="J305" s="7"/>
      <c r="K305" s="9"/>
      <c r="L305" s="10"/>
      <c r="M305" s="6"/>
      <c r="N305" s="7"/>
      <c r="O305" s="327"/>
      <c r="P305" s="328"/>
      <c r="Q305" s="6"/>
      <c r="R305" s="7"/>
      <c r="S305" s="9"/>
      <c r="T305" s="10"/>
      <c r="U305" s="6"/>
      <c r="V305" s="7"/>
      <c r="W305" s="9"/>
      <c r="X305" s="10"/>
      <c r="Y305" s="6"/>
      <c r="Z305" s="7"/>
      <c r="AA305" s="9"/>
      <c r="AB305" s="10"/>
      <c r="AC305" s="6"/>
      <c r="AD305" s="74"/>
      <c r="AE305" s="327"/>
      <c r="AF305" s="328"/>
      <c r="AG305" s="24"/>
      <c r="AH305" s="38"/>
      <c r="AI305" s="24"/>
      <c r="AJ305" s="38"/>
      <c r="AK305" s="29"/>
      <c r="AL305" s="38"/>
      <c r="AM305" s="29"/>
      <c r="AN305" s="38"/>
      <c r="AO305" s="24"/>
      <c r="AP305" s="38"/>
      <c r="AQ305" s="24"/>
      <c r="AR305" s="38"/>
      <c r="AS305" s="24"/>
      <c r="AT305" s="38"/>
      <c r="AU305" s="29"/>
      <c r="AV305" s="38"/>
      <c r="AW305" s="29"/>
      <c r="AX305" s="38"/>
      <c r="AY305" s="29"/>
      <c r="AZ305" s="38"/>
      <c r="BA305" s="24"/>
      <c r="BB305" s="38"/>
      <c r="BJ305" s="266"/>
      <c r="BK305" s="266"/>
      <c r="BL305" s="266"/>
      <c r="BM305" s="266"/>
      <c r="BN305" s="266"/>
      <c r="BO305" s="266"/>
      <c r="BP305" s="266"/>
      <c r="BQ305" s="292"/>
      <c r="BR305" s="292"/>
      <c r="BS305" s="292"/>
      <c r="BT305" s="292"/>
      <c r="BU305" s="292"/>
      <c r="BV305" s="292"/>
      <c r="BX305" s="148"/>
      <c r="BY305" s="165"/>
      <c r="BZ305" s="165"/>
      <c r="CA305" s="165"/>
      <c r="CB305" s="165"/>
      <c r="CC305" s="165"/>
      <c r="CD305" s="165"/>
      <c r="CE305" s="165"/>
      <c r="CF305" s="165"/>
      <c r="CO305" s="171">
        <f t="shared" si="240"/>
        <v>2043</v>
      </c>
      <c r="CP305" s="173">
        <f t="shared" si="249"/>
        <v>52475</v>
      </c>
      <c r="CQ305" s="272"/>
      <c r="CR305" s="272"/>
      <c r="CS305" s="272"/>
      <c r="CT305" s="272"/>
      <c r="CU305" s="272"/>
      <c r="CV305" s="272"/>
      <c r="CW305" s="272"/>
    </row>
    <row r="306" spans="2:101" x14ac:dyDescent="0.2">
      <c r="B306" s="193">
        <f t="shared" si="250"/>
        <v>52505</v>
      </c>
      <c r="C306" s="193">
        <f t="shared" si="251"/>
        <v>52535</v>
      </c>
      <c r="D306" s="191">
        <f t="shared" si="252"/>
        <v>52505</v>
      </c>
      <c r="E306" s="6"/>
      <c r="F306" s="7"/>
      <c r="G306" s="9"/>
      <c r="H306" s="10"/>
      <c r="I306" s="6"/>
      <c r="J306" s="7"/>
      <c r="K306" s="9"/>
      <c r="L306" s="10"/>
      <c r="M306" s="6"/>
      <c r="N306" s="7"/>
      <c r="O306" s="327"/>
      <c r="P306" s="328"/>
      <c r="Q306" s="6"/>
      <c r="R306" s="7"/>
      <c r="S306" s="9"/>
      <c r="T306" s="10"/>
      <c r="U306" s="6"/>
      <c r="V306" s="7"/>
      <c r="W306" s="9"/>
      <c r="X306" s="10"/>
      <c r="Y306" s="6"/>
      <c r="Z306" s="7"/>
      <c r="AA306" s="9"/>
      <c r="AB306" s="10"/>
      <c r="AC306" s="6"/>
      <c r="AD306" s="74"/>
      <c r="AE306" s="327"/>
      <c r="AF306" s="328"/>
      <c r="AG306" s="24"/>
      <c r="AH306" s="38"/>
      <c r="AI306" s="24"/>
      <c r="AJ306" s="38"/>
      <c r="AK306" s="29"/>
      <c r="AL306" s="38"/>
      <c r="AM306" s="29"/>
      <c r="AN306" s="38"/>
      <c r="AO306" s="24"/>
      <c r="AP306" s="38"/>
      <c r="AQ306" s="24"/>
      <c r="AR306" s="38"/>
      <c r="AS306" s="24"/>
      <c r="AT306" s="38"/>
      <c r="AU306" s="29"/>
      <c r="AV306" s="38"/>
      <c r="AW306" s="29"/>
      <c r="AX306" s="38"/>
      <c r="AY306" s="29"/>
      <c r="AZ306" s="38"/>
      <c r="BA306" s="24"/>
      <c r="BB306" s="38"/>
      <c r="BJ306" s="266"/>
      <c r="BK306" s="266"/>
      <c r="BL306" s="266"/>
      <c r="BM306" s="266"/>
      <c r="BN306" s="266"/>
      <c r="BO306" s="266"/>
      <c r="BP306" s="266"/>
      <c r="BQ306" s="292"/>
      <c r="BR306" s="292"/>
      <c r="BS306" s="292"/>
      <c r="BT306" s="292"/>
      <c r="BU306" s="292"/>
      <c r="BV306" s="292"/>
      <c r="BX306" s="148"/>
      <c r="BY306" s="165"/>
      <c r="BZ306" s="165"/>
      <c r="CA306" s="165"/>
      <c r="CB306" s="165"/>
      <c r="CC306" s="165"/>
      <c r="CD306" s="165"/>
      <c r="CE306" s="165"/>
      <c r="CF306" s="165"/>
      <c r="CO306" s="171">
        <f t="shared" si="240"/>
        <v>2043</v>
      </c>
      <c r="CP306" s="173">
        <f t="shared" si="249"/>
        <v>52505</v>
      </c>
      <c r="CQ306" s="272"/>
      <c r="CR306" s="272"/>
      <c r="CS306" s="272"/>
      <c r="CT306" s="272"/>
      <c r="CU306" s="272"/>
      <c r="CV306" s="272"/>
      <c r="CW306" s="272"/>
    </row>
    <row r="307" spans="2:101" x14ac:dyDescent="0.2">
      <c r="B307" s="193">
        <f t="shared" si="250"/>
        <v>52536</v>
      </c>
      <c r="C307" s="193">
        <f t="shared" si="251"/>
        <v>52565</v>
      </c>
      <c r="D307" s="191">
        <f t="shared" si="252"/>
        <v>52536</v>
      </c>
      <c r="E307" s="6"/>
      <c r="F307" s="7"/>
      <c r="G307" s="9"/>
      <c r="H307" s="10"/>
      <c r="I307" s="6"/>
      <c r="J307" s="7"/>
      <c r="K307" s="9"/>
      <c r="L307" s="10"/>
      <c r="M307" s="6"/>
      <c r="N307" s="7"/>
      <c r="O307" s="327"/>
      <c r="P307" s="328"/>
      <c r="Q307" s="6"/>
      <c r="R307" s="7"/>
      <c r="S307" s="9"/>
      <c r="T307" s="10"/>
      <c r="U307" s="6"/>
      <c r="V307" s="7"/>
      <c r="W307" s="9"/>
      <c r="X307" s="10"/>
      <c r="Y307" s="6"/>
      <c r="Z307" s="7"/>
      <c r="AA307" s="9"/>
      <c r="AB307" s="10"/>
      <c r="AC307" s="6"/>
      <c r="AD307" s="74"/>
      <c r="AE307" s="327"/>
      <c r="AF307" s="328"/>
      <c r="AG307" s="24"/>
      <c r="AH307" s="38"/>
      <c r="AI307" s="24"/>
      <c r="AJ307" s="38"/>
      <c r="AK307" s="29"/>
      <c r="AL307" s="38"/>
      <c r="AM307" s="29"/>
      <c r="AN307" s="38"/>
      <c r="AO307" s="24"/>
      <c r="AP307" s="38"/>
      <c r="AQ307" s="24"/>
      <c r="AR307" s="38"/>
      <c r="AS307" s="24"/>
      <c r="AT307" s="38"/>
      <c r="AU307" s="29"/>
      <c r="AV307" s="38"/>
      <c r="AW307" s="29"/>
      <c r="AX307" s="38"/>
      <c r="AY307" s="29"/>
      <c r="AZ307" s="38"/>
      <c r="BA307" s="24"/>
      <c r="BB307" s="38"/>
      <c r="BJ307" s="266"/>
      <c r="BK307" s="266"/>
      <c r="BL307" s="266"/>
      <c r="BM307" s="266"/>
      <c r="BN307" s="266"/>
      <c r="BO307" s="266"/>
      <c r="BP307" s="266"/>
      <c r="BQ307" s="292"/>
      <c r="BR307" s="292"/>
      <c r="BS307" s="292"/>
      <c r="BT307" s="292"/>
      <c r="BU307" s="292"/>
      <c r="BV307" s="292"/>
      <c r="BX307" s="148"/>
      <c r="BY307" s="165"/>
      <c r="BZ307" s="165"/>
      <c r="CA307" s="165"/>
      <c r="CB307" s="165"/>
      <c r="CC307" s="165"/>
      <c r="CD307" s="165"/>
      <c r="CE307" s="165"/>
      <c r="CF307" s="165"/>
      <c r="CO307" s="171">
        <f t="shared" si="240"/>
        <v>2043</v>
      </c>
      <c r="CP307" s="173">
        <f t="shared" si="249"/>
        <v>52536</v>
      </c>
      <c r="CQ307" s="272"/>
      <c r="CR307" s="272"/>
      <c r="CS307" s="272"/>
      <c r="CT307" s="272"/>
      <c r="CU307" s="272"/>
      <c r="CV307" s="272"/>
      <c r="CW307" s="272"/>
    </row>
    <row r="308" spans="2:101" x14ac:dyDescent="0.2">
      <c r="B308" s="193">
        <f t="shared" si="250"/>
        <v>52566</v>
      </c>
      <c r="C308" s="193">
        <f t="shared" si="251"/>
        <v>52596</v>
      </c>
      <c r="D308" s="191">
        <f t="shared" si="252"/>
        <v>52566</v>
      </c>
      <c r="E308" s="6"/>
      <c r="F308" s="7"/>
      <c r="G308" s="9"/>
      <c r="H308" s="10"/>
      <c r="I308" s="6"/>
      <c r="J308" s="7"/>
      <c r="K308" s="9"/>
      <c r="L308" s="10"/>
      <c r="M308" s="6"/>
      <c r="N308" s="7"/>
      <c r="O308" s="327"/>
      <c r="P308" s="328"/>
      <c r="Q308" s="6"/>
      <c r="R308" s="7"/>
      <c r="S308" s="9"/>
      <c r="T308" s="10"/>
      <c r="U308" s="6"/>
      <c r="V308" s="7"/>
      <c r="W308" s="9"/>
      <c r="X308" s="10"/>
      <c r="Y308" s="6"/>
      <c r="Z308" s="7"/>
      <c r="AA308" s="9"/>
      <c r="AB308" s="10"/>
      <c r="AC308" s="6"/>
      <c r="AD308" s="74"/>
      <c r="AE308" s="327"/>
      <c r="AF308" s="328"/>
      <c r="AG308" s="24"/>
      <c r="AH308" s="38"/>
      <c r="AI308" s="24"/>
      <c r="AJ308" s="38"/>
      <c r="AK308" s="29"/>
      <c r="AL308" s="38"/>
      <c r="AM308" s="29"/>
      <c r="AN308" s="38"/>
      <c r="AO308" s="24"/>
      <c r="AP308" s="38"/>
      <c r="AQ308" s="24"/>
      <c r="AR308" s="38"/>
      <c r="AS308" s="24"/>
      <c r="AT308" s="38"/>
      <c r="AU308" s="29"/>
      <c r="AV308" s="38"/>
      <c r="AW308" s="29"/>
      <c r="AX308" s="38"/>
      <c r="AY308" s="29"/>
      <c r="AZ308" s="38"/>
      <c r="BA308" s="24"/>
      <c r="BB308" s="38"/>
      <c r="BJ308" s="266"/>
      <c r="BK308" s="266"/>
      <c r="BL308" s="266"/>
      <c r="BM308" s="266"/>
      <c r="BN308" s="266"/>
      <c r="BO308" s="266"/>
      <c r="BP308" s="266"/>
      <c r="BQ308" s="292"/>
      <c r="BR308" s="292"/>
      <c r="BS308" s="292"/>
      <c r="BT308" s="292"/>
      <c r="BU308" s="292"/>
      <c r="BV308" s="292"/>
      <c r="BX308" s="148"/>
      <c r="BY308" s="165"/>
      <c r="BZ308" s="165"/>
      <c r="CA308" s="165"/>
      <c r="CB308" s="165"/>
      <c r="CC308" s="165"/>
      <c r="CD308" s="165"/>
      <c r="CE308" s="165"/>
      <c r="CF308" s="165"/>
      <c r="CO308" s="171">
        <f t="shared" si="240"/>
        <v>2043</v>
      </c>
      <c r="CP308" s="173">
        <f t="shared" si="249"/>
        <v>52566</v>
      </c>
      <c r="CQ308" s="272"/>
      <c r="CR308" s="272"/>
      <c r="CS308" s="272"/>
      <c r="CT308" s="272"/>
      <c r="CU308" s="272"/>
      <c r="CV308" s="272"/>
      <c r="CW308" s="272"/>
    </row>
    <row r="309" spans="2:101" x14ac:dyDescent="0.2">
      <c r="B309" s="193">
        <f t="shared" si="250"/>
        <v>52597</v>
      </c>
      <c r="C309" s="193">
        <f t="shared" si="251"/>
        <v>52627</v>
      </c>
      <c r="D309" s="191">
        <f t="shared" si="252"/>
        <v>52597</v>
      </c>
      <c r="E309" s="6"/>
      <c r="F309" s="7"/>
      <c r="G309" s="9"/>
      <c r="H309" s="10"/>
      <c r="I309" s="6"/>
      <c r="J309" s="7"/>
      <c r="K309" s="9"/>
      <c r="L309" s="10"/>
      <c r="M309" s="6"/>
      <c r="N309" s="7"/>
      <c r="O309" s="327"/>
      <c r="P309" s="328"/>
      <c r="Q309" s="6"/>
      <c r="R309" s="7"/>
      <c r="S309" s="9"/>
      <c r="T309" s="10"/>
      <c r="U309" s="6"/>
      <c r="V309" s="7"/>
      <c r="W309" s="9"/>
      <c r="X309" s="10"/>
      <c r="Y309" s="6"/>
      <c r="Z309" s="7"/>
      <c r="AA309" s="9"/>
      <c r="AB309" s="10"/>
      <c r="AC309" s="6"/>
      <c r="AD309" s="74"/>
      <c r="AE309" s="327"/>
      <c r="AF309" s="328"/>
      <c r="AG309" s="24"/>
      <c r="AH309" s="38"/>
      <c r="AI309" s="24"/>
      <c r="AJ309" s="38"/>
      <c r="AK309" s="29"/>
      <c r="AL309" s="38"/>
      <c r="AM309" s="29"/>
      <c r="AN309" s="38"/>
      <c r="AO309" s="24"/>
      <c r="AP309" s="38"/>
      <c r="AQ309" s="24"/>
      <c r="AR309" s="38"/>
      <c r="AS309" s="24"/>
      <c r="AT309" s="38"/>
      <c r="AU309" s="29"/>
      <c r="AV309" s="38"/>
      <c r="AW309" s="29"/>
      <c r="AX309" s="38"/>
      <c r="AY309" s="29"/>
      <c r="AZ309" s="38"/>
      <c r="BA309" s="24"/>
      <c r="BB309" s="38"/>
      <c r="BJ309" s="266"/>
      <c r="BK309" s="266"/>
      <c r="BL309" s="266"/>
      <c r="BM309" s="266"/>
      <c r="BN309" s="266"/>
      <c r="BO309" s="266"/>
      <c r="BP309" s="266"/>
      <c r="BQ309" s="292"/>
      <c r="BR309" s="292"/>
      <c r="BS309" s="292"/>
      <c r="BT309" s="292"/>
      <c r="BU309" s="292"/>
      <c r="BV309" s="292"/>
      <c r="BX309" s="148"/>
      <c r="BY309" s="165"/>
      <c r="BZ309" s="165"/>
      <c r="CA309" s="165"/>
      <c r="CB309" s="165"/>
      <c r="CC309" s="165"/>
      <c r="CD309" s="165"/>
      <c r="CE309" s="165"/>
      <c r="CF309" s="165"/>
      <c r="CO309" s="171">
        <f t="shared" si="240"/>
        <v>2044</v>
      </c>
      <c r="CP309" s="173">
        <f t="shared" si="249"/>
        <v>52597</v>
      </c>
      <c r="CQ309" s="272"/>
      <c r="CR309" s="272"/>
      <c r="CS309" s="272"/>
      <c r="CT309" s="272"/>
      <c r="CU309" s="272"/>
      <c r="CV309" s="272"/>
      <c r="CW309" s="272"/>
    </row>
    <row r="310" spans="2:101" x14ac:dyDescent="0.2">
      <c r="B310" s="193">
        <f t="shared" ref="B310:B311" si="253">C309+1</f>
        <v>52628</v>
      </c>
      <c r="C310" s="193">
        <f t="shared" ref="C310:C311" si="254">EOMONTH(B310,0)</f>
        <v>52656</v>
      </c>
      <c r="D310" s="191">
        <f t="shared" ref="D310:D311" si="255">B310</f>
        <v>52628</v>
      </c>
      <c r="E310" s="6"/>
      <c r="F310" s="7"/>
      <c r="G310" s="9"/>
      <c r="H310" s="10"/>
      <c r="I310" s="6"/>
      <c r="J310" s="7"/>
      <c r="K310" s="9"/>
      <c r="L310" s="10"/>
      <c r="M310" s="6"/>
      <c r="N310" s="7"/>
      <c r="O310" s="327"/>
      <c r="P310" s="328"/>
      <c r="Q310" s="6"/>
      <c r="R310" s="7"/>
      <c r="S310" s="9"/>
      <c r="T310" s="10"/>
      <c r="U310" s="6"/>
      <c r="V310" s="7"/>
      <c r="W310" s="9"/>
      <c r="X310" s="10"/>
      <c r="Y310" s="6"/>
      <c r="Z310" s="7"/>
      <c r="AA310" s="9"/>
      <c r="AB310" s="10"/>
      <c r="AC310" s="6"/>
      <c r="AD310" s="74"/>
      <c r="AE310" s="327"/>
      <c r="AF310" s="328"/>
      <c r="AG310" s="24"/>
      <c r="AH310" s="38"/>
      <c r="AI310" s="24"/>
      <c r="AJ310" s="38"/>
      <c r="AK310" s="29"/>
      <c r="AL310" s="38"/>
      <c r="AM310" s="29"/>
      <c r="AN310" s="38"/>
      <c r="AO310" s="24"/>
      <c r="AP310" s="38"/>
      <c r="AQ310" s="24"/>
      <c r="AR310" s="38"/>
      <c r="AS310" s="24"/>
      <c r="AT310" s="38"/>
      <c r="AU310" s="29"/>
      <c r="AV310" s="38"/>
      <c r="AW310" s="29"/>
      <c r="AX310" s="38"/>
      <c r="AY310" s="29"/>
      <c r="AZ310" s="38"/>
      <c r="BA310" s="24"/>
      <c r="BB310" s="38"/>
      <c r="BJ310" s="266"/>
      <c r="BK310" s="266"/>
      <c r="BL310" s="266"/>
      <c r="BM310" s="266"/>
      <c r="BN310" s="266"/>
      <c r="BO310" s="266"/>
      <c r="BP310" s="266"/>
      <c r="BQ310" s="292"/>
      <c r="BR310" s="292"/>
      <c r="BS310" s="292"/>
      <c r="BT310" s="292"/>
      <c r="BU310" s="292"/>
      <c r="BV310" s="292"/>
      <c r="BX310" s="148"/>
      <c r="BY310" s="165"/>
      <c r="BZ310" s="165"/>
      <c r="CA310" s="165"/>
      <c r="CB310" s="165"/>
      <c r="CC310" s="165"/>
      <c r="CD310" s="165"/>
      <c r="CE310" s="165"/>
      <c r="CF310" s="165"/>
      <c r="CO310" s="171">
        <f t="shared" si="240"/>
        <v>2044</v>
      </c>
      <c r="CP310" s="173">
        <f t="shared" si="249"/>
        <v>52628</v>
      </c>
      <c r="CQ310" s="272"/>
      <c r="CR310" s="272"/>
      <c r="CS310" s="272"/>
      <c r="CT310" s="272"/>
      <c r="CU310" s="272"/>
      <c r="CV310" s="272"/>
      <c r="CW310" s="272"/>
    </row>
    <row r="311" spans="2:101" x14ac:dyDescent="0.2">
      <c r="B311" s="193">
        <f t="shared" si="253"/>
        <v>52657</v>
      </c>
      <c r="C311" s="193">
        <f t="shared" si="254"/>
        <v>52687</v>
      </c>
      <c r="D311" s="191">
        <f t="shared" si="255"/>
        <v>52657</v>
      </c>
      <c r="E311" s="6"/>
      <c r="F311" s="7"/>
      <c r="G311" s="9"/>
      <c r="H311" s="10"/>
      <c r="I311" s="6"/>
      <c r="J311" s="7"/>
      <c r="K311" s="9"/>
      <c r="L311" s="10"/>
      <c r="M311" s="6"/>
      <c r="N311" s="7"/>
      <c r="O311" s="327"/>
      <c r="P311" s="328"/>
      <c r="Q311" s="6"/>
      <c r="R311" s="7"/>
      <c r="S311" s="9"/>
      <c r="T311" s="10"/>
      <c r="U311" s="6"/>
      <c r="V311" s="7"/>
      <c r="W311" s="9"/>
      <c r="X311" s="10"/>
      <c r="Y311" s="6"/>
      <c r="Z311" s="7"/>
      <c r="AA311" s="9"/>
      <c r="AB311" s="10"/>
      <c r="AC311" s="6"/>
      <c r="AD311" s="74"/>
      <c r="AE311" s="327"/>
      <c r="AF311" s="328"/>
      <c r="AG311" s="24"/>
      <c r="AH311" s="38"/>
      <c r="AI311" s="24"/>
      <c r="AJ311" s="38"/>
      <c r="AK311" s="29"/>
      <c r="AL311" s="38"/>
      <c r="AM311" s="29"/>
      <c r="AN311" s="38"/>
      <c r="AO311" s="24"/>
      <c r="AP311" s="38"/>
      <c r="AQ311" s="24"/>
      <c r="AR311" s="38"/>
      <c r="AS311" s="24"/>
      <c r="AT311" s="38"/>
      <c r="AU311" s="29"/>
      <c r="AV311" s="38"/>
      <c r="AW311" s="29"/>
      <c r="AX311" s="38"/>
      <c r="AY311" s="29"/>
      <c r="AZ311" s="38"/>
      <c r="BA311" s="24"/>
      <c r="BB311" s="38"/>
      <c r="BJ311" s="266"/>
      <c r="BK311" s="266"/>
      <c r="BL311" s="266"/>
      <c r="BM311" s="266"/>
      <c r="BN311" s="266"/>
      <c r="BO311" s="266"/>
      <c r="BP311" s="266"/>
      <c r="BQ311" s="292"/>
      <c r="BR311" s="292"/>
      <c r="BS311" s="292"/>
      <c r="BT311" s="292"/>
      <c r="BU311" s="292"/>
      <c r="BV311" s="292"/>
      <c r="BX311" s="148"/>
      <c r="BY311" s="165"/>
      <c r="BZ311" s="165"/>
      <c r="CA311" s="165"/>
      <c r="CB311" s="165"/>
      <c r="CC311" s="165"/>
      <c r="CD311" s="165"/>
      <c r="CE311" s="165"/>
      <c r="CF311" s="165"/>
      <c r="CO311" s="171">
        <f t="shared" si="240"/>
        <v>2044</v>
      </c>
      <c r="CP311" s="173">
        <f t="shared" si="249"/>
        <v>52657</v>
      </c>
      <c r="CQ311" s="272"/>
      <c r="CR311" s="272"/>
      <c r="CS311" s="272"/>
      <c r="CT311" s="272"/>
      <c r="CU311" s="272"/>
      <c r="CV311" s="272"/>
      <c r="CW311" s="272"/>
    </row>
    <row r="312" spans="2:101" x14ac:dyDescent="0.2">
      <c r="B312" s="193"/>
      <c r="C312" s="193"/>
      <c r="D312" s="191"/>
    </row>
    <row r="313" spans="2:101" x14ac:dyDescent="0.2">
      <c r="B313" s="193"/>
      <c r="C313" s="193"/>
      <c r="D313" s="191"/>
    </row>
  </sheetData>
  <phoneticPr fontId="0" type="noConversion"/>
  <printOptions gridLines="1"/>
  <pageMargins left="0.5" right="0.5" top="1" bottom="1" header="0.5" footer="0.5"/>
  <pageSetup scale="34" fitToHeight="15" orientation="landscape" r:id="rId1"/>
  <headerFooter alignWithMargins="0">
    <oddHeader>FPC.xls</oddHeader>
    <oddFooter>Page &amp;P of &amp;N</oddFooter>
  </headerFooter>
  <drawing r:id="rId2"/>
  <legacyDrawing r:id="rId3"/>
  <controls>
    <mc:AlternateContent xmlns:mc="http://schemas.openxmlformats.org/markup-compatibility/2006">
      <mc:Choice Requires="x14">
        <control shapeId="1035" r:id="rId4" name="cmdRefreshFPC">
          <controlPr defaultSize="0" autoLine="0" r:id="rId5">
            <anchor moveWithCells="1">
              <from>
                <xdr:col>0</xdr:col>
                <xdr:colOff>152400</xdr:colOff>
                <xdr:row>5</xdr:row>
                <xdr:rowOff>19050</xdr:rowOff>
              </from>
              <to>
                <xdr:col>1</xdr:col>
                <xdr:colOff>638175</xdr:colOff>
                <xdr:row>5</xdr:row>
                <xdr:rowOff>304800</xdr:rowOff>
              </to>
            </anchor>
          </controlPr>
        </control>
      </mc:Choice>
      <mc:Fallback>
        <control shapeId="1035" r:id="rId4" name="cmdRefreshFPC"/>
      </mc:Fallback>
    </mc:AlternateContent>
    <mc:AlternateContent xmlns:mc="http://schemas.openxmlformats.org/markup-compatibility/2006">
      <mc:Choice Requires="x14">
        <control shapeId="1036" r:id="rId6" name="lblStatus">
          <controlPr defaultSize="0" autoLine="0" r:id="rId7">
            <anchor moveWithCells="1">
              <from>
                <xdr:col>2</xdr:col>
                <xdr:colOff>266700</xdr:colOff>
                <xdr:row>5</xdr:row>
                <xdr:rowOff>104775</xdr:rowOff>
              </from>
              <to>
                <xdr:col>4</xdr:col>
                <xdr:colOff>57150</xdr:colOff>
                <xdr:row>5</xdr:row>
                <xdr:rowOff>276225</xdr:rowOff>
              </to>
            </anchor>
          </controlPr>
        </control>
      </mc:Choice>
      <mc:Fallback>
        <control shapeId="1036" r:id="rId6" name="lblStatus"/>
      </mc:Fallback>
    </mc:AlternateContent>
    <mc:AlternateContent xmlns:mc="http://schemas.openxmlformats.org/markup-compatibility/2006">
      <mc:Choice Requires="x14">
        <control shapeId="1054" r:id="rId8" name="ShowAsChangeSinceCheckBox">
          <controlPr defaultSize="0" autoLine="0" r:id="rId9">
            <anchor moveWithCells="1">
              <from>
                <xdr:col>0</xdr:col>
                <xdr:colOff>142875</xdr:colOff>
                <xdr:row>3</xdr:row>
                <xdr:rowOff>142875</xdr:rowOff>
              </from>
              <to>
                <xdr:col>2</xdr:col>
                <xdr:colOff>285750</xdr:colOff>
                <xdr:row>5</xdr:row>
                <xdr:rowOff>9525</xdr:rowOff>
              </to>
            </anchor>
          </controlPr>
        </control>
      </mc:Choice>
      <mc:Fallback>
        <control shapeId="1054" r:id="rId8" name="ShowAsChangeSinceCheckBox"/>
      </mc:Fallback>
    </mc:AlternateContent>
    <mc:AlternateContent xmlns:mc="http://schemas.openxmlformats.org/markup-compatibility/2006">
      <mc:Choice Requires="x14">
        <control shapeId="1058" r:id="rId10" name="RestoreStartDateFormulaButton">
          <controlPr defaultSize="0" autoLine="0" r:id="rId11">
            <anchor moveWithCells="1">
              <from>
                <xdr:col>1</xdr:col>
                <xdr:colOff>28575</xdr:colOff>
                <xdr:row>6</xdr:row>
                <xdr:rowOff>123825</xdr:rowOff>
              </from>
              <to>
                <xdr:col>1</xdr:col>
                <xdr:colOff>228600</xdr:colOff>
                <xdr:row>7</xdr:row>
                <xdr:rowOff>95250</xdr:rowOff>
              </to>
            </anchor>
          </controlPr>
        </control>
      </mc:Choice>
      <mc:Fallback>
        <control shapeId="1058" r:id="rId10" name="RestoreStartDateFormulaButton"/>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291"/>
  <sheetViews>
    <sheetView workbookViewId="0">
      <selection activeCell="A2" sqref="A2"/>
    </sheetView>
  </sheetViews>
  <sheetFormatPr defaultRowHeight="12.75" x14ac:dyDescent="0.2"/>
  <cols>
    <col min="1" max="1" width="10.42578125" style="335" customWidth="1"/>
    <col min="2" max="16384" width="9.140625" style="335"/>
  </cols>
  <sheetData>
    <row r="1" spans="1:8" x14ac:dyDescent="0.2">
      <c r="A1" s="334">
        <v>44286</v>
      </c>
      <c r="B1" s="335" t="s">
        <v>267</v>
      </c>
      <c r="C1" s="335" t="s">
        <v>267</v>
      </c>
      <c r="D1" s="335" t="s">
        <v>268</v>
      </c>
      <c r="E1" s="335" t="s">
        <v>268</v>
      </c>
      <c r="H1" s="335" t="s">
        <v>269</v>
      </c>
    </row>
    <row r="2" spans="1:8" x14ac:dyDescent="0.2">
      <c r="B2" s="335" t="s">
        <v>270</v>
      </c>
      <c r="C2" s="335" t="s">
        <v>271</v>
      </c>
      <c r="D2" s="335" t="s">
        <v>270</v>
      </c>
      <c r="E2" s="335" t="s">
        <v>271</v>
      </c>
    </row>
    <row r="3" spans="1:8" x14ac:dyDescent="0.2">
      <c r="A3" s="334">
        <v>43466</v>
      </c>
    </row>
    <row r="4" spans="1:8" x14ac:dyDescent="0.2">
      <c r="A4" s="334">
        <v>43497</v>
      </c>
    </row>
    <row r="5" spans="1:8" x14ac:dyDescent="0.2">
      <c r="A5" s="334">
        <v>43525</v>
      </c>
    </row>
    <row r="6" spans="1:8" x14ac:dyDescent="0.2">
      <c r="A6" s="334">
        <v>43556</v>
      </c>
    </row>
    <row r="7" spans="1:8" x14ac:dyDescent="0.2">
      <c r="A7" s="334">
        <v>43586</v>
      </c>
    </row>
    <row r="8" spans="1:8" x14ac:dyDescent="0.2">
      <c r="A8" s="334">
        <v>43617</v>
      </c>
    </row>
    <row r="9" spans="1:8" x14ac:dyDescent="0.2">
      <c r="A9" s="334">
        <v>43647</v>
      </c>
    </row>
    <row r="10" spans="1:8" x14ac:dyDescent="0.2">
      <c r="A10" s="334">
        <v>43678</v>
      </c>
    </row>
    <row r="11" spans="1:8" x14ac:dyDescent="0.2">
      <c r="A11" s="334">
        <v>43709</v>
      </c>
    </row>
    <row r="12" spans="1:8" x14ac:dyDescent="0.2">
      <c r="A12" s="334">
        <v>43739</v>
      </c>
    </row>
    <row r="13" spans="1:8" x14ac:dyDescent="0.2">
      <c r="A13" s="334">
        <v>43770</v>
      </c>
    </row>
    <row r="14" spans="1:8" x14ac:dyDescent="0.2">
      <c r="A14" s="334">
        <v>43800</v>
      </c>
    </row>
    <row r="15" spans="1:8" x14ac:dyDescent="0.2">
      <c r="A15" s="334">
        <v>43831</v>
      </c>
    </row>
    <row r="16" spans="1:8" x14ac:dyDescent="0.2">
      <c r="A16" s="334">
        <v>43862</v>
      </c>
    </row>
    <row r="17" spans="1:5" x14ac:dyDescent="0.2">
      <c r="A17" s="334">
        <v>43891</v>
      </c>
    </row>
    <row r="18" spans="1:5" x14ac:dyDescent="0.2">
      <c r="A18" s="334">
        <v>43922</v>
      </c>
    </row>
    <row r="19" spans="1:5" x14ac:dyDescent="0.2">
      <c r="A19" s="334">
        <v>43952</v>
      </c>
    </row>
    <row r="20" spans="1:5" x14ac:dyDescent="0.2">
      <c r="A20" s="334">
        <v>43983</v>
      </c>
    </row>
    <row r="21" spans="1:5" x14ac:dyDescent="0.2">
      <c r="A21" s="334">
        <v>44013</v>
      </c>
    </row>
    <row r="22" spans="1:5" x14ac:dyDescent="0.2">
      <c r="A22" s="334">
        <v>44044</v>
      </c>
    </row>
    <row r="23" spans="1:5" x14ac:dyDescent="0.2">
      <c r="A23" s="334">
        <v>44075</v>
      </c>
    </row>
    <row r="24" spans="1:5" x14ac:dyDescent="0.2">
      <c r="A24" s="334">
        <v>44105</v>
      </c>
    </row>
    <row r="25" spans="1:5" x14ac:dyDescent="0.2">
      <c r="A25" s="334">
        <v>44136</v>
      </c>
    </row>
    <row r="26" spans="1:5" x14ac:dyDescent="0.2">
      <c r="A26" s="334">
        <v>44166</v>
      </c>
    </row>
    <row r="27" spans="1:5" x14ac:dyDescent="0.2">
      <c r="A27" s="334">
        <v>44197</v>
      </c>
    </row>
    <row r="28" spans="1:5" x14ac:dyDescent="0.2">
      <c r="A28" s="334">
        <v>44228</v>
      </c>
    </row>
    <row r="29" spans="1:5" x14ac:dyDescent="0.2">
      <c r="A29" s="334">
        <v>44256</v>
      </c>
    </row>
    <row r="30" spans="1:5" x14ac:dyDescent="0.2">
      <c r="A30" s="334">
        <v>44287</v>
      </c>
      <c r="B30" s="335">
        <v>1.1116500000000009</v>
      </c>
      <c r="C30" s="335">
        <v>3.748149999999999</v>
      </c>
      <c r="D30" s="335">
        <v>-1.5</v>
      </c>
      <c r="E30" s="335">
        <v>-1</v>
      </c>
    </row>
    <row r="31" spans="1:5" x14ac:dyDescent="0.2">
      <c r="A31" s="334">
        <v>44317</v>
      </c>
      <c r="B31" s="335">
        <v>3.448500000000001</v>
      </c>
      <c r="C31" s="335">
        <v>5.7348999999999997</v>
      </c>
      <c r="D31" s="335">
        <v>-2.5</v>
      </c>
      <c r="E31" s="335">
        <v>-2</v>
      </c>
    </row>
    <row r="32" spans="1:5" x14ac:dyDescent="0.2">
      <c r="A32" s="334">
        <v>44348</v>
      </c>
      <c r="B32" s="335">
        <v>6.7600999999999978</v>
      </c>
      <c r="C32" s="335">
        <v>9.2909000000000006</v>
      </c>
      <c r="D32" s="335">
        <v>-1</v>
      </c>
      <c r="E32" s="335">
        <v>-1</v>
      </c>
    </row>
    <row r="33" spans="1:5" x14ac:dyDescent="0.2">
      <c r="A33" s="334">
        <v>44378</v>
      </c>
      <c r="B33" s="335">
        <v>7.4049999999999976</v>
      </c>
      <c r="C33" s="335">
        <v>6.08005</v>
      </c>
      <c r="D33" s="335">
        <v>4.5</v>
      </c>
      <c r="E33" s="335">
        <v>1</v>
      </c>
    </row>
    <row r="34" spans="1:5" x14ac:dyDescent="0.2">
      <c r="A34" s="334">
        <v>44409</v>
      </c>
      <c r="B34" s="335">
        <v>5.453000000000003</v>
      </c>
      <c r="C34" s="335">
        <v>4.0260500000000015</v>
      </c>
      <c r="D34" s="335">
        <v>4</v>
      </c>
      <c r="E34" s="335">
        <v>0.5</v>
      </c>
    </row>
    <row r="35" spans="1:5" x14ac:dyDescent="0.2">
      <c r="A35" s="334">
        <v>44440</v>
      </c>
      <c r="B35" s="335">
        <v>6.0329499999999996</v>
      </c>
      <c r="C35" s="335">
        <v>4.3014500000000027</v>
      </c>
      <c r="D35" s="335">
        <v>2</v>
      </c>
      <c r="E35" s="335">
        <v>-2</v>
      </c>
    </row>
    <row r="36" spans="1:5" x14ac:dyDescent="0.2">
      <c r="A36" s="334">
        <v>44470</v>
      </c>
      <c r="B36" s="335">
        <v>5.9879999999999995</v>
      </c>
      <c r="C36" s="335">
        <v>5.4731999999999985</v>
      </c>
      <c r="D36" s="335">
        <v>-1.75</v>
      </c>
      <c r="E36" s="335">
        <v>-2</v>
      </c>
    </row>
    <row r="37" spans="1:5" x14ac:dyDescent="0.2">
      <c r="A37" s="334">
        <v>44501</v>
      </c>
      <c r="B37" s="335">
        <v>4.9592000000000027</v>
      </c>
      <c r="C37" s="335">
        <v>4.292349999999999</v>
      </c>
      <c r="D37" s="335">
        <v>-2</v>
      </c>
      <c r="E37" s="335">
        <v>-2</v>
      </c>
    </row>
    <row r="38" spans="1:5" x14ac:dyDescent="0.2">
      <c r="A38" s="334">
        <v>44531</v>
      </c>
      <c r="B38" s="335">
        <v>2.9230499999999893</v>
      </c>
      <c r="C38" s="335">
        <v>3.6676500000000019</v>
      </c>
      <c r="D38" s="335">
        <v>-2</v>
      </c>
      <c r="E38" s="335">
        <v>-2</v>
      </c>
    </row>
    <row r="39" spans="1:5" x14ac:dyDescent="0.2">
      <c r="A39" s="334">
        <v>44562</v>
      </c>
      <c r="B39" s="335">
        <v>4.0921499999999895</v>
      </c>
      <c r="C39" s="335">
        <v>4.5467499999999923</v>
      </c>
      <c r="D39" s="335">
        <v>-2</v>
      </c>
      <c r="E39" s="335">
        <v>-2</v>
      </c>
    </row>
    <row r="40" spans="1:5" x14ac:dyDescent="0.2">
      <c r="A40" s="334">
        <v>44593</v>
      </c>
      <c r="B40" s="335">
        <v>3.922150000000002</v>
      </c>
      <c r="C40" s="335">
        <v>4.7215500000000006</v>
      </c>
      <c r="D40" s="335">
        <v>-1.5</v>
      </c>
      <c r="E40" s="335">
        <v>-2.5</v>
      </c>
    </row>
    <row r="41" spans="1:5" x14ac:dyDescent="0.2">
      <c r="A41" s="334">
        <v>44621</v>
      </c>
      <c r="B41" s="335">
        <v>4.0317000000000007</v>
      </c>
      <c r="C41" s="335">
        <v>4.7788000000000004</v>
      </c>
      <c r="D41" s="335">
        <v>-1.5</v>
      </c>
      <c r="E41" s="335">
        <v>-1.5</v>
      </c>
    </row>
    <row r="42" spans="1:5" x14ac:dyDescent="0.2">
      <c r="A42" s="334">
        <v>44652</v>
      </c>
      <c r="B42" s="335">
        <v>4.5188999999999986</v>
      </c>
      <c r="C42" s="335">
        <v>5.9520999999999997</v>
      </c>
      <c r="D42" s="335">
        <v>-2</v>
      </c>
      <c r="E42" s="335">
        <v>-1</v>
      </c>
    </row>
    <row r="43" spans="1:5" x14ac:dyDescent="0.2">
      <c r="A43" s="334">
        <v>44682</v>
      </c>
      <c r="B43" s="335">
        <v>5.2587499999999991</v>
      </c>
      <c r="C43" s="335">
        <v>7.4304499999999987</v>
      </c>
      <c r="D43" s="335">
        <v>-2</v>
      </c>
      <c r="E43" s="335">
        <v>-1.5</v>
      </c>
    </row>
    <row r="44" spans="1:5" x14ac:dyDescent="0.2">
      <c r="A44" s="334">
        <v>44713</v>
      </c>
      <c r="B44" s="335">
        <v>6.4201000000000015</v>
      </c>
      <c r="C44" s="335">
        <v>8.9232500000000012</v>
      </c>
      <c r="D44" s="335">
        <v>-1</v>
      </c>
      <c r="E44" s="335">
        <v>-2.5</v>
      </c>
    </row>
    <row r="45" spans="1:5" x14ac:dyDescent="0.2">
      <c r="A45" s="334">
        <v>44743</v>
      </c>
      <c r="B45" s="335">
        <v>5.0644999999999953</v>
      </c>
      <c r="C45" s="335">
        <v>7.2123000000000026</v>
      </c>
      <c r="D45" s="335">
        <v>4.5</v>
      </c>
      <c r="E45" s="335">
        <v>1</v>
      </c>
    </row>
    <row r="46" spans="1:5" x14ac:dyDescent="0.2">
      <c r="A46" s="334">
        <v>44774</v>
      </c>
      <c r="B46" s="335">
        <v>3.680100000000003</v>
      </c>
      <c r="C46" s="335">
        <v>6.031600000000001</v>
      </c>
      <c r="D46" s="335">
        <v>4</v>
      </c>
      <c r="E46" s="335">
        <v>0.5</v>
      </c>
    </row>
    <row r="47" spans="1:5" x14ac:dyDescent="0.2">
      <c r="A47" s="334">
        <v>44805</v>
      </c>
      <c r="B47" s="335">
        <v>4.8970500000000001</v>
      </c>
      <c r="C47" s="335">
        <v>5.8616500000000009</v>
      </c>
      <c r="D47" s="335">
        <v>2</v>
      </c>
      <c r="E47" s="335">
        <v>-2</v>
      </c>
    </row>
    <row r="48" spans="1:5" x14ac:dyDescent="0.2">
      <c r="A48" s="334">
        <v>44835</v>
      </c>
      <c r="B48" s="335">
        <v>4.676599999999997</v>
      </c>
      <c r="C48" s="335">
        <v>4.2704999999999984</v>
      </c>
      <c r="D48" s="335">
        <v>-1.75</v>
      </c>
      <c r="E48" s="335">
        <v>-2</v>
      </c>
    </row>
    <row r="49" spans="1:5" x14ac:dyDescent="0.2">
      <c r="A49" s="334">
        <v>44866</v>
      </c>
      <c r="B49" s="335">
        <v>3.1027499999999932</v>
      </c>
      <c r="C49" s="335">
        <v>3.9994000000000014</v>
      </c>
      <c r="D49" s="335">
        <v>-2</v>
      </c>
      <c r="E49" s="335">
        <v>-2</v>
      </c>
    </row>
    <row r="50" spans="1:5" x14ac:dyDescent="0.2">
      <c r="A50" s="334">
        <v>44896</v>
      </c>
      <c r="B50" s="335">
        <v>3.6425999999999945</v>
      </c>
      <c r="C50" s="335">
        <v>4.9444999999999979</v>
      </c>
      <c r="D50" s="335">
        <v>-2</v>
      </c>
      <c r="E50" s="335">
        <v>-2</v>
      </c>
    </row>
    <row r="51" spans="1:5" x14ac:dyDescent="0.2">
      <c r="A51" s="334">
        <v>44927</v>
      </c>
      <c r="B51" s="335">
        <v>1.8495499999999936</v>
      </c>
      <c r="C51" s="335">
        <v>3.9715999999999987</v>
      </c>
      <c r="D51" s="335">
        <v>-2</v>
      </c>
      <c r="E51" s="335">
        <v>-2</v>
      </c>
    </row>
    <row r="52" spans="1:5" x14ac:dyDescent="0.2">
      <c r="A52" s="334">
        <v>44958</v>
      </c>
      <c r="B52" s="335">
        <v>3.6989999999999981</v>
      </c>
      <c r="C52" s="335">
        <v>5.1247499999999953</v>
      </c>
      <c r="D52" s="335">
        <v>-1.5</v>
      </c>
      <c r="E52" s="335">
        <v>-2.5</v>
      </c>
    </row>
    <row r="53" spans="1:5" x14ac:dyDescent="0.2">
      <c r="A53" s="334">
        <v>44986</v>
      </c>
      <c r="B53" s="335">
        <v>3.1463999999999999</v>
      </c>
      <c r="C53" s="335">
        <v>4.3605000000000018</v>
      </c>
      <c r="D53" s="335">
        <v>-1.5</v>
      </c>
      <c r="E53" s="335">
        <v>-1.5</v>
      </c>
    </row>
    <row r="54" spans="1:5" x14ac:dyDescent="0.2">
      <c r="A54" s="334">
        <v>45017</v>
      </c>
      <c r="B54" s="335">
        <v>3.652350000000002</v>
      </c>
      <c r="C54" s="335">
        <v>5.1779000000000011</v>
      </c>
      <c r="D54" s="335">
        <v>-2</v>
      </c>
      <c r="E54" s="335">
        <v>-1</v>
      </c>
    </row>
    <row r="55" spans="1:5" x14ac:dyDescent="0.2">
      <c r="A55" s="334">
        <v>45047</v>
      </c>
      <c r="B55" s="335">
        <v>4.1968500000000013</v>
      </c>
      <c r="C55" s="335">
        <v>6.5800999999999981</v>
      </c>
      <c r="D55" s="335">
        <v>-2</v>
      </c>
      <c r="E55" s="335">
        <v>-1.5</v>
      </c>
    </row>
    <row r="56" spans="1:5" x14ac:dyDescent="0.2">
      <c r="A56" s="334">
        <v>45078</v>
      </c>
      <c r="B56" s="335">
        <v>5.1387</v>
      </c>
      <c r="C56" s="335">
        <v>7.6681500000000007</v>
      </c>
      <c r="D56" s="335">
        <v>-1</v>
      </c>
      <c r="E56" s="335">
        <v>-2.5</v>
      </c>
    </row>
    <row r="57" spans="1:5" x14ac:dyDescent="0.2">
      <c r="A57" s="334">
        <v>45108</v>
      </c>
      <c r="B57" s="335">
        <v>4.018899999999995</v>
      </c>
      <c r="C57" s="335">
        <v>7.4998499999999986</v>
      </c>
      <c r="D57" s="335">
        <v>4.5</v>
      </c>
      <c r="E57" s="335">
        <v>1</v>
      </c>
    </row>
    <row r="58" spans="1:5" x14ac:dyDescent="0.2">
      <c r="A58" s="334">
        <v>45139</v>
      </c>
      <c r="B58" s="335">
        <v>2.8689499999999981</v>
      </c>
      <c r="C58" s="335">
        <v>6.623349999999995</v>
      </c>
      <c r="D58" s="335">
        <v>4</v>
      </c>
      <c r="E58" s="335">
        <v>0.5</v>
      </c>
    </row>
    <row r="59" spans="1:5" x14ac:dyDescent="0.2">
      <c r="A59" s="334">
        <v>45170</v>
      </c>
      <c r="B59" s="335">
        <v>3.5744499999999988</v>
      </c>
      <c r="C59" s="335">
        <v>6.2266499999999994</v>
      </c>
      <c r="D59" s="335">
        <v>2</v>
      </c>
      <c r="E59" s="335">
        <v>-2</v>
      </c>
    </row>
    <row r="60" spans="1:5" x14ac:dyDescent="0.2">
      <c r="A60" s="334">
        <v>45200</v>
      </c>
      <c r="B60" s="335">
        <v>5.2128999999999976</v>
      </c>
      <c r="C60" s="335">
        <v>3.5881000000000007</v>
      </c>
      <c r="D60" s="335">
        <v>-1.75</v>
      </c>
      <c r="E60" s="335">
        <v>-2</v>
      </c>
    </row>
    <row r="61" spans="1:5" x14ac:dyDescent="0.2">
      <c r="A61" s="334">
        <v>45231</v>
      </c>
      <c r="B61" s="335">
        <v>3.7416499999999999</v>
      </c>
      <c r="C61" s="335">
        <v>2.8069499999999934</v>
      </c>
      <c r="D61" s="335">
        <v>-2</v>
      </c>
      <c r="E61" s="335">
        <v>-2</v>
      </c>
    </row>
    <row r="62" spans="1:5" x14ac:dyDescent="0.2">
      <c r="A62" s="334">
        <v>45261</v>
      </c>
      <c r="B62" s="335">
        <v>1.51755</v>
      </c>
      <c r="C62" s="335">
        <v>1.5245499999999979</v>
      </c>
      <c r="D62" s="335">
        <v>-2</v>
      </c>
      <c r="E62" s="335">
        <v>-2</v>
      </c>
    </row>
    <row r="63" spans="1:5" x14ac:dyDescent="0.2">
      <c r="A63" s="334">
        <v>45292</v>
      </c>
      <c r="B63" s="335">
        <v>1.9017499999999998</v>
      </c>
      <c r="C63" s="335">
        <v>5.046799999999994</v>
      </c>
      <c r="D63" s="335">
        <v>-2</v>
      </c>
      <c r="E63" s="335">
        <v>-2</v>
      </c>
    </row>
    <row r="64" spans="1:5" x14ac:dyDescent="0.2">
      <c r="A64" s="334">
        <v>45323</v>
      </c>
      <c r="B64" s="335">
        <v>3.3162999999999982</v>
      </c>
      <c r="C64" s="335">
        <v>5.7167999999999992</v>
      </c>
      <c r="D64" s="335">
        <v>-1.5</v>
      </c>
      <c r="E64" s="335">
        <v>-2.5</v>
      </c>
    </row>
    <row r="65" spans="1:5" x14ac:dyDescent="0.2">
      <c r="A65" s="334">
        <v>45352</v>
      </c>
      <c r="B65" s="335">
        <v>4.1243499999999997</v>
      </c>
      <c r="C65" s="335">
        <v>6.4991499999999967</v>
      </c>
      <c r="D65" s="335">
        <v>-1.5</v>
      </c>
      <c r="E65" s="335">
        <v>-1.5</v>
      </c>
    </row>
    <row r="66" spans="1:5" x14ac:dyDescent="0.2">
      <c r="A66" s="334">
        <v>45383</v>
      </c>
      <c r="B66" s="335">
        <v>1.2366000000000028</v>
      </c>
      <c r="C66" s="335">
        <v>3.7100000000000009</v>
      </c>
      <c r="D66" s="335">
        <v>-2</v>
      </c>
      <c r="E66" s="335">
        <v>-1</v>
      </c>
    </row>
    <row r="67" spans="1:5" x14ac:dyDescent="0.2">
      <c r="A67" s="334">
        <v>45413</v>
      </c>
      <c r="B67" s="335">
        <v>4.1968500000000013</v>
      </c>
      <c r="C67" s="335">
        <v>6.5800999999999981</v>
      </c>
      <c r="D67" s="335">
        <v>-2</v>
      </c>
      <c r="E67" s="335">
        <v>-1.5</v>
      </c>
    </row>
    <row r="68" spans="1:5" x14ac:dyDescent="0.2">
      <c r="A68" s="334">
        <v>45444</v>
      </c>
      <c r="B68" s="335">
        <v>5.1387</v>
      </c>
      <c r="C68" s="335">
        <v>7.6681500000000007</v>
      </c>
      <c r="D68" s="335">
        <v>-1</v>
      </c>
      <c r="E68" s="335">
        <v>-2.5</v>
      </c>
    </row>
    <row r="69" spans="1:5" x14ac:dyDescent="0.2">
      <c r="A69" s="334">
        <v>45474</v>
      </c>
      <c r="B69" s="335">
        <v>4.018899999999995</v>
      </c>
      <c r="C69" s="335">
        <v>7.4998499999999986</v>
      </c>
      <c r="D69" s="335">
        <v>4.5</v>
      </c>
      <c r="E69" s="335">
        <v>1</v>
      </c>
    </row>
    <row r="70" spans="1:5" x14ac:dyDescent="0.2">
      <c r="A70" s="334">
        <v>45505</v>
      </c>
      <c r="B70" s="335">
        <v>2.8689499999999981</v>
      </c>
      <c r="C70" s="335">
        <v>6.623349999999995</v>
      </c>
      <c r="D70" s="335">
        <v>4</v>
      </c>
      <c r="E70" s="335">
        <v>0.5</v>
      </c>
    </row>
    <row r="71" spans="1:5" x14ac:dyDescent="0.2">
      <c r="A71" s="334">
        <v>45536</v>
      </c>
      <c r="B71" s="335">
        <v>3.5744499999999988</v>
      </c>
      <c r="C71" s="335">
        <v>6.2266499999999994</v>
      </c>
      <c r="D71" s="335">
        <v>2</v>
      </c>
      <c r="E71" s="335">
        <v>-2</v>
      </c>
    </row>
    <row r="72" spans="1:5" x14ac:dyDescent="0.2">
      <c r="A72" s="334">
        <v>45566</v>
      </c>
      <c r="B72" s="335">
        <v>5.2128999999999976</v>
      </c>
      <c r="C72" s="335">
        <v>3.5881000000000007</v>
      </c>
      <c r="D72" s="335">
        <v>-1.75</v>
      </c>
      <c r="E72" s="335">
        <v>-2</v>
      </c>
    </row>
    <row r="73" spans="1:5" x14ac:dyDescent="0.2">
      <c r="A73" s="334">
        <v>45597</v>
      </c>
      <c r="B73" s="335">
        <v>3.7416499999999999</v>
      </c>
      <c r="C73" s="335">
        <v>2.8069499999999934</v>
      </c>
      <c r="D73" s="335">
        <v>-2</v>
      </c>
      <c r="E73" s="335">
        <v>-2</v>
      </c>
    </row>
    <row r="74" spans="1:5" x14ac:dyDescent="0.2">
      <c r="A74" s="334">
        <v>45627</v>
      </c>
      <c r="B74" s="335">
        <v>1.51755</v>
      </c>
      <c r="C74" s="335">
        <v>1.5245499999999979</v>
      </c>
      <c r="D74" s="335">
        <v>-2</v>
      </c>
      <c r="E74" s="335">
        <v>-2</v>
      </c>
    </row>
    <row r="75" spans="1:5" x14ac:dyDescent="0.2">
      <c r="A75" s="334">
        <v>45658</v>
      </c>
      <c r="B75" s="335">
        <v>1.9017499999999998</v>
      </c>
      <c r="C75" s="335">
        <v>5.046799999999994</v>
      </c>
      <c r="D75" s="335">
        <v>-2</v>
      </c>
      <c r="E75" s="335">
        <v>-2</v>
      </c>
    </row>
    <row r="76" spans="1:5" x14ac:dyDescent="0.2">
      <c r="A76" s="334">
        <v>45689</v>
      </c>
      <c r="B76" s="335">
        <v>3.3162999999999982</v>
      </c>
      <c r="C76" s="335">
        <v>5.7167999999999992</v>
      </c>
      <c r="D76" s="335">
        <v>-1.5</v>
      </c>
      <c r="E76" s="335">
        <v>-2.5</v>
      </c>
    </row>
    <row r="77" spans="1:5" x14ac:dyDescent="0.2">
      <c r="A77" s="334">
        <v>45717</v>
      </c>
      <c r="B77" s="335">
        <v>4.1243499999999997</v>
      </c>
      <c r="C77" s="335">
        <v>6.4991499999999967</v>
      </c>
      <c r="D77" s="335">
        <v>-1.5</v>
      </c>
      <c r="E77" s="335">
        <v>-1.5</v>
      </c>
    </row>
    <row r="78" spans="1:5" x14ac:dyDescent="0.2">
      <c r="A78" s="334">
        <v>45748</v>
      </c>
      <c r="B78" s="335">
        <v>1.2366000000000028</v>
      </c>
      <c r="C78" s="335">
        <v>3.7100000000000009</v>
      </c>
      <c r="D78" s="335">
        <v>-2</v>
      </c>
      <c r="E78" s="335">
        <v>-1</v>
      </c>
    </row>
    <row r="79" spans="1:5" x14ac:dyDescent="0.2">
      <c r="A79" s="334">
        <v>45778</v>
      </c>
      <c r="B79" s="335">
        <v>4.1968500000000013</v>
      </c>
      <c r="C79" s="335">
        <v>6.5800999999999981</v>
      </c>
      <c r="D79" s="335">
        <v>-2</v>
      </c>
      <c r="E79" s="335">
        <v>-1.5</v>
      </c>
    </row>
    <row r="80" spans="1:5" x14ac:dyDescent="0.2">
      <c r="A80" s="334">
        <v>45809</v>
      </c>
      <c r="B80" s="335">
        <v>5.1387</v>
      </c>
      <c r="C80" s="335">
        <v>7.6681500000000007</v>
      </c>
      <c r="D80" s="335">
        <v>-1</v>
      </c>
      <c r="E80" s="335">
        <v>-2.5</v>
      </c>
    </row>
    <row r="81" spans="1:5" x14ac:dyDescent="0.2">
      <c r="A81" s="334">
        <v>45839</v>
      </c>
      <c r="B81" s="335">
        <v>4.018899999999995</v>
      </c>
      <c r="C81" s="335">
        <v>7.4998499999999986</v>
      </c>
      <c r="D81" s="335">
        <v>4.5</v>
      </c>
      <c r="E81" s="335">
        <v>1</v>
      </c>
    </row>
    <row r="82" spans="1:5" x14ac:dyDescent="0.2">
      <c r="A82" s="334">
        <v>45870</v>
      </c>
      <c r="B82" s="335">
        <v>2.8689499999999981</v>
      </c>
      <c r="C82" s="335">
        <v>6.623349999999995</v>
      </c>
      <c r="D82" s="335">
        <v>4</v>
      </c>
      <c r="E82" s="335">
        <v>0.5</v>
      </c>
    </row>
    <row r="83" spans="1:5" x14ac:dyDescent="0.2">
      <c r="A83" s="334">
        <v>45901</v>
      </c>
      <c r="B83" s="335">
        <v>3.5744499999999988</v>
      </c>
      <c r="C83" s="335">
        <v>6.2266499999999994</v>
      </c>
      <c r="D83" s="335">
        <v>2</v>
      </c>
      <c r="E83" s="335">
        <v>-2</v>
      </c>
    </row>
    <row r="84" spans="1:5" x14ac:dyDescent="0.2">
      <c r="A84" s="334">
        <v>45931</v>
      </c>
      <c r="B84" s="335">
        <v>5.2128999999999976</v>
      </c>
      <c r="C84" s="335">
        <v>3.5881000000000007</v>
      </c>
      <c r="D84" s="335">
        <v>-1.75</v>
      </c>
      <c r="E84" s="335">
        <v>-2</v>
      </c>
    </row>
    <row r="85" spans="1:5" x14ac:dyDescent="0.2">
      <c r="A85" s="334">
        <v>45962</v>
      </c>
      <c r="B85" s="335">
        <v>3.7416499999999999</v>
      </c>
      <c r="C85" s="335">
        <v>2.8069499999999934</v>
      </c>
      <c r="D85" s="335">
        <v>-2</v>
      </c>
      <c r="E85" s="335">
        <v>-2</v>
      </c>
    </row>
    <row r="86" spans="1:5" x14ac:dyDescent="0.2">
      <c r="A86" s="334">
        <v>45992</v>
      </c>
      <c r="B86" s="335">
        <v>1.51755</v>
      </c>
      <c r="C86" s="335">
        <v>1.5245499999999979</v>
      </c>
      <c r="D86" s="335">
        <v>-2</v>
      </c>
      <c r="E86" s="335">
        <v>-2</v>
      </c>
    </row>
    <row r="87" spans="1:5" x14ac:dyDescent="0.2">
      <c r="A87" s="334">
        <v>46023</v>
      </c>
      <c r="B87" s="335">
        <v>1.9017499999999998</v>
      </c>
      <c r="C87" s="335">
        <v>5.046799999999994</v>
      </c>
      <c r="D87" s="335">
        <v>-2</v>
      </c>
      <c r="E87" s="335">
        <v>-2</v>
      </c>
    </row>
    <row r="88" spans="1:5" x14ac:dyDescent="0.2">
      <c r="A88" s="334">
        <v>46054</v>
      </c>
      <c r="B88" s="335">
        <v>3.3162999999999982</v>
      </c>
      <c r="C88" s="335">
        <v>5.7167999999999992</v>
      </c>
      <c r="D88" s="335">
        <v>-1.5</v>
      </c>
      <c r="E88" s="335">
        <v>-2.5</v>
      </c>
    </row>
    <row r="89" spans="1:5" x14ac:dyDescent="0.2">
      <c r="A89" s="334">
        <v>46082</v>
      </c>
      <c r="B89" s="335">
        <v>4.1243499999999997</v>
      </c>
      <c r="C89" s="335">
        <v>6.4991499999999967</v>
      </c>
      <c r="D89" s="335">
        <v>-1.5</v>
      </c>
      <c r="E89" s="335">
        <v>-1.5</v>
      </c>
    </row>
    <row r="90" spans="1:5" x14ac:dyDescent="0.2">
      <c r="A90" s="334">
        <v>46113</v>
      </c>
      <c r="B90" s="335">
        <v>1.2366000000000028</v>
      </c>
      <c r="C90" s="335">
        <v>3.7100000000000009</v>
      </c>
      <c r="D90" s="335">
        <v>-2</v>
      </c>
      <c r="E90" s="335">
        <v>-1</v>
      </c>
    </row>
    <row r="91" spans="1:5" x14ac:dyDescent="0.2">
      <c r="A91" s="334">
        <v>46143</v>
      </c>
      <c r="B91" s="335">
        <v>4.1968500000000013</v>
      </c>
      <c r="C91" s="335">
        <v>6.5800999999999981</v>
      </c>
      <c r="D91" s="335">
        <v>-2</v>
      </c>
      <c r="E91" s="335">
        <v>-1.5</v>
      </c>
    </row>
    <row r="92" spans="1:5" x14ac:dyDescent="0.2">
      <c r="A92" s="334">
        <v>46174</v>
      </c>
      <c r="B92" s="335">
        <v>5.1387</v>
      </c>
      <c r="C92" s="335">
        <v>7.6681500000000007</v>
      </c>
      <c r="D92" s="335">
        <v>-1</v>
      </c>
      <c r="E92" s="335">
        <v>-2.5</v>
      </c>
    </row>
    <row r="93" spans="1:5" x14ac:dyDescent="0.2">
      <c r="A93" s="334">
        <v>46204</v>
      </c>
      <c r="B93" s="335">
        <v>4.018899999999995</v>
      </c>
      <c r="C93" s="335">
        <v>7.4998499999999986</v>
      </c>
      <c r="D93" s="335">
        <v>4.5</v>
      </c>
      <c r="E93" s="335">
        <v>1</v>
      </c>
    </row>
    <row r="94" spans="1:5" x14ac:dyDescent="0.2">
      <c r="A94" s="334">
        <v>46235</v>
      </c>
      <c r="B94" s="335">
        <v>2.8689499999999981</v>
      </c>
      <c r="C94" s="335">
        <v>6.623349999999995</v>
      </c>
      <c r="D94" s="335">
        <v>4</v>
      </c>
      <c r="E94" s="335">
        <v>0.5</v>
      </c>
    </row>
    <row r="95" spans="1:5" x14ac:dyDescent="0.2">
      <c r="A95" s="334">
        <v>46266</v>
      </c>
      <c r="B95" s="335">
        <v>3.5744499999999988</v>
      </c>
      <c r="C95" s="335">
        <v>6.2266499999999994</v>
      </c>
      <c r="D95" s="335">
        <v>2</v>
      </c>
      <c r="E95" s="335">
        <v>-2</v>
      </c>
    </row>
    <row r="96" spans="1:5" x14ac:dyDescent="0.2">
      <c r="A96" s="334">
        <v>46296</v>
      </c>
      <c r="B96" s="335">
        <v>5.2128999999999976</v>
      </c>
      <c r="C96" s="335">
        <v>3.5881000000000007</v>
      </c>
      <c r="D96" s="335">
        <v>-1.75</v>
      </c>
      <c r="E96" s="335">
        <v>-2</v>
      </c>
    </row>
    <row r="97" spans="1:5" x14ac:dyDescent="0.2">
      <c r="A97" s="334">
        <v>46327</v>
      </c>
      <c r="B97" s="335">
        <v>3.7416499999999999</v>
      </c>
      <c r="C97" s="335">
        <v>2.8069499999999934</v>
      </c>
      <c r="D97" s="335">
        <v>-2</v>
      </c>
      <c r="E97" s="335">
        <v>-2</v>
      </c>
    </row>
    <row r="98" spans="1:5" x14ac:dyDescent="0.2">
      <c r="A98" s="334">
        <v>46357</v>
      </c>
      <c r="B98" s="335">
        <v>1.51755</v>
      </c>
      <c r="C98" s="335">
        <v>1.5245499999999979</v>
      </c>
      <c r="D98" s="335">
        <v>-2</v>
      </c>
      <c r="E98" s="335">
        <v>-2</v>
      </c>
    </row>
    <row r="99" spans="1:5" x14ac:dyDescent="0.2">
      <c r="A99" s="334">
        <v>46388</v>
      </c>
      <c r="B99" s="335">
        <v>1.9017499999999998</v>
      </c>
      <c r="C99" s="335">
        <v>5.046799999999994</v>
      </c>
      <c r="D99" s="335">
        <v>-2</v>
      </c>
      <c r="E99" s="335">
        <v>-2</v>
      </c>
    </row>
    <row r="100" spans="1:5" x14ac:dyDescent="0.2">
      <c r="A100" s="334">
        <v>46419</v>
      </c>
      <c r="B100" s="335">
        <v>3.3162999999999982</v>
      </c>
      <c r="C100" s="335">
        <v>5.7167999999999992</v>
      </c>
      <c r="D100" s="335">
        <v>-1.5</v>
      </c>
      <c r="E100" s="335">
        <v>-2.5</v>
      </c>
    </row>
    <row r="101" spans="1:5" x14ac:dyDescent="0.2">
      <c r="A101" s="334">
        <v>46447</v>
      </c>
      <c r="B101" s="335">
        <v>4.1243499999999997</v>
      </c>
      <c r="C101" s="335">
        <v>6.4991499999999967</v>
      </c>
      <c r="D101" s="335">
        <v>-1.5</v>
      </c>
      <c r="E101" s="335">
        <v>-1.5</v>
      </c>
    </row>
    <row r="102" spans="1:5" x14ac:dyDescent="0.2">
      <c r="A102" s="334">
        <v>46478</v>
      </c>
      <c r="B102" s="335">
        <v>1.2366000000000028</v>
      </c>
      <c r="C102" s="335">
        <v>3.7100000000000009</v>
      </c>
      <c r="D102" s="335">
        <v>-2</v>
      </c>
      <c r="E102" s="335">
        <v>-1</v>
      </c>
    </row>
    <row r="103" spans="1:5" x14ac:dyDescent="0.2">
      <c r="A103" s="334">
        <v>46508</v>
      </c>
      <c r="B103" s="335">
        <v>4.1968500000000013</v>
      </c>
      <c r="C103" s="335">
        <v>6.5800999999999981</v>
      </c>
      <c r="D103" s="335">
        <v>-2</v>
      </c>
      <c r="E103" s="335">
        <v>-1.5</v>
      </c>
    </row>
    <row r="104" spans="1:5" x14ac:dyDescent="0.2">
      <c r="A104" s="334">
        <v>46539</v>
      </c>
      <c r="B104" s="335">
        <v>5.1387</v>
      </c>
      <c r="C104" s="335">
        <v>7.6681500000000007</v>
      </c>
      <c r="D104" s="335">
        <v>-1</v>
      </c>
      <c r="E104" s="335">
        <v>-2.5</v>
      </c>
    </row>
    <row r="105" spans="1:5" x14ac:dyDescent="0.2">
      <c r="A105" s="334">
        <v>46569</v>
      </c>
      <c r="B105" s="335">
        <v>4.018899999999995</v>
      </c>
      <c r="C105" s="335">
        <v>7.4998499999999986</v>
      </c>
      <c r="D105" s="335">
        <v>4.5</v>
      </c>
      <c r="E105" s="335">
        <v>1</v>
      </c>
    </row>
    <row r="106" spans="1:5" x14ac:dyDescent="0.2">
      <c r="A106" s="334">
        <v>46600</v>
      </c>
      <c r="B106" s="335">
        <v>2.8689499999999981</v>
      </c>
      <c r="C106" s="335">
        <v>6.623349999999995</v>
      </c>
      <c r="D106" s="335">
        <v>4</v>
      </c>
      <c r="E106" s="335">
        <v>0.5</v>
      </c>
    </row>
    <row r="107" spans="1:5" x14ac:dyDescent="0.2">
      <c r="A107" s="334">
        <v>46631</v>
      </c>
      <c r="B107" s="335">
        <v>3.5744499999999988</v>
      </c>
      <c r="C107" s="335">
        <v>6.2266499999999994</v>
      </c>
      <c r="D107" s="335">
        <v>2</v>
      </c>
      <c r="E107" s="335">
        <v>-2</v>
      </c>
    </row>
    <row r="108" spans="1:5" x14ac:dyDescent="0.2">
      <c r="A108" s="334">
        <v>46661</v>
      </c>
      <c r="B108" s="335">
        <v>5.2128999999999976</v>
      </c>
      <c r="C108" s="335">
        <v>3.5881000000000007</v>
      </c>
      <c r="D108" s="335">
        <v>-1.75</v>
      </c>
      <c r="E108" s="335">
        <v>-2</v>
      </c>
    </row>
    <row r="109" spans="1:5" x14ac:dyDescent="0.2">
      <c r="A109" s="334">
        <v>46692</v>
      </c>
      <c r="B109" s="335">
        <v>3.7416499999999999</v>
      </c>
      <c r="C109" s="335">
        <v>2.8069499999999934</v>
      </c>
      <c r="D109" s="335">
        <v>-2</v>
      </c>
      <c r="E109" s="335">
        <v>-2</v>
      </c>
    </row>
    <row r="110" spans="1:5" x14ac:dyDescent="0.2">
      <c r="A110" s="334">
        <v>46722</v>
      </c>
      <c r="B110" s="335">
        <v>1.51755</v>
      </c>
      <c r="C110" s="335">
        <v>1.5245499999999979</v>
      </c>
      <c r="D110" s="335">
        <v>-2</v>
      </c>
      <c r="E110" s="335">
        <v>-2</v>
      </c>
    </row>
    <row r="111" spans="1:5" x14ac:dyDescent="0.2">
      <c r="A111" s="334">
        <v>46753</v>
      </c>
      <c r="B111" s="335">
        <v>1.9017499999999998</v>
      </c>
      <c r="C111" s="335">
        <v>5.046799999999994</v>
      </c>
      <c r="D111" s="335">
        <v>-2</v>
      </c>
      <c r="E111" s="335">
        <v>-2</v>
      </c>
    </row>
    <row r="112" spans="1:5" x14ac:dyDescent="0.2">
      <c r="A112" s="334">
        <v>46784</v>
      </c>
      <c r="B112" s="335">
        <v>3.3162999999999982</v>
      </c>
      <c r="C112" s="335">
        <v>5.7167999999999992</v>
      </c>
      <c r="D112" s="335">
        <v>-1.5</v>
      </c>
      <c r="E112" s="335">
        <v>-2.5</v>
      </c>
    </row>
    <row r="113" spans="1:5" x14ac:dyDescent="0.2">
      <c r="A113" s="334">
        <v>46813</v>
      </c>
      <c r="B113" s="335">
        <v>4.1243499999999997</v>
      </c>
      <c r="C113" s="335">
        <v>6.4991499999999967</v>
      </c>
      <c r="D113" s="335">
        <v>-1.5</v>
      </c>
      <c r="E113" s="335">
        <v>-1.5</v>
      </c>
    </row>
    <row r="114" spans="1:5" x14ac:dyDescent="0.2">
      <c r="A114" s="334">
        <v>46844</v>
      </c>
      <c r="B114" s="335">
        <v>1.2366000000000028</v>
      </c>
      <c r="C114" s="335">
        <v>3.7100000000000009</v>
      </c>
      <c r="D114" s="335">
        <v>-2</v>
      </c>
      <c r="E114" s="335">
        <v>-1</v>
      </c>
    </row>
    <row r="115" spans="1:5" x14ac:dyDescent="0.2">
      <c r="A115" s="334">
        <v>46874</v>
      </c>
      <c r="B115" s="335">
        <v>4.1968500000000013</v>
      </c>
      <c r="C115" s="335">
        <v>6.5800999999999981</v>
      </c>
      <c r="D115" s="335">
        <v>-2</v>
      </c>
      <c r="E115" s="335">
        <v>-1.5</v>
      </c>
    </row>
    <row r="116" spans="1:5" x14ac:dyDescent="0.2">
      <c r="A116" s="334">
        <v>46905</v>
      </c>
      <c r="B116" s="335">
        <v>5.1387</v>
      </c>
      <c r="C116" s="335">
        <v>7.6681500000000007</v>
      </c>
      <c r="D116" s="335">
        <v>-1</v>
      </c>
      <c r="E116" s="335">
        <v>-2.5</v>
      </c>
    </row>
    <row r="117" spans="1:5" x14ac:dyDescent="0.2">
      <c r="A117" s="334">
        <v>46935</v>
      </c>
      <c r="B117" s="335">
        <v>4.018899999999995</v>
      </c>
      <c r="C117" s="335">
        <v>7.4998499999999986</v>
      </c>
      <c r="D117" s="335">
        <v>4.5</v>
      </c>
      <c r="E117" s="335">
        <v>1</v>
      </c>
    </row>
    <row r="118" spans="1:5" x14ac:dyDescent="0.2">
      <c r="A118" s="334">
        <v>46966</v>
      </c>
      <c r="B118" s="335">
        <v>2.8689499999999981</v>
      </c>
      <c r="C118" s="335">
        <v>6.623349999999995</v>
      </c>
      <c r="D118" s="335">
        <v>4</v>
      </c>
      <c r="E118" s="335">
        <v>0.5</v>
      </c>
    </row>
    <row r="119" spans="1:5" x14ac:dyDescent="0.2">
      <c r="A119" s="334">
        <v>46997</v>
      </c>
      <c r="B119" s="335">
        <v>3.5744499999999988</v>
      </c>
      <c r="C119" s="335">
        <v>6.2266499999999994</v>
      </c>
      <c r="D119" s="335">
        <v>2</v>
      </c>
      <c r="E119" s="335">
        <v>-2</v>
      </c>
    </row>
    <row r="120" spans="1:5" x14ac:dyDescent="0.2">
      <c r="A120" s="334">
        <v>47027</v>
      </c>
      <c r="B120" s="335">
        <v>5.2128999999999976</v>
      </c>
      <c r="C120" s="335">
        <v>3.5881000000000007</v>
      </c>
      <c r="D120" s="335">
        <v>-1.75</v>
      </c>
      <c r="E120" s="335">
        <v>-2</v>
      </c>
    </row>
    <row r="121" spans="1:5" x14ac:dyDescent="0.2">
      <c r="A121" s="334">
        <v>47058</v>
      </c>
      <c r="B121" s="335">
        <v>3.7416499999999999</v>
      </c>
      <c r="C121" s="335">
        <v>2.8069499999999934</v>
      </c>
      <c r="D121" s="335">
        <v>-2</v>
      </c>
      <c r="E121" s="335">
        <v>-2</v>
      </c>
    </row>
    <row r="122" spans="1:5" x14ac:dyDescent="0.2">
      <c r="A122" s="334">
        <v>47088</v>
      </c>
      <c r="B122" s="335">
        <v>1.51755</v>
      </c>
      <c r="C122" s="335">
        <v>1.5245499999999979</v>
      </c>
      <c r="D122" s="335">
        <v>-2</v>
      </c>
      <c r="E122" s="335">
        <v>-2</v>
      </c>
    </row>
    <row r="123" spans="1:5" x14ac:dyDescent="0.2">
      <c r="A123" s="334">
        <v>47119</v>
      </c>
      <c r="B123" s="335">
        <v>1.9017499999999998</v>
      </c>
      <c r="C123" s="335">
        <v>5.046799999999994</v>
      </c>
      <c r="D123" s="335">
        <v>-2</v>
      </c>
      <c r="E123" s="335">
        <v>-2</v>
      </c>
    </row>
    <row r="124" spans="1:5" x14ac:dyDescent="0.2">
      <c r="A124" s="334">
        <v>47150</v>
      </c>
      <c r="B124" s="335">
        <v>3.3162999999999982</v>
      </c>
      <c r="C124" s="335">
        <v>5.7167999999999992</v>
      </c>
      <c r="D124" s="335">
        <v>-1.5</v>
      </c>
      <c r="E124" s="335">
        <v>-2.5</v>
      </c>
    </row>
    <row r="125" spans="1:5" x14ac:dyDescent="0.2">
      <c r="A125" s="334">
        <v>47178</v>
      </c>
      <c r="B125" s="335">
        <v>4.1243499999999997</v>
      </c>
      <c r="C125" s="335">
        <v>6.4991499999999967</v>
      </c>
      <c r="D125" s="335">
        <v>-1.5</v>
      </c>
      <c r="E125" s="335">
        <v>-1.5</v>
      </c>
    </row>
    <row r="126" spans="1:5" x14ac:dyDescent="0.2">
      <c r="A126" s="334">
        <v>47209</v>
      </c>
      <c r="B126" s="336">
        <f>B114</f>
        <v>1.2366000000000028</v>
      </c>
      <c r="C126" s="336">
        <f>C114</f>
        <v>3.7100000000000009</v>
      </c>
      <c r="D126" s="336">
        <f>D114</f>
        <v>-2</v>
      </c>
      <c r="E126" s="336">
        <f>E114</f>
        <v>-1</v>
      </c>
    </row>
    <row r="127" spans="1:5" x14ac:dyDescent="0.2">
      <c r="A127" s="334">
        <v>47239</v>
      </c>
      <c r="B127" s="336">
        <f t="shared" ref="B127:E142" si="0">B115</f>
        <v>4.1968500000000013</v>
      </c>
      <c r="C127" s="336">
        <f t="shared" si="0"/>
        <v>6.5800999999999981</v>
      </c>
      <c r="D127" s="336">
        <f t="shared" si="0"/>
        <v>-2</v>
      </c>
      <c r="E127" s="336">
        <f t="shared" si="0"/>
        <v>-1.5</v>
      </c>
    </row>
    <row r="128" spans="1:5" x14ac:dyDescent="0.2">
      <c r="A128" s="334">
        <v>47270</v>
      </c>
      <c r="B128" s="336">
        <f t="shared" si="0"/>
        <v>5.1387</v>
      </c>
      <c r="C128" s="336">
        <f t="shared" si="0"/>
        <v>7.6681500000000007</v>
      </c>
      <c r="D128" s="336">
        <f t="shared" si="0"/>
        <v>-1</v>
      </c>
      <c r="E128" s="336">
        <f t="shared" si="0"/>
        <v>-2.5</v>
      </c>
    </row>
    <row r="129" spans="1:5" x14ac:dyDescent="0.2">
      <c r="A129" s="334">
        <v>47300</v>
      </c>
      <c r="B129" s="336">
        <f t="shared" si="0"/>
        <v>4.018899999999995</v>
      </c>
      <c r="C129" s="336">
        <f t="shared" si="0"/>
        <v>7.4998499999999986</v>
      </c>
      <c r="D129" s="336">
        <f t="shared" si="0"/>
        <v>4.5</v>
      </c>
      <c r="E129" s="336">
        <f t="shared" si="0"/>
        <v>1</v>
      </c>
    </row>
    <row r="130" spans="1:5" x14ac:dyDescent="0.2">
      <c r="A130" s="334">
        <v>47331</v>
      </c>
      <c r="B130" s="336">
        <f t="shared" si="0"/>
        <v>2.8689499999999981</v>
      </c>
      <c r="C130" s="336">
        <f t="shared" si="0"/>
        <v>6.623349999999995</v>
      </c>
      <c r="D130" s="336">
        <f t="shared" si="0"/>
        <v>4</v>
      </c>
      <c r="E130" s="336">
        <f t="shared" si="0"/>
        <v>0.5</v>
      </c>
    </row>
    <row r="131" spans="1:5" x14ac:dyDescent="0.2">
      <c r="A131" s="334">
        <v>47362</v>
      </c>
      <c r="B131" s="336">
        <f t="shared" si="0"/>
        <v>3.5744499999999988</v>
      </c>
      <c r="C131" s="336">
        <f t="shared" si="0"/>
        <v>6.2266499999999994</v>
      </c>
      <c r="D131" s="336">
        <f t="shared" si="0"/>
        <v>2</v>
      </c>
      <c r="E131" s="336">
        <f t="shared" si="0"/>
        <v>-2</v>
      </c>
    </row>
    <row r="132" spans="1:5" x14ac:dyDescent="0.2">
      <c r="A132" s="334">
        <v>47392</v>
      </c>
      <c r="B132" s="336">
        <f t="shared" si="0"/>
        <v>5.2128999999999976</v>
      </c>
      <c r="C132" s="336">
        <f t="shared" si="0"/>
        <v>3.5881000000000007</v>
      </c>
      <c r="D132" s="336">
        <f t="shared" si="0"/>
        <v>-1.75</v>
      </c>
      <c r="E132" s="336">
        <f t="shared" si="0"/>
        <v>-2</v>
      </c>
    </row>
    <row r="133" spans="1:5" x14ac:dyDescent="0.2">
      <c r="A133" s="334">
        <v>47423</v>
      </c>
      <c r="B133" s="336">
        <f t="shared" si="0"/>
        <v>3.7416499999999999</v>
      </c>
      <c r="C133" s="336">
        <f t="shared" si="0"/>
        <v>2.8069499999999934</v>
      </c>
      <c r="D133" s="336">
        <f t="shared" si="0"/>
        <v>-2</v>
      </c>
      <c r="E133" s="336">
        <f t="shared" si="0"/>
        <v>-2</v>
      </c>
    </row>
    <row r="134" spans="1:5" x14ac:dyDescent="0.2">
      <c r="A134" s="334">
        <v>47453</v>
      </c>
      <c r="B134" s="336">
        <f t="shared" si="0"/>
        <v>1.51755</v>
      </c>
      <c r="C134" s="336">
        <f t="shared" si="0"/>
        <v>1.5245499999999979</v>
      </c>
      <c r="D134" s="336">
        <f t="shared" si="0"/>
        <v>-2</v>
      </c>
      <c r="E134" s="336">
        <f t="shared" si="0"/>
        <v>-2</v>
      </c>
    </row>
    <row r="135" spans="1:5" x14ac:dyDescent="0.2">
      <c r="A135" s="334">
        <v>47484</v>
      </c>
      <c r="B135" s="336">
        <f t="shared" si="0"/>
        <v>1.9017499999999998</v>
      </c>
      <c r="C135" s="336">
        <f t="shared" si="0"/>
        <v>5.046799999999994</v>
      </c>
      <c r="D135" s="336">
        <f t="shared" si="0"/>
        <v>-2</v>
      </c>
      <c r="E135" s="336">
        <f t="shared" si="0"/>
        <v>-2</v>
      </c>
    </row>
    <row r="136" spans="1:5" x14ac:dyDescent="0.2">
      <c r="A136" s="334">
        <v>47515</v>
      </c>
      <c r="B136" s="336">
        <f t="shared" si="0"/>
        <v>3.3162999999999982</v>
      </c>
      <c r="C136" s="336">
        <f t="shared" si="0"/>
        <v>5.7167999999999992</v>
      </c>
      <c r="D136" s="336">
        <f t="shared" si="0"/>
        <v>-1.5</v>
      </c>
      <c r="E136" s="336">
        <f t="shared" si="0"/>
        <v>-2.5</v>
      </c>
    </row>
    <row r="137" spans="1:5" x14ac:dyDescent="0.2">
      <c r="A137" s="334">
        <v>47543</v>
      </c>
      <c r="B137" s="336">
        <f t="shared" si="0"/>
        <v>4.1243499999999997</v>
      </c>
      <c r="C137" s="336">
        <f t="shared" si="0"/>
        <v>6.4991499999999967</v>
      </c>
      <c r="D137" s="336">
        <f t="shared" si="0"/>
        <v>-1.5</v>
      </c>
      <c r="E137" s="336">
        <f t="shared" si="0"/>
        <v>-1.5</v>
      </c>
    </row>
    <row r="138" spans="1:5" x14ac:dyDescent="0.2">
      <c r="A138" s="334">
        <v>47574</v>
      </c>
      <c r="B138" s="336">
        <f t="shared" si="0"/>
        <v>1.2366000000000028</v>
      </c>
      <c r="C138" s="336">
        <f t="shared" si="0"/>
        <v>3.7100000000000009</v>
      </c>
      <c r="D138" s="336">
        <f t="shared" si="0"/>
        <v>-2</v>
      </c>
      <c r="E138" s="336">
        <f t="shared" si="0"/>
        <v>-1</v>
      </c>
    </row>
    <row r="139" spans="1:5" x14ac:dyDescent="0.2">
      <c r="A139" s="334">
        <v>47604</v>
      </c>
      <c r="B139" s="336">
        <f t="shared" si="0"/>
        <v>4.1968500000000013</v>
      </c>
      <c r="C139" s="336">
        <f t="shared" si="0"/>
        <v>6.5800999999999981</v>
      </c>
      <c r="D139" s="336">
        <f t="shared" si="0"/>
        <v>-2</v>
      </c>
      <c r="E139" s="336">
        <f t="shared" si="0"/>
        <v>-1.5</v>
      </c>
    </row>
    <row r="140" spans="1:5" x14ac:dyDescent="0.2">
      <c r="A140" s="334">
        <v>47635</v>
      </c>
      <c r="B140" s="336">
        <f t="shared" si="0"/>
        <v>5.1387</v>
      </c>
      <c r="C140" s="336">
        <f t="shared" si="0"/>
        <v>7.6681500000000007</v>
      </c>
      <c r="D140" s="336">
        <f t="shared" si="0"/>
        <v>-1</v>
      </c>
      <c r="E140" s="336">
        <f t="shared" si="0"/>
        <v>-2.5</v>
      </c>
    </row>
    <row r="141" spans="1:5" x14ac:dyDescent="0.2">
      <c r="A141" s="334">
        <v>47665</v>
      </c>
      <c r="B141" s="336">
        <f t="shared" si="0"/>
        <v>4.018899999999995</v>
      </c>
      <c r="C141" s="336">
        <f t="shared" si="0"/>
        <v>7.4998499999999986</v>
      </c>
      <c r="D141" s="336">
        <f t="shared" si="0"/>
        <v>4.5</v>
      </c>
      <c r="E141" s="336">
        <f t="shared" si="0"/>
        <v>1</v>
      </c>
    </row>
    <row r="142" spans="1:5" x14ac:dyDescent="0.2">
      <c r="A142" s="334">
        <v>47696</v>
      </c>
      <c r="B142" s="336">
        <f t="shared" si="0"/>
        <v>2.8689499999999981</v>
      </c>
      <c r="C142" s="336">
        <f t="shared" si="0"/>
        <v>6.623349999999995</v>
      </c>
      <c r="D142" s="336">
        <f t="shared" si="0"/>
        <v>4</v>
      </c>
      <c r="E142" s="336">
        <f t="shared" si="0"/>
        <v>0.5</v>
      </c>
    </row>
    <row r="143" spans="1:5" x14ac:dyDescent="0.2">
      <c r="A143" s="334">
        <v>47727</v>
      </c>
      <c r="B143" s="336">
        <f t="shared" ref="B143:E158" si="1">B131</f>
        <v>3.5744499999999988</v>
      </c>
      <c r="C143" s="336">
        <f t="shared" si="1"/>
        <v>6.2266499999999994</v>
      </c>
      <c r="D143" s="336">
        <f t="shared" si="1"/>
        <v>2</v>
      </c>
      <c r="E143" s="336">
        <f t="shared" si="1"/>
        <v>-2</v>
      </c>
    </row>
    <row r="144" spans="1:5" x14ac:dyDescent="0.2">
      <c r="A144" s="334">
        <v>47757</v>
      </c>
      <c r="B144" s="336">
        <f t="shared" si="1"/>
        <v>5.2128999999999976</v>
      </c>
      <c r="C144" s="336">
        <f t="shared" si="1"/>
        <v>3.5881000000000007</v>
      </c>
      <c r="D144" s="336">
        <f t="shared" si="1"/>
        <v>-1.75</v>
      </c>
      <c r="E144" s="336">
        <f t="shared" si="1"/>
        <v>-2</v>
      </c>
    </row>
    <row r="145" spans="1:5" x14ac:dyDescent="0.2">
      <c r="A145" s="334">
        <v>47788</v>
      </c>
      <c r="B145" s="336">
        <f t="shared" si="1"/>
        <v>3.7416499999999999</v>
      </c>
      <c r="C145" s="336">
        <f t="shared" si="1"/>
        <v>2.8069499999999934</v>
      </c>
      <c r="D145" s="336">
        <f t="shared" si="1"/>
        <v>-2</v>
      </c>
      <c r="E145" s="336">
        <f t="shared" si="1"/>
        <v>-2</v>
      </c>
    </row>
    <row r="146" spans="1:5" x14ac:dyDescent="0.2">
      <c r="A146" s="334">
        <v>47818</v>
      </c>
      <c r="B146" s="336">
        <f t="shared" si="1"/>
        <v>1.51755</v>
      </c>
      <c r="C146" s="336">
        <f t="shared" si="1"/>
        <v>1.5245499999999979</v>
      </c>
      <c r="D146" s="336">
        <f t="shared" si="1"/>
        <v>-2</v>
      </c>
      <c r="E146" s="336">
        <f t="shared" si="1"/>
        <v>-2</v>
      </c>
    </row>
    <row r="147" spans="1:5" x14ac:dyDescent="0.2">
      <c r="A147" s="334">
        <v>47849</v>
      </c>
      <c r="B147" s="336">
        <f t="shared" si="1"/>
        <v>1.9017499999999998</v>
      </c>
      <c r="C147" s="336">
        <f t="shared" si="1"/>
        <v>5.046799999999994</v>
      </c>
      <c r="D147" s="336">
        <f t="shared" si="1"/>
        <v>-2</v>
      </c>
      <c r="E147" s="336">
        <f t="shared" si="1"/>
        <v>-2</v>
      </c>
    </row>
    <row r="148" spans="1:5" x14ac:dyDescent="0.2">
      <c r="A148" s="334">
        <v>47880</v>
      </c>
      <c r="B148" s="336">
        <f t="shared" si="1"/>
        <v>3.3162999999999982</v>
      </c>
      <c r="C148" s="336">
        <f t="shared" si="1"/>
        <v>5.7167999999999992</v>
      </c>
      <c r="D148" s="336">
        <f t="shared" si="1"/>
        <v>-1.5</v>
      </c>
      <c r="E148" s="336">
        <f t="shared" si="1"/>
        <v>-2.5</v>
      </c>
    </row>
    <row r="149" spans="1:5" x14ac:dyDescent="0.2">
      <c r="A149" s="334">
        <v>47908</v>
      </c>
      <c r="B149" s="336">
        <f t="shared" si="1"/>
        <v>4.1243499999999997</v>
      </c>
      <c r="C149" s="336">
        <f t="shared" si="1"/>
        <v>6.4991499999999967</v>
      </c>
      <c r="D149" s="336">
        <f t="shared" si="1"/>
        <v>-1.5</v>
      </c>
      <c r="E149" s="336">
        <f t="shared" si="1"/>
        <v>-1.5</v>
      </c>
    </row>
    <row r="150" spans="1:5" x14ac:dyDescent="0.2">
      <c r="A150" s="334">
        <v>47939</v>
      </c>
      <c r="B150" s="336">
        <f t="shared" si="1"/>
        <v>1.2366000000000028</v>
      </c>
      <c r="C150" s="336">
        <f t="shared" si="1"/>
        <v>3.7100000000000009</v>
      </c>
      <c r="D150" s="336">
        <f t="shared" si="1"/>
        <v>-2</v>
      </c>
      <c r="E150" s="336">
        <f t="shared" si="1"/>
        <v>-1</v>
      </c>
    </row>
    <row r="151" spans="1:5" x14ac:dyDescent="0.2">
      <c r="A151" s="334">
        <v>47969</v>
      </c>
      <c r="B151" s="336">
        <f t="shared" si="1"/>
        <v>4.1968500000000013</v>
      </c>
      <c r="C151" s="336">
        <f t="shared" si="1"/>
        <v>6.5800999999999981</v>
      </c>
      <c r="D151" s="336">
        <f t="shared" si="1"/>
        <v>-2</v>
      </c>
      <c r="E151" s="336">
        <f t="shared" si="1"/>
        <v>-1.5</v>
      </c>
    </row>
    <row r="152" spans="1:5" x14ac:dyDescent="0.2">
      <c r="A152" s="334">
        <v>48000</v>
      </c>
      <c r="B152" s="336">
        <f t="shared" si="1"/>
        <v>5.1387</v>
      </c>
      <c r="C152" s="336">
        <f t="shared" si="1"/>
        <v>7.6681500000000007</v>
      </c>
      <c r="D152" s="336">
        <f t="shared" si="1"/>
        <v>-1</v>
      </c>
      <c r="E152" s="336">
        <f t="shared" si="1"/>
        <v>-2.5</v>
      </c>
    </row>
    <row r="153" spans="1:5" x14ac:dyDescent="0.2">
      <c r="A153" s="334">
        <v>48030</v>
      </c>
      <c r="B153" s="336">
        <f t="shared" si="1"/>
        <v>4.018899999999995</v>
      </c>
      <c r="C153" s="336">
        <f t="shared" si="1"/>
        <v>7.4998499999999986</v>
      </c>
      <c r="D153" s="336">
        <f t="shared" si="1"/>
        <v>4.5</v>
      </c>
      <c r="E153" s="336">
        <f t="shared" si="1"/>
        <v>1</v>
      </c>
    </row>
    <row r="154" spans="1:5" x14ac:dyDescent="0.2">
      <c r="A154" s="334">
        <v>48061</v>
      </c>
      <c r="B154" s="336">
        <f t="shared" si="1"/>
        <v>2.8689499999999981</v>
      </c>
      <c r="C154" s="336">
        <f t="shared" si="1"/>
        <v>6.623349999999995</v>
      </c>
      <c r="D154" s="336">
        <f t="shared" si="1"/>
        <v>4</v>
      </c>
      <c r="E154" s="336">
        <f t="shared" si="1"/>
        <v>0.5</v>
      </c>
    </row>
    <row r="155" spans="1:5" x14ac:dyDescent="0.2">
      <c r="A155" s="334">
        <v>48092</v>
      </c>
      <c r="B155" s="336">
        <f t="shared" si="1"/>
        <v>3.5744499999999988</v>
      </c>
      <c r="C155" s="336">
        <f t="shared" si="1"/>
        <v>6.2266499999999994</v>
      </c>
      <c r="D155" s="336">
        <f t="shared" si="1"/>
        <v>2</v>
      </c>
      <c r="E155" s="336">
        <f t="shared" si="1"/>
        <v>-2</v>
      </c>
    </row>
    <row r="156" spans="1:5" x14ac:dyDescent="0.2">
      <c r="A156" s="334">
        <v>48122</v>
      </c>
      <c r="B156" s="336">
        <f t="shared" si="1"/>
        <v>5.2128999999999976</v>
      </c>
      <c r="C156" s="336">
        <f t="shared" si="1"/>
        <v>3.5881000000000007</v>
      </c>
      <c r="D156" s="336">
        <f t="shared" si="1"/>
        <v>-1.75</v>
      </c>
      <c r="E156" s="336">
        <f t="shared" si="1"/>
        <v>-2</v>
      </c>
    </row>
    <row r="157" spans="1:5" x14ac:dyDescent="0.2">
      <c r="A157" s="334">
        <v>48153</v>
      </c>
      <c r="B157" s="336">
        <f t="shared" si="1"/>
        <v>3.7416499999999999</v>
      </c>
      <c r="C157" s="336">
        <f t="shared" si="1"/>
        <v>2.8069499999999934</v>
      </c>
      <c r="D157" s="336">
        <f t="shared" si="1"/>
        <v>-2</v>
      </c>
      <c r="E157" s="336">
        <f t="shared" si="1"/>
        <v>-2</v>
      </c>
    </row>
    <row r="158" spans="1:5" x14ac:dyDescent="0.2">
      <c r="A158" s="334">
        <v>48183</v>
      </c>
      <c r="B158" s="336">
        <f t="shared" si="1"/>
        <v>1.51755</v>
      </c>
      <c r="C158" s="336">
        <f t="shared" si="1"/>
        <v>1.5245499999999979</v>
      </c>
      <c r="D158" s="336">
        <f t="shared" si="1"/>
        <v>-2</v>
      </c>
      <c r="E158" s="336">
        <f t="shared" si="1"/>
        <v>-2</v>
      </c>
    </row>
    <row r="159" spans="1:5" x14ac:dyDescent="0.2">
      <c r="A159" s="334">
        <v>48214</v>
      </c>
      <c r="B159" s="336">
        <f t="shared" ref="B159:E174" si="2">B147</f>
        <v>1.9017499999999998</v>
      </c>
      <c r="C159" s="336">
        <f t="shared" si="2"/>
        <v>5.046799999999994</v>
      </c>
      <c r="D159" s="336">
        <f t="shared" si="2"/>
        <v>-2</v>
      </c>
      <c r="E159" s="336">
        <f t="shared" si="2"/>
        <v>-2</v>
      </c>
    </row>
    <row r="160" spans="1:5" x14ac:dyDescent="0.2">
      <c r="A160" s="334">
        <v>48245</v>
      </c>
      <c r="B160" s="336">
        <f t="shared" si="2"/>
        <v>3.3162999999999982</v>
      </c>
      <c r="C160" s="336">
        <f t="shared" si="2"/>
        <v>5.7167999999999992</v>
      </c>
      <c r="D160" s="336">
        <f t="shared" si="2"/>
        <v>-1.5</v>
      </c>
      <c r="E160" s="336">
        <f t="shared" si="2"/>
        <v>-2.5</v>
      </c>
    </row>
    <row r="161" spans="1:5" x14ac:dyDescent="0.2">
      <c r="A161" s="334">
        <v>48274</v>
      </c>
      <c r="B161" s="336">
        <f t="shared" si="2"/>
        <v>4.1243499999999997</v>
      </c>
      <c r="C161" s="336">
        <f t="shared" si="2"/>
        <v>6.4991499999999967</v>
      </c>
      <c r="D161" s="336">
        <f t="shared" si="2"/>
        <v>-1.5</v>
      </c>
      <c r="E161" s="336">
        <f t="shared" si="2"/>
        <v>-1.5</v>
      </c>
    </row>
    <row r="162" spans="1:5" x14ac:dyDescent="0.2">
      <c r="A162" s="334">
        <v>48305</v>
      </c>
      <c r="B162" s="336">
        <f t="shared" si="2"/>
        <v>1.2366000000000028</v>
      </c>
      <c r="C162" s="336">
        <f t="shared" si="2"/>
        <v>3.7100000000000009</v>
      </c>
      <c r="D162" s="336">
        <f t="shared" si="2"/>
        <v>-2</v>
      </c>
      <c r="E162" s="336">
        <f t="shared" si="2"/>
        <v>-1</v>
      </c>
    </row>
    <row r="163" spans="1:5" x14ac:dyDescent="0.2">
      <c r="A163" s="334">
        <v>48335</v>
      </c>
      <c r="B163" s="336">
        <f t="shared" si="2"/>
        <v>4.1968500000000013</v>
      </c>
      <c r="C163" s="336">
        <f t="shared" si="2"/>
        <v>6.5800999999999981</v>
      </c>
      <c r="D163" s="336">
        <f t="shared" si="2"/>
        <v>-2</v>
      </c>
      <c r="E163" s="336">
        <f t="shared" si="2"/>
        <v>-1.5</v>
      </c>
    </row>
    <row r="164" spans="1:5" x14ac:dyDescent="0.2">
      <c r="A164" s="334">
        <v>48366</v>
      </c>
      <c r="B164" s="336">
        <f t="shared" si="2"/>
        <v>5.1387</v>
      </c>
      <c r="C164" s="336">
        <f t="shared" si="2"/>
        <v>7.6681500000000007</v>
      </c>
      <c r="D164" s="336">
        <f t="shared" si="2"/>
        <v>-1</v>
      </c>
      <c r="E164" s="336">
        <f t="shared" si="2"/>
        <v>-2.5</v>
      </c>
    </row>
    <row r="165" spans="1:5" x14ac:dyDescent="0.2">
      <c r="A165" s="334">
        <v>48396</v>
      </c>
      <c r="B165" s="336">
        <f t="shared" si="2"/>
        <v>4.018899999999995</v>
      </c>
      <c r="C165" s="336">
        <f t="shared" si="2"/>
        <v>7.4998499999999986</v>
      </c>
      <c r="D165" s="336">
        <f t="shared" si="2"/>
        <v>4.5</v>
      </c>
      <c r="E165" s="336">
        <f t="shared" si="2"/>
        <v>1</v>
      </c>
    </row>
    <row r="166" spans="1:5" x14ac:dyDescent="0.2">
      <c r="A166" s="334">
        <v>48427</v>
      </c>
      <c r="B166" s="336">
        <f t="shared" si="2"/>
        <v>2.8689499999999981</v>
      </c>
      <c r="C166" s="336">
        <f t="shared" si="2"/>
        <v>6.623349999999995</v>
      </c>
      <c r="D166" s="336">
        <f t="shared" si="2"/>
        <v>4</v>
      </c>
      <c r="E166" s="336">
        <f t="shared" si="2"/>
        <v>0.5</v>
      </c>
    </row>
    <row r="167" spans="1:5" x14ac:dyDescent="0.2">
      <c r="A167" s="334">
        <v>48458</v>
      </c>
      <c r="B167" s="336">
        <f t="shared" si="2"/>
        <v>3.5744499999999988</v>
      </c>
      <c r="C167" s="336">
        <f t="shared" si="2"/>
        <v>6.2266499999999994</v>
      </c>
      <c r="D167" s="336">
        <f t="shared" si="2"/>
        <v>2</v>
      </c>
      <c r="E167" s="336">
        <f t="shared" si="2"/>
        <v>-2</v>
      </c>
    </row>
    <row r="168" spans="1:5" x14ac:dyDescent="0.2">
      <c r="A168" s="334">
        <v>48488</v>
      </c>
      <c r="B168" s="336">
        <f t="shared" si="2"/>
        <v>5.2128999999999976</v>
      </c>
      <c r="C168" s="336">
        <f t="shared" si="2"/>
        <v>3.5881000000000007</v>
      </c>
      <c r="D168" s="336">
        <f t="shared" si="2"/>
        <v>-1.75</v>
      </c>
      <c r="E168" s="336">
        <f t="shared" si="2"/>
        <v>-2</v>
      </c>
    </row>
    <row r="169" spans="1:5" x14ac:dyDescent="0.2">
      <c r="A169" s="334">
        <v>48519</v>
      </c>
      <c r="B169" s="336">
        <f t="shared" si="2"/>
        <v>3.7416499999999999</v>
      </c>
      <c r="C169" s="336">
        <f t="shared" si="2"/>
        <v>2.8069499999999934</v>
      </c>
      <c r="D169" s="336">
        <f t="shared" si="2"/>
        <v>-2</v>
      </c>
      <c r="E169" s="336">
        <f t="shared" si="2"/>
        <v>-2</v>
      </c>
    </row>
    <row r="170" spans="1:5" x14ac:dyDescent="0.2">
      <c r="A170" s="334">
        <v>48549</v>
      </c>
      <c r="B170" s="336">
        <f t="shared" si="2"/>
        <v>1.51755</v>
      </c>
      <c r="C170" s="336">
        <f t="shared" si="2"/>
        <v>1.5245499999999979</v>
      </c>
      <c r="D170" s="336">
        <f t="shared" si="2"/>
        <v>-2</v>
      </c>
      <c r="E170" s="336">
        <f t="shared" si="2"/>
        <v>-2</v>
      </c>
    </row>
    <row r="171" spans="1:5" x14ac:dyDescent="0.2">
      <c r="A171" s="334">
        <v>48580</v>
      </c>
      <c r="B171" s="336">
        <f t="shared" si="2"/>
        <v>1.9017499999999998</v>
      </c>
      <c r="C171" s="336">
        <f t="shared" si="2"/>
        <v>5.046799999999994</v>
      </c>
      <c r="D171" s="336">
        <f t="shared" si="2"/>
        <v>-2</v>
      </c>
      <c r="E171" s="336">
        <f t="shared" si="2"/>
        <v>-2</v>
      </c>
    </row>
    <row r="172" spans="1:5" x14ac:dyDescent="0.2">
      <c r="A172" s="334">
        <v>48611</v>
      </c>
      <c r="B172" s="336">
        <f t="shared" si="2"/>
        <v>3.3162999999999982</v>
      </c>
      <c r="C172" s="336">
        <f t="shared" si="2"/>
        <v>5.7167999999999992</v>
      </c>
      <c r="D172" s="336">
        <f t="shared" si="2"/>
        <v>-1.5</v>
      </c>
      <c r="E172" s="336">
        <f t="shared" si="2"/>
        <v>-2.5</v>
      </c>
    </row>
    <row r="173" spans="1:5" x14ac:dyDescent="0.2">
      <c r="A173" s="334">
        <v>48639</v>
      </c>
      <c r="B173" s="336">
        <f t="shared" si="2"/>
        <v>4.1243499999999997</v>
      </c>
      <c r="C173" s="336">
        <f t="shared" si="2"/>
        <v>6.4991499999999967</v>
      </c>
      <c r="D173" s="336">
        <f t="shared" si="2"/>
        <v>-1.5</v>
      </c>
      <c r="E173" s="336">
        <f t="shared" si="2"/>
        <v>-1.5</v>
      </c>
    </row>
    <row r="174" spans="1:5" x14ac:dyDescent="0.2">
      <c r="A174" s="334">
        <v>48670</v>
      </c>
      <c r="B174" s="336">
        <f t="shared" si="2"/>
        <v>1.2366000000000028</v>
      </c>
      <c r="C174" s="336">
        <f t="shared" si="2"/>
        <v>3.7100000000000009</v>
      </c>
      <c r="D174" s="336">
        <f t="shared" si="2"/>
        <v>-2</v>
      </c>
      <c r="E174" s="336">
        <f t="shared" si="2"/>
        <v>-1</v>
      </c>
    </row>
    <row r="175" spans="1:5" x14ac:dyDescent="0.2">
      <c r="A175" s="334">
        <v>48700</v>
      </c>
      <c r="B175" s="336">
        <f t="shared" ref="B175:E190" si="3">B163</f>
        <v>4.1968500000000013</v>
      </c>
      <c r="C175" s="336">
        <f t="shared" si="3"/>
        <v>6.5800999999999981</v>
      </c>
      <c r="D175" s="336">
        <f t="shared" si="3"/>
        <v>-2</v>
      </c>
      <c r="E175" s="336">
        <f t="shared" si="3"/>
        <v>-1.5</v>
      </c>
    </row>
    <row r="176" spans="1:5" x14ac:dyDescent="0.2">
      <c r="A176" s="334">
        <v>48731</v>
      </c>
      <c r="B176" s="336">
        <f t="shared" si="3"/>
        <v>5.1387</v>
      </c>
      <c r="C176" s="336">
        <f t="shared" si="3"/>
        <v>7.6681500000000007</v>
      </c>
      <c r="D176" s="336">
        <f t="shared" si="3"/>
        <v>-1</v>
      </c>
      <c r="E176" s="336">
        <f t="shared" si="3"/>
        <v>-2.5</v>
      </c>
    </row>
    <row r="177" spans="1:5" x14ac:dyDescent="0.2">
      <c r="A177" s="334">
        <v>48761</v>
      </c>
      <c r="B177" s="336">
        <f t="shared" si="3"/>
        <v>4.018899999999995</v>
      </c>
      <c r="C177" s="336">
        <f t="shared" si="3"/>
        <v>7.4998499999999986</v>
      </c>
      <c r="D177" s="336">
        <f t="shared" si="3"/>
        <v>4.5</v>
      </c>
      <c r="E177" s="336">
        <f t="shared" si="3"/>
        <v>1</v>
      </c>
    </row>
    <row r="178" spans="1:5" x14ac:dyDescent="0.2">
      <c r="A178" s="334">
        <v>48792</v>
      </c>
      <c r="B178" s="336">
        <f t="shared" si="3"/>
        <v>2.8689499999999981</v>
      </c>
      <c r="C178" s="336">
        <f t="shared" si="3"/>
        <v>6.623349999999995</v>
      </c>
      <c r="D178" s="336">
        <f t="shared" si="3"/>
        <v>4</v>
      </c>
      <c r="E178" s="336">
        <f t="shared" si="3"/>
        <v>0.5</v>
      </c>
    </row>
    <row r="179" spans="1:5" x14ac:dyDescent="0.2">
      <c r="A179" s="334">
        <v>48823</v>
      </c>
      <c r="B179" s="336">
        <f t="shared" si="3"/>
        <v>3.5744499999999988</v>
      </c>
      <c r="C179" s="336">
        <f t="shared" si="3"/>
        <v>6.2266499999999994</v>
      </c>
      <c r="D179" s="336">
        <f t="shared" si="3"/>
        <v>2</v>
      </c>
      <c r="E179" s="336">
        <f t="shared" si="3"/>
        <v>-2</v>
      </c>
    </row>
    <row r="180" spans="1:5" x14ac:dyDescent="0.2">
      <c r="A180" s="334">
        <v>48853</v>
      </c>
      <c r="B180" s="336">
        <f t="shared" si="3"/>
        <v>5.2128999999999976</v>
      </c>
      <c r="C180" s="336">
        <f t="shared" si="3"/>
        <v>3.5881000000000007</v>
      </c>
      <c r="D180" s="336">
        <f t="shared" si="3"/>
        <v>-1.75</v>
      </c>
      <c r="E180" s="336">
        <f t="shared" si="3"/>
        <v>-2</v>
      </c>
    </row>
    <row r="181" spans="1:5" x14ac:dyDescent="0.2">
      <c r="A181" s="334">
        <v>48884</v>
      </c>
      <c r="B181" s="336">
        <f t="shared" si="3"/>
        <v>3.7416499999999999</v>
      </c>
      <c r="C181" s="336">
        <f t="shared" si="3"/>
        <v>2.8069499999999934</v>
      </c>
      <c r="D181" s="336">
        <f t="shared" si="3"/>
        <v>-2</v>
      </c>
      <c r="E181" s="336">
        <f t="shared" si="3"/>
        <v>-2</v>
      </c>
    </row>
    <row r="182" spans="1:5" x14ac:dyDescent="0.2">
      <c r="A182" s="334">
        <v>48914</v>
      </c>
      <c r="B182" s="336">
        <f t="shared" si="3"/>
        <v>1.51755</v>
      </c>
      <c r="C182" s="336">
        <f t="shared" si="3"/>
        <v>1.5245499999999979</v>
      </c>
      <c r="D182" s="336">
        <f t="shared" si="3"/>
        <v>-2</v>
      </c>
      <c r="E182" s="336">
        <f t="shared" si="3"/>
        <v>-2</v>
      </c>
    </row>
    <row r="183" spans="1:5" x14ac:dyDescent="0.2">
      <c r="A183" s="334">
        <v>48945</v>
      </c>
      <c r="B183" s="336">
        <f t="shared" si="3"/>
        <v>1.9017499999999998</v>
      </c>
      <c r="C183" s="336">
        <f t="shared" si="3"/>
        <v>5.046799999999994</v>
      </c>
      <c r="D183" s="336">
        <f t="shared" si="3"/>
        <v>-2</v>
      </c>
      <c r="E183" s="336">
        <f t="shared" si="3"/>
        <v>-2</v>
      </c>
    </row>
    <row r="184" spans="1:5" x14ac:dyDescent="0.2">
      <c r="A184" s="334">
        <v>48976</v>
      </c>
      <c r="B184" s="336">
        <f t="shared" si="3"/>
        <v>3.3162999999999982</v>
      </c>
      <c r="C184" s="336">
        <f t="shared" si="3"/>
        <v>5.7167999999999992</v>
      </c>
      <c r="D184" s="336">
        <f t="shared" si="3"/>
        <v>-1.5</v>
      </c>
      <c r="E184" s="336">
        <f t="shared" si="3"/>
        <v>-2.5</v>
      </c>
    </row>
    <row r="185" spans="1:5" x14ac:dyDescent="0.2">
      <c r="A185" s="334">
        <v>49004</v>
      </c>
      <c r="B185" s="336">
        <f t="shared" si="3"/>
        <v>4.1243499999999997</v>
      </c>
      <c r="C185" s="336">
        <f t="shared" si="3"/>
        <v>6.4991499999999967</v>
      </c>
      <c r="D185" s="336">
        <f t="shared" si="3"/>
        <v>-1.5</v>
      </c>
      <c r="E185" s="336">
        <f t="shared" si="3"/>
        <v>-1.5</v>
      </c>
    </row>
    <row r="186" spans="1:5" x14ac:dyDescent="0.2">
      <c r="A186" s="334">
        <v>49035</v>
      </c>
      <c r="B186" s="336">
        <f t="shared" si="3"/>
        <v>1.2366000000000028</v>
      </c>
      <c r="C186" s="336">
        <f t="shared" si="3"/>
        <v>3.7100000000000009</v>
      </c>
      <c r="D186" s="336">
        <f t="shared" si="3"/>
        <v>-2</v>
      </c>
      <c r="E186" s="336">
        <f t="shared" si="3"/>
        <v>-1</v>
      </c>
    </row>
    <row r="187" spans="1:5" x14ac:dyDescent="0.2">
      <c r="A187" s="334">
        <v>49065</v>
      </c>
      <c r="B187" s="336">
        <f t="shared" si="3"/>
        <v>4.1968500000000013</v>
      </c>
      <c r="C187" s="336">
        <f t="shared" si="3"/>
        <v>6.5800999999999981</v>
      </c>
      <c r="D187" s="336">
        <f t="shared" si="3"/>
        <v>-2</v>
      </c>
      <c r="E187" s="336">
        <f t="shared" si="3"/>
        <v>-1.5</v>
      </c>
    </row>
    <row r="188" spans="1:5" x14ac:dyDescent="0.2">
      <c r="A188" s="334">
        <v>49096</v>
      </c>
      <c r="B188" s="336">
        <f t="shared" si="3"/>
        <v>5.1387</v>
      </c>
      <c r="C188" s="336">
        <f t="shared" si="3"/>
        <v>7.6681500000000007</v>
      </c>
      <c r="D188" s="336">
        <f t="shared" si="3"/>
        <v>-1</v>
      </c>
      <c r="E188" s="336">
        <f t="shared" si="3"/>
        <v>-2.5</v>
      </c>
    </row>
    <row r="189" spans="1:5" x14ac:dyDescent="0.2">
      <c r="A189" s="334">
        <v>49126</v>
      </c>
      <c r="B189" s="336">
        <f t="shared" si="3"/>
        <v>4.018899999999995</v>
      </c>
      <c r="C189" s="336">
        <f t="shared" si="3"/>
        <v>7.4998499999999986</v>
      </c>
      <c r="D189" s="336">
        <f t="shared" si="3"/>
        <v>4.5</v>
      </c>
      <c r="E189" s="336">
        <f t="shared" si="3"/>
        <v>1</v>
      </c>
    </row>
    <row r="190" spans="1:5" x14ac:dyDescent="0.2">
      <c r="A190" s="334">
        <v>49157</v>
      </c>
      <c r="B190" s="336">
        <f t="shared" si="3"/>
        <v>2.8689499999999981</v>
      </c>
      <c r="C190" s="336">
        <f t="shared" si="3"/>
        <v>6.623349999999995</v>
      </c>
      <c r="D190" s="336">
        <f t="shared" si="3"/>
        <v>4</v>
      </c>
      <c r="E190" s="336">
        <f t="shared" si="3"/>
        <v>0.5</v>
      </c>
    </row>
    <row r="191" spans="1:5" x14ac:dyDescent="0.2">
      <c r="A191" s="334">
        <v>49188</v>
      </c>
      <c r="B191" s="336">
        <f t="shared" ref="B191:E206" si="4">B179</f>
        <v>3.5744499999999988</v>
      </c>
      <c r="C191" s="336">
        <f t="shared" si="4"/>
        <v>6.2266499999999994</v>
      </c>
      <c r="D191" s="336">
        <f t="shared" si="4"/>
        <v>2</v>
      </c>
      <c r="E191" s="336">
        <f t="shared" si="4"/>
        <v>-2</v>
      </c>
    </row>
    <row r="192" spans="1:5" x14ac:dyDescent="0.2">
      <c r="A192" s="334">
        <v>49218</v>
      </c>
      <c r="B192" s="336">
        <f t="shared" si="4"/>
        <v>5.2128999999999976</v>
      </c>
      <c r="C192" s="336">
        <f t="shared" si="4"/>
        <v>3.5881000000000007</v>
      </c>
      <c r="D192" s="336">
        <f t="shared" si="4"/>
        <v>-1.75</v>
      </c>
      <c r="E192" s="336">
        <f t="shared" si="4"/>
        <v>-2</v>
      </c>
    </row>
    <row r="193" spans="1:5" x14ac:dyDescent="0.2">
      <c r="A193" s="334">
        <v>49249</v>
      </c>
      <c r="B193" s="336">
        <f t="shared" si="4"/>
        <v>3.7416499999999999</v>
      </c>
      <c r="C193" s="336">
        <f t="shared" si="4"/>
        <v>2.8069499999999934</v>
      </c>
      <c r="D193" s="336">
        <f t="shared" si="4"/>
        <v>-2</v>
      </c>
      <c r="E193" s="336">
        <f t="shared" si="4"/>
        <v>-2</v>
      </c>
    </row>
    <row r="194" spans="1:5" x14ac:dyDescent="0.2">
      <c r="A194" s="334">
        <v>49279</v>
      </c>
      <c r="B194" s="336">
        <f t="shared" si="4"/>
        <v>1.51755</v>
      </c>
      <c r="C194" s="336">
        <f t="shared" si="4"/>
        <v>1.5245499999999979</v>
      </c>
      <c r="D194" s="336">
        <f t="shared" si="4"/>
        <v>-2</v>
      </c>
      <c r="E194" s="336">
        <f t="shared" si="4"/>
        <v>-2</v>
      </c>
    </row>
    <row r="195" spans="1:5" x14ac:dyDescent="0.2">
      <c r="A195" s="334">
        <v>49310</v>
      </c>
      <c r="B195" s="336">
        <f t="shared" si="4"/>
        <v>1.9017499999999998</v>
      </c>
      <c r="C195" s="336">
        <f t="shared" si="4"/>
        <v>5.046799999999994</v>
      </c>
      <c r="D195" s="336">
        <f t="shared" si="4"/>
        <v>-2</v>
      </c>
      <c r="E195" s="336">
        <f t="shared" si="4"/>
        <v>-2</v>
      </c>
    </row>
    <row r="196" spans="1:5" x14ac:dyDescent="0.2">
      <c r="A196" s="334">
        <v>49341</v>
      </c>
      <c r="B196" s="336">
        <f t="shared" si="4"/>
        <v>3.3162999999999982</v>
      </c>
      <c r="C196" s="336">
        <f t="shared" si="4"/>
        <v>5.7167999999999992</v>
      </c>
      <c r="D196" s="336">
        <f t="shared" si="4"/>
        <v>-1.5</v>
      </c>
      <c r="E196" s="336">
        <f t="shared" si="4"/>
        <v>-2.5</v>
      </c>
    </row>
    <row r="197" spans="1:5" x14ac:dyDescent="0.2">
      <c r="A197" s="334">
        <v>49369</v>
      </c>
      <c r="B197" s="336">
        <f t="shared" si="4"/>
        <v>4.1243499999999997</v>
      </c>
      <c r="C197" s="336">
        <f t="shared" si="4"/>
        <v>6.4991499999999967</v>
      </c>
      <c r="D197" s="336">
        <f t="shared" si="4"/>
        <v>-1.5</v>
      </c>
      <c r="E197" s="336">
        <f t="shared" si="4"/>
        <v>-1.5</v>
      </c>
    </row>
    <row r="198" spans="1:5" x14ac:dyDescent="0.2">
      <c r="A198" s="334">
        <v>49400</v>
      </c>
      <c r="B198" s="336">
        <f t="shared" si="4"/>
        <v>1.2366000000000028</v>
      </c>
      <c r="C198" s="336">
        <f t="shared" si="4"/>
        <v>3.7100000000000009</v>
      </c>
      <c r="D198" s="336">
        <f t="shared" si="4"/>
        <v>-2</v>
      </c>
      <c r="E198" s="336">
        <f t="shared" si="4"/>
        <v>-1</v>
      </c>
    </row>
    <row r="199" spans="1:5" x14ac:dyDescent="0.2">
      <c r="A199" s="334">
        <v>49430</v>
      </c>
      <c r="B199" s="336">
        <f t="shared" si="4"/>
        <v>4.1968500000000013</v>
      </c>
      <c r="C199" s="336">
        <f t="shared" si="4"/>
        <v>6.5800999999999981</v>
      </c>
      <c r="D199" s="336">
        <f t="shared" si="4"/>
        <v>-2</v>
      </c>
      <c r="E199" s="336">
        <f t="shared" si="4"/>
        <v>-1.5</v>
      </c>
    </row>
    <row r="200" spans="1:5" x14ac:dyDescent="0.2">
      <c r="A200" s="334">
        <v>49461</v>
      </c>
      <c r="B200" s="336">
        <f t="shared" si="4"/>
        <v>5.1387</v>
      </c>
      <c r="C200" s="336">
        <f t="shared" si="4"/>
        <v>7.6681500000000007</v>
      </c>
      <c r="D200" s="336">
        <f t="shared" si="4"/>
        <v>-1</v>
      </c>
      <c r="E200" s="336">
        <f t="shared" si="4"/>
        <v>-2.5</v>
      </c>
    </row>
    <row r="201" spans="1:5" x14ac:dyDescent="0.2">
      <c r="A201" s="334">
        <v>49491</v>
      </c>
      <c r="B201" s="336">
        <f t="shared" si="4"/>
        <v>4.018899999999995</v>
      </c>
      <c r="C201" s="336">
        <f t="shared" si="4"/>
        <v>7.4998499999999986</v>
      </c>
      <c r="D201" s="336">
        <f t="shared" si="4"/>
        <v>4.5</v>
      </c>
      <c r="E201" s="336">
        <f t="shared" si="4"/>
        <v>1</v>
      </c>
    </row>
    <row r="202" spans="1:5" x14ac:dyDescent="0.2">
      <c r="A202" s="334">
        <v>49522</v>
      </c>
      <c r="B202" s="336">
        <f t="shared" si="4"/>
        <v>2.8689499999999981</v>
      </c>
      <c r="C202" s="336">
        <f t="shared" si="4"/>
        <v>6.623349999999995</v>
      </c>
      <c r="D202" s="336">
        <f t="shared" si="4"/>
        <v>4</v>
      </c>
      <c r="E202" s="336">
        <f t="shared" si="4"/>
        <v>0.5</v>
      </c>
    </row>
    <row r="203" spans="1:5" x14ac:dyDescent="0.2">
      <c r="A203" s="334">
        <v>49553</v>
      </c>
      <c r="B203" s="336">
        <f t="shared" si="4"/>
        <v>3.5744499999999988</v>
      </c>
      <c r="C203" s="336">
        <f t="shared" si="4"/>
        <v>6.2266499999999994</v>
      </c>
      <c r="D203" s="336">
        <f t="shared" si="4"/>
        <v>2</v>
      </c>
      <c r="E203" s="336">
        <f t="shared" si="4"/>
        <v>-2</v>
      </c>
    </row>
    <row r="204" spans="1:5" x14ac:dyDescent="0.2">
      <c r="A204" s="334">
        <v>49583</v>
      </c>
      <c r="B204" s="336">
        <f t="shared" si="4"/>
        <v>5.2128999999999976</v>
      </c>
      <c r="C204" s="336">
        <f t="shared" si="4"/>
        <v>3.5881000000000007</v>
      </c>
      <c r="D204" s="336">
        <f t="shared" si="4"/>
        <v>-1.75</v>
      </c>
      <c r="E204" s="336">
        <f t="shared" si="4"/>
        <v>-2</v>
      </c>
    </row>
    <row r="205" spans="1:5" x14ac:dyDescent="0.2">
      <c r="A205" s="334">
        <v>49614</v>
      </c>
      <c r="B205" s="336">
        <f t="shared" si="4"/>
        <v>3.7416499999999999</v>
      </c>
      <c r="C205" s="336">
        <f t="shared" si="4"/>
        <v>2.8069499999999934</v>
      </c>
      <c r="D205" s="336">
        <f t="shared" si="4"/>
        <v>-2</v>
      </c>
      <c r="E205" s="336">
        <f t="shared" si="4"/>
        <v>-2</v>
      </c>
    </row>
    <row r="206" spans="1:5" x14ac:dyDescent="0.2">
      <c r="A206" s="334">
        <v>49644</v>
      </c>
      <c r="B206" s="336">
        <f t="shared" si="4"/>
        <v>1.51755</v>
      </c>
      <c r="C206" s="336">
        <f t="shared" si="4"/>
        <v>1.5245499999999979</v>
      </c>
      <c r="D206" s="336">
        <f t="shared" si="4"/>
        <v>-2</v>
      </c>
      <c r="E206" s="336">
        <f t="shared" si="4"/>
        <v>-2</v>
      </c>
    </row>
    <row r="207" spans="1:5" x14ac:dyDescent="0.2">
      <c r="A207" s="334">
        <v>49675</v>
      </c>
      <c r="B207" s="336">
        <f t="shared" ref="B207:E222" si="5">B195</f>
        <v>1.9017499999999998</v>
      </c>
      <c r="C207" s="336">
        <f t="shared" si="5"/>
        <v>5.046799999999994</v>
      </c>
      <c r="D207" s="336">
        <f t="shared" si="5"/>
        <v>-2</v>
      </c>
      <c r="E207" s="336">
        <f t="shared" si="5"/>
        <v>-2</v>
      </c>
    </row>
    <row r="208" spans="1:5" x14ac:dyDescent="0.2">
      <c r="A208" s="334">
        <v>49706</v>
      </c>
      <c r="B208" s="336">
        <f t="shared" si="5"/>
        <v>3.3162999999999982</v>
      </c>
      <c r="C208" s="336">
        <f t="shared" si="5"/>
        <v>5.7167999999999992</v>
      </c>
      <c r="D208" s="336">
        <f t="shared" si="5"/>
        <v>-1.5</v>
      </c>
      <c r="E208" s="336">
        <f t="shared" si="5"/>
        <v>-2.5</v>
      </c>
    </row>
    <row r="209" spans="1:5" x14ac:dyDescent="0.2">
      <c r="A209" s="334">
        <v>49735</v>
      </c>
      <c r="B209" s="336">
        <f t="shared" si="5"/>
        <v>4.1243499999999997</v>
      </c>
      <c r="C209" s="336">
        <f t="shared" si="5"/>
        <v>6.4991499999999967</v>
      </c>
      <c r="D209" s="336">
        <f t="shared" si="5"/>
        <v>-1.5</v>
      </c>
      <c r="E209" s="336">
        <f t="shared" si="5"/>
        <v>-1.5</v>
      </c>
    </row>
    <row r="210" spans="1:5" x14ac:dyDescent="0.2">
      <c r="A210" s="334">
        <v>49766</v>
      </c>
      <c r="B210" s="336">
        <f t="shared" si="5"/>
        <v>1.2366000000000028</v>
      </c>
      <c r="C210" s="336">
        <f t="shared" si="5"/>
        <v>3.7100000000000009</v>
      </c>
      <c r="D210" s="336">
        <f t="shared" si="5"/>
        <v>-2</v>
      </c>
      <c r="E210" s="336">
        <f t="shared" si="5"/>
        <v>-1</v>
      </c>
    </row>
    <row r="211" spans="1:5" x14ac:dyDescent="0.2">
      <c r="A211" s="334">
        <v>49796</v>
      </c>
      <c r="B211" s="336">
        <f t="shared" si="5"/>
        <v>4.1968500000000013</v>
      </c>
      <c r="C211" s="336">
        <f t="shared" si="5"/>
        <v>6.5800999999999981</v>
      </c>
      <c r="D211" s="336">
        <f t="shared" si="5"/>
        <v>-2</v>
      </c>
      <c r="E211" s="336">
        <f t="shared" si="5"/>
        <v>-1.5</v>
      </c>
    </row>
    <row r="212" spans="1:5" x14ac:dyDescent="0.2">
      <c r="A212" s="334">
        <v>49827</v>
      </c>
      <c r="B212" s="336">
        <f t="shared" si="5"/>
        <v>5.1387</v>
      </c>
      <c r="C212" s="336">
        <f t="shared" si="5"/>
        <v>7.6681500000000007</v>
      </c>
      <c r="D212" s="336">
        <f t="shared" si="5"/>
        <v>-1</v>
      </c>
      <c r="E212" s="336">
        <f t="shared" si="5"/>
        <v>-2.5</v>
      </c>
    </row>
    <row r="213" spans="1:5" x14ac:dyDescent="0.2">
      <c r="A213" s="334">
        <v>49857</v>
      </c>
      <c r="B213" s="336">
        <f t="shared" si="5"/>
        <v>4.018899999999995</v>
      </c>
      <c r="C213" s="336">
        <f t="shared" si="5"/>
        <v>7.4998499999999986</v>
      </c>
      <c r="D213" s="336">
        <f t="shared" si="5"/>
        <v>4.5</v>
      </c>
      <c r="E213" s="336">
        <f t="shared" si="5"/>
        <v>1</v>
      </c>
    </row>
    <row r="214" spans="1:5" x14ac:dyDescent="0.2">
      <c r="A214" s="334">
        <v>49888</v>
      </c>
      <c r="B214" s="336">
        <f t="shared" si="5"/>
        <v>2.8689499999999981</v>
      </c>
      <c r="C214" s="336">
        <f t="shared" si="5"/>
        <v>6.623349999999995</v>
      </c>
      <c r="D214" s="336">
        <f t="shared" si="5"/>
        <v>4</v>
      </c>
      <c r="E214" s="336">
        <f t="shared" si="5"/>
        <v>0.5</v>
      </c>
    </row>
    <row r="215" spans="1:5" x14ac:dyDescent="0.2">
      <c r="A215" s="334">
        <v>49919</v>
      </c>
      <c r="B215" s="336">
        <f t="shared" si="5"/>
        <v>3.5744499999999988</v>
      </c>
      <c r="C215" s="336">
        <f t="shared" si="5"/>
        <v>6.2266499999999994</v>
      </c>
      <c r="D215" s="336">
        <f t="shared" si="5"/>
        <v>2</v>
      </c>
      <c r="E215" s="336">
        <f t="shared" si="5"/>
        <v>-2</v>
      </c>
    </row>
    <row r="216" spans="1:5" x14ac:dyDescent="0.2">
      <c r="A216" s="334">
        <v>49949</v>
      </c>
      <c r="B216" s="336">
        <f t="shared" si="5"/>
        <v>5.2128999999999976</v>
      </c>
      <c r="C216" s="336">
        <f t="shared" si="5"/>
        <v>3.5881000000000007</v>
      </c>
      <c r="D216" s="336">
        <f t="shared" si="5"/>
        <v>-1.75</v>
      </c>
      <c r="E216" s="336">
        <f t="shared" si="5"/>
        <v>-2</v>
      </c>
    </row>
    <row r="217" spans="1:5" x14ac:dyDescent="0.2">
      <c r="A217" s="334">
        <v>49980</v>
      </c>
      <c r="B217" s="336">
        <f t="shared" si="5"/>
        <v>3.7416499999999999</v>
      </c>
      <c r="C217" s="336">
        <f t="shared" si="5"/>
        <v>2.8069499999999934</v>
      </c>
      <c r="D217" s="336">
        <f t="shared" si="5"/>
        <v>-2</v>
      </c>
      <c r="E217" s="336">
        <f t="shared" si="5"/>
        <v>-2</v>
      </c>
    </row>
    <row r="218" spans="1:5" x14ac:dyDescent="0.2">
      <c r="A218" s="334">
        <v>50010</v>
      </c>
      <c r="B218" s="336">
        <f t="shared" si="5"/>
        <v>1.51755</v>
      </c>
      <c r="C218" s="336">
        <f t="shared" si="5"/>
        <v>1.5245499999999979</v>
      </c>
      <c r="D218" s="336">
        <f t="shared" si="5"/>
        <v>-2</v>
      </c>
      <c r="E218" s="336">
        <f t="shared" si="5"/>
        <v>-2</v>
      </c>
    </row>
    <row r="219" spans="1:5" x14ac:dyDescent="0.2">
      <c r="A219" s="334">
        <v>50041</v>
      </c>
      <c r="B219" s="336">
        <f t="shared" si="5"/>
        <v>1.9017499999999998</v>
      </c>
      <c r="C219" s="336">
        <f t="shared" si="5"/>
        <v>5.046799999999994</v>
      </c>
      <c r="D219" s="336">
        <f t="shared" si="5"/>
        <v>-2</v>
      </c>
      <c r="E219" s="336">
        <f t="shared" si="5"/>
        <v>-2</v>
      </c>
    </row>
    <row r="220" spans="1:5" x14ac:dyDescent="0.2">
      <c r="A220" s="334">
        <v>50072</v>
      </c>
      <c r="B220" s="336">
        <f t="shared" si="5"/>
        <v>3.3162999999999982</v>
      </c>
      <c r="C220" s="336">
        <f t="shared" si="5"/>
        <v>5.7167999999999992</v>
      </c>
      <c r="D220" s="336">
        <f t="shared" si="5"/>
        <v>-1.5</v>
      </c>
      <c r="E220" s="336">
        <f t="shared" si="5"/>
        <v>-2.5</v>
      </c>
    </row>
    <row r="221" spans="1:5" x14ac:dyDescent="0.2">
      <c r="A221" s="334">
        <v>50100</v>
      </c>
      <c r="B221" s="336">
        <f t="shared" si="5"/>
        <v>4.1243499999999997</v>
      </c>
      <c r="C221" s="336">
        <f t="shared" si="5"/>
        <v>6.4991499999999967</v>
      </c>
      <c r="D221" s="336">
        <f t="shared" si="5"/>
        <v>-1.5</v>
      </c>
      <c r="E221" s="336">
        <f t="shared" si="5"/>
        <v>-1.5</v>
      </c>
    </row>
    <row r="222" spans="1:5" x14ac:dyDescent="0.2">
      <c r="A222" s="334">
        <v>50131</v>
      </c>
      <c r="B222" s="336">
        <f t="shared" si="5"/>
        <v>1.2366000000000028</v>
      </c>
      <c r="C222" s="336">
        <f t="shared" si="5"/>
        <v>3.7100000000000009</v>
      </c>
      <c r="D222" s="336">
        <f t="shared" si="5"/>
        <v>-2</v>
      </c>
      <c r="E222" s="336">
        <f t="shared" si="5"/>
        <v>-1</v>
      </c>
    </row>
    <row r="223" spans="1:5" x14ac:dyDescent="0.2">
      <c r="A223" s="334">
        <v>50161</v>
      </c>
      <c r="B223" s="336">
        <f t="shared" ref="B223:E238" si="6">B211</f>
        <v>4.1968500000000013</v>
      </c>
      <c r="C223" s="336">
        <f t="shared" si="6"/>
        <v>6.5800999999999981</v>
      </c>
      <c r="D223" s="336">
        <f t="shared" si="6"/>
        <v>-2</v>
      </c>
      <c r="E223" s="336">
        <f t="shared" si="6"/>
        <v>-1.5</v>
      </c>
    </row>
    <row r="224" spans="1:5" x14ac:dyDescent="0.2">
      <c r="A224" s="334">
        <v>50192</v>
      </c>
      <c r="B224" s="336">
        <f t="shared" si="6"/>
        <v>5.1387</v>
      </c>
      <c r="C224" s="336">
        <f t="shared" si="6"/>
        <v>7.6681500000000007</v>
      </c>
      <c r="D224" s="336">
        <f t="shared" si="6"/>
        <v>-1</v>
      </c>
      <c r="E224" s="336">
        <f t="shared" si="6"/>
        <v>-2.5</v>
      </c>
    </row>
    <row r="225" spans="1:5" x14ac:dyDescent="0.2">
      <c r="A225" s="334">
        <v>50222</v>
      </c>
      <c r="B225" s="336">
        <f t="shared" si="6"/>
        <v>4.018899999999995</v>
      </c>
      <c r="C225" s="336">
        <f t="shared" si="6"/>
        <v>7.4998499999999986</v>
      </c>
      <c r="D225" s="336">
        <f t="shared" si="6"/>
        <v>4.5</v>
      </c>
      <c r="E225" s="336">
        <f t="shared" si="6"/>
        <v>1</v>
      </c>
    </row>
    <row r="226" spans="1:5" x14ac:dyDescent="0.2">
      <c r="A226" s="334">
        <v>50253</v>
      </c>
      <c r="B226" s="336">
        <f t="shared" si="6"/>
        <v>2.8689499999999981</v>
      </c>
      <c r="C226" s="336">
        <f t="shared" si="6"/>
        <v>6.623349999999995</v>
      </c>
      <c r="D226" s="336">
        <f t="shared" si="6"/>
        <v>4</v>
      </c>
      <c r="E226" s="336">
        <f t="shared" si="6"/>
        <v>0.5</v>
      </c>
    </row>
    <row r="227" spans="1:5" x14ac:dyDescent="0.2">
      <c r="A227" s="334">
        <v>50284</v>
      </c>
      <c r="B227" s="336">
        <f t="shared" si="6"/>
        <v>3.5744499999999988</v>
      </c>
      <c r="C227" s="336">
        <f t="shared" si="6"/>
        <v>6.2266499999999994</v>
      </c>
      <c r="D227" s="336">
        <f t="shared" si="6"/>
        <v>2</v>
      </c>
      <c r="E227" s="336">
        <f t="shared" si="6"/>
        <v>-2</v>
      </c>
    </row>
    <row r="228" spans="1:5" x14ac:dyDescent="0.2">
      <c r="A228" s="334">
        <v>50314</v>
      </c>
      <c r="B228" s="336">
        <f t="shared" si="6"/>
        <v>5.2128999999999976</v>
      </c>
      <c r="C228" s="336">
        <f t="shared" si="6"/>
        <v>3.5881000000000007</v>
      </c>
      <c r="D228" s="336">
        <f t="shared" si="6"/>
        <v>-1.75</v>
      </c>
      <c r="E228" s="336">
        <f t="shared" si="6"/>
        <v>-2</v>
      </c>
    </row>
    <row r="229" spans="1:5" x14ac:dyDescent="0.2">
      <c r="A229" s="334">
        <v>50345</v>
      </c>
      <c r="B229" s="336">
        <f t="shared" si="6"/>
        <v>3.7416499999999999</v>
      </c>
      <c r="C229" s="336">
        <f t="shared" si="6"/>
        <v>2.8069499999999934</v>
      </c>
      <c r="D229" s="336">
        <f t="shared" si="6"/>
        <v>-2</v>
      </c>
      <c r="E229" s="336">
        <f t="shared" si="6"/>
        <v>-2</v>
      </c>
    </row>
    <row r="230" spans="1:5" x14ac:dyDescent="0.2">
      <c r="A230" s="334">
        <v>50375</v>
      </c>
      <c r="B230" s="336">
        <f t="shared" si="6"/>
        <v>1.51755</v>
      </c>
      <c r="C230" s="336">
        <f t="shared" si="6"/>
        <v>1.5245499999999979</v>
      </c>
      <c r="D230" s="336">
        <f t="shared" si="6"/>
        <v>-2</v>
      </c>
      <c r="E230" s="336">
        <f t="shared" si="6"/>
        <v>-2</v>
      </c>
    </row>
    <row r="231" spans="1:5" x14ac:dyDescent="0.2">
      <c r="A231" s="334">
        <v>50406</v>
      </c>
      <c r="B231" s="336">
        <f t="shared" si="6"/>
        <v>1.9017499999999998</v>
      </c>
      <c r="C231" s="336">
        <f t="shared" si="6"/>
        <v>5.046799999999994</v>
      </c>
      <c r="D231" s="336">
        <f t="shared" si="6"/>
        <v>-2</v>
      </c>
      <c r="E231" s="336">
        <f t="shared" si="6"/>
        <v>-2</v>
      </c>
    </row>
    <row r="232" spans="1:5" x14ac:dyDescent="0.2">
      <c r="A232" s="334">
        <v>50437</v>
      </c>
      <c r="B232" s="336">
        <f t="shared" si="6"/>
        <v>3.3162999999999982</v>
      </c>
      <c r="C232" s="336">
        <f t="shared" si="6"/>
        <v>5.7167999999999992</v>
      </c>
      <c r="D232" s="336">
        <f t="shared" si="6"/>
        <v>-1.5</v>
      </c>
      <c r="E232" s="336">
        <f t="shared" si="6"/>
        <v>-2.5</v>
      </c>
    </row>
    <row r="233" spans="1:5" x14ac:dyDescent="0.2">
      <c r="A233" s="334">
        <v>50465</v>
      </c>
      <c r="B233" s="336">
        <f t="shared" si="6"/>
        <v>4.1243499999999997</v>
      </c>
      <c r="C233" s="336">
        <f t="shared" si="6"/>
        <v>6.4991499999999967</v>
      </c>
      <c r="D233" s="336">
        <f t="shared" si="6"/>
        <v>-1.5</v>
      </c>
      <c r="E233" s="336">
        <f t="shared" si="6"/>
        <v>-1.5</v>
      </c>
    </row>
    <row r="234" spans="1:5" x14ac:dyDescent="0.2">
      <c r="A234" s="334">
        <v>50496</v>
      </c>
      <c r="B234" s="336">
        <f t="shared" si="6"/>
        <v>1.2366000000000028</v>
      </c>
      <c r="C234" s="336">
        <f t="shared" si="6"/>
        <v>3.7100000000000009</v>
      </c>
      <c r="D234" s="336">
        <f t="shared" si="6"/>
        <v>-2</v>
      </c>
      <c r="E234" s="336">
        <f t="shared" si="6"/>
        <v>-1</v>
      </c>
    </row>
    <row r="235" spans="1:5" x14ac:dyDescent="0.2">
      <c r="A235" s="334">
        <v>50526</v>
      </c>
      <c r="B235" s="336">
        <f t="shared" si="6"/>
        <v>4.1968500000000013</v>
      </c>
      <c r="C235" s="336">
        <f t="shared" si="6"/>
        <v>6.5800999999999981</v>
      </c>
      <c r="D235" s="336">
        <f t="shared" si="6"/>
        <v>-2</v>
      </c>
      <c r="E235" s="336">
        <f t="shared" si="6"/>
        <v>-1.5</v>
      </c>
    </row>
    <row r="236" spans="1:5" x14ac:dyDescent="0.2">
      <c r="A236" s="334">
        <v>50557</v>
      </c>
      <c r="B236" s="336">
        <f t="shared" si="6"/>
        <v>5.1387</v>
      </c>
      <c r="C236" s="336">
        <f t="shared" si="6"/>
        <v>7.6681500000000007</v>
      </c>
      <c r="D236" s="336">
        <f t="shared" si="6"/>
        <v>-1</v>
      </c>
      <c r="E236" s="336">
        <f t="shared" si="6"/>
        <v>-2.5</v>
      </c>
    </row>
    <row r="237" spans="1:5" x14ac:dyDescent="0.2">
      <c r="A237" s="334">
        <v>50587</v>
      </c>
      <c r="B237" s="336">
        <f t="shared" si="6"/>
        <v>4.018899999999995</v>
      </c>
      <c r="C237" s="336">
        <f t="shared" si="6"/>
        <v>7.4998499999999986</v>
      </c>
      <c r="D237" s="336">
        <f t="shared" si="6"/>
        <v>4.5</v>
      </c>
      <c r="E237" s="336">
        <f t="shared" si="6"/>
        <v>1</v>
      </c>
    </row>
    <row r="238" spans="1:5" x14ac:dyDescent="0.2">
      <c r="A238" s="334">
        <v>50618</v>
      </c>
      <c r="B238" s="336">
        <f t="shared" si="6"/>
        <v>2.8689499999999981</v>
      </c>
      <c r="C238" s="336">
        <f t="shared" si="6"/>
        <v>6.623349999999995</v>
      </c>
      <c r="D238" s="336">
        <f t="shared" si="6"/>
        <v>4</v>
      </c>
      <c r="E238" s="336">
        <f t="shared" si="6"/>
        <v>0.5</v>
      </c>
    </row>
    <row r="239" spans="1:5" x14ac:dyDescent="0.2">
      <c r="A239" s="334">
        <v>50649</v>
      </c>
      <c r="B239" s="336">
        <f t="shared" ref="B239:E254" si="7">B227</f>
        <v>3.5744499999999988</v>
      </c>
      <c r="C239" s="336">
        <f t="shared" si="7"/>
        <v>6.2266499999999994</v>
      </c>
      <c r="D239" s="336">
        <f t="shared" si="7"/>
        <v>2</v>
      </c>
      <c r="E239" s="336">
        <f t="shared" si="7"/>
        <v>-2</v>
      </c>
    </row>
    <row r="240" spans="1:5" x14ac:dyDescent="0.2">
      <c r="A240" s="334">
        <v>50679</v>
      </c>
      <c r="B240" s="336">
        <f t="shared" si="7"/>
        <v>5.2128999999999976</v>
      </c>
      <c r="C240" s="336">
        <f t="shared" si="7"/>
        <v>3.5881000000000007</v>
      </c>
      <c r="D240" s="336">
        <f t="shared" si="7"/>
        <v>-1.75</v>
      </c>
      <c r="E240" s="336">
        <f t="shared" si="7"/>
        <v>-2</v>
      </c>
    </row>
    <row r="241" spans="1:5" x14ac:dyDescent="0.2">
      <c r="A241" s="334">
        <v>50710</v>
      </c>
      <c r="B241" s="336">
        <f t="shared" si="7"/>
        <v>3.7416499999999999</v>
      </c>
      <c r="C241" s="336">
        <f t="shared" si="7"/>
        <v>2.8069499999999934</v>
      </c>
      <c r="D241" s="336">
        <f t="shared" si="7"/>
        <v>-2</v>
      </c>
      <c r="E241" s="336">
        <f t="shared" si="7"/>
        <v>-2</v>
      </c>
    </row>
    <row r="242" spans="1:5" x14ac:dyDescent="0.2">
      <c r="A242" s="334">
        <v>50740</v>
      </c>
      <c r="B242" s="336">
        <f t="shared" si="7"/>
        <v>1.51755</v>
      </c>
      <c r="C242" s="336">
        <f t="shared" si="7"/>
        <v>1.5245499999999979</v>
      </c>
      <c r="D242" s="336">
        <f t="shared" si="7"/>
        <v>-2</v>
      </c>
      <c r="E242" s="336">
        <f t="shared" si="7"/>
        <v>-2</v>
      </c>
    </row>
    <row r="243" spans="1:5" x14ac:dyDescent="0.2">
      <c r="A243" s="334">
        <v>50771</v>
      </c>
      <c r="B243" s="336">
        <f t="shared" si="7"/>
        <v>1.9017499999999998</v>
      </c>
      <c r="C243" s="336">
        <f t="shared" si="7"/>
        <v>5.046799999999994</v>
      </c>
      <c r="D243" s="336">
        <f t="shared" si="7"/>
        <v>-2</v>
      </c>
      <c r="E243" s="336">
        <f t="shared" si="7"/>
        <v>-2</v>
      </c>
    </row>
    <row r="244" spans="1:5" x14ac:dyDescent="0.2">
      <c r="A244" s="334">
        <v>50802</v>
      </c>
      <c r="B244" s="336">
        <f t="shared" si="7"/>
        <v>3.3162999999999982</v>
      </c>
      <c r="C244" s="336">
        <f t="shared" si="7"/>
        <v>5.7167999999999992</v>
      </c>
      <c r="D244" s="336">
        <f t="shared" si="7"/>
        <v>-1.5</v>
      </c>
      <c r="E244" s="336">
        <f t="shared" si="7"/>
        <v>-2.5</v>
      </c>
    </row>
    <row r="245" spans="1:5" x14ac:dyDescent="0.2">
      <c r="A245" s="334">
        <v>50830</v>
      </c>
      <c r="B245" s="336">
        <f t="shared" si="7"/>
        <v>4.1243499999999997</v>
      </c>
      <c r="C245" s="336">
        <f t="shared" si="7"/>
        <v>6.4991499999999967</v>
      </c>
      <c r="D245" s="336">
        <f t="shared" si="7"/>
        <v>-1.5</v>
      </c>
      <c r="E245" s="336">
        <f t="shared" si="7"/>
        <v>-1.5</v>
      </c>
    </row>
    <row r="246" spans="1:5" x14ac:dyDescent="0.2">
      <c r="A246" s="334">
        <v>50861</v>
      </c>
      <c r="B246" s="336">
        <f t="shared" si="7"/>
        <v>1.2366000000000028</v>
      </c>
      <c r="C246" s="336">
        <f t="shared" si="7"/>
        <v>3.7100000000000009</v>
      </c>
      <c r="D246" s="336">
        <f t="shared" si="7"/>
        <v>-2</v>
      </c>
      <c r="E246" s="336">
        <f t="shared" si="7"/>
        <v>-1</v>
      </c>
    </row>
    <row r="247" spans="1:5" x14ac:dyDescent="0.2">
      <c r="A247" s="334">
        <v>50891</v>
      </c>
      <c r="B247" s="336">
        <f t="shared" si="7"/>
        <v>4.1968500000000013</v>
      </c>
      <c r="C247" s="336">
        <f t="shared" si="7"/>
        <v>6.5800999999999981</v>
      </c>
      <c r="D247" s="336">
        <f t="shared" si="7"/>
        <v>-2</v>
      </c>
      <c r="E247" s="336">
        <f t="shared" si="7"/>
        <v>-1.5</v>
      </c>
    </row>
    <row r="248" spans="1:5" x14ac:dyDescent="0.2">
      <c r="A248" s="334">
        <v>50922</v>
      </c>
      <c r="B248" s="336">
        <f t="shared" si="7"/>
        <v>5.1387</v>
      </c>
      <c r="C248" s="336">
        <f t="shared" si="7"/>
        <v>7.6681500000000007</v>
      </c>
      <c r="D248" s="336">
        <f t="shared" si="7"/>
        <v>-1</v>
      </c>
      <c r="E248" s="336">
        <f t="shared" si="7"/>
        <v>-2.5</v>
      </c>
    </row>
    <row r="249" spans="1:5" x14ac:dyDescent="0.2">
      <c r="A249" s="334">
        <v>50952</v>
      </c>
      <c r="B249" s="336">
        <f t="shared" si="7"/>
        <v>4.018899999999995</v>
      </c>
      <c r="C249" s="336">
        <f t="shared" si="7"/>
        <v>7.4998499999999986</v>
      </c>
      <c r="D249" s="336">
        <f t="shared" si="7"/>
        <v>4.5</v>
      </c>
      <c r="E249" s="336">
        <f t="shared" si="7"/>
        <v>1</v>
      </c>
    </row>
    <row r="250" spans="1:5" x14ac:dyDescent="0.2">
      <c r="A250" s="334">
        <v>50983</v>
      </c>
      <c r="B250" s="336">
        <f t="shared" si="7"/>
        <v>2.8689499999999981</v>
      </c>
      <c r="C250" s="336">
        <f t="shared" si="7"/>
        <v>6.623349999999995</v>
      </c>
      <c r="D250" s="336">
        <f t="shared" si="7"/>
        <v>4</v>
      </c>
      <c r="E250" s="336">
        <f t="shared" si="7"/>
        <v>0.5</v>
      </c>
    </row>
    <row r="251" spans="1:5" x14ac:dyDescent="0.2">
      <c r="A251" s="334">
        <v>51014</v>
      </c>
      <c r="B251" s="336">
        <f t="shared" si="7"/>
        <v>3.5744499999999988</v>
      </c>
      <c r="C251" s="336">
        <f t="shared" si="7"/>
        <v>6.2266499999999994</v>
      </c>
      <c r="D251" s="336">
        <f t="shared" si="7"/>
        <v>2</v>
      </c>
      <c r="E251" s="336">
        <f t="shared" si="7"/>
        <v>-2</v>
      </c>
    </row>
    <row r="252" spans="1:5" x14ac:dyDescent="0.2">
      <c r="A252" s="334">
        <v>51044</v>
      </c>
      <c r="B252" s="336">
        <f t="shared" si="7"/>
        <v>5.2128999999999976</v>
      </c>
      <c r="C252" s="336">
        <f t="shared" si="7"/>
        <v>3.5881000000000007</v>
      </c>
      <c r="D252" s="336">
        <f t="shared" si="7"/>
        <v>-1.75</v>
      </c>
      <c r="E252" s="336">
        <f t="shared" si="7"/>
        <v>-2</v>
      </c>
    </row>
    <row r="253" spans="1:5" x14ac:dyDescent="0.2">
      <c r="A253" s="334">
        <v>51075</v>
      </c>
      <c r="B253" s="336">
        <f t="shared" si="7"/>
        <v>3.7416499999999999</v>
      </c>
      <c r="C253" s="336">
        <f t="shared" si="7"/>
        <v>2.8069499999999934</v>
      </c>
      <c r="D253" s="336">
        <f t="shared" si="7"/>
        <v>-2</v>
      </c>
      <c r="E253" s="336">
        <f t="shared" si="7"/>
        <v>-2</v>
      </c>
    </row>
    <row r="254" spans="1:5" x14ac:dyDescent="0.2">
      <c r="A254" s="334">
        <v>51105</v>
      </c>
      <c r="B254" s="336">
        <f t="shared" si="7"/>
        <v>1.51755</v>
      </c>
      <c r="C254" s="336">
        <f t="shared" si="7"/>
        <v>1.5245499999999979</v>
      </c>
      <c r="D254" s="336">
        <f t="shared" si="7"/>
        <v>-2</v>
      </c>
      <c r="E254" s="336">
        <f t="shared" si="7"/>
        <v>-2</v>
      </c>
    </row>
    <row r="255" spans="1:5" x14ac:dyDescent="0.2">
      <c r="A255" s="334">
        <v>51136</v>
      </c>
      <c r="B255" s="336">
        <f t="shared" ref="B255:E270" si="8">B243</f>
        <v>1.9017499999999998</v>
      </c>
      <c r="C255" s="336">
        <f t="shared" si="8"/>
        <v>5.046799999999994</v>
      </c>
      <c r="D255" s="336">
        <f t="shared" si="8"/>
        <v>-2</v>
      </c>
      <c r="E255" s="336">
        <f t="shared" si="8"/>
        <v>-2</v>
      </c>
    </row>
    <row r="256" spans="1:5" x14ac:dyDescent="0.2">
      <c r="A256" s="334">
        <v>51167</v>
      </c>
      <c r="B256" s="336">
        <f t="shared" si="8"/>
        <v>3.3162999999999982</v>
      </c>
      <c r="C256" s="336">
        <f t="shared" si="8"/>
        <v>5.7167999999999992</v>
      </c>
      <c r="D256" s="336">
        <f t="shared" si="8"/>
        <v>-1.5</v>
      </c>
      <c r="E256" s="336">
        <f t="shared" si="8"/>
        <v>-2.5</v>
      </c>
    </row>
    <row r="257" spans="1:5" x14ac:dyDescent="0.2">
      <c r="A257" s="334">
        <v>51196</v>
      </c>
      <c r="B257" s="336">
        <f t="shared" si="8"/>
        <v>4.1243499999999997</v>
      </c>
      <c r="C257" s="336">
        <f t="shared" si="8"/>
        <v>6.4991499999999967</v>
      </c>
      <c r="D257" s="336">
        <f t="shared" si="8"/>
        <v>-1.5</v>
      </c>
      <c r="E257" s="336">
        <f t="shared" si="8"/>
        <v>-1.5</v>
      </c>
    </row>
    <row r="258" spans="1:5" x14ac:dyDescent="0.2">
      <c r="A258" s="334">
        <v>51227</v>
      </c>
      <c r="B258" s="336">
        <f t="shared" si="8"/>
        <v>1.2366000000000028</v>
      </c>
      <c r="C258" s="336">
        <f t="shared" si="8"/>
        <v>3.7100000000000009</v>
      </c>
      <c r="D258" s="336">
        <f t="shared" si="8"/>
        <v>-2</v>
      </c>
      <c r="E258" s="336">
        <f t="shared" si="8"/>
        <v>-1</v>
      </c>
    </row>
    <row r="259" spans="1:5" x14ac:dyDescent="0.2">
      <c r="A259" s="334">
        <v>51257</v>
      </c>
      <c r="B259" s="336">
        <f t="shared" si="8"/>
        <v>4.1968500000000013</v>
      </c>
      <c r="C259" s="336">
        <f t="shared" si="8"/>
        <v>6.5800999999999981</v>
      </c>
      <c r="D259" s="336">
        <f t="shared" si="8"/>
        <v>-2</v>
      </c>
      <c r="E259" s="336">
        <f t="shared" si="8"/>
        <v>-1.5</v>
      </c>
    </row>
    <row r="260" spans="1:5" x14ac:dyDescent="0.2">
      <c r="A260" s="334">
        <v>51288</v>
      </c>
      <c r="B260" s="336">
        <f t="shared" si="8"/>
        <v>5.1387</v>
      </c>
      <c r="C260" s="336">
        <f t="shared" si="8"/>
        <v>7.6681500000000007</v>
      </c>
      <c r="D260" s="336">
        <f t="shared" si="8"/>
        <v>-1</v>
      </c>
      <c r="E260" s="336">
        <f t="shared" si="8"/>
        <v>-2.5</v>
      </c>
    </row>
    <row r="261" spans="1:5" x14ac:dyDescent="0.2">
      <c r="A261" s="334">
        <v>51318</v>
      </c>
      <c r="B261" s="336">
        <f t="shared" si="8"/>
        <v>4.018899999999995</v>
      </c>
      <c r="C261" s="336">
        <f t="shared" si="8"/>
        <v>7.4998499999999986</v>
      </c>
      <c r="D261" s="336">
        <f t="shared" si="8"/>
        <v>4.5</v>
      </c>
      <c r="E261" s="336">
        <f t="shared" si="8"/>
        <v>1</v>
      </c>
    </row>
    <row r="262" spans="1:5" x14ac:dyDescent="0.2">
      <c r="A262" s="334">
        <v>51349</v>
      </c>
      <c r="B262" s="336">
        <f t="shared" si="8"/>
        <v>2.8689499999999981</v>
      </c>
      <c r="C262" s="336">
        <f t="shared" si="8"/>
        <v>6.623349999999995</v>
      </c>
      <c r="D262" s="336">
        <f t="shared" si="8"/>
        <v>4</v>
      </c>
      <c r="E262" s="336">
        <f t="shared" si="8"/>
        <v>0.5</v>
      </c>
    </row>
    <row r="263" spans="1:5" x14ac:dyDescent="0.2">
      <c r="A263" s="334">
        <v>51380</v>
      </c>
      <c r="B263" s="336">
        <f t="shared" si="8"/>
        <v>3.5744499999999988</v>
      </c>
      <c r="C263" s="336">
        <f t="shared" si="8"/>
        <v>6.2266499999999994</v>
      </c>
      <c r="D263" s="336">
        <f t="shared" si="8"/>
        <v>2</v>
      </c>
      <c r="E263" s="336">
        <f t="shared" si="8"/>
        <v>-2</v>
      </c>
    </row>
    <row r="264" spans="1:5" x14ac:dyDescent="0.2">
      <c r="A264" s="334">
        <v>51410</v>
      </c>
      <c r="B264" s="336">
        <f t="shared" si="8"/>
        <v>5.2128999999999976</v>
      </c>
      <c r="C264" s="336">
        <f t="shared" si="8"/>
        <v>3.5881000000000007</v>
      </c>
      <c r="D264" s="336">
        <f t="shared" si="8"/>
        <v>-1.75</v>
      </c>
      <c r="E264" s="336">
        <f t="shared" si="8"/>
        <v>-2</v>
      </c>
    </row>
    <row r="265" spans="1:5" x14ac:dyDescent="0.2">
      <c r="A265" s="334">
        <v>51441</v>
      </c>
      <c r="B265" s="336">
        <f t="shared" si="8"/>
        <v>3.7416499999999999</v>
      </c>
      <c r="C265" s="336">
        <f t="shared" si="8"/>
        <v>2.8069499999999934</v>
      </c>
      <c r="D265" s="336">
        <f t="shared" si="8"/>
        <v>-2</v>
      </c>
      <c r="E265" s="336">
        <f t="shared" si="8"/>
        <v>-2</v>
      </c>
    </row>
    <row r="266" spans="1:5" x14ac:dyDescent="0.2">
      <c r="A266" s="334">
        <v>51471</v>
      </c>
      <c r="B266" s="336">
        <f t="shared" si="8"/>
        <v>1.51755</v>
      </c>
      <c r="C266" s="336">
        <f t="shared" si="8"/>
        <v>1.5245499999999979</v>
      </c>
      <c r="D266" s="336">
        <f t="shared" si="8"/>
        <v>-2</v>
      </c>
      <c r="E266" s="336">
        <f t="shared" si="8"/>
        <v>-2</v>
      </c>
    </row>
    <row r="267" spans="1:5" x14ac:dyDescent="0.2">
      <c r="A267" s="334">
        <v>51502</v>
      </c>
      <c r="B267" s="336">
        <f t="shared" si="8"/>
        <v>1.9017499999999998</v>
      </c>
      <c r="C267" s="336">
        <f t="shared" si="8"/>
        <v>5.046799999999994</v>
      </c>
      <c r="D267" s="336">
        <f t="shared" si="8"/>
        <v>-2</v>
      </c>
      <c r="E267" s="336">
        <f t="shared" si="8"/>
        <v>-2</v>
      </c>
    </row>
    <row r="268" spans="1:5" x14ac:dyDescent="0.2">
      <c r="A268" s="334">
        <v>51533</v>
      </c>
      <c r="B268" s="336">
        <f t="shared" si="8"/>
        <v>3.3162999999999982</v>
      </c>
      <c r="C268" s="336">
        <f t="shared" si="8"/>
        <v>5.7167999999999992</v>
      </c>
      <c r="D268" s="336">
        <f t="shared" si="8"/>
        <v>-1.5</v>
      </c>
      <c r="E268" s="336">
        <f t="shared" si="8"/>
        <v>-2.5</v>
      </c>
    </row>
    <row r="269" spans="1:5" x14ac:dyDescent="0.2">
      <c r="A269" s="334">
        <v>51561</v>
      </c>
      <c r="B269" s="336">
        <f t="shared" si="8"/>
        <v>4.1243499999999997</v>
      </c>
      <c r="C269" s="336">
        <f t="shared" si="8"/>
        <v>6.4991499999999967</v>
      </c>
      <c r="D269" s="336">
        <f t="shared" si="8"/>
        <v>-1.5</v>
      </c>
      <c r="E269" s="336">
        <f t="shared" si="8"/>
        <v>-1.5</v>
      </c>
    </row>
    <row r="270" spans="1:5" x14ac:dyDescent="0.2">
      <c r="A270" s="334">
        <v>51592</v>
      </c>
      <c r="B270" s="336">
        <f t="shared" si="8"/>
        <v>1.2366000000000028</v>
      </c>
      <c r="C270" s="336">
        <f t="shared" si="8"/>
        <v>3.7100000000000009</v>
      </c>
      <c r="D270" s="336">
        <f t="shared" si="8"/>
        <v>-2</v>
      </c>
      <c r="E270" s="336">
        <f t="shared" si="8"/>
        <v>-1</v>
      </c>
    </row>
    <row r="271" spans="1:5" x14ac:dyDescent="0.2">
      <c r="A271" s="334">
        <v>51622</v>
      </c>
      <c r="B271" s="336">
        <f t="shared" ref="B271:E286" si="9">B259</f>
        <v>4.1968500000000013</v>
      </c>
      <c r="C271" s="336">
        <f t="shared" si="9"/>
        <v>6.5800999999999981</v>
      </c>
      <c r="D271" s="336">
        <f t="shared" si="9"/>
        <v>-2</v>
      </c>
      <c r="E271" s="336">
        <f t="shared" si="9"/>
        <v>-1.5</v>
      </c>
    </row>
    <row r="272" spans="1:5" x14ac:dyDescent="0.2">
      <c r="A272" s="334">
        <v>51653</v>
      </c>
      <c r="B272" s="336">
        <f t="shared" si="9"/>
        <v>5.1387</v>
      </c>
      <c r="C272" s="336">
        <f t="shared" si="9"/>
        <v>7.6681500000000007</v>
      </c>
      <c r="D272" s="336">
        <f t="shared" si="9"/>
        <v>-1</v>
      </c>
      <c r="E272" s="336">
        <f t="shared" si="9"/>
        <v>-2.5</v>
      </c>
    </row>
    <row r="273" spans="1:5" x14ac:dyDescent="0.2">
      <c r="A273" s="334">
        <v>51683</v>
      </c>
      <c r="B273" s="336">
        <f t="shared" si="9"/>
        <v>4.018899999999995</v>
      </c>
      <c r="C273" s="336">
        <f t="shared" si="9"/>
        <v>7.4998499999999986</v>
      </c>
      <c r="D273" s="336">
        <f t="shared" si="9"/>
        <v>4.5</v>
      </c>
      <c r="E273" s="336">
        <f t="shared" si="9"/>
        <v>1</v>
      </c>
    </row>
    <row r="274" spans="1:5" x14ac:dyDescent="0.2">
      <c r="A274" s="334">
        <v>51714</v>
      </c>
      <c r="B274" s="336">
        <f t="shared" si="9"/>
        <v>2.8689499999999981</v>
      </c>
      <c r="C274" s="336">
        <f t="shared" si="9"/>
        <v>6.623349999999995</v>
      </c>
      <c r="D274" s="336">
        <f t="shared" si="9"/>
        <v>4</v>
      </c>
      <c r="E274" s="336">
        <f t="shared" si="9"/>
        <v>0.5</v>
      </c>
    </row>
    <row r="275" spans="1:5" x14ac:dyDescent="0.2">
      <c r="A275" s="334">
        <v>51745</v>
      </c>
      <c r="B275" s="336">
        <f t="shared" si="9"/>
        <v>3.5744499999999988</v>
      </c>
      <c r="C275" s="336">
        <f t="shared" si="9"/>
        <v>6.2266499999999994</v>
      </c>
      <c r="D275" s="336">
        <f t="shared" si="9"/>
        <v>2</v>
      </c>
      <c r="E275" s="336">
        <f t="shared" si="9"/>
        <v>-2</v>
      </c>
    </row>
    <row r="276" spans="1:5" x14ac:dyDescent="0.2">
      <c r="A276" s="334">
        <v>51775</v>
      </c>
      <c r="B276" s="336">
        <f t="shared" si="9"/>
        <v>5.2128999999999976</v>
      </c>
      <c r="C276" s="336">
        <f t="shared" si="9"/>
        <v>3.5881000000000007</v>
      </c>
      <c r="D276" s="336">
        <f t="shared" si="9"/>
        <v>-1.75</v>
      </c>
      <c r="E276" s="336">
        <f t="shared" si="9"/>
        <v>-2</v>
      </c>
    </row>
    <row r="277" spans="1:5" x14ac:dyDescent="0.2">
      <c r="A277" s="334">
        <v>51806</v>
      </c>
      <c r="B277" s="336">
        <f t="shared" si="9"/>
        <v>3.7416499999999999</v>
      </c>
      <c r="C277" s="336">
        <f t="shared" si="9"/>
        <v>2.8069499999999934</v>
      </c>
      <c r="D277" s="336">
        <f t="shared" si="9"/>
        <v>-2</v>
      </c>
      <c r="E277" s="336">
        <f t="shared" si="9"/>
        <v>-2</v>
      </c>
    </row>
    <row r="278" spans="1:5" x14ac:dyDescent="0.2">
      <c r="A278" s="334">
        <v>51836</v>
      </c>
      <c r="B278" s="336">
        <f t="shared" si="9"/>
        <v>1.51755</v>
      </c>
      <c r="C278" s="336">
        <f t="shared" si="9"/>
        <v>1.5245499999999979</v>
      </c>
      <c r="D278" s="336">
        <f t="shared" si="9"/>
        <v>-2</v>
      </c>
      <c r="E278" s="336">
        <f t="shared" si="9"/>
        <v>-2</v>
      </c>
    </row>
    <row r="279" spans="1:5" x14ac:dyDescent="0.2">
      <c r="A279" s="334">
        <v>51867</v>
      </c>
      <c r="B279" s="336">
        <f t="shared" si="9"/>
        <v>1.9017499999999998</v>
      </c>
      <c r="C279" s="336">
        <f t="shared" si="9"/>
        <v>5.046799999999994</v>
      </c>
      <c r="D279" s="336">
        <f t="shared" si="9"/>
        <v>-2</v>
      </c>
      <c r="E279" s="336">
        <f t="shared" si="9"/>
        <v>-2</v>
      </c>
    </row>
    <row r="280" spans="1:5" x14ac:dyDescent="0.2">
      <c r="A280" s="334">
        <v>51898</v>
      </c>
      <c r="B280" s="336">
        <f t="shared" si="9"/>
        <v>3.3162999999999982</v>
      </c>
      <c r="C280" s="336">
        <f t="shared" si="9"/>
        <v>5.7167999999999992</v>
      </c>
      <c r="D280" s="336">
        <f t="shared" si="9"/>
        <v>-1.5</v>
      </c>
      <c r="E280" s="336">
        <f t="shared" si="9"/>
        <v>-2.5</v>
      </c>
    </row>
    <row r="281" spans="1:5" x14ac:dyDescent="0.2">
      <c r="A281" s="334">
        <v>51926</v>
      </c>
      <c r="B281" s="336">
        <f t="shared" si="9"/>
        <v>4.1243499999999997</v>
      </c>
      <c r="C281" s="336">
        <f t="shared" si="9"/>
        <v>6.4991499999999967</v>
      </c>
      <c r="D281" s="336">
        <f t="shared" si="9"/>
        <v>-1.5</v>
      </c>
      <c r="E281" s="336">
        <f t="shared" si="9"/>
        <v>-1.5</v>
      </c>
    </row>
    <row r="282" spans="1:5" x14ac:dyDescent="0.2">
      <c r="A282" s="334">
        <v>51957</v>
      </c>
      <c r="B282" s="336">
        <f t="shared" si="9"/>
        <v>1.2366000000000028</v>
      </c>
      <c r="C282" s="336">
        <f t="shared" si="9"/>
        <v>3.7100000000000009</v>
      </c>
      <c r="D282" s="336">
        <f t="shared" si="9"/>
        <v>-2</v>
      </c>
      <c r="E282" s="336">
        <f t="shared" si="9"/>
        <v>-1</v>
      </c>
    </row>
    <row r="283" spans="1:5" x14ac:dyDescent="0.2">
      <c r="A283" s="334">
        <v>51987</v>
      </c>
      <c r="B283" s="336">
        <f t="shared" si="9"/>
        <v>4.1968500000000013</v>
      </c>
      <c r="C283" s="336">
        <f t="shared" si="9"/>
        <v>6.5800999999999981</v>
      </c>
      <c r="D283" s="336">
        <f t="shared" si="9"/>
        <v>-2</v>
      </c>
      <c r="E283" s="336">
        <f t="shared" si="9"/>
        <v>-1.5</v>
      </c>
    </row>
    <row r="284" spans="1:5" x14ac:dyDescent="0.2">
      <c r="A284" s="334">
        <v>52018</v>
      </c>
      <c r="B284" s="336">
        <f t="shared" si="9"/>
        <v>5.1387</v>
      </c>
      <c r="C284" s="336">
        <f t="shared" si="9"/>
        <v>7.6681500000000007</v>
      </c>
      <c r="D284" s="336">
        <f t="shared" si="9"/>
        <v>-1</v>
      </c>
      <c r="E284" s="336">
        <f t="shared" si="9"/>
        <v>-2.5</v>
      </c>
    </row>
    <row r="285" spans="1:5" x14ac:dyDescent="0.2">
      <c r="A285" s="334">
        <v>52048</v>
      </c>
      <c r="B285" s="336">
        <f t="shared" si="9"/>
        <v>4.018899999999995</v>
      </c>
      <c r="C285" s="336">
        <f t="shared" si="9"/>
        <v>7.4998499999999986</v>
      </c>
      <c r="D285" s="336">
        <f t="shared" si="9"/>
        <v>4.5</v>
      </c>
      <c r="E285" s="336">
        <f t="shared" si="9"/>
        <v>1</v>
      </c>
    </row>
    <row r="286" spans="1:5" x14ac:dyDescent="0.2">
      <c r="A286" s="334">
        <v>52079</v>
      </c>
      <c r="B286" s="336">
        <f t="shared" si="9"/>
        <v>2.8689499999999981</v>
      </c>
      <c r="C286" s="336">
        <f t="shared" si="9"/>
        <v>6.623349999999995</v>
      </c>
      <c r="D286" s="336">
        <f t="shared" si="9"/>
        <v>4</v>
      </c>
      <c r="E286" s="336">
        <f t="shared" si="9"/>
        <v>0.5</v>
      </c>
    </row>
    <row r="287" spans="1:5" x14ac:dyDescent="0.2">
      <c r="A287" s="334">
        <v>52110</v>
      </c>
      <c r="B287" s="336">
        <f t="shared" ref="B287:E291" si="10">B275</f>
        <v>3.5744499999999988</v>
      </c>
      <c r="C287" s="336">
        <f t="shared" si="10"/>
        <v>6.2266499999999994</v>
      </c>
      <c r="D287" s="336">
        <f t="shared" si="10"/>
        <v>2</v>
      </c>
      <c r="E287" s="336">
        <f t="shared" si="10"/>
        <v>-2</v>
      </c>
    </row>
    <row r="288" spans="1:5" x14ac:dyDescent="0.2">
      <c r="A288" s="334">
        <v>52140</v>
      </c>
      <c r="B288" s="336">
        <f t="shared" si="10"/>
        <v>5.2128999999999976</v>
      </c>
      <c r="C288" s="336">
        <f t="shared" si="10"/>
        <v>3.5881000000000007</v>
      </c>
      <c r="D288" s="336">
        <f t="shared" si="10"/>
        <v>-1.75</v>
      </c>
      <c r="E288" s="336">
        <f t="shared" si="10"/>
        <v>-2</v>
      </c>
    </row>
    <row r="289" spans="1:5" x14ac:dyDescent="0.2">
      <c r="A289" s="334">
        <v>52171</v>
      </c>
      <c r="B289" s="336">
        <f t="shared" si="10"/>
        <v>3.7416499999999999</v>
      </c>
      <c r="C289" s="336">
        <f t="shared" si="10"/>
        <v>2.8069499999999934</v>
      </c>
      <c r="D289" s="336">
        <f t="shared" si="10"/>
        <v>-2</v>
      </c>
      <c r="E289" s="336">
        <f t="shared" si="10"/>
        <v>-2</v>
      </c>
    </row>
    <row r="290" spans="1:5" x14ac:dyDescent="0.2">
      <c r="A290" s="334">
        <v>52201</v>
      </c>
      <c r="B290" s="336">
        <f t="shared" si="10"/>
        <v>1.51755</v>
      </c>
      <c r="C290" s="336">
        <f t="shared" si="10"/>
        <v>1.5245499999999979</v>
      </c>
      <c r="D290" s="336">
        <f t="shared" si="10"/>
        <v>-2</v>
      </c>
      <c r="E290" s="336">
        <f t="shared" si="10"/>
        <v>-2</v>
      </c>
    </row>
    <row r="291" spans="1:5" x14ac:dyDescent="0.2">
      <c r="A291" s="334">
        <v>52232</v>
      </c>
      <c r="B291" s="336">
        <f t="shared" si="10"/>
        <v>1.9017499999999998</v>
      </c>
      <c r="C291" s="336">
        <f t="shared" si="10"/>
        <v>5.046799999999994</v>
      </c>
      <c r="D291" s="336">
        <f t="shared" si="10"/>
        <v>-2</v>
      </c>
      <c r="E291" s="336">
        <f t="shared" si="10"/>
        <v>-2</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rices1"/>
  <dimension ref="A1:BB2020"/>
  <sheetViews>
    <sheetView topLeftCell="A48" zoomScale="90" zoomScaleNormal="90" workbookViewId="0">
      <pane xSplit="4" topLeftCell="E1" activePane="topRight" state="frozen"/>
      <selection activeCell="A2" sqref="A2"/>
      <selection pane="topRight" activeCell="E71" sqref="E71"/>
    </sheetView>
  </sheetViews>
  <sheetFormatPr defaultColWidth="9.140625" defaultRowHeight="11.25" x14ac:dyDescent="0.2"/>
  <cols>
    <col min="1" max="1" width="3" style="88" customWidth="1"/>
    <col min="2" max="2" width="10" style="88" customWidth="1"/>
    <col min="3" max="3" width="10.85546875" style="88" customWidth="1"/>
    <col min="4" max="4" width="13.28515625" style="88" customWidth="1"/>
    <col min="5" max="5" width="7.85546875" style="88" customWidth="1"/>
    <col min="6" max="6" width="12.85546875" style="88" customWidth="1"/>
    <col min="7" max="8" width="11" style="88" customWidth="1"/>
    <col min="9" max="10" width="10.140625" style="88" customWidth="1"/>
    <col min="11" max="11" width="9.140625" style="88"/>
    <col min="12" max="12" width="10" style="136" customWidth="1"/>
    <col min="13" max="13" width="10" style="137" customWidth="1"/>
    <col min="14" max="20" width="9.140625" style="88"/>
    <col min="21" max="32" width="8.5703125" style="88" customWidth="1"/>
    <col min="33" max="33" width="3.7109375" style="88" customWidth="1"/>
    <col min="34" max="43" width="10.42578125" style="88" customWidth="1"/>
    <col min="44" max="44" width="14.140625" style="88" customWidth="1"/>
    <col min="45" max="45" width="10.42578125" style="88" customWidth="1"/>
    <col min="46" max="46" width="15.5703125" style="88" hidden="1" customWidth="1"/>
    <col min="47" max="47" width="25.85546875" style="88" hidden="1" customWidth="1"/>
    <col min="48" max="48" width="8.28515625" style="88" hidden="1" customWidth="1"/>
    <col min="49" max="49" width="11.7109375" style="88" hidden="1" customWidth="1"/>
    <col min="50" max="50" width="22.42578125" style="88" hidden="1" customWidth="1"/>
    <col min="51" max="51" width="9.140625" style="88" hidden="1" customWidth="1"/>
    <col min="52" max="56" width="9.140625" style="88" customWidth="1"/>
    <col min="57" max="16384" width="9.140625" style="88"/>
  </cols>
  <sheetData>
    <row r="1" spans="1:54" ht="12.75" customHeight="1" x14ac:dyDescent="0.2">
      <c r="A1" s="78"/>
      <c r="B1" s="79"/>
      <c r="C1" s="80"/>
      <c r="D1" s="80"/>
      <c r="E1" s="81" t="str">
        <f>E6&amp;" "&amp;E8</f>
        <v>COB HLH</v>
      </c>
      <c r="F1" s="81" t="str">
        <f>E6&amp;" "&amp;F8</f>
        <v>COB LLH</v>
      </c>
      <c r="G1" s="81" t="str">
        <f>G6&amp;" "&amp;G8</f>
        <v>Palo Verde HLH</v>
      </c>
      <c r="H1" s="81" t="str">
        <f>G6&amp;" "&amp;H8</f>
        <v>Palo Verde LLH</v>
      </c>
      <c r="I1" s="81" t="str">
        <f>I6&amp;" "&amp;I8</f>
        <v>Mid-Columbia HLH</v>
      </c>
      <c r="J1" s="81" t="str">
        <f>I6&amp;" "&amp;J8</f>
        <v>Mid-Columbia LLH</v>
      </c>
      <c r="K1" s="81" t="str">
        <f>K6&amp;" "&amp;K8</f>
        <v>NP 15 HLH</v>
      </c>
      <c r="L1" s="81" t="str">
        <f>K6&amp;" "&amp;L8</f>
        <v>NP 15 LLH</v>
      </c>
      <c r="M1" s="81" t="str">
        <f>M6&amp;" "&amp;M8</f>
        <v>SP 15 HLH</v>
      </c>
      <c r="N1" s="81" t="str">
        <f>M6&amp;" "&amp;N8</f>
        <v>SP 15 LLH</v>
      </c>
      <c r="O1" s="81" t="str">
        <f>O6&amp;" "&amp;O8</f>
        <v>Mona HLH</v>
      </c>
      <c r="P1" s="81" t="str">
        <f>O6&amp;" "&amp;P8</f>
        <v>Mona LLH</v>
      </c>
      <c r="Q1" s="81" t="str">
        <f>Q6&amp;" "&amp;Q8</f>
        <v>Four Corners HLH</v>
      </c>
      <c r="R1" s="81" t="str">
        <f>Q6&amp;" "&amp;R8</f>
        <v>Four Corners LLH</v>
      </c>
      <c r="S1" s="81"/>
      <c r="T1" s="81"/>
      <c r="U1" s="85"/>
      <c r="V1" s="86"/>
      <c r="W1" s="83"/>
      <c r="X1" s="84"/>
      <c r="Y1" s="85"/>
      <c r="Z1" s="86"/>
      <c r="AA1" s="81" t="str">
        <f>AA6&amp;" "&amp;AA8</f>
        <v>MEAD HLH</v>
      </c>
      <c r="AB1" s="81" t="str">
        <f>AA6&amp;" "&amp;AB8</f>
        <v>MEAD LLH</v>
      </c>
      <c r="AC1" s="81" t="str">
        <f>AC6&amp;" "&amp;AC8</f>
        <v>NOB HLH</v>
      </c>
      <c r="AD1" s="81" t="str">
        <f>AC6&amp;" "&amp;AD8</f>
        <v>NOB LLH</v>
      </c>
      <c r="AE1" s="83"/>
      <c r="AF1" s="84"/>
      <c r="AG1" s="87"/>
      <c r="AH1" s="18" t="str">
        <f>AH6</f>
        <v>Henry Hub Gas</v>
      </c>
      <c r="AI1" s="32" t="str">
        <f t="shared" ref="AI1:AP1" si="0">AI6</f>
        <v>SOCALBOR</v>
      </c>
      <c r="AJ1" s="18" t="str">
        <f t="shared" si="0"/>
        <v>Malin Gas</v>
      </c>
      <c r="AK1" s="32" t="str">
        <f t="shared" si="0"/>
        <v>Opal Gas</v>
      </c>
      <c r="AL1" s="18" t="str">
        <f t="shared" si="0"/>
        <v>PG&amp;E</v>
      </c>
      <c r="AM1" s="32" t="str">
        <f t="shared" ref="AM1" si="1">AM6</f>
        <v>Cheyenne</v>
      </c>
      <c r="AN1" s="25" t="str">
        <f>+AN6</f>
        <v>Stanfield Gas</v>
      </c>
      <c r="AO1" s="32" t="str">
        <f t="shared" si="0"/>
        <v>SANJUAN</v>
      </c>
      <c r="AP1" s="25" t="str">
        <f t="shared" si="0"/>
        <v>Kingsgate</v>
      </c>
      <c r="AQ1" s="36" t="s">
        <v>43</v>
      </c>
      <c r="AR1" s="25" t="s">
        <v>26</v>
      </c>
      <c r="AS1" s="32" t="s">
        <v>42</v>
      </c>
    </row>
    <row r="2" spans="1:54" ht="12.75" customHeight="1" x14ac:dyDescent="0.2">
      <c r="A2" s="89"/>
      <c r="B2" s="90" t="s">
        <v>131</v>
      </c>
      <c r="C2" s="91">
        <v>42370</v>
      </c>
      <c r="D2" s="92" t="s">
        <v>132</v>
      </c>
      <c r="E2" s="81" t="s">
        <v>133</v>
      </c>
      <c r="F2" s="81" t="s">
        <v>133</v>
      </c>
      <c r="G2" s="82" t="s">
        <v>133</v>
      </c>
      <c r="H2" s="82" t="s">
        <v>133</v>
      </c>
      <c r="I2" s="81" t="s">
        <v>133</v>
      </c>
      <c r="J2" s="81" t="s">
        <v>133</v>
      </c>
      <c r="K2" s="82" t="s">
        <v>133</v>
      </c>
      <c r="L2" s="82" t="s">
        <v>133</v>
      </c>
      <c r="M2" s="81" t="s">
        <v>133</v>
      </c>
      <c r="N2" s="81" t="s">
        <v>133</v>
      </c>
      <c r="O2" s="82" t="s">
        <v>133</v>
      </c>
      <c r="P2" s="82" t="s">
        <v>133</v>
      </c>
      <c r="Q2" s="81" t="s">
        <v>133</v>
      </c>
      <c r="R2" s="81" t="s">
        <v>133</v>
      </c>
      <c r="S2" s="82"/>
      <c r="T2" s="82"/>
      <c r="U2" s="81"/>
      <c r="V2" s="81"/>
      <c r="W2" s="82"/>
      <c r="X2" s="82"/>
      <c r="Y2" s="81"/>
      <c r="Z2" s="81"/>
      <c r="AA2" s="82" t="s">
        <v>133</v>
      </c>
      <c r="AB2" s="82" t="s">
        <v>133</v>
      </c>
      <c r="AC2" s="81" t="s">
        <v>133</v>
      </c>
      <c r="AD2" s="93" t="s">
        <v>133</v>
      </c>
      <c r="AE2" s="82"/>
      <c r="AF2" s="82"/>
      <c r="AG2" s="94"/>
      <c r="AH2" s="19" t="s">
        <v>133</v>
      </c>
      <c r="AI2" s="33" t="s">
        <v>133</v>
      </c>
      <c r="AJ2" s="19" t="s">
        <v>133</v>
      </c>
      <c r="AK2" s="33" t="s">
        <v>133</v>
      </c>
      <c r="AL2" s="19" t="s">
        <v>133</v>
      </c>
      <c r="AM2" s="33" t="s">
        <v>133</v>
      </c>
      <c r="AN2" s="19" t="s">
        <v>133</v>
      </c>
      <c r="AO2" s="33" t="s">
        <v>133</v>
      </c>
      <c r="AP2" s="19" t="s">
        <v>133</v>
      </c>
      <c r="AQ2" s="33" t="s">
        <v>204</v>
      </c>
      <c r="AR2" s="19" t="s">
        <v>204</v>
      </c>
      <c r="AS2" s="33"/>
      <c r="AT2" s="95" t="s">
        <v>134</v>
      </c>
      <c r="AU2" s="88" t="s">
        <v>135</v>
      </c>
    </row>
    <row r="3" spans="1:54" ht="12.75" customHeight="1" x14ac:dyDescent="0.2">
      <c r="A3" s="89"/>
      <c r="B3" s="90" t="s">
        <v>136</v>
      </c>
      <c r="C3" s="91">
        <v>42856</v>
      </c>
      <c r="D3" s="92" t="s">
        <v>52</v>
      </c>
      <c r="E3" s="96" t="s">
        <v>0</v>
      </c>
      <c r="F3" s="96" t="s">
        <v>0</v>
      </c>
      <c r="G3" s="97" t="s">
        <v>0</v>
      </c>
      <c r="H3" s="97" t="s">
        <v>0</v>
      </c>
      <c r="I3" s="96" t="s">
        <v>0</v>
      </c>
      <c r="J3" s="96" t="s">
        <v>0</v>
      </c>
      <c r="K3" s="97" t="s">
        <v>0</v>
      </c>
      <c r="L3" s="97" t="s">
        <v>0</v>
      </c>
      <c r="M3" s="96" t="s">
        <v>0</v>
      </c>
      <c r="N3" s="96" t="s">
        <v>0</v>
      </c>
      <c r="O3" s="97" t="s">
        <v>0</v>
      </c>
      <c r="P3" s="97" t="s">
        <v>0</v>
      </c>
      <c r="Q3" s="96" t="s">
        <v>0</v>
      </c>
      <c r="R3" s="96" t="s">
        <v>0</v>
      </c>
      <c r="S3" s="97" t="s">
        <v>0</v>
      </c>
      <c r="T3" s="97" t="s">
        <v>0</v>
      </c>
      <c r="U3" s="96" t="s">
        <v>0</v>
      </c>
      <c r="V3" s="96" t="s">
        <v>0</v>
      </c>
      <c r="W3" s="97" t="s">
        <v>0</v>
      </c>
      <c r="X3" s="97" t="s">
        <v>0</v>
      </c>
      <c r="Y3" s="96" t="s">
        <v>0</v>
      </c>
      <c r="Z3" s="96" t="s">
        <v>0</v>
      </c>
      <c r="AA3" s="97" t="s">
        <v>0</v>
      </c>
      <c r="AB3" s="97" t="s">
        <v>0</v>
      </c>
      <c r="AC3" s="96" t="s">
        <v>0</v>
      </c>
      <c r="AD3" s="98" t="s">
        <v>0</v>
      </c>
      <c r="AE3" s="97" t="s">
        <v>0</v>
      </c>
      <c r="AF3" s="97" t="s">
        <v>0</v>
      </c>
      <c r="AG3" s="94"/>
      <c r="AH3" s="19" t="s">
        <v>1</v>
      </c>
      <c r="AI3" s="33" t="s">
        <v>1</v>
      </c>
      <c r="AJ3" s="19" t="s">
        <v>1</v>
      </c>
      <c r="AK3" s="33" t="s">
        <v>1</v>
      </c>
      <c r="AL3" s="19" t="s">
        <v>1</v>
      </c>
      <c r="AM3" s="33" t="s">
        <v>1</v>
      </c>
      <c r="AN3" s="19" t="s">
        <v>1</v>
      </c>
      <c r="AO3" s="33" t="s">
        <v>1</v>
      </c>
      <c r="AP3" s="19" t="s">
        <v>1</v>
      </c>
      <c r="AQ3" s="36" t="s">
        <v>1</v>
      </c>
      <c r="AR3" s="19" t="s">
        <v>1</v>
      </c>
      <c r="AS3" s="33" t="s">
        <v>1</v>
      </c>
      <c r="AT3" s="352" t="s">
        <v>137</v>
      </c>
      <c r="AU3" s="351"/>
      <c r="AV3"/>
      <c r="AW3" s="351" t="s">
        <v>138</v>
      </c>
      <c r="AX3" s="351"/>
    </row>
    <row r="4" spans="1:54" ht="12.75" customHeight="1" x14ac:dyDescent="0.2">
      <c r="A4" s="89"/>
      <c r="B4" s="99"/>
      <c r="C4" s="100"/>
      <c r="D4" s="92" t="s">
        <v>51</v>
      </c>
      <c r="E4" s="101" t="s">
        <v>2</v>
      </c>
      <c r="F4" s="101" t="s">
        <v>2</v>
      </c>
      <c r="G4" s="102" t="s">
        <v>3</v>
      </c>
      <c r="H4" s="102" t="s">
        <v>3</v>
      </c>
      <c r="I4" s="101" t="s">
        <v>4</v>
      </c>
      <c r="J4" s="101" t="s">
        <v>4</v>
      </c>
      <c r="K4" s="102" t="s">
        <v>5</v>
      </c>
      <c r="L4" s="102" t="s">
        <v>5</v>
      </c>
      <c r="M4" s="101" t="s">
        <v>6</v>
      </c>
      <c r="N4" s="101" t="s">
        <v>6</v>
      </c>
      <c r="O4" s="102" t="s">
        <v>11</v>
      </c>
      <c r="P4" s="102" t="s">
        <v>11</v>
      </c>
      <c r="Q4" s="101" t="s">
        <v>9</v>
      </c>
      <c r="R4" s="101" t="s">
        <v>9</v>
      </c>
      <c r="S4" s="102" t="s">
        <v>13</v>
      </c>
      <c r="T4" s="102" t="s">
        <v>13</v>
      </c>
      <c r="U4" s="101" t="s">
        <v>14</v>
      </c>
      <c r="V4" s="101" t="s">
        <v>14</v>
      </c>
      <c r="W4" s="102" t="s">
        <v>15</v>
      </c>
      <c r="X4" s="102" t="s">
        <v>15</v>
      </c>
      <c r="Y4" s="101" t="s">
        <v>16</v>
      </c>
      <c r="Z4" s="101" t="s">
        <v>16</v>
      </c>
      <c r="AA4" s="102" t="s">
        <v>17</v>
      </c>
      <c r="AB4" s="102" t="s">
        <v>17</v>
      </c>
      <c r="AC4" s="101" t="s">
        <v>111</v>
      </c>
      <c r="AD4" s="103" t="s">
        <v>111</v>
      </c>
      <c r="AE4" s="102" t="s">
        <v>18</v>
      </c>
      <c r="AF4" s="102" t="s">
        <v>18</v>
      </c>
      <c r="AG4" s="94"/>
      <c r="AH4" s="20" t="s">
        <v>8</v>
      </c>
      <c r="AI4" s="34" t="s">
        <v>25</v>
      </c>
      <c r="AJ4" s="20" t="s">
        <v>12</v>
      </c>
      <c r="AK4" s="34" t="s">
        <v>7</v>
      </c>
      <c r="AL4" s="20" t="s">
        <v>139</v>
      </c>
      <c r="AM4" s="34" t="s">
        <v>139</v>
      </c>
      <c r="AN4" s="20" t="s">
        <v>140</v>
      </c>
      <c r="AO4" s="34" t="s">
        <v>24</v>
      </c>
      <c r="AP4" s="20" t="s">
        <v>114</v>
      </c>
      <c r="AQ4" s="33" t="s">
        <v>43</v>
      </c>
      <c r="AR4" s="20" t="s">
        <v>26</v>
      </c>
      <c r="AS4" s="34" t="s">
        <v>19</v>
      </c>
      <c r="AT4" s="278"/>
      <c r="AU4" s="278"/>
      <c r="AV4"/>
      <c r="AW4" s="278"/>
      <c r="AX4" s="278"/>
    </row>
    <row r="5" spans="1:54" s="110" customFormat="1" ht="12.75" customHeight="1" x14ac:dyDescent="0.2">
      <c r="A5" s="104"/>
      <c r="B5" s="99"/>
      <c r="C5" s="100"/>
      <c r="D5" s="105"/>
      <c r="E5" s="98"/>
      <c r="F5" s="106"/>
      <c r="G5" s="107"/>
      <c r="H5" s="108"/>
      <c r="I5" s="98"/>
      <c r="J5" s="106"/>
      <c r="K5" s="107"/>
      <c r="L5" s="108"/>
      <c r="M5" s="98"/>
      <c r="N5" s="106"/>
      <c r="O5" s="107"/>
      <c r="P5" s="109"/>
      <c r="Q5" s="98"/>
      <c r="R5" s="106"/>
      <c r="S5" s="107"/>
      <c r="T5" s="109"/>
      <c r="U5" s="106"/>
      <c r="V5" s="106"/>
      <c r="W5" s="107"/>
      <c r="X5" s="108"/>
      <c r="Y5" s="98"/>
      <c r="Z5" s="106"/>
      <c r="AA5" s="107"/>
      <c r="AB5" s="108"/>
      <c r="AC5" s="98"/>
      <c r="AD5" s="106"/>
      <c r="AE5" s="107"/>
      <c r="AF5" s="108"/>
      <c r="AG5" s="94"/>
      <c r="AH5" s="19"/>
      <c r="AI5" s="33"/>
      <c r="AJ5" s="19"/>
      <c r="AK5" s="33"/>
      <c r="AL5" s="26"/>
      <c r="AM5" s="33"/>
      <c r="AN5" s="26"/>
      <c r="AO5" s="33"/>
      <c r="AP5" s="26"/>
      <c r="AQ5" s="36"/>
      <c r="AR5" s="26"/>
      <c r="AS5" s="33"/>
      <c r="AT5" s="278" t="s">
        <v>141</v>
      </c>
      <c r="AU5" s="278" t="s">
        <v>142</v>
      </c>
      <c r="AV5"/>
      <c r="AW5" s="278" t="s">
        <v>141</v>
      </c>
      <c r="AX5" s="278" t="s">
        <v>142</v>
      </c>
    </row>
    <row r="6" spans="1:54" s="110" customFormat="1" ht="46.5" customHeight="1" x14ac:dyDescent="0.2">
      <c r="A6" s="111"/>
      <c r="B6" s="112"/>
      <c r="C6" s="113"/>
      <c r="D6" s="114"/>
      <c r="E6" s="342" t="s">
        <v>28</v>
      </c>
      <c r="F6" s="343"/>
      <c r="G6" s="344" t="s">
        <v>29</v>
      </c>
      <c r="H6" s="345"/>
      <c r="I6" s="342" t="s">
        <v>30</v>
      </c>
      <c r="J6" s="343"/>
      <c r="K6" s="344" t="s">
        <v>31</v>
      </c>
      <c r="L6" s="345"/>
      <c r="M6" s="342" t="s">
        <v>32</v>
      </c>
      <c r="N6" s="343"/>
      <c r="O6" s="348" t="s">
        <v>37</v>
      </c>
      <c r="P6" s="345"/>
      <c r="Q6" s="342" t="s">
        <v>34</v>
      </c>
      <c r="R6" s="343"/>
      <c r="S6" s="344" t="s">
        <v>13</v>
      </c>
      <c r="T6" s="345"/>
      <c r="U6" s="342" t="s">
        <v>14</v>
      </c>
      <c r="V6" s="343"/>
      <c r="W6" s="344" t="s">
        <v>15</v>
      </c>
      <c r="X6" s="345"/>
      <c r="Y6" s="342" t="s">
        <v>39</v>
      </c>
      <c r="Z6" s="343"/>
      <c r="AA6" s="344" t="s">
        <v>40</v>
      </c>
      <c r="AB6" s="345"/>
      <c r="AC6" s="342" t="s">
        <v>111</v>
      </c>
      <c r="AD6" s="356"/>
      <c r="AE6" s="344" t="s">
        <v>41</v>
      </c>
      <c r="AF6" s="345"/>
      <c r="AG6" s="115"/>
      <c r="AH6" s="21" t="s">
        <v>36</v>
      </c>
      <c r="AI6" s="35" t="s">
        <v>25</v>
      </c>
      <c r="AJ6" s="21" t="s">
        <v>38</v>
      </c>
      <c r="AK6" s="35" t="s">
        <v>33</v>
      </c>
      <c r="AL6" s="21" t="s">
        <v>210</v>
      </c>
      <c r="AM6" s="35" t="s">
        <v>208</v>
      </c>
      <c r="AN6" s="21" t="s">
        <v>35</v>
      </c>
      <c r="AO6" s="35" t="s">
        <v>24</v>
      </c>
      <c r="AP6" s="21" t="s">
        <v>114</v>
      </c>
      <c r="AQ6" s="33" t="s">
        <v>203</v>
      </c>
      <c r="AR6" s="21" t="s">
        <v>26</v>
      </c>
      <c r="AS6" s="35" t="s">
        <v>19</v>
      </c>
      <c r="AT6" t="s">
        <v>143</v>
      </c>
      <c r="AU6" s="141" t="s">
        <v>144</v>
      </c>
      <c r="AV6"/>
      <c r="AW6" t="s">
        <v>145</v>
      </c>
      <c r="AX6" s="142" t="s">
        <v>146</v>
      </c>
    </row>
    <row r="7" spans="1:54" s="110" customFormat="1" ht="12.75" customHeight="1" x14ac:dyDescent="0.2">
      <c r="A7" s="116"/>
      <c r="B7" s="117"/>
      <c r="C7" s="118"/>
      <c r="D7" s="117"/>
      <c r="E7" s="349" t="s">
        <v>147</v>
      </c>
      <c r="F7" s="350"/>
      <c r="G7" s="346" t="s">
        <v>147</v>
      </c>
      <c r="H7" s="347"/>
      <c r="I7" s="349" t="s">
        <v>147</v>
      </c>
      <c r="J7" s="350"/>
      <c r="K7" s="346" t="s">
        <v>147</v>
      </c>
      <c r="L7" s="347"/>
      <c r="M7" s="349" t="s">
        <v>147</v>
      </c>
      <c r="N7" s="350"/>
      <c r="O7" s="346" t="s">
        <v>147</v>
      </c>
      <c r="P7" s="347"/>
      <c r="Q7" s="349" t="s">
        <v>147</v>
      </c>
      <c r="R7" s="350"/>
      <c r="S7" s="346" t="s">
        <v>147</v>
      </c>
      <c r="T7" s="347"/>
      <c r="U7" s="349" t="s">
        <v>147</v>
      </c>
      <c r="V7" s="350"/>
      <c r="W7" s="354" t="s">
        <v>147</v>
      </c>
      <c r="X7" s="355"/>
      <c r="Y7" s="349" t="s">
        <v>147</v>
      </c>
      <c r="Z7" s="350"/>
      <c r="AA7" s="346" t="s">
        <v>147</v>
      </c>
      <c r="AB7" s="347"/>
      <c r="AC7" s="349" t="s">
        <v>147</v>
      </c>
      <c r="AD7" s="353"/>
      <c r="AE7" s="346" t="s">
        <v>147</v>
      </c>
      <c r="AF7" s="347"/>
      <c r="AG7" s="119"/>
      <c r="AH7" s="22" t="s">
        <v>148</v>
      </c>
      <c r="AI7" s="36" t="s">
        <v>148</v>
      </c>
      <c r="AJ7" s="22" t="s">
        <v>148</v>
      </c>
      <c r="AK7" s="36" t="s">
        <v>148</v>
      </c>
      <c r="AL7" s="27" t="s">
        <v>148</v>
      </c>
      <c r="AM7" s="36" t="s">
        <v>148</v>
      </c>
      <c r="AN7" s="27" t="s">
        <v>148</v>
      </c>
      <c r="AO7" s="36" t="s">
        <v>148</v>
      </c>
      <c r="AP7" s="27" t="s">
        <v>148</v>
      </c>
      <c r="AQ7" s="36" t="s">
        <v>148</v>
      </c>
      <c r="AR7" s="27" t="s">
        <v>148</v>
      </c>
      <c r="AS7" s="36" t="s">
        <v>148</v>
      </c>
      <c r="AT7" t="s">
        <v>149</v>
      </c>
      <c r="AU7" s="141" t="s">
        <v>150</v>
      </c>
      <c r="AV7"/>
      <c r="AW7" t="s">
        <v>151</v>
      </c>
      <c r="AX7" t="s">
        <v>151</v>
      </c>
    </row>
    <row r="8" spans="1:54" s="127" customFormat="1" ht="12.75" x14ac:dyDescent="0.2">
      <c r="A8" s="116"/>
      <c r="B8" s="120" t="s">
        <v>46</v>
      </c>
      <c r="C8" s="120" t="s">
        <v>47</v>
      </c>
      <c r="D8" s="121" t="s">
        <v>55</v>
      </c>
      <c r="E8" s="103" t="s">
        <v>48</v>
      </c>
      <c r="F8" s="126" t="s">
        <v>49</v>
      </c>
      <c r="G8" s="122" t="s">
        <v>48</v>
      </c>
      <c r="H8" s="123" t="s">
        <v>49</v>
      </c>
      <c r="I8" s="103" t="s">
        <v>48</v>
      </c>
      <c r="J8" s="124" t="s">
        <v>49</v>
      </c>
      <c r="K8" s="122" t="s">
        <v>48</v>
      </c>
      <c r="L8" s="125" t="s">
        <v>49</v>
      </c>
      <c r="M8" s="103" t="s">
        <v>48</v>
      </c>
      <c r="N8" s="126" t="s">
        <v>49</v>
      </c>
      <c r="O8" s="122" t="s">
        <v>48</v>
      </c>
      <c r="P8" s="123" t="s">
        <v>49</v>
      </c>
      <c r="Q8" s="103" t="s">
        <v>48</v>
      </c>
      <c r="R8" s="126" t="s">
        <v>49</v>
      </c>
      <c r="S8" s="122" t="s">
        <v>48</v>
      </c>
      <c r="T8" s="125" t="s">
        <v>49</v>
      </c>
      <c r="U8" s="103" t="s">
        <v>48</v>
      </c>
      <c r="V8" s="124" t="s">
        <v>49</v>
      </c>
      <c r="W8" s="122" t="s">
        <v>48</v>
      </c>
      <c r="X8" s="123" t="s">
        <v>49</v>
      </c>
      <c r="Y8" s="103" t="s">
        <v>48</v>
      </c>
      <c r="Z8" s="124" t="s">
        <v>49</v>
      </c>
      <c r="AA8" s="122" t="s">
        <v>48</v>
      </c>
      <c r="AB8" s="125" t="s">
        <v>49</v>
      </c>
      <c r="AC8" s="103" t="s">
        <v>48</v>
      </c>
      <c r="AD8" s="126" t="s">
        <v>49</v>
      </c>
      <c r="AE8" s="122" t="s">
        <v>48</v>
      </c>
      <c r="AF8" s="323" t="s">
        <v>49</v>
      </c>
      <c r="AG8" s="119"/>
      <c r="AH8" s="19" t="s">
        <v>50</v>
      </c>
      <c r="AI8" s="135" t="s">
        <v>50</v>
      </c>
      <c r="AJ8" s="19" t="s">
        <v>50</v>
      </c>
      <c r="AK8" s="33" t="s">
        <v>50</v>
      </c>
      <c r="AL8" s="26" t="s">
        <v>50</v>
      </c>
      <c r="AM8" s="33" t="s">
        <v>50</v>
      </c>
      <c r="AN8" s="26" t="s">
        <v>50</v>
      </c>
      <c r="AO8" s="33" t="s">
        <v>50</v>
      </c>
      <c r="AP8" s="26" t="s">
        <v>50</v>
      </c>
      <c r="AQ8" s="33" t="s">
        <v>50</v>
      </c>
      <c r="AR8" s="26" t="s">
        <v>50</v>
      </c>
      <c r="AS8" s="33" t="s">
        <v>50</v>
      </c>
      <c r="AT8" t="s">
        <v>152</v>
      </c>
      <c r="AU8" s="141" t="s">
        <v>153</v>
      </c>
      <c r="AV8"/>
      <c r="AW8" t="s">
        <v>154</v>
      </c>
      <c r="AX8" t="s">
        <v>154</v>
      </c>
    </row>
    <row r="9" spans="1:54" s="132" customFormat="1" ht="12.75" hidden="1" x14ac:dyDescent="0.2">
      <c r="A9" s="128"/>
      <c r="B9" s="129">
        <v>42370</v>
      </c>
      <c r="C9" s="130">
        <f t="shared" ref="C9:C23" si="2">EOMONTH(B9,0)</f>
        <v>42400</v>
      </c>
      <c r="D9" s="131">
        <f t="shared" ref="D9:D23" si="3">B9</f>
        <v>42370</v>
      </c>
      <c r="E9" s="134">
        <v>23.33</v>
      </c>
      <c r="F9" s="134">
        <v>22.743255813953493</v>
      </c>
      <c r="G9" s="301">
        <v>21.312800000000003</v>
      </c>
      <c r="H9" s="301">
        <v>19.874418604651169</v>
      </c>
      <c r="I9" s="134">
        <v>22.762000000000008</v>
      </c>
      <c r="J9" s="134">
        <v>21.876976744186056</v>
      </c>
      <c r="K9" s="134" t="s">
        <v>264</v>
      </c>
      <c r="L9" s="134" t="s">
        <v>264</v>
      </c>
      <c r="M9" s="134" t="s">
        <v>264</v>
      </c>
      <c r="N9" s="134" t="s">
        <v>264</v>
      </c>
      <c r="O9" s="301">
        <v>20.68</v>
      </c>
      <c r="P9" s="301">
        <v>19.581395348837219</v>
      </c>
      <c r="Q9" s="134">
        <v>21.266800000000003</v>
      </c>
      <c r="R9" s="134">
        <v>20.465116279069768</v>
      </c>
      <c r="S9" s="134" t="s">
        <v>264</v>
      </c>
      <c r="T9" s="134" t="s">
        <v>264</v>
      </c>
      <c r="U9" s="134" t="s">
        <v>264</v>
      </c>
      <c r="V9" s="134" t="s">
        <v>264</v>
      </c>
      <c r="W9" s="134" t="s">
        <v>264</v>
      </c>
      <c r="X9" s="134" t="s">
        <v>264</v>
      </c>
      <c r="Y9" s="134" t="s">
        <v>264</v>
      </c>
      <c r="Z9" s="134" t="s">
        <v>264</v>
      </c>
      <c r="AA9" s="301">
        <v>23.037199999999999</v>
      </c>
      <c r="AB9" s="301">
        <v>20.573488372093021</v>
      </c>
      <c r="AC9" s="134" t="s">
        <v>264</v>
      </c>
      <c r="AD9" s="134" t="s">
        <v>264</v>
      </c>
      <c r="AE9" s="134" t="s">
        <v>264</v>
      </c>
      <c r="AF9" s="134" t="s">
        <v>264</v>
      </c>
      <c r="AG9" s="119"/>
      <c r="AH9" s="302">
        <v>2.2719354838709678</v>
      </c>
      <c r="AI9" s="303">
        <v>2.3598387096774176</v>
      </c>
      <c r="AJ9" s="302">
        <v>2.3040322580645154</v>
      </c>
      <c r="AK9" s="303">
        <v>2.2477419354838708</v>
      </c>
      <c r="AL9" s="302">
        <v>2.6019354838709683</v>
      </c>
      <c r="AM9" s="303">
        <v>2.1996774193548392</v>
      </c>
      <c r="AN9" s="302">
        <v>2.2696774193548386</v>
      </c>
      <c r="AO9" s="303">
        <v>2.2466129032258069</v>
      </c>
      <c r="AP9" s="302">
        <v>2.1190322580645167</v>
      </c>
      <c r="AQ9" s="304">
        <v>2.2740322580645169</v>
      </c>
      <c r="AR9" s="302">
        <v>1.6799483870967746</v>
      </c>
      <c r="AS9" s="303">
        <v>2.2269642857142862</v>
      </c>
      <c r="AT9" t="s">
        <v>155</v>
      </c>
      <c r="AU9" s="141" t="s">
        <v>156</v>
      </c>
      <c r="AV9"/>
      <c r="AW9" t="s">
        <v>140</v>
      </c>
      <c r="AX9" t="s">
        <v>140</v>
      </c>
    </row>
    <row r="10" spans="1:54" ht="12.75" hidden="1" x14ac:dyDescent="0.2">
      <c r="A10" s="133"/>
      <c r="B10" s="130">
        <f>C9+1</f>
        <v>42401</v>
      </c>
      <c r="C10" s="130">
        <f t="shared" si="2"/>
        <v>42429</v>
      </c>
      <c r="D10" s="131">
        <f t="shared" si="3"/>
        <v>42401</v>
      </c>
      <c r="E10" s="134">
        <v>18.097200000000001</v>
      </c>
      <c r="F10" s="134">
        <v>17.040810810810815</v>
      </c>
      <c r="G10" s="301">
        <v>18.904399999999999</v>
      </c>
      <c r="H10" s="301">
        <v>16.943513513513512</v>
      </c>
      <c r="I10" s="134">
        <v>16.699199999999998</v>
      </c>
      <c r="J10" s="134">
        <v>15.720540540540544</v>
      </c>
      <c r="K10" s="134" t="s">
        <v>264</v>
      </c>
      <c r="L10" s="134" t="s">
        <v>264</v>
      </c>
      <c r="M10" s="134" t="s">
        <v>264</v>
      </c>
      <c r="N10" s="134" t="s">
        <v>264</v>
      </c>
      <c r="O10" s="301">
        <v>18.5</v>
      </c>
      <c r="P10" s="301">
        <v>19.087837837837835</v>
      </c>
      <c r="Q10" s="134">
        <v>18.62</v>
      </c>
      <c r="R10" s="134">
        <v>18.148648648648653</v>
      </c>
      <c r="S10" s="134" t="s">
        <v>264</v>
      </c>
      <c r="T10" s="134" t="s">
        <v>264</v>
      </c>
      <c r="U10" s="134" t="s">
        <v>264</v>
      </c>
      <c r="V10" s="134" t="s">
        <v>264</v>
      </c>
      <c r="W10" s="134" t="s">
        <v>264</v>
      </c>
      <c r="X10" s="134" t="s">
        <v>264</v>
      </c>
      <c r="Y10" s="134" t="s">
        <v>264</v>
      </c>
      <c r="Z10" s="134" t="s">
        <v>264</v>
      </c>
      <c r="AA10" s="301">
        <v>19.841999999999999</v>
      </c>
      <c r="AB10" s="301">
        <v>17.998648648648647</v>
      </c>
      <c r="AC10" s="134" t="s">
        <v>264</v>
      </c>
      <c r="AD10" s="134" t="s">
        <v>264</v>
      </c>
      <c r="AE10" s="134" t="s">
        <v>264</v>
      </c>
      <c r="AF10" s="134" t="s">
        <v>264</v>
      </c>
      <c r="AG10" s="119"/>
      <c r="AH10" s="302">
        <v>1.968620689655173</v>
      </c>
      <c r="AI10" s="303">
        <v>1.854655172413793</v>
      </c>
      <c r="AJ10" s="302">
        <v>1.7989655172413797</v>
      </c>
      <c r="AK10" s="303">
        <v>1.7605172413793098</v>
      </c>
      <c r="AL10" s="302">
        <v>2.0908620689655173</v>
      </c>
      <c r="AM10" s="303">
        <v>1.7636206896551725</v>
      </c>
      <c r="AN10" s="302">
        <v>1.7268965517241381</v>
      </c>
      <c r="AO10" s="303">
        <v>1.7755172413793112</v>
      </c>
      <c r="AP10" s="302">
        <v>1.6008620689655175</v>
      </c>
      <c r="AQ10" s="304">
        <v>1.6527586206896552</v>
      </c>
      <c r="AR10" s="302">
        <v>1.3117793103448274</v>
      </c>
      <c r="AS10" s="303">
        <v>1.8044117647058828</v>
      </c>
      <c r="AT10" t="s">
        <v>157</v>
      </c>
      <c r="AU10" s="141" t="s">
        <v>158</v>
      </c>
      <c r="AV10"/>
      <c r="AW10" t="s">
        <v>159</v>
      </c>
      <c r="AX10" t="s">
        <v>160</v>
      </c>
      <c r="AY10" t="s">
        <v>161</v>
      </c>
    </row>
    <row r="11" spans="1:54" ht="12.75" hidden="1" x14ac:dyDescent="0.2">
      <c r="A11" s="133"/>
      <c r="B11" s="130">
        <f t="shared" ref="B11:B23" si="4">C10+1</f>
        <v>42430</v>
      </c>
      <c r="C11" s="130">
        <f t="shared" si="2"/>
        <v>42460</v>
      </c>
      <c r="D11" s="131">
        <f t="shared" si="3"/>
        <v>42430</v>
      </c>
      <c r="E11" s="134">
        <v>14.923703703703703</v>
      </c>
      <c r="F11" s="134">
        <v>11.020256410256412</v>
      </c>
      <c r="G11" s="301">
        <v>17.09888888888889</v>
      </c>
      <c r="H11" s="301">
        <v>14.848974358974358</v>
      </c>
      <c r="I11" s="134">
        <v>13.031851851851851</v>
      </c>
      <c r="J11" s="134">
        <v>9.3648717948717941</v>
      </c>
      <c r="K11" s="134" t="s">
        <v>264</v>
      </c>
      <c r="L11" s="134" t="s">
        <v>264</v>
      </c>
      <c r="M11" s="134" t="s">
        <v>264</v>
      </c>
      <c r="N11" s="134" t="s">
        <v>264</v>
      </c>
      <c r="O11" s="301">
        <v>17.462962962962962</v>
      </c>
      <c r="P11" s="301">
        <v>18.749999999999986</v>
      </c>
      <c r="Q11" s="134">
        <v>17.641874999999999</v>
      </c>
      <c r="R11" s="134">
        <v>14.64772727272727</v>
      </c>
      <c r="S11" s="134" t="s">
        <v>264</v>
      </c>
      <c r="T11" s="134" t="s">
        <v>264</v>
      </c>
      <c r="U11" s="134" t="s">
        <v>264</v>
      </c>
      <c r="V11" s="134" t="s">
        <v>264</v>
      </c>
      <c r="W11" s="134" t="s">
        <v>264</v>
      </c>
      <c r="X11" s="134" t="s">
        <v>264</v>
      </c>
      <c r="Y11" s="134" t="s">
        <v>264</v>
      </c>
      <c r="Z11" s="134" t="s">
        <v>264</v>
      </c>
      <c r="AA11" s="301">
        <v>19.20703703703704</v>
      </c>
      <c r="AB11" s="301">
        <v>16.146410256410256</v>
      </c>
      <c r="AC11" s="134" t="s">
        <v>264</v>
      </c>
      <c r="AD11" s="134" t="s">
        <v>264</v>
      </c>
      <c r="AE11" s="134" t="s">
        <v>264</v>
      </c>
      <c r="AF11" s="134" t="s">
        <v>264</v>
      </c>
      <c r="AG11" s="119"/>
      <c r="AH11" s="302">
        <v>1.6896774193548381</v>
      </c>
      <c r="AI11" s="303">
        <v>1.5743548387096775</v>
      </c>
      <c r="AJ11" s="302">
        <v>1.5653225806451612</v>
      </c>
      <c r="AK11" s="303">
        <v>1.5087096774193549</v>
      </c>
      <c r="AL11" s="302">
        <v>1.8961290322580642</v>
      </c>
      <c r="AM11" s="303">
        <v>1.5172580645161291</v>
      </c>
      <c r="AN11" s="302">
        <v>1.425806451612903</v>
      </c>
      <c r="AO11" s="303">
        <v>1.5093548387096771</v>
      </c>
      <c r="AP11" s="302">
        <v>1.2961290322580645</v>
      </c>
      <c r="AQ11" s="304">
        <v>1.3924193548387096</v>
      </c>
      <c r="AR11" s="302">
        <v>1.0227096774193549</v>
      </c>
      <c r="AS11" s="303">
        <v>1.4909615384615384</v>
      </c>
      <c r="AT11" t="s">
        <v>162</v>
      </c>
      <c r="AU11" s="141" t="s">
        <v>163</v>
      </c>
      <c r="AV11"/>
      <c r="AW11" s="144" t="s">
        <v>164</v>
      </c>
      <c r="AX11" s="144" t="s">
        <v>165</v>
      </c>
      <c r="AY11" s="88" t="s">
        <v>166</v>
      </c>
      <c r="BA11" s="144"/>
      <c r="BB11" s="144"/>
    </row>
    <row r="12" spans="1:54" ht="12.75" hidden="1" x14ac:dyDescent="0.2">
      <c r="A12" s="133"/>
      <c r="B12" s="130">
        <f t="shared" si="4"/>
        <v>42461</v>
      </c>
      <c r="C12" s="130">
        <f t="shared" si="2"/>
        <v>42490</v>
      </c>
      <c r="D12" s="131">
        <f t="shared" si="3"/>
        <v>42461</v>
      </c>
      <c r="E12" s="134">
        <v>16.090769230769233</v>
      </c>
      <c r="F12" s="134">
        <v>10.414473684210524</v>
      </c>
      <c r="G12" s="301">
        <v>18.735384615384621</v>
      </c>
      <c r="H12" s="301">
        <v>16.229473684210529</v>
      </c>
      <c r="I12" s="134">
        <v>12.137307692307694</v>
      </c>
      <c r="J12" s="134">
        <v>6.0455263157894752</v>
      </c>
      <c r="K12" s="134" t="s">
        <v>264</v>
      </c>
      <c r="L12" s="134" t="s">
        <v>264</v>
      </c>
      <c r="M12" s="134" t="s">
        <v>264</v>
      </c>
      <c r="N12" s="134" t="s">
        <v>264</v>
      </c>
      <c r="O12" s="301">
        <v>18.615384615384617</v>
      </c>
      <c r="P12" s="301">
        <v>18.651315789473678</v>
      </c>
      <c r="Q12" s="134">
        <v>19.578571428571429</v>
      </c>
      <c r="R12" s="134">
        <v>16.681612903225812</v>
      </c>
      <c r="S12" s="134" t="s">
        <v>264</v>
      </c>
      <c r="T12" s="134" t="s">
        <v>264</v>
      </c>
      <c r="U12" s="134" t="s">
        <v>264</v>
      </c>
      <c r="V12" s="134" t="s">
        <v>264</v>
      </c>
      <c r="W12" s="134" t="s">
        <v>264</v>
      </c>
      <c r="X12" s="134" t="s">
        <v>264</v>
      </c>
      <c r="Y12" s="134" t="s">
        <v>264</v>
      </c>
      <c r="Z12" s="134" t="s">
        <v>264</v>
      </c>
      <c r="AA12" s="301">
        <v>19.011923076923075</v>
      </c>
      <c r="AB12" s="301">
        <v>17.006315789473689</v>
      </c>
      <c r="AC12" s="134" t="s">
        <v>264</v>
      </c>
      <c r="AD12" s="134" t="s">
        <v>264</v>
      </c>
      <c r="AE12" s="134" t="s">
        <v>264</v>
      </c>
      <c r="AF12" s="134" t="s">
        <v>264</v>
      </c>
      <c r="AG12" s="119"/>
      <c r="AH12" s="302">
        <v>1.8930000000000002</v>
      </c>
      <c r="AI12" s="303">
        <v>1.7628333333333333</v>
      </c>
      <c r="AJ12" s="302">
        <v>1.7254999999999998</v>
      </c>
      <c r="AK12" s="303">
        <v>1.6941666666666664</v>
      </c>
      <c r="AL12" s="302">
        <v>1.9489999999999996</v>
      </c>
      <c r="AM12" s="303">
        <v>1.6878333333333333</v>
      </c>
      <c r="AN12" s="302">
        <v>1.5316666666666667</v>
      </c>
      <c r="AO12" s="303">
        <v>1.6940000000000002</v>
      </c>
      <c r="AP12" s="302">
        <v>1.4198333333333335</v>
      </c>
      <c r="AQ12" s="304">
        <v>1.3103333333333331</v>
      </c>
      <c r="AR12" s="302">
        <v>0.83602413793103447</v>
      </c>
      <c r="AS12" s="303">
        <v>1.6533333333333329</v>
      </c>
      <c r="AT12" t="s">
        <v>168</v>
      </c>
      <c r="AU12" s="141" t="s">
        <v>169</v>
      </c>
      <c r="AV12"/>
      <c r="AW12" s="144" t="s">
        <v>170</v>
      </c>
      <c r="AX12" s="144" t="s">
        <v>171</v>
      </c>
    </row>
    <row r="13" spans="1:54" ht="12.75" hidden="1" x14ac:dyDescent="0.2">
      <c r="A13" s="133"/>
      <c r="B13" s="130">
        <f t="shared" si="4"/>
        <v>42491</v>
      </c>
      <c r="C13" s="130">
        <f t="shared" si="2"/>
        <v>42521</v>
      </c>
      <c r="D13" s="131">
        <f t="shared" si="3"/>
        <v>42491</v>
      </c>
      <c r="E13" s="134">
        <v>19.508799999999997</v>
      </c>
      <c r="F13" s="134">
        <v>14.510000000000005</v>
      </c>
      <c r="G13" s="301">
        <v>18.575600000000001</v>
      </c>
      <c r="H13" s="301">
        <v>15.22837209302325</v>
      </c>
      <c r="I13" s="134">
        <v>14.577199999999998</v>
      </c>
      <c r="J13" s="134">
        <v>10.147674418604652</v>
      </c>
      <c r="K13" s="134" t="s">
        <v>264</v>
      </c>
      <c r="L13" s="134" t="s">
        <v>264</v>
      </c>
      <c r="M13" s="134" t="s">
        <v>264</v>
      </c>
      <c r="N13" s="134" t="s">
        <v>264</v>
      </c>
      <c r="O13" s="301">
        <v>19.54</v>
      </c>
      <c r="P13" s="301">
        <v>15.883720930232547</v>
      </c>
      <c r="Q13" s="134">
        <v>18.861249999999998</v>
      </c>
      <c r="R13" s="134">
        <v>15.866279069767439</v>
      </c>
      <c r="S13" s="134" t="s">
        <v>264</v>
      </c>
      <c r="T13" s="134" t="s">
        <v>264</v>
      </c>
      <c r="U13" s="134" t="s">
        <v>264</v>
      </c>
      <c r="V13" s="134" t="s">
        <v>264</v>
      </c>
      <c r="W13" s="134" t="s">
        <v>264</v>
      </c>
      <c r="X13" s="134" t="s">
        <v>264</v>
      </c>
      <c r="Y13" s="134" t="s">
        <v>264</v>
      </c>
      <c r="Z13" s="134" t="s">
        <v>264</v>
      </c>
      <c r="AA13" s="301">
        <v>19.389199999999999</v>
      </c>
      <c r="AB13" s="301">
        <v>16.13674418604651</v>
      </c>
      <c r="AC13" s="134" t="s">
        <v>264</v>
      </c>
      <c r="AD13" s="134" t="s">
        <v>264</v>
      </c>
      <c r="AE13" s="134" t="s">
        <v>264</v>
      </c>
      <c r="AF13" s="134" t="s">
        <v>264</v>
      </c>
      <c r="AG13" s="119"/>
      <c r="AH13" s="302">
        <v>1.8922580645161284</v>
      </c>
      <c r="AI13" s="303">
        <v>1.79258064516129</v>
      </c>
      <c r="AJ13" s="302">
        <v>1.7656451612903228</v>
      </c>
      <c r="AK13" s="303">
        <v>1.7266129032258068</v>
      </c>
      <c r="AL13" s="302">
        <v>1.9404838709677419</v>
      </c>
      <c r="AM13" s="303">
        <v>1.7358064516129033</v>
      </c>
      <c r="AN13" s="302">
        <v>1.6372580645161288</v>
      </c>
      <c r="AO13" s="303">
        <v>1.7133870967741931</v>
      </c>
      <c r="AP13" s="302">
        <v>1.5206451612903227</v>
      </c>
      <c r="AQ13" s="304">
        <v>1.3491935483870967</v>
      </c>
      <c r="AR13" s="302">
        <v>0.95932258064516129</v>
      </c>
      <c r="AS13" s="303">
        <v>1.6924999999999999</v>
      </c>
      <c r="AT13" t="s">
        <v>172</v>
      </c>
      <c r="AU13" s="141" t="s">
        <v>173</v>
      </c>
      <c r="AV13"/>
      <c r="AW13" s="145" t="s">
        <v>114</v>
      </c>
      <c r="AX13" s="145" t="s">
        <v>114</v>
      </c>
    </row>
    <row r="14" spans="1:54" ht="12.75" hidden="1" x14ac:dyDescent="0.2">
      <c r="A14" s="133"/>
      <c r="B14" s="130">
        <f t="shared" si="4"/>
        <v>42522</v>
      </c>
      <c r="C14" s="130">
        <f t="shared" si="2"/>
        <v>42551</v>
      </c>
      <c r="D14" s="131">
        <f t="shared" si="3"/>
        <v>42522</v>
      </c>
      <c r="E14" s="134">
        <v>26.569615384615382</v>
      </c>
      <c r="F14" s="134">
        <v>18.200789473684203</v>
      </c>
      <c r="G14" s="301">
        <v>30.120769230769227</v>
      </c>
      <c r="H14" s="301">
        <v>19.106052631578947</v>
      </c>
      <c r="I14" s="134">
        <v>21.705384615384617</v>
      </c>
      <c r="J14" s="134">
        <v>15.579210526315791</v>
      </c>
      <c r="K14" s="134" t="s">
        <v>264</v>
      </c>
      <c r="L14" s="134" t="s">
        <v>264</v>
      </c>
      <c r="M14" s="134" t="s">
        <v>264</v>
      </c>
      <c r="N14" s="134" t="s">
        <v>264</v>
      </c>
      <c r="O14" s="301">
        <v>25.076923076923077</v>
      </c>
      <c r="P14" s="301">
        <v>16.118421052631575</v>
      </c>
      <c r="Q14" s="134">
        <v>35.447692307692307</v>
      </c>
      <c r="R14" s="134">
        <v>16.547105263157899</v>
      </c>
      <c r="S14" s="134" t="s">
        <v>264</v>
      </c>
      <c r="T14" s="134" t="s">
        <v>264</v>
      </c>
      <c r="U14" s="134" t="s">
        <v>264</v>
      </c>
      <c r="V14" s="134" t="s">
        <v>264</v>
      </c>
      <c r="W14" s="134" t="s">
        <v>264</v>
      </c>
      <c r="X14" s="134" t="s">
        <v>264</v>
      </c>
      <c r="Y14" s="134" t="s">
        <v>264</v>
      </c>
      <c r="Z14" s="134" t="s">
        <v>264</v>
      </c>
      <c r="AA14" s="301">
        <v>33.302692307692311</v>
      </c>
      <c r="AB14" s="301">
        <v>20.249210526315789</v>
      </c>
      <c r="AC14" s="134" t="s">
        <v>264</v>
      </c>
      <c r="AD14" s="134" t="s">
        <v>264</v>
      </c>
      <c r="AE14" s="134" t="s">
        <v>264</v>
      </c>
      <c r="AF14" s="134" t="s">
        <v>264</v>
      </c>
      <c r="AG14" s="119"/>
      <c r="AH14" s="302">
        <v>2.5201666666666664</v>
      </c>
      <c r="AI14" s="303">
        <v>2.4898333333333329</v>
      </c>
      <c r="AJ14" s="302">
        <v>2.3756666666666661</v>
      </c>
      <c r="AK14" s="303">
        <v>2.3233333333333333</v>
      </c>
      <c r="AL14" s="302">
        <v>2.6173333333333333</v>
      </c>
      <c r="AM14" s="303">
        <v>2.2864999999999998</v>
      </c>
      <c r="AN14" s="302">
        <v>2.2161666666666666</v>
      </c>
      <c r="AO14" s="303">
        <v>2.3539999999999996</v>
      </c>
      <c r="AP14" s="302">
        <v>2.0945</v>
      </c>
      <c r="AQ14" s="304">
        <v>1.9401666666666668</v>
      </c>
      <c r="AR14" s="302">
        <v>1.4233866666666668</v>
      </c>
      <c r="AS14" s="303">
        <v>2.2881481481481476</v>
      </c>
      <c r="AT14" t="s">
        <v>174</v>
      </c>
      <c r="AU14" s="141" t="s">
        <v>175</v>
      </c>
      <c r="AV14"/>
      <c r="AW14"/>
      <c r="AX14"/>
    </row>
    <row r="15" spans="1:54" ht="12.75" hidden="1" x14ac:dyDescent="0.2">
      <c r="A15" s="133"/>
      <c r="B15" s="130">
        <f t="shared" si="4"/>
        <v>42552</v>
      </c>
      <c r="C15" s="130">
        <f t="shared" si="2"/>
        <v>42582</v>
      </c>
      <c r="D15" s="131">
        <f t="shared" si="3"/>
        <v>42552</v>
      </c>
      <c r="E15" s="134">
        <v>36.765599999999999</v>
      </c>
      <c r="F15" s="134">
        <v>24.094651162790697</v>
      </c>
      <c r="G15" s="301">
        <v>41.399199999999993</v>
      </c>
      <c r="H15" s="301">
        <v>23.508604651162791</v>
      </c>
      <c r="I15" s="134">
        <v>31.152000000000008</v>
      </c>
      <c r="J15" s="134">
        <v>21.513255813953482</v>
      </c>
      <c r="K15" s="134" t="s">
        <v>264</v>
      </c>
      <c r="L15" s="134" t="s">
        <v>264</v>
      </c>
      <c r="M15" s="134" t="s">
        <v>264</v>
      </c>
      <c r="N15" s="134" t="s">
        <v>264</v>
      </c>
      <c r="O15" s="301">
        <v>46.93719999999999</v>
      </c>
      <c r="P15" s="301">
        <v>22.511627906976749</v>
      </c>
      <c r="Q15" s="134">
        <v>44.27</v>
      </c>
      <c r="R15" s="134">
        <v>21.44767441860466</v>
      </c>
      <c r="S15" s="134" t="s">
        <v>264</v>
      </c>
      <c r="T15" s="134" t="s">
        <v>264</v>
      </c>
      <c r="U15" s="134" t="s">
        <v>264</v>
      </c>
      <c r="V15" s="134" t="s">
        <v>264</v>
      </c>
      <c r="W15" s="134" t="s">
        <v>264</v>
      </c>
      <c r="X15" s="134" t="s">
        <v>264</v>
      </c>
      <c r="Y15" s="134" t="s">
        <v>264</v>
      </c>
      <c r="Z15" s="134" t="s">
        <v>264</v>
      </c>
      <c r="AA15" s="301">
        <v>44.983599999999988</v>
      </c>
      <c r="AB15" s="301">
        <v>24.162558139534877</v>
      </c>
      <c r="AC15" s="134" t="s">
        <v>264</v>
      </c>
      <c r="AD15" s="134" t="s">
        <v>264</v>
      </c>
      <c r="AE15" s="134" t="s">
        <v>264</v>
      </c>
      <c r="AF15" s="134" t="s">
        <v>264</v>
      </c>
      <c r="AG15" s="119"/>
      <c r="AH15" s="302">
        <v>2.7840322580645158</v>
      </c>
      <c r="AI15" s="303">
        <v>2.8290322580645162</v>
      </c>
      <c r="AJ15" s="302">
        <v>2.6095161290322588</v>
      </c>
      <c r="AK15" s="303">
        <v>2.5769354838709679</v>
      </c>
      <c r="AL15" s="302">
        <v>2.9835483870967732</v>
      </c>
      <c r="AM15" s="303">
        <v>2.5222580645161288</v>
      </c>
      <c r="AN15" s="302">
        <v>2.4861290322580643</v>
      </c>
      <c r="AO15" s="303">
        <v>2.5870967741935482</v>
      </c>
      <c r="AP15" s="302">
        <v>2.3353225806451601</v>
      </c>
      <c r="AQ15" s="304">
        <v>2.3075806451612904</v>
      </c>
      <c r="AR15" s="302">
        <v>1.8285354838709675</v>
      </c>
      <c r="AS15" s="303">
        <v>2.5254999999999996</v>
      </c>
      <c r="AT15" t="s">
        <v>176</v>
      </c>
      <c r="AU15" s="141" t="s">
        <v>177</v>
      </c>
      <c r="AV15"/>
      <c r="AW15"/>
      <c r="AX15"/>
    </row>
    <row r="16" spans="1:54" ht="12.75" hidden="1" x14ac:dyDescent="0.2">
      <c r="A16" s="133"/>
      <c r="B16" s="130">
        <f t="shared" si="4"/>
        <v>42583</v>
      </c>
      <c r="C16" s="130">
        <f t="shared" si="2"/>
        <v>42613</v>
      </c>
      <c r="D16" s="131">
        <f t="shared" si="3"/>
        <v>42583</v>
      </c>
      <c r="E16" s="134">
        <v>38.250740740740738</v>
      </c>
      <c r="F16" s="134">
        <v>25.304871794871801</v>
      </c>
      <c r="G16" s="301">
        <v>36.613703703703706</v>
      </c>
      <c r="H16" s="301">
        <v>23.483333333333341</v>
      </c>
      <c r="I16" s="134">
        <v>35.272222222222226</v>
      </c>
      <c r="J16" s="134">
        <v>23.480256410256413</v>
      </c>
      <c r="K16" s="134" t="s">
        <v>264</v>
      </c>
      <c r="L16" s="134" t="s">
        <v>264</v>
      </c>
      <c r="M16" s="134" t="s">
        <v>264</v>
      </c>
      <c r="N16" s="134" t="s">
        <v>264</v>
      </c>
      <c r="O16" s="301">
        <v>42.402962962962967</v>
      </c>
      <c r="P16" s="301">
        <v>21.564102564102548</v>
      </c>
      <c r="Q16" s="134">
        <v>42.370370370370374</v>
      </c>
      <c r="R16" s="134">
        <v>23.176666666666677</v>
      </c>
      <c r="S16" s="134" t="s">
        <v>264</v>
      </c>
      <c r="T16" s="134" t="s">
        <v>264</v>
      </c>
      <c r="U16" s="134" t="s">
        <v>264</v>
      </c>
      <c r="V16" s="134" t="s">
        <v>264</v>
      </c>
      <c r="W16" s="134" t="s">
        <v>264</v>
      </c>
      <c r="X16" s="134" t="s">
        <v>264</v>
      </c>
      <c r="Y16" s="134" t="s">
        <v>264</v>
      </c>
      <c r="Z16" s="134" t="s">
        <v>264</v>
      </c>
      <c r="AA16" s="301">
        <v>38.651111111111106</v>
      </c>
      <c r="AB16" s="301">
        <v>24.871538461538467</v>
      </c>
      <c r="AC16" s="134" t="s">
        <v>264</v>
      </c>
      <c r="AD16" s="134" t="s">
        <v>264</v>
      </c>
      <c r="AE16" s="134" t="s">
        <v>264</v>
      </c>
      <c r="AF16" s="134" t="s">
        <v>264</v>
      </c>
      <c r="AG16" s="119"/>
      <c r="AH16" s="302">
        <v>2.7853225806451625</v>
      </c>
      <c r="AI16" s="303">
        <v>2.798870967741935</v>
      </c>
      <c r="AJ16" s="302">
        <v>2.6591935483870972</v>
      </c>
      <c r="AK16" s="303">
        <v>2.5975806451612899</v>
      </c>
      <c r="AL16" s="302">
        <v>3.1958064516129037</v>
      </c>
      <c r="AM16" s="303">
        <v>2.5508064516129019</v>
      </c>
      <c r="AN16" s="302">
        <v>2.5683870967741931</v>
      </c>
      <c r="AO16" s="303">
        <v>2.5935483870967744</v>
      </c>
      <c r="AP16" s="302">
        <v>2.4464516129032257</v>
      </c>
      <c r="AQ16" s="304">
        <v>2.5045161290322584</v>
      </c>
      <c r="AR16" s="302">
        <v>1.5677741935483873</v>
      </c>
      <c r="AS16" s="303">
        <v>2.5787999999999993</v>
      </c>
      <c r="AT16" t="s">
        <v>178</v>
      </c>
      <c r="AU16" s="141" t="s">
        <v>179</v>
      </c>
      <c r="AV16"/>
      <c r="AW16"/>
      <c r="AX16"/>
    </row>
    <row r="17" spans="1:50" ht="12.75" hidden="1" x14ac:dyDescent="0.2">
      <c r="A17" s="133"/>
      <c r="B17" s="130">
        <f t="shared" si="4"/>
        <v>42614</v>
      </c>
      <c r="C17" s="130">
        <f t="shared" si="2"/>
        <v>42643</v>
      </c>
      <c r="D17" s="131">
        <f t="shared" si="3"/>
        <v>42614</v>
      </c>
      <c r="E17" s="134">
        <v>31.096000000000007</v>
      </c>
      <c r="F17" s="134">
        <v>25.510750000000002</v>
      </c>
      <c r="G17" s="301">
        <v>26.511999999999993</v>
      </c>
      <c r="H17" s="301">
        <v>22.448250000000002</v>
      </c>
      <c r="I17" s="134">
        <v>28.012800000000002</v>
      </c>
      <c r="J17" s="134">
        <v>23.994250000000005</v>
      </c>
      <c r="K17" s="134" t="s">
        <v>264</v>
      </c>
      <c r="L17" s="134" t="s">
        <v>264</v>
      </c>
      <c r="M17" s="134" t="s">
        <v>264</v>
      </c>
      <c r="N17" s="134" t="s">
        <v>264</v>
      </c>
      <c r="O17" s="301">
        <v>27.226399999999998</v>
      </c>
      <c r="P17" s="301">
        <v>19.975000000000005</v>
      </c>
      <c r="Q17" s="134">
        <v>27.274000000000004</v>
      </c>
      <c r="R17" s="134">
        <v>22.025000000000002</v>
      </c>
      <c r="S17" s="134" t="s">
        <v>264</v>
      </c>
      <c r="T17" s="134" t="s">
        <v>264</v>
      </c>
      <c r="U17" s="134" t="s">
        <v>264</v>
      </c>
      <c r="V17" s="134" t="s">
        <v>264</v>
      </c>
      <c r="W17" s="134" t="s">
        <v>264</v>
      </c>
      <c r="X17" s="134" t="s">
        <v>264</v>
      </c>
      <c r="Y17" s="134" t="s">
        <v>264</v>
      </c>
      <c r="Z17" s="134" t="s">
        <v>264</v>
      </c>
      <c r="AA17" s="301">
        <v>27.933599999999998</v>
      </c>
      <c r="AB17" s="301">
        <v>23.389999999999993</v>
      </c>
      <c r="AC17" s="134" t="s">
        <v>264</v>
      </c>
      <c r="AD17" s="134" t="s">
        <v>264</v>
      </c>
      <c r="AE17" s="134" t="s">
        <v>264</v>
      </c>
      <c r="AF17" s="134" t="s">
        <v>264</v>
      </c>
      <c r="AG17" s="119"/>
      <c r="AH17" s="302">
        <v>2.9606666666666666</v>
      </c>
      <c r="AI17" s="303">
        <v>2.8079999999999994</v>
      </c>
      <c r="AJ17" s="302">
        <v>2.7404999999999999</v>
      </c>
      <c r="AK17" s="303">
        <v>2.6983333333333324</v>
      </c>
      <c r="AL17" s="302">
        <v>3.3608333333333329</v>
      </c>
      <c r="AM17" s="303">
        <v>2.6801666666666675</v>
      </c>
      <c r="AN17" s="302">
        <v>2.6613333333333338</v>
      </c>
      <c r="AO17" s="303">
        <v>2.7079999999999993</v>
      </c>
      <c r="AP17" s="302">
        <v>2.4458333333333337</v>
      </c>
      <c r="AQ17" s="304">
        <v>2.6514999999999995</v>
      </c>
      <c r="AR17" s="302">
        <v>2.0155333333333343</v>
      </c>
      <c r="AS17" s="303">
        <v>2.6542000000000003</v>
      </c>
      <c r="AT17" t="s">
        <v>180</v>
      </c>
      <c r="AU17" s="141" t="s">
        <v>181</v>
      </c>
      <c r="AV17"/>
      <c r="AW17"/>
      <c r="AX17"/>
    </row>
    <row r="18" spans="1:50" ht="12.75" hidden="1" x14ac:dyDescent="0.2">
      <c r="A18" s="133"/>
      <c r="B18" s="130">
        <f t="shared" si="4"/>
        <v>42644</v>
      </c>
      <c r="C18" s="130">
        <f t="shared" si="2"/>
        <v>42674</v>
      </c>
      <c r="D18" s="131">
        <f t="shared" si="3"/>
        <v>42644</v>
      </c>
      <c r="E18" s="134">
        <v>27.482307692307693</v>
      </c>
      <c r="F18" s="134">
        <v>21.445121951219523</v>
      </c>
      <c r="G18" s="301">
        <v>26.233076923076926</v>
      </c>
      <c r="H18" s="301">
        <v>22.772195121951214</v>
      </c>
      <c r="I18" s="134">
        <v>22.980000000000004</v>
      </c>
      <c r="J18" s="134">
        <v>19.065121951219513</v>
      </c>
      <c r="K18" s="134" t="s">
        <v>264</v>
      </c>
      <c r="L18" s="134" t="s">
        <v>264</v>
      </c>
      <c r="M18" s="134" t="s">
        <v>264</v>
      </c>
      <c r="N18" s="134" t="s">
        <v>264</v>
      </c>
      <c r="O18" s="301">
        <v>25.092692307692307</v>
      </c>
      <c r="P18" s="301">
        <v>20.280487804878049</v>
      </c>
      <c r="Q18" s="134">
        <v>25.490384615384617</v>
      </c>
      <c r="R18" s="134">
        <v>21.323170731707329</v>
      </c>
      <c r="S18" s="134" t="s">
        <v>264</v>
      </c>
      <c r="T18" s="134" t="s">
        <v>264</v>
      </c>
      <c r="U18" s="134" t="s">
        <v>264</v>
      </c>
      <c r="V18" s="134" t="s">
        <v>264</v>
      </c>
      <c r="W18" s="134" t="s">
        <v>264</v>
      </c>
      <c r="X18" s="134" t="s">
        <v>264</v>
      </c>
      <c r="Y18" s="134" t="s">
        <v>264</v>
      </c>
      <c r="Z18" s="134" t="s">
        <v>264</v>
      </c>
      <c r="AA18" s="301">
        <v>27.455000000000002</v>
      </c>
      <c r="AB18" s="301">
        <v>23.79121951219512</v>
      </c>
      <c r="AC18" s="134" t="s">
        <v>264</v>
      </c>
      <c r="AD18" s="134" t="s">
        <v>264</v>
      </c>
      <c r="AE18" s="134" t="s">
        <v>264</v>
      </c>
      <c r="AF18" s="134" t="s">
        <v>264</v>
      </c>
      <c r="AG18" s="119"/>
      <c r="AH18" s="302">
        <v>2.9287096774193548</v>
      </c>
      <c r="AI18" s="303">
        <v>2.7509677419354834</v>
      </c>
      <c r="AJ18" s="302">
        <v>2.7233870967741933</v>
      </c>
      <c r="AK18" s="303">
        <v>2.6745161290322579</v>
      </c>
      <c r="AL18" s="302">
        <v>3.2446774193548382</v>
      </c>
      <c r="AM18" s="303">
        <v>2.6624193548387103</v>
      </c>
      <c r="AN18" s="302">
        <v>2.5925000000000007</v>
      </c>
      <c r="AO18" s="303">
        <v>2.6519354838709672</v>
      </c>
      <c r="AP18" s="302">
        <v>2.5061290322580634</v>
      </c>
      <c r="AQ18" s="304">
        <v>2.5704838709677413</v>
      </c>
      <c r="AR18" s="302">
        <v>2.3286225806451615</v>
      </c>
      <c r="AS18" s="303">
        <v>2.6286538461538456</v>
      </c>
      <c r="AT18" t="s">
        <v>182</v>
      </c>
      <c r="AU18" s="141" t="s">
        <v>183</v>
      </c>
      <c r="AV18"/>
      <c r="AW18"/>
      <c r="AX18"/>
    </row>
    <row r="19" spans="1:50" ht="12.75" hidden="1" x14ac:dyDescent="0.2">
      <c r="A19" s="133"/>
      <c r="B19" s="130">
        <f t="shared" si="4"/>
        <v>42675</v>
      </c>
      <c r="C19" s="130">
        <f t="shared" si="2"/>
        <v>42704</v>
      </c>
      <c r="D19" s="131">
        <f t="shared" si="3"/>
        <v>42675</v>
      </c>
      <c r="E19" s="134">
        <v>22.472000000000001</v>
      </c>
      <c r="F19" s="134">
        <v>18.100249999999996</v>
      </c>
      <c r="G19" s="301">
        <v>19.753999999999998</v>
      </c>
      <c r="H19" s="301">
        <v>17.917999999999999</v>
      </c>
      <c r="I19" s="134">
        <v>19.059200000000001</v>
      </c>
      <c r="J19" s="134">
        <v>14.816249999999997</v>
      </c>
      <c r="K19" s="134" t="s">
        <v>264</v>
      </c>
      <c r="L19" s="134" t="s">
        <v>264</v>
      </c>
      <c r="M19" s="134" t="s">
        <v>264</v>
      </c>
      <c r="N19" s="134" t="s">
        <v>264</v>
      </c>
      <c r="O19" s="301">
        <v>22.958399999999994</v>
      </c>
      <c r="P19" s="301">
        <v>17.550000000000008</v>
      </c>
      <c r="Q19" s="134">
        <v>20.370800000000003</v>
      </c>
      <c r="R19" s="134">
        <v>18.120749999999997</v>
      </c>
      <c r="S19" s="134" t="s">
        <v>264</v>
      </c>
      <c r="T19" s="134" t="s">
        <v>264</v>
      </c>
      <c r="U19" s="134" t="s">
        <v>264</v>
      </c>
      <c r="V19" s="134" t="s">
        <v>264</v>
      </c>
      <c r="W19" s="134" t="s">
        <v>264</v>
      </c>
      <c r="X19" s="134" t="s">
        <v>264</v>
      </c>
      <c r="Y19" s="134" t="s">
        <v>264</v>
      </c>
      <c r="Z19" s="134" t="s">
        <v>264</v>
      </c>
      <c r="AA19" s="301">
        <v>21.947199999999999</v>
      </c>
      <c r="AB19" s="301">
        <v>18.761750000000003</v>
      </c>
      <c r="AC19" s="134" t="s">
        <v>264</v>
      </c>
      <c r="AD19" s="134" t="s">
        <v>264</v>
      </c>
      <c r="AE19" s="134" t="s">
        <v>264</v>
      </c>
      <c r="AF19" s="134" t="s">
        <v>264</v>
      </c>
      <c r="AG19" s="119"/>
      <c r="AH19" s="302">
        <v>2.4661666666666666</v>
      </c>
      <c r="AI19" s="303">
        <v>2.3296666666666672</v>
      </c>
      <c r="AJ19" s="302">
        <v>2.2678333333333343</v>
      </c>
      <c r="AK19" s="303">
        <v>2.2418333333333336</v>
      </c>
      <c r="AL19" s="302">
        <v>2.8176666666666663</v>
      </c>
      <c r="AM19" s="303">
        <v>2.2298333333333331</v>
      </c>
      <c r="AN19" s="302">
        <v>2.1925000000000008</v>
      </c>
      <c r="AO19" s="303">
        <v>2.220333333333333</v>
      </c>
      <c r="AP19" s="302">
        <v>2.1185</v>
      </c>
      <c r="AQ19" s="304">
        <v>2.1433333333333335</v>
      </c>
      <c r="AR19" s="302">
        <v>2.0257089666666661</v>
      </c>
      <c r="AS19" s="303">
        <v>2.220333333333333</v>
      </c>
      <c r="AT19" t="s">
        <v>184</v>
      </c>
      <c r="AU19" s="141" t="s">
        <v>185</v>
      </c>
      <c r="AV19"/>
      <c r="AW19"/>
      <c r="AX19"/>
    </row>
    <row r="20" spans="1:50" ht="12.75" hidden="1" x14ac:dyDescent="0.2">
      <c r="A20" s="133"/>
      <c r="B20" s="130">
        <f t="shared" si="4"/>
        <v>42705</v>
      </c>
      <c r="C20" s="130">
        <f t="shared" si="2"/>
        <v>42735</v>
      </c>
      <c r="D20" s="131">
        <f t="shared" si="3"/>
        <v>42705</v>
      </c>
      <c r="E20" s="134">
        <v>36.173461538461531</v>
      </c>
      <c r="F20" s="134">
        <v>28.176829268292678</v>
      </c>
      <c r="G20" s="301">
        <v>28.173076923076927</v>
      </c>
      <c r="H20" s="301">
        <v>26.045365853658534</v>
      </c>
      <c r="I20" s="134">
        <v>33.740384615384599</v>
      </c>
      <c r="J20" s="134">
        <v>24.741219512195123</v>
      </c>
      <c r="K20" s="134" t="s">
        <v>264</v>
      </c>
      <c r="L20" s="134" t="s">
        <v>264</v>
      </c>
      <c r="M20" s="134" t="s">
        <v>264</v>
      </c>
      <c r="N20" s="134" t="s">
        <v>264</v>
      </c>
      <c r="O20" s="301">
        <v>31.832307692307701</v>
      </c>
      <c r="P20" s="301">
        <v>24.317073170731707</v>
      </c>
      <c r="Q20" s="134">
        <v>29.213846153846156</v>
      </c>
      <c r="R20" s="134">
        <v>25.363658536585376</v>
      </c>
      <c r="S20" s="134" t="s">
        <v>264</v>
      </c>
      <c r="T20" s="134" t="s">
        <v>264</v>
      </c>
      <c r="U20" s="134" t="s">
        <v>264</v>
      </c>
      <c r="V20" s="134" t="s">
        <v>264</v>
      </c>
      <c r="W20" s="134" t="s">
        <v>264</v>
      </c>
      <c r="X20" s="134" t="s">
        <v>264</v>
      </c>
      <c r="Y20" s="134" t="s">
        <v>264</v>
      </c>
      <c r="Z20" s="134" t="s">
        <v>264</v>
      </c>
      <c r="AA20" s="301">
        <v>29.808461538461536</v>
      </c>
      <c r="AB20" s="301">
        <v>26.645853658536581</v>
      </c>
      <c r="AC20" s="134" t="s">
        <v>264</v>
      </c>
      <c r="AD20" s="134" t="s">
        <v>264</v>
      </c>
      <c r="AE20" s="134" t="s">
        <v>264</v>
      </c>
      <c r="AF20" s="134" t="s">
        <v>264</v>
      </c>
      <c r="AG20" s="119"/>
      <c r="AH20" s="302">
        <v>3.5661290322580634</v>
      </c>
      <c r="AI20" s="303">
        <v>3.5625806451612902</v>
      </c>
      <c r="AJ20" s="302">
        <v>3.4970967741935493</v>
      </c>
      <c r="AK20" s="303">
        <v>3.4803225806451619</v>
      </c>
      <c r="AL20" s="302">
        <v>3.7574193548387087</v>
      </c>
      <c r="AM20" s="303">
        <v>3.4450000000000012</v>
      </c>
      <c r="AN20" s="302">
        <v>3.4940322580645158</v>
      </c>
      <c r="AO20" s="303">
        <v>3.4400000000000008</v>
      </c>
      <c r="AP20" s="302">
        <v>3.3291935483870962</v>
      </c>
      <c r="AQ20" s="304">
        <v>3.8459677419354836</v>
      </c>
      <c r="AR20" s="302">
        <v>2.5916688387096776</v>
      </c>
      <c r="AS20" s="303">
        <v>3.4382258064516131</v>
      </c>
      <c r="AT20" t="s">
        <v>186</v>
      </c>
      <c r="AU20" s="141" t="s">
        <v>187</v>
      </c>
      <c r="AV20"/>
      <c r="AW20"/>
      <c r="AX20"/>
    </row>
    <row r="21" spans="1:50" ht="12.75" hidden="1" x14ac:dyDescent="0.2">
      <c r="A21" s="133"/>
      <c r="B21" s="130">
        <f t="shared" si="4"/>
        <v>42736</v>
      </c>
      <c r="C21" s="130">
        <f t="shared" si="2"/>
        <v>42766</v>
      </c>
      <c r="D21" s="131">
        <f t="shared" si="3"/>
        <v>42736</v>
      </c>
      <c r="E21" s="134">
        <v>34.423200000000008</v>
      </c>
      <c r="F21" s="134">
        <v>27.846744186046514</v>
      </c>
      <c r="G21" s="301">
        <v>27.16879999999999</v>
      </c>
      <c r="H21" s="301">
        <v>24.534418604651165</v>
      </c>
      <c r="I21" s="134">
        <v>33.589199999999998</v>
      </c>
      <c r="J21" s="134">
        <v>25.916046511627908</v>
      </c>
      <c r="K21" s="134" t="s">
        <v>264</v>
      </c>
      <c r="L21" s="134" t="s">
        <v>264</v>
      </c>
      <c r="M21" s="134" t="s">
        <v>264</v>
      </c>
      <c r="N21" s="134" t="s">
        <v>264</v>
      </c>
      <c r="O21" s="301">
        <v>29.523599999999991</v>
      </c>
      <c r="P21" s="301">
        <v>24.418604651162781</v>
      </c>
      <c r="Q21" s="134">
        <v>28.133200000000002</v>
      </c>
      <c r="R21" s="134">
        <v>24.56976744186046</v>
      </c>
      <c r="S21" s="134" t="s">
        <v>264</v>
      </c>
      <c r="T21" s="134" t="s">
        <v>264</v>
      </c>
      <c r="U21" s="134" t="s">
        <v>264</v>
      </c>
      <c r="V21" s="134" t="s">
        <v>264</v>
      </c>
      <c r="W21" s="134" t="s">
        <v>264</v>
      </c>
      <c r="X21" s="134" t="s">
        <v>264</v>
      </c>
      <c r="Y21" s="134" t="s">
        <v>264</v>
      </c>
      <c r="Z21" s="134" t="s">
        <v>264</v>
      </c>
      <c r="AA21" s="301">
        <v>29.0732</v>
      </c>
      <c r="AB21" s="301">
        <v>25.856046511627905</v>
      </c>
      <c r="AC21" s="134" t="s">
        <v>264</v>
      </c>
      <c r="AD21" s="134" t="s">
        <v>264</v>
      </c>
      <c r="AE21" s="134" t="s">
        <v>264</v>
      </c>
      <c r="AF21" s="134" t="s">
        <v>264</v>
      </c>
      <c r="AG21" s="119"/>
      <c r="AH21" s="302">
        <v>3.3198387096774189</v>
      </c>
      <c r="AI21" s="303">
        <v>3.3350000000000004</v>
      </c>
      <c r="AJ21" s="302">
        <v>3.293548387096775</v>
      </c>
      <c r="AK21" s="303">
        <v>3.2446774193548387</v>
      </c>
      <c r="AL21" s="302">
        <v>3.6225806451612899</v>
      </c>
      <c r="AM21" s="303">
        <v>3.1798387096774197</v>
      </c>
      <c r="AN21" s="302">
        <v>3.2796774193548388</v>
      </c>
      <c r="AO21" s="303">
        <v>3.1829032258064527</v>
      </c>
      <c r="AP21" s="302">
        <v>3.1487096774193555</v>
      </c>
      <c r="AQ21" s="304">
        <v>3.5077419354838701</v>
      </c>
      <c r="AR21" s="302">
        <v>2.2288567419354841</v>
      </c>
      <c r="AS21" s="303">
        <v>3.1834999999999996</v>
      </c>
      <c r="AT21"/>
      <c r="AU21" s="141"/>
      <c r="AV21"/>
      <c r="AW21"/>
      <c r="AX21"/>
    </row>
    <row r="22" spans="1:50" ht="12.75" hidden="1" x14ac:dyDescent="0.2">
      <c r="A22" s="133"/>
      <c r="B22" s="130">
        <f t="shared" si="4"/>
        <v>42767</v>
      </c>
      <c r="C22" s="130">
        <f t="shared" si="2"/>
        <v>42794</v>
      </c>
      <c r="D22" s="131">
        <f t="shared" si="3"/>
        <v>42767</v>
      </c>
      <c r="E22" s="134">
        <v>25.528750000000002</v>
      </c>
      <c r="F22" s="134">
        <v>20.990277777777777</v>
      </c>
      <c r="G22" s="301">
        <v>21.639999999999997</v>
      </c>
      <c r="H22" s="301">
        <v>20.62027777777778</v>
      </c>
      <c r="I22" s="134">
        <v>23.01958333333333</v>
      </c>
      <c r="J22" s="134">
        <v>17.753055555555555</v>
      </c>
      <c r="K22" s="134" t="s">
        <v>264</v>
      </c>
      <c r="L22" s="134" t="s">
        <v>264</v>
      </c>
      <c r="M22" s="134" t="s">
        <v>264</v>
      </c>
      <c r="N22" s="134" t="s">
        <v>264</v>
      </c>
      <c r="O22" s="301">
        <v>22.65958333333333</v>
      </c>
      <c r="P22" s="301">
        <v>20.638888888888893</v>
      </c>
      <c r="Q22" s="134">
        <v>22.716250000000002</v>
      </c>
      <c r="R22" s="134">
        <v>19.453055555555554</v>
      </c>
      <c r="S22" s="134" t="s">
        <v>264</v>
      </c>
      <c r="T22" s="134" t="s">
        <v>264</v>
      </c>
      <c r="U22" s="134" t="s">
        <v>264</v>
      </c>
      <c r="V22" s="134" t="s">
        <v>264</v>
      </c>
      <c r="W22" s="134" t="s">
        <v>264</v>
      </c>
      <c r="X22" s="134" t="s">
        <v>264</v>
      </c>
      <c r="Y22" s="134" t="s">
        <v>264</v>
      </c>
      <c r="Z22" s="134" t="s">
        <v>264</v>
      </c>
      <c r="AA22" s="301">
        <v>23.247083333333336</v>
      </c>
      <c r="AB22" s="301">
        <v>21.707777777777775</v>
      </c>
      <c r="AC22" s="134" t="s">
        <v>264</v>
      </c>
      <c r="AD22" s="134" t="s">
        <v>264</v>
      </c>
      <c r="AE22" s="134" t="s">
        <v>264</v>
      </c>
      <c r="AF22" s="134" t="s">
        <v>264</v>
      </c>
      <c r="AG22" s="119"/>
      <c r="AH22" s="302">
        <v>2.825535714285714</v>
      </c>
      <c r="AI22" s="303">
        <v>2.7174999999999998</v>
      </c>
      <c r="AJ22" s="302">
        <v>2.6489285714285709</v>
      </c>
      <c r="AK22" s="303">
        <v>2.6123214285714282</v>
      </c>
      <c r="AL22" s="302">
        <v>3.2644642857142867</v>
      </c>
      <c r="AM22" s="303">
        <v>2.5830357142857143</v>
      </c>
      <c r="AN22" s="302">
        <v>2.5835714285714286</v>
      </c>
      <c r="AO22" s="303">
        <v>2.5823214285714284</v>
      </c>
      <c r="AP22" s="302">
        <v>2.4785714285714282</v>
      </c>
      <c r="AQ22" s="304">
        <v>2.5719642857142864</v>
      </c>
      <c r="AR22" s="302">
        <v>1.9480735714285708</v>
      </c>
      <c r="AS22" s="303">
        <v>2.5741071428571423</v>
      </c>
      <c r="AT22"/>
      <c r="AU22" s="141"/>
      <c r="AV22"/>
      <c r="AW22"/>
      <c r="AX22"/>
    </row>
    <row r="23" spans="1:50" ht="12.75" hidden="1" x14ac:dyDescent="0.2">
      <c r="A23" s="133"/>
      <c r="B23" s="130">
        <f t="shared" si="4"/>
        <v>42795</v>
      </c>
      <c r="C23" s="130">
        <f t="shared" si="2"/>
        <v>42825</v>
      </c>
      <c r="D23" s="131">
        <f t="shared" si="3"/>
        <v>42795</v>
      </c>
      <c r="E23" s="134">
        <v>18.497037037037035</v>
      </c>
      <c r="F23" s="134">
        <v>12.73384615384615</v>
      </c>
      <c r="G23" s="301">
        <v>20.801851851851854</v>
      </c>
      <c r="H23" s="301">
        <v>18.445128205128196</v>
      </c>
      <c r="I23" s="134">
        <v>13.16888888888889</v>
      </c>
      <c r="J23" s="134">
        <v>7.3612820512820534</v>
      </c>
      <c r="K23" s="134" t="s">
        <v>264</v>
      </c>
      <c r="L23" s="134" t="s">
        <v>264</v>
      </c>
      <c r="M23" s="134" t="s">
        <v>264</v>
      </c>
      <c r="N23" s="134" t="s">
        <v>264</v>
      </c>
      <c r="O23" s="301">
        <v>19.535925925925927</v>
      </c>
      <c r="P23" s="301">
        <v>14.712564102564102</v>
      </c>
      <c r="Q23" s="134">
        <v>21.333333333333332</v>
      </c>
      <c r="R23" s="134">
        <v>16.995128205128204</v>
      </c>
      <c r="S23" s="134" t="s">
        <v>264</v>
      </c>
      <c r="T23" s="134" t="s">
        <v>264</v>
      </c>
      <c r="U23" s="134" t="s">
        <v>264</v>
      </c>
      <c r="V23" s="134" t="s">
        <v>264</v>
      </c>
      <c r="W23" s="134" t="s">
        <v>264</v>
      </c>
      <c r="X23" s="134" t="s">
        <v>264</v>
      </c>
      <c r="Y23" s="134" t="s">
        <v>264</v>
      </c>
      <c r="Z23" s="134" t="s">
        <v>264</v>
      </c>
      <c r="AA23" s="301">
        <v>21.302962962962965</v>
      </c>
      <c r="AB23" s="301">
        <v>19.008717948717944</v>
      </c>
      <c r="AC23" s="134" t="s">
        <v>264</v>
      </c>
      <c r="AD23" s="134" t="s">
        <v>264</v>
      </c>
      <c r="AE23" s="134" t="s">
        <v>264</v>
      </c>
      <c r="AF23" s="134" t="s">
        <v>264</v>
      </c>
      <c r="AG23" s="119"/>
      <c r="AH23" s="302">
        <v>2.8424193548387091</v>
      </c>
      <c r="AI23" s="303">
        <v>2.6225806451612903</v>
      </c>
      <c r="AJ23" s="302">
        <v>2.5900000000000003</v>
      </c>
      <c r="AK23" s="303">
        <v>2.5440322580645165</v>
      </c>
      <c r="AL23" s="302">
        <v>3.1408064516129031</v>
      </c>
      <c r="AM23" s="303">
        <v>2.535967741935484</v>
      </c>
      <c r="AN23" s="302">
        <v>2.4601612903225805</v>
      </c>
      <c r="AO23" s="303">
        <v>2.5133870967741938</v>
      </c>
      <c r="AP23" s="302">
        <v>2.3509677419354835</v>
      </c>
      <c r="AQ23" s="304">
        <v>2.4099999999999997</v>
      </c>
      <c r="AR23" s="302">
        <v>1.9575612903225803</v>
      </c>
      <c r="AS23" s="303">
        <v>2.5148387096774192</v>
      </c>
      <c r="AT23"/>
      <c r="AU23" s="141"/>
      <c r="AV23"/>
      <c r="AW23"/>
      <c r="AX23"/>
    </row>
    <row r="24" spans="1:50" ht="12.75" hidden="1" x14ac:dyDescent="0.2">
      <c r="A24" s="133"/>
      <c r="B24" s="130">
        <f t="shared" ref="B24:B25" si="5">C23+1</f>
        <v>42826</v>
      </c>
      <c r="C24" s="130">
        <f t="shared" ref="C24:C25" si="6">EOMONTH(B24,0)</f>
        <v>42855</v>
      </c>
      <c r="D24" s="131">
        <f t="shared" ref="D24:D25" si="7">B24</f>
        <v>42826</v>
      </c>
      <c r="E24" s="134">
        <v>19.617600000000003</v>
      </c>
      <c r="F24" s="134">
        <v>9.027000000000001</v>
      </c>
      <c r="G24" s="301">
        <v>28.063200000000002</v>
      </c>
      <c r="H24" s="301">
        <v>23.326750000000004</v>
      </c>
      <c r="I24" s="134">
        <v>12.781600000000001</v>
      </c>
      <c r="J24" s="134">
        <v>2.1392499999999992</v>
      </c>
      <c r="K24" s="134" t="s">
        <v>264</v>
      </c>
      <c r="L24" s="134" t="s">
        <v>264</v>
      </c>
      <c r="M24" s="134" t="s">
        <v>264</v>
      </c>
      <c r="N24" s="134" t="s">
        <v>264</v>
      </c>
      <c r="O24" s="301">
        <v>24.217999999999993</v>
      </c>
      <c r="P24" s="301">
        <v>14.263000000000003</v>
      </c>
      <c r="Q24" s="134">
        <v>24.622799999999998</v>
      </c>
      <c r="R24" s="134">
        <v>18.300749999999994</v>
      </c>
      <c r="S24" s="134" t="s">
        <v>264</v>
      </c>
      <c r="T24" s="134" t="s">
        <v>264</v>
      </c>
      <c r="U24" s="134" t="s">
        <v>264</v>
      </c>
      <c r="V24" s="134" t="s">
        <v>264</v>
      </c>
      <c r="W24" s="134" t="s">
        <v>264</v>
      </c>
      <c r="X24" s="134" t="s">
        <v>264</v>
      </c>
      <c r="Y24" s="134" t="s">
        <v>264</v>
      </c>
      <c r="Z24" s="134" t="s">
        <v>264</v>
      </c>
      <c r="AA24" s="301">
        <v>29.365199999999994</v>
      </c>
      <c r="AB24" s="301">
        <v>23.531000000000002</v>
      </c>
      <c r="AC24" s="134" t="s">
        <v>264</v>
      </c>
      <c r="AD24" s="134" t="s">
        <v>264</v>
      </c>
      <c r="AE24" s="134" t="s">
        <v>264</v>
      </c>
      <c r="AF24" s="134" t="s">
        <v>264</v>
      </c>
      <c r="AG24" s="119"/>
      <c r="AH24" s="302">
        <v>3.0758333333333336</v>
      </c>
      <c r="AI24" s="303">
        <v>2.8083333333333331</v>
      </c>
      <c r="AJ24" s="302">
        <v>2.7896666666666672</v>
      </c>
      <c r="AK24" s="303">
        <v>2.7378333333333327</v>
      </c>
      <c r="AL24" s="302">
        <v>3.3096666666666676</v>
      </c>
      <c r="AM24" s="303">
        <v>2.7281666666666671</v>
      </c>
      <c r="AN24" s="302">
        <v>2.6329999999999987</v>
      </c>
      <c r="AO24" s="303">
        <v>2.6969999999999987</v>
      </c>
      <c r="AP24" s="302">
        <v>2.4880000000000013</v>
      </c>
      <c r="AQ24" s="304">
        <v>2.598333333333334</v>
      </c>
      <c r="AR24" s="302">
        <v>2.1046200000000006</v>
      </c>
      <c r="AS24" s="303">
        <v>2.6751666666666662</v>
      </c>
      <c r="AT24" s="64" t="s">
        <v>188</v>
      </c>
      <c r="AU24" s="64" t="s">
        <v>189</v>
      </c>
      <c r="AV24" s="64"/>
      <c r="AW24" s="64"/>
      <c r="AX24" s="64"/>
    </row>
    <row r="25" spans="1:50" ht="12.75" hidden="1" x14ac:dyDescent="0.2">
      <c r="A25" s="133"/>
      <c r="B25" s="130">
        <f t="shared" si="5"/>
        <v>42856</v>
      </c>
      <c r="C25" s="130">
        <f t="shared" si="6"/>
        <v>42886</v>
      </c>
      <c r="D25" s="131">
        <f t="shared" si="7"/>
        <v>42856</v>
      </c>
      <c r="E25" s="134">
        <v>23.424999999999997</v>
      </c>
      <c r="F25" s="134">
        <v>7.0914634146341458</v>
      </c>
      <c r="G25" s="301">
        <v>28.765384615384615</v>
      </c>
      <c r="H25" s="301">
        <v>22.415853658536587</v>
      </c>
      <c r="I25" s="134">
        <v>16.874999999999993</v>
      </c>
      <c r="J25" s="134">
        <v>2.7378048780487809</v>
      </c>
      <c r="K25" s="134" t="s">
        <v>264</v>
      </c>
      <c r="L25" s="134" t="s">
        <v>264</v>
      </c>
      <c r="M25" s="134" t="s">
        <v>264</v>
      </c>
      <c r="N25" s="134" t="s">
        <v>264</v>
      </c>
      <c r="O25" s="301">
        <v>22.940769230769238</v>
      </c>
      <c r="P25" s="301">
        <v>16.453170731707317</v>
      </c>
      <c r="Q25" s="134">
        <v>25.845384615384617</v>
      </c>
      <c r="R25" s="134">
        <v>18.109250000000003</v>
      </c>
      <c r="S25" s="134" t="s">
        <v>264</v>
      </c>
      <c r="T25" s="134" t="s">
        <v>264</v>
      </c>
      <c r="U25" s="134" t="s">
        <v>264</v>
      </c>
      <c r="V25" s="134" t="s">
        <v>264</v>
      </c>
      <c r="W25" s="134" t="s">
        <v>264</v>
      </c>
      <c r="X25" s="134" t="s">
        <v>264</v>
      </c>
      <c r="Y25" s="134" t="s">
        <v>264</v>
      </c>
      <c r="Z25" s="134" t="s">
        <v>264</v>
      </c>
      <c r="AA25" s="301">
        <v>29.08461538461539</v>
      </c>
      <c r="AB25" s="301">
        <v>22.62170731707317</v>
      </c>
      <c r="AC25" s="134" t="s">
        <v>264</v>
      </c>
      <c r="AD25" s="134" t="s">
        <v>264</v>
      </c>
      <c r="AE25" s="134" t="s">
        <v>264</v>
      </c>
      <c r="AF25" s="134" t="s">
        <v>264</v>
      </c>
      <c r="AG25" s="119"/>
      <c r="AH25" s="302">
        <v>3.13032258064516</v>
      </c>
      <c r="AI25" s="303">
        <v>2.8501612903225801</v>
      </c>
      <c r="AJ25" s="302">
        <v>2.8419354838709689</v>
      </c>
      <c r="AK25" s="303">
        <v>2.7806451612903227</v>
      </c>
      <c r="AL25" s="302">
        <v>3.3761290322580653</v>
      </c>
      <c r="AM25" s="303">
        <v>2.7596774193548383</v>
      </c>
      <c r="AN25" s="302">
        <v>2.6761290322580633</v>
      </c>
      <c r="AO25" s="303">
        <v>2.7346774193548389</v>
      </c>
      <c r="AP25" s="302">
        <v>2.5366129032258065</v>
      </c>
      <c r="AQ25" s="304">
        <v>2.5391935483870962</v>
      </c>
      <c r="AR25" s="302">
        <v>2.2138999999999998</v>
      </c>
      <c r="AS25" s="303">
        <v>2.7337096774193546</v>
      </c>
      <c r="AT25" s="64" t="s">
        <v>190</v>
      </c>
      <c r="AU25" s="64" t="s">
        <v>191</v>
      </c>
      <c r="AV25" s="64"/>
      <c r="AW25" s="64"/>
      <c r="AX25" s="64"/>
    </row>
    <row r="26" spans="1:50" ht="12.75" hidden="1" x14ac:dyDescent="0.2">
      <c r="A26" s="133"/>
      <c r="B26" s="130">
        <f t="shared" ref="B26:B29" si="8">C25+1</f>
        <v>42887</v>
      </c>
      <c r="C26" s="130">
        <f t="shared" ref="C26:C29" si="9">EOMONTH(B26,0)</f>
        <v>42916</v>
      </c>
      <c r="D26" s="131">
        <f t="shared" ref="D26:D29" si="10">B26</f>
        <v>42887</v>
      </c>
      <c r="E26" s="134">
        <v>30.27269230769231</v>
      </c>
      <c r="F26" s="134">
        <v>9.8115789473684192</v>
      </c>
      <c r="G26" s="301">
        <v>40.629615384615391</v>
      </c>
      <c r="H26" s="301">
        <v>24.383947368421055</v>
      </c>
      <c r="I26" s="134">
        <v>15.745769230769232</v>
      </c>
      <c r="J26" s="134">
        <v>1.0563157894736839</v>
      </c>
      <c r="K26" s="134" t="s">
        <v>264</v>
      </c>
      <c r="L26" s="134" t="s">
        <v>264</v>
      </c>
      <c r="M26" s="134" t="s">
        <v>264</v>
      </c>
      <c r="N26" s="134" t="s">
        <v>264</v>
      </c>
      <c r="O26" s="301">
        <v>31.582692307692302</v>
      </c>
      <c r="P26" s="301">
        <v>15.452105263157893</v>
      </c>
      <c r="Q26" s="134">
        <v>33.645769230769233</v>
      </c>
      <c r="R26" s="134">
        <v>18.00447368421052</v>
      </c>
      <c r="S26" s="134" t="s">
        <v>264</v>
      </c>
      <c r="T26" s="134" t="s">
        <v>264</v>
      </c>
      <c r="U26" s="134" t="s">
        <v>264</v>
      </c>
      <c r="V26" s="134" t="s">
        <v>264</v>
      </c>
      <c r="W26" s="134" t="s">
        <v>264</v>
      </c>
      <c r="X26" s="134" t="s">
        <v>264</v>
      </c>
      <c r="Y26" s="134" t="s">
        <v>264</v>
      </c>
      <c r="Z26" s="134" t="s">
        <v>264</v>
      </c>
      <c r="AA26" s="301">
        <v>40.942307692307693</v>
      </c>
      <c r="AB26" s="301">
        <v>24.021842105263151</v>
      </c>
      <c r="AC26" s="134" t="s">
        <v>264</v>
      </c>
      <c r="AD26" s="134" t="s">
        <v>264</v>
      </c>
      <c r="AE26" s="134" t="s">
        <v>264</v>
      </c>
      <c r="AF26" s="134" t="s">
        <v>264</v>
      </c>
      <c r="AG26" s="119"/>
      <c r="AH26" s="302">
        <v>2.934166666666667</v>
      </c>
      <c r="AI26" s="303">
        <v>2.7619999999999987</v>
      </c>
      <c r="AJ26" s="302">
        <v>2.63</v>
      </c>
      <c r="AK26" s="303">
        <v>2.5958333333333323</v>
      </c>
      <c r="AL26" s="302">
        <v>3.1251666666666673</v>
      </c>
      <c r="AM26" s="303">
        <v>2.5725000000000002</v>
      </c>
      <c r="AN26" s="302">
        <v>2.4274999999999998</v>
      </c>
      <c r="AO26" s="303">
        <v>2.5886666666666662</v>
      </c>
      <c r="AP26" s="302">
        <v>2.2741666666666669</v>
      </c>
      <c r="AQ26" s="304">
        <v>2.3284999999999996</v>
      </c>
      <c r="AR26" s="302">
        <v>1.9270033333333336</v>
      </c>
      <c r="AS26" s="303">
        <v>2.5351724137931044</v>
      </c>
      <c r="AT26" s="64"/>
      <c r="AU26" s="64"/>
      <c r="AV26" s="64"/>
      <c r="AW26" s="64"/>
      <c r="AX26" s="64"/>
    </row>
    <row r="27" spans="1:50" ht="12.75" hidden="1" x14ac:dyDescent="0.2">
      <c r="A27" s="133"/>
      <c r="B27" s="130">
        <f t="shared" si="8"/>
        <v>42917</v>
      </c>
      <c r="C27" s="130">
        <f t="shared" si="9"/>
        <v>42947</v>
      </c>
      <c r="D27" s="131">
        <f t="shared" si="10"/>
        <v>42917</v>
      </c>
      <c r="E27" s="134">
        <v>36.440799999999996</v>
      </c>
      <c r="F27" s="134">
        <v>26.741860465116279</v>
      </c>
      <c r="G27" s="301">
        <v>38.154400000000003</v>
      </c>
      <c r="H27" s="301">
        <v>25.071162790697677</v>
      </c>
      <c r="I27" s="134">
        <v>29.911199999999997</v>
      </c>
      <c r="J27" s="134">
        <v>21.570232558139534</v>
      </c>
      <c r="K27" s="134" t="s">
        <v>264</v>
      </c>
      <c r="L27" s="134" t="s">
        <v>264</v>
      </c>
      <c r="M27" s="134" t="s">
        <v>264</v>
      </c>
      <c r="N27" s="134" t="s">
        <v>264</v>
      </c>
      <c r="O27" s="301">
        <v>39.569600000000001</v>
      </c>
      <c r="P27" s="301">
        <v>25.859302325581393</v>
      </c>
      <c r="Q27" s="134">
        <v>32.700000000000003</v>
      </c>
      <c r="R27" s="134">
        <v>21.469767441860466</v>
      </c>
      <c r="S27" s="134" t="s">
        <v>264</v>
      </c>
      <c r="T27" s="134" t="s">
        <v>264</v>
      </c>
      <c r="U27" s="134" t="s">
        <v>264</v>
      </c>
      <c r="V27" s="134" t="s">
        <v>264</v>
      </c>
      <c r="W27" s="134" t="s">
        <v>264</v>
      </c>
      <c r="X27" s="134" t="s">
        <v>264</v>
      </c>
      <c r="Y27" s="134" t="s">
        <v>264</v>
      </c>
      <c r="Z27" s="134" t="s">
        <v>264</v>
      </c>
      <c r="AA27" s="301">
        <v>39.308399999999999</v>
      </c>
      <c r="AB27" s="301">
        <v>26.22790697674418</v>
      </c>
      <c r="AC27" s="134" t="s">
        <v>264</v>
      </c>
      <c r="AD27" s="134" t="s">
        <v>264</v>
      </c>
      <c r="AE27" s="134" t="s">
        <v>264</v>
      </c>
      <c r="AF27" s="134" t="s">
        <v>264</v>
      </c>
      <c r="AG27" s="119"/>
      <c r="AH27" s="302">
        <v>2.959193548387097</v>
      </c>
      <c r="AI27" s="303">
        <v>2.7895161290322568</v>
      </c>
      <c r="AJ27" s="302">
        <v>2.6617741935483865</v>
      </c>
      <c r="AK27" s="303">
        <v>2.61774193548387</v>
      </c>
      <c r="AL27" s="302">
        <v>3.2282258064516136</v>
      </c>
      <c r="AM27" s="303">
        <v>2.6027419354838717</v>
      </c>
      <c r="AN27" s="302">
        <v>2.4811290322580644</v>
      </c>
      <c r="AO27" s="303">
        <v>2.6275806451612902</v>
      </c>
      <c r="AP27" s="302">
        <v>2.3080645161290319</v>
      </c>
      <c r="AQ27" s="304">
        <v>2.2946774193548385</v>
      </c>
      <c r="AR27" s="302">
        <v>1.4052580645161294</v>
      </c>
      <c r="AS27" s="303">
        <v>2.5626666666666655</v>
      </c>
      <c r="AT27" s="64"/>
      <c r="AU27" s="64"/>
      <c r="AV27" s="64"/>
      <c r="AW27" s="64"/>
      <c r="AX27" s="64"/>
    </row>
    <row r="28" spans="1:50" ht="12.75" hidden="1" x14ac:dyDescent="0.2">
      <c r="A28" s="133"/>
      <c r="B28" s="130">
        <f t="shared" si="8"/>
        <v>42948</v>
      </c>
      <c r="C28" s="130">
        <f t="shared" si="9"/>
        <v>42978</v>
      </c>
      <c r="D28" s="131">
        <f t="shared" si="10"/>
        <v>42948</v>
      </c>
      <c r="E28" s="134">
        <v>56.454444444444441</v>
      </c>
      <c r="F28" s="134">
        <v>29.778461538461531</v>
      </c>
      <c r="G28" s="301">
        <v>50.197777777777773</v>
      </c>
      <c r="H28" s="301">
        <v>25.941315789473684</v>
      </c>
      <c r="I28" s="134">
        <v>49.22296296296296</v>
      </c>
      <c r="J28" s="134">
        <v>28.777894736842104</v>
      </c>
      <c r="K28" s="134" t="s">
        <v>264</v>
      </c>
      <c r="L28" s="134" t="s">
        <v>264</v>
      </c>
      <c r="M28" s="134" t="s">
        <v>264</v>
      </c>
      <c r="N28" s="134" t="s">
        <v>264</v>
      </c>
      <c r="O28" s="301">
        <v>53.728888888888889</v>
      </c>
      <c r="P28" s="301">
        <v>25.424615384615393</v>
      </c>
      <c r="Q28" s="134">
        <v>45.602222222222231</v>
      </c>
      <c r="R28" s="134">
        <v>22.127692307692314</v>
      </c>
      <c r="S28" s="134" t="s">
        <v>264</v>
      </c>
      <c r="T28" s="134" t="s">
        <v>264</v>
      </c>
      <c r="U28" s="134" t="s">
        <v>264</v>
      </c>
      <c r="V28" s="134" t="s">
        <v>264</v>
      </c>
      <c r="W28" s="134" t="s">
        <v>264</v>
      </c>
      <c r="X28" s="134" t="s">
        <v>264</v>
      </c>
      <c r="Y28" s="134" t="s">
        <v>264</v>
      </c>
      <c r="Z28" s="134" t="s">
        <v>264</v>
      </c>
      <c r="AA28" s="301">
        <v>54.728888888888882</v>
      </c>
      <c r="AB28" s="301">
        <v>27.771842105263158</v>
      </c>
      <c r="AC28" s="134" t="s">
        <v>264</v>
      </c>
      <c r="AD28" s="134" t="s">
        <v>264</v>
      </c>
      <c r="AE28" s="134" t="s">
        <v>264</v>
      </c>
      <c r="AF28" s="134" t="s">
        <v>264</v>
      </c>
      <c r="AG28" s="119"/>
      <c r="AH28" s="302">
        <v>2.8745000000000003</v>
      </c>
      <c r="AI28" s="303">
        <v>2.8853333333333335</v>
      </c>
      <c r="AJ28" s="302">
        <v>2.6814516129032255</v>
      </c>
      <c r="AK28" s="303">
        <v>2.6079999999999997</v>
      </c>
      <c r="AL28" s="302">
        <v>3.2766666666666668</v>
      </c>
      <c r="AM28" s="303">
        <v>2.5551612903225807</v>
      </c>
      <c r="AN28" s="302">
        <v>2.5591935483870967</v>
      </c>
      <c r="AO28" s="303">
        <v>2.5946666666666665</v>
      </c>
      <c r="AP28" s="302">
        <v>2.4545000000000003</v>
      </c>
      <c r="AQ28" s="304">
        <v>2.5495161290322592</v>
      </c>
      <c r="AR28" s="302">
        <v>1.4053806451612902</v>
      </c>
      <c r="AS28" s="303">
        <v>2.5641071428571438</v>
      </c>
      <c r="AX28" s="64"/>
    </row>
    <row r="29" spans="1:50" ht="12.75" hidden="1" x14ac:dyDescent="0.2">
      <c r="A29" s="133"/>
      <c r="B29" s="130">
        <f t="shared" si="8"/>
        <v>42979</v>
      </c>
      <c r="C29" s="130">
        <f t="shared" si="9"/>
        <v>43008</v>
      </c>
      <c r="D29" s="131">
        <f t="shared" si="10"/>
        <v>42979</v>
      </c>
      <c r="E29" s="134">
        <v>37.240800000000007</v>
      </c>
      <c r="F29" s="134">
        <v>30.660499999999999</v>
      </c>
      <c r="G29" s="301">
        <v>38.688800000000015</v>
      </c>
      <c r="H29" s="301">
        <v>26.703499999999995</v>
      </c>
      <c r="I29" s="134">
        <v>31.770799999999994</v>
      </c>
      <c r="J29" s="134">
        <v>27.763750000000009</v>
      </c>
      <c r="K29" s="134" t="s">
        <v>264</v>
      </c>
      <c r="L29" s="134" t="s">
        <v>264</v>
      </c>
      <c r="M29" s="134" t="s">
        <v>264</v>
      </c>
      <c r="N29" s="134" t="s">
        <v>264</v>
      </c>
      <c r="O29" s="301">
        <v>36.285199999999996</v>
      </c>
      <c r="P29" s="301">
        <v>26.302250000000001</v>
      </c>
      <c r="Q29" s="134">
        <v>42.68</v>
      </c>
      <c r="R29" s="134">
        <v>28.850000000000019</v>
      </c>
      <c r="S29" s="134" t="s">
        <v>264</v>
      </c>
      <c r="T29" s="134" t="s">
        <v>264</v>
      </c>
      <c r="U29" s="134" t="s">
        <v>264</v>
      </c>
      <c r="V29" s="134" t="s">
        <v>264</v>
      </c>
      <c r="W29" s="134" t="s">
        <v>264</v>
      </c>
      <c r="X29" s="134" t="s">
        <v>264</v>
      </c>
      <c r="Y29" s="134" t="s">
        <v>264</v>
      </c>
      <c r="Z29" s="134" t="s">
        <v>264</v>
      </c>
      <c r="AA29" s="301">
        <v>37.4724</v>
      </c>
      <c r="AB29" s="301">
        <v>28.217000000000002</v>
      </c>
      <c r="AC29" s="134" t="s">
        <v>264</v>
      </c>
      <c r="AD29" s="134" t="s">
        <v>264</v>
      </c>
      <c r="AE29" s="134" t="s">
        <v>264</v>
      </c>
      <c r="AF29" s="134" t="s">
        <v>264</v>
      </c>
      <c r="AG29" s="119"/>
      <c r="AH29" s="302">
        <v>2.9493333333333331</v>
      </c>
      <c r="AI29" s="303">
        <v>2.7931666666666661</v>
      </c>
      <c r="AJ29" s="302">
        <v>2.6801666666666661</v>
      </c>
      <c r="AK29" s="303">
        <v>2.6206666666666671</v>
      </c>
      <c r="AL29" s="302">
        <v>3.2921666666666671</v>
      </c>
      <c r="AM29" s="303">
        <v>2.5996666666666672</v>
      </c>
      <c r="AN29" s="302">
        <v>2.5678333333333341</v>
      </c>
      <c r="AO29" s="303">
        <v>2.5610000000000004</v>
      </c>
      <c r="AP29" s="302">
        <v>2.4000000000000004</v>
      </c>
      <c r="AQ29" s="304">
        <v>2.5845000000000002</v>
      </c>
      <c r="AR29" s="302">
        <v>0.92950357142857121</v>
      </c>
      <c r="AS29" s="303">
        <v>2.5662068965517242</v>
      </c>
      <c r="AX29" s="64"/>
    </row>
    <row r="30" spans="1:50" ht="12.75" hidden="1" x14ac:dyDescent="0.2">
      <c r="A30" s="133"/>
      <c r="B30" s="130">
        <f t="shared" ref="B30:B32" si="11">C29+1</f>
        <v>43009</v>
      </c>
      <c r="C30" s="130">
        <f t="shared" ref="C30:C32" si="12">EOMONTH(B30,0)</f>
        <v>43039</v>
      </c>
      <c r="D30" s="131">
        <f t="shared" ref="D30:D32" si="13">B30</f>
        <v>43009</v>
      </c>
      <c r="E30" s="134">
        <v>34.370769230769227</v>
      </c>
      <c r="F30" s="134">
        <v>25.306097560975608</v>
      </c>
      <c r="G30" s="301">
        <v>34.661153846153852</v>
      </c>
      <c r="H30" s="301">
        <v>24.554878048780488</v>
      </c>
      <c r="I30" s="134">
        <v>26.530769230769231</v>
      </c>
      <c r="J30" s="134">
        <v>23.631219512195113</v>
      </c>
      <c r="K30" s="134" t="s">
        <v>264</v>
      </c>
      <c r="L30" s="134" t="s">
        <v>264</v>
      </c>
      <c r="M30" s="134" t="s">
        <v>264</v>
      </c>
      <c r="N30" s="134" t="s">
        <v>264</v>
      </c>
      <c r="O30" s="301">
        <v>28.57884615384615</v>
      </c>
      <c r="P30" s="301">
        <v>22.409268292682928</v>
      </c>
      <c r="Q30" s="134">
        <v>33.070384615384619</v>
      </c>
      <c r="R30" s="134">
        <v>22.207317073170724</v>
      </c>
      <c r="S30" s="134" t="s">
        <v>264</v>
      </c>
      <c r="T30" s="134" t="s">
        <v>264</v>
      </c>
      <c r="U30" s="134" t="s">
        <v>264</v>
      </c>
      <c r="V30" s="134" t="s">
        <v>264</v>
      </c>
      <c r="W30" s="134" t="s">
        <v>264</v>
      </c>
      <c r="X30" s="134" t="s">
        <v>264</v>
      </c>
      <c r="Y30" s="134" t="s">
        <v>264</v>
      </c>
      <c r="Z30" s="134" t="s">
        <v>264</v>
      </c>
      <c r="AA30" s="301">
        <v>35.47461538461539</v>
      </c>
      <c r="AB30" s="301">
        <v>25.449024390243903</v>
      </c>
      <c r="AC30" s="134" t="s">
        <v>264</v>
      </c>
      <c r="AD30" s="134" t="s">
        <v>264</v>
      </c>
      <c r="AE30" s="134" t="s">
        <v>264</v>
      </c>
      <c r="AF30" s="134" t="s">
        <v>264</v>
      </c>
      <c r="AG30" s="119"/>
      <c r="AH30" s="302">
        <v>2.8701612903225815</v>
      </c>
      <c r="AI30" s="303">
        <v>2.7580645161290311</v>
      </c>
      <c r="AJ30" s="302">
        <v>2.6098387096774189</v>
      </c>
      <c r="AK30" s="303">
        <v>2.565483870967741</v>
      </c>
      <c r="AL30" s="302">
        <v>3.133225806451613</v>
      </c>
      <c r="AM30" s="303">
        <v>2.5269354838709677</v>
      </c>
      <c r="AN30" s="302">
        <v>2.544354838709677</v>
      </c>
      <c r="AO30" s="303">
        <v>2.4303225806451625</v>
      </c>
      <c r="AP30" s="302">
        <v>1.94016129032258</v>
      </c>
      <c r="AQ30" s="304">
        <v>2.5395161290322572</v>
      </c>
      <c r="AR30" s="302">
        <v>0.66903999999999997</v>
      </c>
      <c r="AS30" s="303">
        <v>2.5186666666666677</v>
      </c>
      <c r="AX30" s="64"/>
    </row>
    <row r="31" spans="1:50" ht="12.75" hidden="1" x14ac:dyDescent="0.2">
      <c r="A31" s="133"/>
      <c r="B31" s="130">
        <f t="shared" si="11"/>
        <v>43040</v>
      </c>
      <c r="C31" s="130">
        <f t="shared" si="12"/>
        <v>43069</v>
      </c>
      <c r="D31" s="131">
        <f t="shared" si="13"/>
        <v>43040</v>
      </c>
      <c r="E31" s="134">
        <v>34.935600000000001</v>
      </c>
      <c r="F31" s="134">
        <v>25.341250000000006</v>
      </c>
      <c r="G31" s="301">
        <v>28.453999999999997</v>
      </c>
      <c r="H31" s="301">
        <v>24.112499999999997</v>
      </c>
      <c r="I31" s="134">
        <v>26.060400000000005</v>
      </c>
      <c r="J31" s="134">
        <v>23.006750000000004</v>
      </c>
      <c r="K31" s="134" t="s">
        <v>264</v>
      </c>
      <c r="L31" s="134" t="s">
        <v>264</v>
      </c>
      <c r="M31" s="134" t="s">
        <v>264</v>
      </c>
      <c r="N31" s="134" t="s">
        <v>264</v>
      </c>
      <c r="O31" s="301">
        <v>25.08</v>
      </c>
      <c r="P31" s="301">
        <v>22.243750000000006</v>
      </c>
      <c r="Q31" s="134">
        <v>26.86</v>
      </c>
      <c r="R31" s="134">
        <v>22.704000000000004</v>
      </c>
      <c r="S31" s="134" t="s">
        <v>264</v>
      </c>
      <c r="T31" s="134" t="s">
        <v>264</v>
      </c>
      <c r="U31" s="134" t="s">
        <v>264</v>
      </c>
      <c r="V31" s="134" t="s">
        <v>264</v>
      </c>
      <c r="W31" s="134" t="s">
        <v>264</v>
      </c>
      <c r="X31" s="134" t="s">
        <v>264</v>
      </c>
      <c r="Y31" s="134" t="s">
        <v>264</v>
      </c>
      <c r="Z31" s="134" t="s">
        <v>264</v>
      </c>
      <c r="AA31" s="301">
        <v>31.242000000000004</v>
      </c>
      <c r="AB31" s="301">
        <v>25.607750000000003</v>
      </c>
      <c r="AC31" s="134" t="s">
        <v>264</v>
      </c>
      <c r="AD31" s="134" t="s">
        <v>264</v>
      </c>
      <c r="AE31" s="134" t="s">
        <v>264</v>
      </c>
      <c r="AF31" s="134" t="s">
        <v>264</v>
      </c>
      <c r="AG31" s="119"/>
      <c r="AH31" s="302">
        <v>2.9738333333333324</v>
      </c>
      <c r="AI31" s="303">
        <v>2.8595000000000002</v>
      </c>
      <c r="AJ31" s="302">
        <v>2.7479999999999998</v>
      </c>
      <c r="AK31" s="303">
        <v>2.7134999999999994</v>
      </c>
      <c r="AL31" s="302">
        <v>3.116000000000001</v>
      </c>
      <c r="AM31" s="303">
        <v>2.6941666666666673</v>
      </c>
      <c r="AN31" s="302">
        <v>2.6714999999999991</v>
      </c>
      <c r="AO31" s="303">
        <v>2.5653333333333341</v>
      </c>
      <c r="AP31" s="302">
        <v>2.5413333333333337</v>
      </c>
      <c r="AQ31" s="304">
        <v>2.6793333333333331</v>
      </c>
      <c r="AR31" s="302">
        <v>1.819</v>
      </c>
      <c r="AS31" s="303">
        <v>2.6811666666666674</v>
      </c>
      <c r="AX31" s="64"/>
    </row>
    <row r="32" spans="1:50" ht="12.75" hidden="1" x14ac:dyDescent="0.2">
      <c r="A32" s="133"/>
      <c r="B32" s="130">
        <f t="shared" si="11"/>
        <v>43070</v>
      </c>
      <c r="C32" s="130">
        <f t="shared" si="12"/>
        <v>43100</v>
      </c>
      <c r="D32" s="131">
        <f t="shared" si="13"/>
        <v>43070</v>
      </c>
      <c r="E32" s="134">
        <v>30.305599999999998</v>
      </c>
      <c r="F32" s="134">
        <v>25.081162790697675</v>
      </c>
      <c r="G32" s="301">
        <v>27.024800000000006</v>
      </c>
      <c r="H32" s="301">
        <v>24.565813953488373</v>
      </c>
      <c r="I32" s="134">
        <v>27.436800000000009</v>
      </c>
      <c r="J32" s="134">
        <v>23.333255813953489</v>
      </c>
      <c r="K32" s="134" t="s">
        <v>264</v>
      </c>
      <c r="L32" s="134" t="s">
        <v>264</v>
      </c>
      <c r="M32" s="134" t="s">
        <v>264</v>
      </c>
      <c r="N32" s="134" t="s">
        <v>264</v>
      </c>
      <c r="O32" s="301">
        <v>25.141199999999998</v>
      </c>
      <c r="P32" s="301">
        <v>22.970930232558135</v>
      </c>
      <c r="Q32" s="134">
        <v>25.212800000000005</v>
      </c>
      <c r="R32" s="134">
        <v>23.348372093023254</v>
      </c>
      <c r="S32" s="134" t="s">
        <v>264</v>
      </c>
      <c r="T32" s="134" t="s">
        <v>264</v>
      </c>
      <c r="U32" s="134" t="s">
        <v>264</v>
      </c>
      <c r="V32" s="134" t="s">
        <v>264</v>
      </c>
      <c r="W32" s="134" t="s">
        <v>264</v>
      </c>
      <c r="X32" s="134" t="s">
        <v>264</v>
      </c>
      <c r="Y32" s="134" t="s">
        <v>264</v>
      </c>
      <c r="Z32" s="134" t="s">
        <v>264</v>
      </c>
      <c r="AA32" s="301">
        <v>30.342799999999997</v>
      </c>
      <c r="AB32" s="301">
        <v>26.648604651162792</v>
      </c>
      <c r="AC32" s="134" t="s">
        <v>264</v>
      </c>
      <c r="AD32" s="134" t="s">
        <v>264</v>
      </c>
      <c r="AE32" s="134" t="s">
        <v>264</v>
      </c>
      <c r="AF32" s="134" t="s">
        <v>264</v>
      </c>
      <c r="AG32" s="119"/>
      <c r="AH32" s="302">
        <v>2.7588709677419359</v>
      </c>
      <c r="AI32" s="303">
        <v>3.0291935483870973</v>
      </c>
      <c r="AJ32" s="302">
        <v>2.6398387096774192</v>
      </c>
      <c r="AK32" s="303">
        <v>2.5859677419354834</v>
      </c>
      <c r="AL32" s="302">
        <v>2.9224193548387105</v>
      </c>
      <c r="AM32" s="303">
        <v>2.476451612903225</v>
      </c>
      <c r="AN32" s="302">
        <v>2.6198387096774192</v>
      </c>
      <c r="AO32" s="303">
        <v>2.4956451612903225</v>
      </c>
      <c r="AP32" s="302">
        <v>2.4666129032258053</v>
      </c>
      <c r="AQ32" s="304">
        <v>2.7919354838709682</v>
      </c>
      <c r="AR32" s="302">
        <v>1.5669999999999999</v>
      </c>
      <c r="AS32" s="303">
        <v>2.483709677419355</v>
      </c>
      <c r="AX32" s="64"/>
    </row>
    <row r="33" spans="1:50" ht="12.75" x14ac:dyDescent="0.2">
      <c r="A33" s="133"/>
      <c r="B33" s="130">
        <f t="shared" ref="B33:B44" si="14">C32+1</f>
        <v>43101</v>
      </c>
      <c r="C33" s="130">
        <f t="shared" ref="C33:C44" si="15">EOMONTH(B33,0)</f>
        <v>43131</v>
      </c>
      <c r="D33" s="131">
        <f t="shared" ref="D33:D44" si="16">B33</f>
        <v>43101</v>
      </c>
      <c r="E33" s="134">
        <v>27.43</v>
      </c>
      <c r="F33" s="134">
        <v>22.241707317073168</v>
      </c>
      <c r="G33" s="301">
        <v>27.23</v>
      </c>
      <c r="H33" s="301">
        <v>25.244878048780489</v>
      </c>
      <c r="I33" s="134">
        <v>22.512307692307687</v>
      </c>
      <c r="J33" s="134">
        <v>20.091707317073176</v>
      </c>
      <c r="K33" s="134" t="s">
        <v>264</v>
      </c>
      <c r="L33" s="134" t="s">
        <v>264</v>
      </c>
      <c r="M33" s="134" t="s">
        <v>264</v>
      </c>
      <c r="N33" s="134" t="s">
        <v>264</v>
      </c>
      <c r="O33" s="301">
        <v>27.691538461538457</v>
      </c>
      <c r="P33" s="301">
        <v>21.241951219512202</v>
      </c>
      <c r="Q33" s="134">
        <v>27.679230769230767</v>
      </c>
      <c r="R33" s="134">
        <v>22.052195121951222</v>
      </c>
      <c r="S33" s="301" t="s">
        <v>264</v>
      </c>
      <c r="T33" s="301" t="s">
        <v>264</v>
      </c>
      <c r="U33" s="134" t="s">
        <v>264</v>
      </c>
      <c r="V33" s="134" t="s">
        <v>264</v>
      </c>
      <c r="W33" s="301" t="s">
        <v>264</v>
      </c>
      <c r="X33" s="301" t="s">
        <v>264</v>
      </c>
      <c r="Y33" s="134" t="s">
        <v>264</v>
      </c>
      <c r="Z33" s="134" t="s">
        <v>264</v>
      </c>
      <c r="AA33" s="301">
        <v>30.971153846153843</v>
      </c>
      <c r="AB33" s="301">
        <v>27.896341463414632</v>
      </c>
      <c r="AC33" s="134" t="s">
        <v>264</v>
      </c>
      <c r="AD33" s="134" t="s">
        <v>264</v>
      </c>
      <c r="AE33" s="301" t="s">
        <v>264</v>
      </c>
      <c r="AF33" s="301" t="s">
        <v>264</v>
      </c>
      <c r="AG33" s="119"/>
      <c r="AH33" s="302">
        <v>3.7140322580645169</v>
      </c>
      <c r="AI33" s="303">
        <v>3.1106451612903236</v>
      </c>
      <c r="AJ33" s="302">
        <v>2.7766129032258067</v>
      </c>
      <c r="AK33" s="303">
        <v>2.9746774193548382</v>
      </c>
      <c r="AL33" s="302">
        <v>2.9570967741935483</v>
      </c>
      <c r="AM33" s="303">
        <v>3.0469354838709672</v>
      </c>
      <c r="AN33" s="302">
        <v>2.7169354838709676</v>
      </c>
      <c r="AO33" s="303">
        <v>2.9698387096774201</v>
      </c>
      <c r="AP33" s="302">
        <v>2.4743548387096772</v>
      </c>
      <c r="AQ33" s="304">
        <v>2.697741935483871</v>
      </c>
      <c r="AR33" s="302">
        <v>1.7150000000000001</v>
      </c>
      <c r="AS33" s="303">
        <v>2.8924193548387085</v>
      </c>
      <c r="AX33" s="64"/>
    </row>
    <row r="34" spans="1:50" ht="12.75" x14ac:dyDescent="0.2">
      <c r="A34" s="133"/>
      <c r="B34" s="130">
        <f t="shared" si="14"/>
        <v>43132</v>
      </c>
      <c r="C34" s="130">
        <f t="shared" si="15"/>
        <v>43159</v>
      </c>
      <c r="D34" s="131">
        <f t="shared" si="16"/>
        <v>43132</v>
      </c>
      <c r="E34" s="134">
        <v>30.15958333333333</v>
      </c>
      <c r="F34" s="134">
        <v>17.740277777777777</v>
      </c>
      <c r="G34" s="301">
        <v>25.759999999999994</v>
      </c>
      <c r="H34" s="301">
        <v>23.65805555555556</v>
      </c>
      <c r="I34" s="134">
        <v>20.580416666666665</v>
      </c>
      <c r="J34" s="134">
        <v>11.716111111111111</v>
      </c>
      <c r="K34" s="134" t="s">
        <v>264</v>
      </c>
      <c r="L34" s="134" t="s">
        <v>264</v>
      </c>
      <c r="M34" s="134" t="s">
        <v>264</v>
      </c>
      <c r="N34" s="134" t="s">
        <v>264</v>
      </c>
      <c r="O34" s="301">
        <v>25.71166666666667</v>
      </c>
      <c r="P34" s="301">
        <v>18.416111111111107</v>
      </c>
      <c r="Q34" s="134">
        <v>30.485833333333332</v>
      </c>
      <c r="R34" s="134">
        <v>20.803611111111117</v>
      </c>
      <c r="S34" s="301" t="s">
        <v>264</v>
      </c>
      <c r="T34" s="301" t="s">
        <v>264</v>
      </c>
      <c r="U34" s="134" t="s">
        <v>264</v>
      </c>
      <c r="V34" s="134" t="s">
        <v>264</v>
      </c>
      <c r="W34" s="301" t="s">
        <v>264</v>
      </c>
      <c r="X34" s="301" t="s">
        <v>264</v>
      </c>
      <c r="Y34" s="134" t="s">
        <v>264</v>
      </c>
      <c r="Z34" s="134" t="s">
        <v>264</v>
      </c>
      <c r="AA34" s="301">
        <v>28.291666666666668</v>
      </c>
      <c r="AB34" s="301">
        <v>23.595000000000002</v>
      </c>
      <c r="AC34" s="134" t="s">
        <v>264</v>
      </c>
      <c r="AD34" s="134" t="s">
        <v>264</v>
      </c>
      <c r="AE34" s="301" t="s">
        <v>264</v>
      </c>
      <c r="AF34" s="301" t="s">
        <v>264</v>
      </c>
      <c r="AG34" s="119"/>
      <c r="AH34" s="302">
        <v>2.5394642857142857</v>
      </c>
      <c r="AI34" s="303">
        <v>2.3739285714285709</v>
      </c>
      <c r="AJ34" s="302">
        <v>2.2701785714285716</v>
      </c>
      <c r="AK34" s="303">
        <v>2.230892857142857</v>
      </c>
      <c r="AL34" s="302">
        <v>2.6060714285714286</v>
      </c>
      <c r="AM34" s="303">
        <v>2.2164285714285716</v>
      </c>
      <c r="AN34" s="302">
        <v>2.176071428571428</v>
      </c>
      <c r="AO34" s="303">
        <v>2.1078571428571427</v>
      </c>
      <c r="AP34" s="302">
        <v>2.0664285714285713</v>
      </c>
      <c r="AQ34" s="304">
        <v>2.1616071428571426</v>
      </c>
      <c r="AR34" s="302">
        <v>1.655</v>
      </c>
      <c r="AS34" s="303">
        <v>2.2078571428571423</v>
      </c>
      <c r="AX34" s="64"/>
    </row>
    <row r="35" spans="1:50" ht="12.75" x14ac:dyDescent="0.2">
      <c r="A35" s="133"/>
      <c r="B35" s="130">
        <f t="shared" si="14"/>
        <v>43160</v>
      </c>
      <c r="C35" s="130">
        <f t="shared" si="15"/>
        <v>43190</v>
      </c>
      <c r="D35" s="131">
        <f t="shared" si="16"/>
        <v>43160</v>
      </c>
      <c r="E35" s="134">
        <v>25.450370370370369</v>
      </c>
      <c r="F35" s="134">
        <v>21.067692307692294</v>
      </c>
      <c r="G35" s="301">
        <v>24.431111111111118</v>
      </c>
      <c r="H35" s="301">
        <v>23.420769230769224</v>
      </c>
      <c r="I35" s="134">
        <v>20.528518518518517</v>
      </c>
      <c r="J35" s="134">
        <v>18.130000000000003</v>
      </c>
      <c r="K35" s="134" t="s">
        <v>264</v>
      </c>
      <c r="L35" s="134" t="s">
        <v>264</v>
      </c>
      <c r="M35" s="134" t="s">
        <v>264</v>
      </c>
      <c r="N35" s="134" t="s">
        <v>264</v>
      </c>
      <c r="O35" s="301">
        <v>23.62962962962963</v>
      </c>
      <c r="P35" s="301">
        <v>20.41820512820513</v>
      </c>
      <c r="Q35" s="134">
        <v>30.518518518518519</v>
      </c>
      <c r="R35" s="134">
        <v>24.346153846153861</v>
      </c>
      <c r="S35" s="301" t="s">
        <v>264</v>
      </c>
      <c r="T35" s="301" t="s">
        <v>264</v>
      </c>
      <c r="U35" s="134" t="s">
        <v>264</v>
      </c>
      <c r="V35" s="134" t="s">
        <v>264</v>
      </c>
      <c r="W35" s="301" t="s">
        <v>264</v>
      </c>
      <c r="X35" s="301" t="s">
        <v>264</v>
      </c>
      <c r="Y35" s="134" t="s">
        <v>264</v>
      </c>
      <c r="Z35" s="134" t="s">
        <v>264</v>
      </c>
      <c r="AA35" s="301">
        <v>27.526666666666667</v>
      </c>
      <c r="AB35" s="301">
        <v>25.755897435897452</v>
      </c>
      <c r="AC35" s="134" t="s">
        <v>264</v>
      </c>
      <c r="AD35" s="134" t="s">
        <v>264</v>
      </c>
      <c r="AE35" s="301" t="s">
        <v>264</v>
      </c>
      <c r="AF35" s="301" t="s">
        <v>264</v>
      </c>
      <c r="AG35" s="119"/>
      <c r="AH35" s="302">
        <v>2.649032258064516</v>
      </c>
      <c r="AI35" s="303">
        <v>2.234677419354838</v>
      </c>
      <c r="AJ35" s="302">
        <v>2.178064516129032</v>
      </c>
      <c r="AK35" s="303">
        <v>2.1454838709677415</v>
      </c>
      <c r="AL35" s="302">
        <v>2.7125806451612915</v>
      </c>
      <c r="AM35" s="303">
        <v>2.129032258064516</v>
      </c>
      <c r="AN35" s="302">
        <v>2.1046774193548385</v>
      </c>
      <c r="AO35" s="303">
        <v>1.8716129032258073</v>
      </c>
      <c r="AP35" s="302">
        <v>1.9526666666666668</v>
      </c>
      <c r="AQ35" s="304">
        <v>2.0948387096774188</v>
      </c>
      <c r="AR35" s="302">
        <v>1.5569999999999999</v>
      </c>
      <c r="AS35" s="303">
        <v>2.080806451612903</v>
      </c>
      <c r="AX35" s="64"/>
    </row>
    <row r="36" spans="1:50" ht="12.75" x14ac:dyDescent="0.2">
      <c r="A36" s="133"/>
      <c r="B36" s="130">
        <f t="shared" si="14"/>
        <v>43191</v>
      </c>
      <c r="C36" s="130">
        <f t="shared" si="15"/>
        <v>43220</v>
      </c>
      <c r="D36" s="131">
        <f t="shared" si="16"/>
        <v>43191</v>
      </c>
      <c r="E36" s="134">
        <v>21.903200000000002</v>
      </c>
      <c r="F36" s="134">
        <v>18.124750000000009</v>
      </c>
      <c r="G36" s="301">
        <v>24.925600000000003</v>
      </c>
      <c r="H36" s="301">
        <v>21.393500000000007</v>
      </c>
      <c r="I36" s="134">
        <v>17.445600000000002</v>
      </c>
      <c r="J36" s="134">
        <v>10.504999999999999</v>
      </c>
      <c r="K36" s="134" t="s">
        <v>264</v>
      </c>
      <c r="L36" s="134" t="s">
        <v>264</v>
      </c>
      <c r="M36" s="134" t="s">
        <v>264</v>
      </c>
      <c r="N36" s="134" t="s">
        <v>264</v>
      </c>
      <c r="O36" s="301">
        <v>20.461200000000002</v>
      </c>
      <c r="P36" s="301">
        <v>17.212499999999999</v>
      </c>
      <c r="Q36" s="134">
        <v>29.56</v>
      </c>
      <c r="R36" s="134">
        <v>20.475000000000001</v>
      </c>
      <c r="S36" s="301" t="s">
        <v>264</v>
      </c>
      <c r="T36" s="301" t="s">
        <v>264</v>
      </c>
      <c r="U36" s="134" t="s">
        <v>264</v>
      </c>
      <c r="V36" s="134" t="s">
        <v>264</v>
      </c>
      <c r="W36" s="301" t="s">
        <v>264</v>
      </c>
      <c r="X36" s="301" t="s">
        <v>264</v>
      </c>
      <c r="Y36" s="134" t="s">
        <v>264</v>
      </c>
      <c r="Z36" s="134" t="s">
        <v>264</v>
      </c>
      <c r="AA36" s="301">
        <v>26.155999999999999</v>
      </c>
      <c r="AB36" s="301">
        <v>21.56025</v>
      </c>
      <c r="AC36" s="134" t="s">
        <v>264</v>
      </c>
      <c r="AD36" s="134" t="s">
        <v>264</v>
      </c>
      <c r="AE36" s="301" t="s">
        <v>264</v>
      </c>
      <c r="AF36" s="301" t="s">
        <v>264</v>
      </c>
      <c r="AG36" s="119"/>
      <c r="AH36" s="302">
        <v>2.7581666666666669</v>
      </c>
      <c r="AI36" s="303">
        <v>2.1031666666666662</v>
      </c>
      <c r="AJ36" s="302">
        <v>2.0383333333333327</v>
      </c>
      <c r="AK36" s="303">
        <v>2.0008333333333335</v>
      </c>
      <c r="AL36" s="302">
        <v>2.6779999999999995</v>
      </c>
      <c r="AM36" s="303">
        <v>2.0375000000000005</v>
      </c>
      <c r="AN36" s="302">
        <v>1.9496666666666667</v>
      </c>
      <c r="AO36" s="303">
        <v>1.9046666666666667</v>
      </c>
      <c r="AP36" s="302">
        <v>1.8545000000000003</v>
      </c>
      <c r="AQ36" s="304">
        <v>1.9375000000000002</v>
      </c>
      <c r="AR36" s="302">
        <v>1.131</v>
      </c>
      <c r="AS36" s="303">
        <v>1.946666666666667</v>
      </c>
      <c r="AX36" s="64"/>
    </row>
    <row r="37" spans="1:50" ht="12.75" x14ac:dyDescent="0.2">
      <c r="A37" s="133"/>
      <c r="B37" s="130">
        <f t="shared" si="14"/>
        <v>43221</v>
      </c>
      <c r="C37" s="130">
        <f t="shared" si="15"/>
        <v>43251</v>
      </c>
      <c r="D37" s="131">
        <f t="shared" si="16"/>
        <v>43221</v>
      </c>
      <c r="E37" s="134">
        <v>19.641538461538463</v>
      </c>
      <c r="F37" s="134">
        <v>7.7170731707317071</v>
      </c>
      <c r="G37" s="301">
        <v>21.943076923076923</v>
      </c>
      <c r="H37" s="301">
        <v>16.955121951219507</v>
      </c>
      <c r="I37" s="134">
        <v>12.783846153846154</v>
      </c>
      <c r="J37" s="134">
        <v>-0.22560975609756101</v>
      </c>
      <c r="K37" s="134" t="s">
        <v>264</v>
      </c>
      <c r="L37" s="134" t="s">
        <v>264</v>
      </c>
      <c r="M37" s="134" t="s">
        <v>264</v>
      </c>
      <c r="N37" s="134" t="s">
        <v>264</v>
      </c>
      <c r="O37" s="301">
        <v>20.421923076923072</v>
      </c>
      <c r="P37" s="301">
        <v>13.939512195121956</v>
      </c>
      <c r="Q37" s="134">
        <v>18.134615384615383</v>
      </c>
      <c r="R37" s="134">
        <v>12.650487804878054</v>
      </c>
      <c r="S37" s="301" t="s">
        <v>264</v>
      </c>
      <c r="T37" s="301" t="s">
        <v>264</v>
      </c>
      <c r="U37" s="134" t="s">
        <v>264</v>
      </c>
      <c r="V37" s="134" t="s">
        <v>264</v>
      </c>
      <c r="W37" s="301" t="s">
        <v>264</v>
      </c>
      <c r="X37" s="301" t="s">
        <v>264</v>
      </c>
      <c r="Y37" s="134" t="s">
        <v>264</v>
      </c>
      <c r="Z37" s="134" t="s">
        <v>264</v>
      </c>
      <c r="AA37" s="301">
        <v>23.698846153846151</v>
      </c>
      <c r="AB37" s="301">
        <v>18.447804878048782</v>
      </c>
      <c r="AC37" s="134" t="s">
        <v>264</v>
      </c>
      <c r="AD37" s="134" t="s">
        <v>264</v>
      </c>
      <c r="AE37" s="301" t="s">
        <v>264</v>
      </c>
      <c r="AF37" s="301" t="s">
        <v>264</v>
      </c>
      <c r="AG37" s="119"/>
      <c r="AH37" s="302">
        <v>2.773548387096775</v>
      </c>
      <c r="AI37" s="303">
        <v>1.9724193548387101</v>
      </c>
      <c r="AJ37" s="302">
        <v>1.837580645161291</v>
      </c>
      <c r="AK37" s="303">
        <v>1.816451612903226</v>
      </c>
      <c r="AL37" s="302">
        <v>2.8783870967741931</v>
      </c>
      <c r="AM37" s="303">
        <v>1.8482258064516122</v>
      </c>
      <c r="AN37" s="302">
        <v>1.6269354838709678</v>
      </c>
      <c r="AO37" s="303">
        <v>1.7696774193548388</v>
      </c>
      <c r="AP37" s="302">
        <v>1.4909677419354832</v>
      </c>
      <c r="AQ37" s="304">
        <v>1.3877419354838714</v>
      </c>
      <c r="AR37" s="302">
        <v>0.78200000000000003</v>
      </c>
      <c r="AS37" s="303">
        <v>1.7548387096774196</v>
      </c>
      <c r="AX37" s="64"/>
    </row>
    <row r="38" spans="1:50" ht="12.75" x14ac:dyDescent="0.2">
      <c r="A38" s="133"/>
      <c r="B38" s="130">
        <f t="shared" si="14"/>
        <v>43252</v>
      </c>
      <c r="C38" s="130">
        <f t="shared" si="15"/>
        <v>43281</v>
      </c>
      <c r="D38" s="131">
        <f t="shared" si="16"/>
        <v>43252</v>
      </c>
      <c r="E38" s="134">
        <v>22.43095238095238</v>
      </c>
      <c r="F38" s="134">
        <v>11.996578947368423</v>
      </c>
      <c r="G38" s="301">
        <v>32.056923076923077</v>
      </c>
      <c r="H38" s="301">
        <v>20.476578947368417</v>
      </c>
      <c r="I38" s="134">
        <v>16.653461538461535</v>
      </c>
      <c r="J38" s="134">
        <v>4.4449999999999985</v>
      </c>
      <c r="K38" s="134" t="s">
        <v>264</v>
      </c>
      <c r="L38" s="134" t="s">
        <v>264</v>
      </c>
      <c r="M38" s="134" t="s">
        <v>264</v>
      </c>
      <c r="N38" s="134" t="s">
        <v>264</v>
      </c>
      <c r="O38" s="301">
        <v>30.0108</v>
      </c>
      <c r="P38" s="301">
        <v>17.717027027027033</v>
      </c>
      <c r="Q38" s="134">
        <v>31.664615384615384</v>
      </c>
      <c r="R38" s="134">
        <v>15.747631578947372</v>
      </c>
      <c r="S38" s="301" t="s">
        <v>264</v>
      </c>
      <c r="T38" s="301" t="s">
        <v>264</v>
      </c>
      <c r="U38" s="134" t="s">
        <v>264</v>
      </c>
      <c r="V38" s="134" t="s">
        <v>264</v>
      </c>
      <c r="W38" s="301" t="s">
        <v>264</v>
      </c>
      <c r="X38" s="301" t="s">
        <v>264</v>
      </c>
      <c r="Y38" s="134" t="s">
        <v>264</v>
      </c>
      <c r="Z38" s="134" t="s">
        <v>264</v>
      </c>
      <c r="AA38" s="301">
        <v>33.003461538461536</v>
      </c>
      <c r="AB38" s="301">
        <v>21.255405405405408</v>
      </c>
      <c r="AC38" s="134" t="s">
        <v>264</v>
      </c>
      <c r="AD38" s="134" t="s">
        <v>264</v>
      </c>
      <c r="AE38" s="301" t="s">
        <v>264</v>
      </c>
      <c r="AF38" s="301" t="s">
        <v>264</v>
      </c>
      <c r="AG38" s="119"/>
      <c r="AH38" s="302">
        <v>2.9260344827586211</v>
      </c>
      <c r="AI38" s="303">
        <v>2.4598275862068961</v>
      </c>
      <c r="AJ38" s="302">
        <v>2.2332758620689659</v>
      </c>
      <c r="AK38" s="303">
        <v>2.2160344827586207</v>
      </c>
      <c r="AL38" s="302">
        <v>2.9965517241379316</v>
      </c>
      <c r="AM38" s="303">
        <v>2.2177586206896547</v>
      </c>
      <c r="AN38" s="302">
        <v>2.0520689655172419</v>
      </c>
      <c r="AO38" s="303">
        <v>2.1146551724137925</v>
      </c>
      <c r="AP38" s="302">
        <v>1.808448275862069</v>
      </c>
      <c r="AQ38" s="304">
        <v>1.4987931034482764</v>
      </c>
      <c r="AR38" s="302">
        <v>0.90100000000000002</v>
      </c>
      <c r="AS38" s="303">
        <v>2.1103571428571426</v>
      </c>
      <c r="AX38" s="64"/>
    </row>
    <row r="39" spans="1:50" ht="12.75" x14ac:dyDescent="0.2">
      <c r="A39" s="133"/>
      <c r="B39" s="130">
        <f t="shared" si="14"/>
        <v>43282</v>
      </c>
      <c r="C39" s="130">
        <f t="shared" si="15"/>
        <v>43312</v>
      </c>
      <c r="D39" s="131">
        <f t="shared" si="16"/>
        <v>43282</v>
      </c>
      <c r="E39" s="134">
        <v>87.837999999999994</v>
      </c>
      <c r="F39" s="134">
        <v>35.938837209302321</v>
      </c>
      <c r="G39" s="301">
        <v>105.0792</v>
      </c>
      <c r="H39" s="301">
        <v>38.76837209302326</v>
      </c>
      <c r="I39" s="134">
        <v>71.884799999999984</v>
      </c>
      <c r="J39" s="134">
        <v>30.848837209302324</v>
      </c>
      <c r="K39" s="134" t="s">
        <v>264</v>
      </c>
      <c r="L39" s="134" t="s">
        <v>264</v>
      </c>
      <c r="M39" s="134" t="s">
        <v>264</v>
      </c>
      <c r="N39" s="134" t="s">
        <v>264</v>
      </c>
      <c r="O39" s="301">
        <v>65.080399999999997</v>
      </c>
      <c r="P39" s="301">
        <v>31.833720930232555</v>
      </c>
      <c r="Q39" s="134">
        <v>92.779200000000003</v>
      </c>
      <c r="R39" s="134">
        <v>27.674418604651169</v>
      </c>
      <c r="S39" s="301" t="s">
        <v>264</v>
      </c>
      <c r="T39" s="301" t="s">
        <v>264</v>
      </c>
      <c r="U39" s="134" t="s">
        <v>264</v>
      </c>
      <c r="V39" s="134" t="s">
        <v>264</v>
      </c>
      <c r="W39" s="301" t="s">
        <v>264</v>
      </c>
      <c r="X39" s="301" t="s">
        <v>264</v>
      </c>
      <c r="Y39" s="134" t="s">
        <v>264</v>
      </c>
      <c r="Z39" s="134" t="s">
        <v>264</v>
      </c>
      <c r="AA39" s="301">
        <v>107.96800000000003</v>
      </c>
      <c r="AB39" s="301">
        <v>40.846046511627911</v>
      </c>
      <c r="AC39" s="134" t="s">
        <v>264</v>
      </c>
      <c r="AD39" s="134" t="s">
        <v>264</v>
      </c>
      <c r="AE39" s="301" t="s">
        <v>264</v>
      </c>
      <c r="AF39" s="301" t="s">
        <v>264</v>
      </c>
      <c r="AG39" s="119"/>
      <c r="AH39" s="302">
        <v>2.8032258064516129</v>
      </c>
      <c r="AI39" s="303">
        <v>3.9482258064516143</v>
      </c>
      <c r="AJ39" s="302">
        <v>2.4980645161290318</v>
      </c>
      <c r="AK39" s="303">
        <v>2.4662903225806447</v>
      </c>
      <c r="AL39" s="302">
        <v>3.0008064516129038</v>
      </c>
      <c r="AM39" s="303">
        <v>2.4340322580645157</v>
      </c>
      <c r="AN39" s="302">
        <v>2.3737096774193547</v>
      </c>
      <c r="AO39" s="303">
        <v>2.4245161290322583</v>
      </c>
      <c r="AP39" s="302">
        <v>1.9170967741935485</v>
      </c>
      <c r="AQ39" s="304">
        <v>2.1525806451612906</v>
      </c>
      <c r="AR39" s="302">
        <v>1.0589999999999999</v>
      </c>
      <c r="AS39" s="303">
        <v>2.3845454545454543</v>
      </c>
      <c r="AX39" s="64"/>
    </row>
    <row r="40" spans="1:50" ht="12.75" x14ac:dyDescent="0.2">
      <c r="A40" s="133"/>
      <c r="B40" s="130">
        <f t="shared" si="14"/>
        <v>43313</v>
      </c>
      <c r="C40" s="130">
        <f t="shared" si="15"/>
        <v>43343</v>
      </c>
      <c r="D40" s="131">
        <f t="shared" si="16"/>
        <v>43313</v>
      </c>
      <c r="E40" s="134">
        <v>73.244814814814816</v>
      </c>
      <c r="F40" s="134">
        <v>37.291538461538451</v>
      </c>
      <c r="G40" s="301">
        <v>85.320370370370384</v>
      </c>
      <c r="H40" s="301">
        <v>39.174102564102554</v>
      </c>
      <c r="I40" s="134">
        <v>69.963333333333324</v>
      </c>
      <c r="J40" s="134">
        <v>35.87692307692307</v>
      </c>
      <c r="K40" s="134" t="s">
        <v>264</v>
      </c>
      <c r="L40" s="134" t="s">
        <v>264</v>
      </c>
      <c r="M40" s="134" t="s">
        <v>264</v>
      </c>
      <c r="N40" s="134" t="s">
        <v>264</v>
      </c>
      <c r="O40" s="301">
        <v>82.901111111111106</v>
      </c>
      <c r="P40" s="301">
        <v>38.792564102564086</v>
      </c>
      <c r="Q40" s="134">
        <v>95.037037037037038</v>
      </c>
      <c r="R40" s="134">
        <v>34.564102564102562</v>
      </c>
      <c r="S40" s="301" t="s">
        <v>264</v>
      </c>
      <c r="T40" s="301" t="s">
        <v>264</v>
      </c>
      <c r="U40" s="134" t="s">
        <v>264</v>
      </c>
      <c r="V40" s="134" t="s">
        <v>264</v>
      </c>
      <c r="W40" s="301" t="s">
        <v>264</v>
      </c>
      <c r="X40" s="301" t="s">
        <v>264</v>
      </c>
      <c r="Y40" s="134" t="s">
        <v>264</v>
      </c>
      <c r="Z40" s="134" t="s">
        <v>264</v>
      </c>
      <c r="AA40" s="301">
        <v>88.914814814814818</v>
      </c>
      <c r="AB40" s="301">
        <v>41.608974358974351</v>
      </c>
      <c r="AC40" s="134" t="s">
        <v>264</v>
      </c>
      <c r="AD40" s="134" t="s">
        <v>264</v>
      </c>
      <c r="AE40" s="301" t="s">
        <v>264</v>
      </c>
      <c r="AF40" s="301" t="s">
        <v>264</v>
      </c>
      <c r="AG40" s="119"/>
      <c r="AH40" s="302">
        <v>2.9290322580645172</v>
      </c>
      <c r="AI40" s="303">
        <v>3.8229032258064515</v>
      </c>
      <c r="AJ40" s="302">
        <v>2.6077419354838711</v>
      </c>
      <c r="AK40" s="303">
        <v>2.5401612903225819</v>
      </c>
      <c r="AL40" s="302">
        <v>3.3246774193548387</v>
      </c>
      <c r="AM40" s="303">
        <v>2.4290322580645154</v>
      </c>
      <c r="AN40" s="302">
        <v>2.5282258064516143</v>
      </c>
      <c r="AO40" s="303">
        <v>2.3651612903225803</v>
      </c>
      <c r="AP40" s="302">
        <v>2.4485483870967744</v>
      </c>
      <c r="AQ40" s="304">
        <v>2.358387096774194</v>
      </c>
      <c r="AR40" s="302">
        <v>0.83799999999999997</v>
      </c>
      <c r="AS40" s="303">
        <v>2.4409677419354843</v>
      </c>
      <c r="AX40" s="64"/>
    </row>
    <row r="41" spans="1:50" ht="12.75" customHeight="1" x14ac:dyDescent="0.2">
      <c r="A41" s="133"/>
      <c r="B41" s="130">
        <f t="shared" si="14"/>
        <v>43344</v>
      </c>
      <c r="C41" s="130">
        <f t="shared" si="15"/>
        <v>43373</v>
      </c>
      <c r="D41" s="131">
        <f t="shared" si="16"/>
        <v>43344</v>
      </c>
      <c r="E41" s="134">
        <v>31.902083333333334</v>
      </c>
      <c r="F41" s="134">
        <v>27.588333333333331</v>
      </c>
      <c r="G41" s="301">
        <v>30.259166666666669</v>
      </c>
      <c r="H41" s="301">
        <v>22.844285714285714</v>
      </c>
      <c r="I41" s="134">
        <v>28.967916666666664</v>
      </c>
      <c r="J41" s="134">
        <v>25.488333333333333</v>
      </c>
      <c r="K41" s="134" t="s">
        <v>264</v>
      </c>
      <c r="L41" s="134" t="s">
        <v>264</v>
      </c>
      <c r="M41" s="134" t="s">
        <v>264</v>
      </c>
      <c r="N41" s="134" t="s">
        <v>264</v>
      </c>
      <c r="O41" s="301">
        <v>28.286666666666665</v>
      </c>
      <c r="P41" s="301">
        <v>22.546428571428564</v>
      </c>
      <c r="Q41" s="134">
        <v>69.583333333333329</v>
      </c>
      <c r="R41" s="134">
        <v>27.428571428571413</v>
      </c>
      <c r="S41" s="301" t="s">
        <v>264</v>
      </c>
      <c r="T41" s="301" t="s">
        <v>264</v>
      </c>
      <c r="U41" s="134" t="s">
        <v>264</v>
      </c>
      <c r="V41" s="134" t="s">
        <v>264</v>
      </c>
      <c r="W41" s="301" t="s">
        <v>264</v>
      </c>
      <c r="X41" s="301" t="s">
        <v>264</v>
      </c>
      <c r="Y41" s="134" t="s">
        <v>264</v>
      </c>
      <c r="Z41" s="134" t="s">
        <v>264</v>
      </c>
      <c r="AA41" s="301">
        <v>30.17958333333333</v>
      </c>
      <c r="AB41" s="301">
        <v>23.92166666666666</v>
      </c>
      <c r="AC41" s="134" t="s">
        <v>264</v>
      </c>
      <c r="AD41" s="134" t="s">
        <v>264</v>
      </c>
      <c r="AE41" s="301" t="s">
        <v>264</v>
      </c>
      <c r="AF41" s="301" t="s">
        <v>264</v>
      </c>
      <c r="AG41" s="119"/>
      <c r="AH41" s="302">
        <v>2.9474999999999989</v>
      </c>
      <c r="AI41" s="303">
        <v>2.4110714285714283</v>
      </c>
      <c r="AJ41" s="302">
        <v>2.3626785714285714</v>
      </c>
      <c r="AK41" s="303">
        <v>2.2924999999999991</v>
      </c>
      <c r="AL41" s="302">
        <v>3.1214285714285714</v>
      </c>
      <c r="AM41" s="303">
        <v>2.191964285714286</v>
      </c>
      <c r="AN41" s="302">
        <v>2.3004999999999995</v>
      </c>
      <c r="AO41" s="303">
        <v>2.0023214285714284</v>
      </c>
      <c r="AP41" s="302">
        <v>1.6304999999999994</v>
      </c>
      <c r="AQ41" s="304">
        <v>2.2998333333333338</v>
      </c>
      <c r="AR41" s="302">
        <v>1.0149999999999999</v>
      </c>
      <c r="AS41" s="303">
        <v>2.1851666666666674</v>
      </c>
      <c r="AX41" s="64"/>
    </row>
    <row r="42" spans="1:50" ht="12.75" customHeight="1" x14ac:dyDescent="0.2">
      <c r="A42" s="133"/>
      <c r="B42" s="130">
        <f t="shared" si="14"/>
        <v>43374</v>
      </c>
      <c r="C42" s="130">
        <f t="shared" si="15"/>
        <v>43404</v>
      </c>
      <c r="D42" s="131">
        <f t="shared" si="16"/>
        <v>43374</v>
      </c>
      <c r="E42" s="134">
        <v>56.88814814814814</v>
      </c>
      <c r="F42" s="134">
        <v>35.035897435897446</v>
      </c>
      <c r="G42" s="301">
        <v>30.944074074074074</v>
      </c>
      <c r="H42" s="301">
        <v>26.574358974358976</v>
      </c>
      <c r="I42" s="134">
        <v>44.241481481481472</v>
      </c>
      <c r="J42" s="134">
        <v>36.708205128205122</v>
      </c>
      <c r="K42" s="134" t="s">
        <v>264</v>
      </c>
      <c r="L42" s="134" t="s">
        <v>264</v>
      </c>
      <c r="M42" s="134" t="s">
        <v>264</v>
      </c>
      <c r="N42" s="134" t="s">
        <v>264</v>
      </c>
      <c r="O42" s="301">
        <v>32.192592592592597</v>
      </c>
      <c r="P42" s="301">
        <v>23.875384615384625</v>
      </c>
      <c r="Q42" s="134">
        <v>30.134814814814817</v>
      </c>
      <c r="R42" s="134">
        <v>24.09615384615385</v>
      </c>
      <c r="S42" s="301" t="s">
        <v>264</v>
      </c>
      <c r="T42" s="301" t="s">
        <v>264</v>
      </c>
      <c r="U42" s="134" t="s">
        <v>264</v>
      </c>
      <c r="V42" s="134" t="s">
        <v>264</v>
      </c>
      <c r="W42" s="301" t="s">
        <v>264</v>
      </c>
      <c r="X42" s="301" t="s">
        <v>264</v>
      </c>
      <c r="Y42" s="134" t="s">
        <v>264</v>
      </c>
      <c r="Z42" s="134" t="s">
        <v>264</v>
      </c>
      <c r="AA42" s="301">
        <v>32.482222222222219</v>
      </c>
      <c r="AB42" s="301">
        <v>27.691025641025639</v>
      </c>
      <c r="AC42" s="134" t="s">
        <v>264</v>
      </c>
      <c r="AD42" s="134" t="s">
        <v>264</v>
      </c>
      <c r="AE42" s="301" t="s">
        <v>264</v>
      </c>
      <c r="AF42" s="301" t="s">
        <v>264</v>
      </c>
      <c r="AG42" s="119"/>
      <c r="AH42" s="302">
        <v>3.2308064516129043</v>
      </c>
      <c r="AI42" s="303">
        <v>2.9416129032258054</v>
      </c>
      <c r="AJ42" s="302">
        <v>3.0143548387096777</v>
      </c>
      <c r="AK42" s="303">
        <v>2.9369354838709678</v>
      </c>
      <c r="AL42" s="302">
        <v>3.7299999999999995</v>
      </c>
      <c r="AM42" s="303">
        <v>2.8924193548387094</v>
      </c>
      <c r="AN42" s="302">
        <v>3.0027419354838703</v>
      </c>
      <c r="AO42" s="303">
        <v>2.1669354838709673</v>
      </c>
      <c r="AP42" s="302">
        <v>2.9306451612903222</v>
      </c>
      <c r="AQ42" s="304">
        <v>5.9041379310344828</v>
      </c>
      <c r="AR42" s="302">
        <v>1.073</v>
      </c>
      <c r="AS42" s="303">
        <v>2.8690322580645167</v>
      </c>
      <c r="AX42" s="64"/>
    </row>
    <row r="43" spans="1:50" ht="12.75" customHeight="1" x14ac:dyDescent="0.2">
      <c r="A43" s="133"/>
      <c r="B43" s="130">
        <f t="shared" si="14"/>
        <v>43405</v>
      </c>
      <c r="C43" s="130">
        <f t="shared" si="15"/>
        <v>43434</v>
      </c>
      <c r="D43" s="131">
        <f t="shared" si="16"/>
        <v>43405</v>
      </c>
      <c r="E43" s="134">
        <v>53.867200000000011</v>
      </c>
      <c r="F43" s="134">
        <v>45.703249999999997</v>
      </c>
      <c r="G43" s="301">
        <v>38.628</v>
      </c>
      <c r="H43" s="301">
        <v>34.80125000000001</v>
      </c>
      <c r="I43" s="134">
        <v>53.818000000000019</v>
      </c>
      <c r="J43" s="134">
        <v>44.180750000000018</v>
      </c>
      <c r="K43" s="134" t="s">
        <v>264</v>
      </c>
      <c r="L43" s="134" t="s">
        <v>264</v>
      </c>
      <c r="M43" s="134" t="s">
        <v>264</v>
      </c>
      <c r="N43" s="134" t="s">
        <v>264</v>
      </c>
      <c r="O43" s="301">
        <v>40.835599999999992</v>
      </c>
      <c r="P43" s="301">
        <v>34.671499999999995</v>
      </c>
      <c r="Q43" s="134">
        <v>35.051200000000001</v>
      </c>
      <c r="R43" s="134">
        <v>30.168250000000004</v>
      </c>
      <c r="S43" s="301" t="s">
        <v>264</v>
      </c>
      <c r="T43" s="301" t="s">
        <v>264</v>
      </c>
      <c r="U43" s="134" t="s">
        <v>264</v>
      </c>
      <c r="V43" s="134" t="s">
        <v>264</v>
      </c>
      <c r="W43" s="301" t="s">
        <v>264</v>
      </c>
      <c r="X43" s="301" t="s">
        <v>264</v>
      </c>
      <c r="Y43" s="134" t="s">
        <v>264</v>
      </c>
      <c r="Z43" s="134" t="s">
        <v>264</v>
      </c>
      <c r="AA43" s="301">
        <v>41.288799999999995</v>
      </c>
      <c r="AB43" s="301">
        <v>37.223999999999997</v>
      </c>
      <c r="AC43" s="134" t="s">
        <v>264</v>
      </c>
      <c r="AD43" s="134" t="s">
        <v>264</v>
      </c>
      <c r="AE43" s="301" t="s">
        <v>264</v>
      </c>
      <c r="AF43" s="301" t="s">
        <v>264</v>
      </c>
      <c r="AG43" s="119"/>
      <c r="AH43" s="302">
        <v>4.0628333333333337</v>
      </c>
      <c r="AI43" s="303">
        <v>4.18</v>
      </c>
      <c r="AJ43" s="302">
        <v>4.5539999999999994</v>
      </c>
      <c r="AK43" s="303">
        <v>4.4931666666666672</v>
      </c>
      <c r="AL43" s="302">
        <v>5.0063333333333349</v>
      </c>
      <c r="AM43" s="303">
        <v>3.8316666666666679</v>
      </c>
      <c r="AN43" s="302">
        <v>4.5614999999999988</v>
      </c>
      <c r="AO43" s="303">
        <v>2.8804999999999996</v>
      </c>
      <c r="AP43" s="302">
        <v>4.313833333333335</v>
      </c>
      <c r="AQ43" s="304">
        <v>12.159333333333333</v>
      </c>
      <c r="AR43" s="302">
        <v>1.405</v>
      </c>
      <c r="AS43" s="303">
        <v>3.9161666666666681</v>
      </c>
      <c r="AX43" s="64"/>
    </row>
    <row r="44" spans="1:50" s="313" customFormat="1" ht="12.75" customHeight="1" x14ac:dyDescent="0.2">
      <c r="A44" s="305"/>
      <c r="B44" s="305">
        <f t="shared" si="14"/>
        <v>43435</v>
      </c>
      <c r="C44" s="305">
        <f t="shared" si="15"/>
        <v>43465</v>
      </c>
      <c r="D44" s="306">
        <f t="shared" si="16"/>
        <v>43435</v>
      </c>
      <c r="E44" s="307">
        <v>52.417199999999994</v>
      </c>
      <c r="F44" s="307">
        <v>47.72139534883722</v>
      </c>
      <c r="G44" s="308">
        <v>40.704399999999993</v>
      </c>
      <c r="H44" s="308">
        <v>36.728837209302327</v>
      </c>
      <c r="I44" s="307">
        <v>51.276799999999994</v>
      </c>
      <c r="J44" s="307">
        <v>46.846744186046514</v>
      </c>
      <c r="K44" s="307" t="s">
        <v>264</v>
      </c>
      <c r="L44" s="307" t="s">
        <v>264</v>
      </c>
      <c r="M44" s="307" t="s">
        <v>264</v>
      </c>
      <c r="N44" s="307" t="s">
        <v>264</v>
      </c>
      <c r="O44" s="308">
        <v>44.74</v>
      </c>
      <c r="P44" s="308">
        <v>37.409069767441856</v>
      </c>
      <c r="Q44" s="307">
        <v>39.776399999999995</v>
      </c>
      <c r="R44" s="307">
        <v>33.192325581395359</v>
      </c>
      <c r="S44" s="308" t="s">
        <v>264</v>
      </c>
      <c r="T44" s="308" t="s">
        <v>264</v>
      </c>
      <c r="U44" s="307" t="s">
        <v>264</v>
      </c>
      <c r="V44" s="307" t="s">
        <v>264</v>
      </c>
      <c r="W44" s="308" t="s">
        <v>264</v>
      </c>
      <c r="X44" s="308" t="s">
        <v>264</v>
      </c>
      <c r="Y44" s="307" t="s">
        <v>264</v>
      </c>
      <c r="Z44" s="307" t="s">
        <v>264</v>
      </c>
      <c r="AA44" s="308">
        <v>43.878399999999999</v>
      </c>
      <c r="AB44" s="308">
        <v>39.582790697674412</v>
      </c>
      <c r="AC44" s="307" t="s">
        <v>264</v>
      </c>
      <c r="AD44" s="307" t="s">
        <v>264</v>
      </c>
      <c r="AE44" s="308" t="s">
        <v>264</v>
      </c>
      <c r="AF44" s="308" t="s">
        <v>264</v>
      </c>
      <c r="AG44" s="309"/>
      <c r="AH44" s="310">
        <v>3.9349999999999996</v>
      </c>
      <c r="AI44" s="311">
        <v>4.8637096774193571</v>
      </c>
      <c r="AJ44" s="310">
        <v>4.7427419354838714</v>
      </c>
      <c r="AK44" s="311">
        <v>4.7262903225806445</v>
      </c>
      <c r="AL44" s="310">
        <v>5.0216129032258081</v>
      </c>
      <c r="AM44" s="311">
        <v>3.5393548387096754</v>
      </c>
      <c r="AN44" s="310">
        <v>4.7270967741935479</v>
      </c>
      <c r="AO44" s="311">
        <v>3.4099999999999993</v>
      </c>
      <c r="AP44" s="310">
        <v>4.6233870967741932</v>
      </c>
      <c r="AQ44" s="312">
        <v>5.767258064516132</v>
      </c>
      <c r="AR44" s="310">
        <v>1.2390000000000001</v>
      </c>
      <c r="AS44" s="311">
        <v>3.850483870967742</v>
      </c>
      <c r="AX44" s="314"/>
    </row>
    <row r="45" spans="1:50" ht="12.75" customHeight="1" x14ac:dyDescent="0.2">
      <c r="A45" s="133"/>
      <c r="B45" s="130">
        <f t="shared" ref="B45:B50" si="17">C44+1</f>
        <v>43466</v>
      </c>
      <c r="C45" s="130">
        <f t="shared" ref="C45:C47" si="18">EOMONTH(B45,0)</f>
        <v>43496</v>
      </c>
      <c r="D45" s="131">
        <f t="shared" ref="D45:D47" si="19">B45</f>
        <v>43466</v>
      </c>
      <c r="E45" s="134">
        <v>34.47807692307692</v>
      </c>
      <c r="F45" s="134">
        <v>31.795365853658538</v>
      </c>
      <c r="G45" s="301">
        <v>29.577307692307695</v>
      </c>
      <c r="H45" s="301">
        <v>28.84487804878049</v>
      </c>
      <c r="I45" s="134">
        <v>32.138076923076923</v>
      </c>
      <c r="J45" s="134">
        <v>30.480487804878052</v>
      </c>
      <c r="K45" s="134" t="s">
        <v>264</v>
      </c>
      <c r="L45" s="134" t="s">
        <v>264</v>
      </c>
      <c r="M45" s="134" t="s">
        <v>264</v>
      </c>
      <c r="N45" s="134" t="s">
        <v>264</v>
      </c>
      <c r="O45" s="301">
        <v>29.515384615384619</v>
      </c>
      <c r="P45" s="301">
        <v>27.804878048780491</v>
      </c>
      <c r="Q45" s="134">
        <v>28.057692307692307</v>
      </c>
      <c r="R45" s="134">
        <v>24.844878048780487</v>
      </c>
      <c r="S45" s="301" t="s">
        <v>264</v>
      </c>
      <c r="T45" s="301" t="s">
        <v>264</v>
      </c>
      <c r="U45" s="134" t="s">
        <v>264</v>
      </c>
      <c r="V45" s="134" t="s">
        <v>264</v>
      </c>
      <c r="W45" s="301" t="s">
        <v>264</v>
      </c>
      <c r="X45" s="301" t="s">
        <v>264</v>
      </c>
      <c r="Y45" s="134" t="s">
        <v>264</v>
      </c>
      <c r="Z45" s="134" t="s">
        <v>264</v>
      </c>
      <c r="AA45" s="301">
        <v>32.922692307692309</v>
      </c>
      <c r="AB45" s="301">
        <v>31.883658536585372</v>
      </c>
      <c r="AC45" s="134" t="s">
        <v>264</v>
      </c>
      <c r="AD45" s="134" t="s">
        <v>264</v>
      </c>
      <c r="AE45" s="301" t="s">
        <v>264</v>
      </c>
      <c r="AF45" s="301" t="s">
        <v>264</v>
      </c>
      <c r="AG45" s="119"/>
      <c r="AH45" s="302">
        <v>3.0735483870967752</v>
      </c>
      <c r="AI45" s="303">
        <v>3.5230645161290322</v>
      </c>
      <c r="AJ45" s="302">
        <v>3.4606451612903215</v>
      </c>
      <c r="AK45" s="303">
        <v>3.4238709677419359</v>
      </c>
      <c r="AL45" s="302">
        <v>3.6848387096774196</v>
      </c>
      <c r="AM45" s="303">
        <v>2.8951612903225796</v>
      </c>
      <c r="AN45" s="302">
        <v>3.4677419354838706</v>
      </c>
      <c r="AO45" s="303">
        <v>2.9270967741935476</v>
      </c>
      <c r="AP45" s="302">
        <v>3.3893548387096759</v>
      </c>
      <c r="AQ45" s="304">
        <v>3.5130645161290328</v>
      </c>
      <c r="AR45" s="302">
        <v>1.4379999999999999</v>
      </c>
      <c r="AS45" s="303">
        <v>3.1401612903225811</v>
      </c>
    </row>
    <row r="46" spans="1:50" ht="12.75" customHeight="1" x14ac:dyDescent="0.2">
      <c r="A46" s="133"/>
      <c r="B46" s="130">
        <f t="shared" si="17"/>
        <v>43497</v>
      </c>
      <c r="C46" s="130">
        <f t="shared" si="18"/>
        <v>43524</v>
      </c>
      <c r="D46" s="131">
        <f t="shared" si="19"/>
        <v>43497</v>
      </c>
      <c r="E46" s="134">
        <v>94.275833333333352</v>
      </c>
      <c r="F46" s="134">
        <v>79.566111111111127</v>
      </c>
      <c r="G46" s="301">
        <v>60.802500000000009</v>
      </c>
      <c r="H46" s="301">
        <v>58.314722222222208</v>
      </c>
      <c r="I46" s="134">
        <v>91.850000000000023</v>
      </c>
      <c r="J46" s="134">
        <v>79.848611111111083</v>
      </c>
      <c r="K46" s="134" t="s">
        <v>264</v>
      </c>
      <c r="L46" s="134" t="s">
        <v>264</v>
      </c>
      <c r="M46" s="134" t="s">
        <v>264</v>
      </c>
      <c r="N46" s="134" t="s">
        <v>264</v>
      </c>
      <c r="O46" s="301">
        <v>64.052083333333329</v>
      </c>
      <c r="P46" s="301">
        <v>39.993055555555543</v>
      </c>
      <c r="Q46" s="134">
        <v>60.84375</v>
      </c>
      <c r="R46" s="134">
        <v>56.625277777777768</v>
      </c>
      <c r="S46" s="301" t="s">
        <v>264</v>
      </c>
      <c r="T46" s="301" t="s">
        <v>264</v>
      </c>
      <c r="U46" s="134" t="s">
        <v>264</v>
      </c>
      <c r="V46" s="134" t="s">
        <v>264</v>
      </c>
      <c r="W46" s="301" t="s">
        <v>264</v>
      </c>
      <c r="X46" s="301" t="s">
        <v>264</v>
      </c>
      <c r="Y46" s="134" t="s">
        <v>264</v>
      </c>
      <c r="Z46" s="134" t="s">
        <v>264</v>
      </c>
      <c r="AA46" s="301">
        <v>65.290833333333339</v>
      </c>
      <c r="AB46" s="301">
        <v>62.57138888888889</v>
      </c>
      <c r="AC46" s="134" t="s">
        <v>264</v>
      </c>
      <c r="AD46" s="134" t="s">
        <v>264</v>
      </c>
      <c r="AE46" s="301" t="s">
        <v>264</v>
      </c>
      <c r="AF46" s="301" t="s">
        <v>264</v>
      </c>
      <c r="AG46" s="119"/>
      <c r="AH46" s="302">
        <v>2.6707142857142854</v>
      </c>
      <c r="AI46" s="303">
        <v>6.7837500000000004</v>
      </c>
      <c r="AJ46" s="302">
        <v>7.2921428571428573</v>
      </c>
      <c r="AK46" s="303">
        <v>7.2451785714285704</v>
      </c>
      <c r="AL46" s="302">
        <v>7.5525000000000002</v>
      </c>
      <c r="AM46" s="303">
        <v>2.5953571428571429</v>
      </c>
      <c r="AN46" s="302">
        <v>7.5064285714285726</v>
      </c>
      <c r="AO46" s="303">
        <v>2.5583928571428571</v>
      </c>
      <c r="AP46" s="302">
        <v>7.4625000000000012</v>
      </c>
      <c r="AQ46" s="304">
        <v>18.060535714285713</v>
      </c>
      <c r="AR46" s="302">
        <v>2.1915969512195121</v>
      </c>
      <c r="AS46" s="303">
        <v>4.5701923076923077</v>
      </c>
    </row>
    <row r="47" spans="1:50" ht="12.75" customHeight="1" x14ac:dyDescent="0.2">
      <c r="A47" s="133"/>
      <c r="B47" s="130">
        <f t="shared" si="17"/>
        <v>43525</v>
      </c>
      <c r="C47" s="130">
        <f t="shared" si="18"/>
        <v>43555</v>
      </c>
      <c r="D47" s="131">
        <f t="shared" si="19"/>
        <v>43525</v>
      </c>
      <c r="E47" s="134">
        <v>65.83</v>
      </c>
      <c r="F47" s="134">
        <v>74.039512195121958</v>
      </c>
      <c r="G47" s="301">
        <v>26.906538461538453</v>
      </c>
      <c r="H47" s="301">
        <v>27.357317073170723</v>
      </c>
      <c r="I47" s="134">
        <v>78.235769230769236</v>
      </c>
      <c r="J47" s="134">
        <v>119.97780487804879</v>
      </c>
      <c r="K47" s="134" t="s">
        <v>264</v>
      </c>
      <c r="L47" s="134" t="s">
        <v>264</v>
      </c>
      <c r="M47" s="134" t="s">
        <v>264</v>
      </c>
      <c r="N47" s="134" t="s">
        <v>264</v>
      </c>
      <c r="O47" s="301">
        <v>40.846153846153847</v>
      </c>
      <c r="P47" s="301">
        <v>36.515365853658565</v>
      </c>
      <c r="Q47" s="134">
        <v>32.068076923076923</v>
      </c>
      <c r="R47" s="134">
        <v>32.138780487804873</v>
      </c>
      <c r="S47" s="301" t="s">
        <v>264</v>
      </c>
      <c r="T47" s="301" t="s">
        <v>264</v>
      </c>
      <c r="U47" s="134" t="s">
        <v>264</v>
      </c>
      <c r="V47" s="134" t="s">
        <v>264</v>
      </c>
      <c r="W47" s="301" t="s">
        <v>264</v>
      </c>
      <c r="X47" s="301" t="s">
        <v>264</v>
      </c>
      <c r="Y47" s="134" t="s">
        <v>264</v>
      </c>
      <c r="Z47" s="134" t="s">
        <v>264</v>
      </c>
      <c r="AA47" s="301">
        <v>28.927999999999997</v>
      </c>
      <c r="AB47" s="301">
        <v>28.641250000000003</v>
      </c>
      <c r="AC47" s="134" t="s">
        <v>264</v>
      </c>
      <c r="AD47" s="134" t="s">
        <v>264</v>
      </c>
      <c r="AE47" s="301" t="s">
        <v>264</v>
      </c>
      <c r="AF47" s="301" t="s">
        <v>264</v>
      </c>
      <c r="AG47" s="119"/>
      <c r="AH47" s="302">
        <v>2.9120689655172414</v>
      </c>
      <c r="AI47" s="303">
        <v>3.3101724137931035</v>
      </c>
      <c r="AJ47" s="302">
        <v>3.4899999999999993</v>
      </c>
      <c r="AK47" s="303">
        <v>3.390344827586206</v>
      </c>
      <c r="AL47" s="302">
        <v>4.0499999999999989</v>
      </c>
      <c r="AM47" s="303">
        <v>3.1201724137931031</v>
      </c>
      <c r="AN47" s="302">
        <v>3.5468965517241378</v>
      </c>
      <c r="AO47" s="303">
        <v>2.5277586206896547</v>
      </c>
      <c r="AP47" s="302">
        <v>3.4579310344827587</v>
      </c>
      <c r="AQ47" s="304">
        <v>21.82482758620689</v>
      </c>
      <c r="AR47" s="302">
        <v>1.8110041176470606</v>
      </c>
      <c r="AS47" s="303">
        <v>2.8406521739130439</v>
      </c>
    </row>
    <row r="48" spans="1:50" ht="12.75" customHeight="1" x14ac:dyDescent="0.2">
      <c r="A48" s="133"/>
      <c r="B48" s="130">
        <f t="shared" si="17"/>
        <v>43556</v>
      </c>
      <c r="C48" s="130">
        <f t="shared" ref="C48:C50" si="20">EOMONTH(B48,0)</f>
        <v>43585</v>
      </c>
      <c r="D48" s="131">
        <f t="shared" ref="D48:D50" si="21">B48</f>
        <v>43556</v>
      </c>
      <c r="E48" s="134">
        <v>20.734615384615381</v>
      </c>
      <c r="F48" s="134">
        <v>19.052894736842102</v>
      </c>
      <c r="G48" s="301">
        <v>18.651538461538465</v>
      </c>
      <c r="H48" s="301">
        <v>17.53736842105263</v>
      </c>
      <c r="I48" s="134">
        <v>17.004615384615381</v>
      </c>
      <c r="J48" s="134">
        <v>15.610263157894741</v>
      </c>
      <c r="K48" s="134" t="s">
        <v>264</v>
      </c>
      <c r="L48" s="134" t="s">
        <v>264</v>
      </c>
      <c r="M48" s="134" t="s">
        <v>264</v>
      </c>
      <c r="N48" s="134" t="s">
        <v>264</v>
      </c>
      <c r="O48" s="301">
        <v>17.804230769230767</v>
      </c>
      <c r="P48" s="301">
        <v>17.236842105263158</v>
      </c>
      <c r="Q48" s="134">
        <v>16.891153846153848</v>
      </c>
      <c r="R48" s="134">
        <v>14.554473684210524</v>
      </c>
      <c r="S48" s="301" t="s">
        <v>264</v>
      </c>
      <c r="T48" s="301" t="s">
        <v>264</v>
      </c>
      <c r="U48" s="134" t="s">
        <v>264</v>
      </c>
      <c r="V48" s="134" t="s">
        <v>264</v>
      </c>
      <c r="W48" s="301" t="s">
        <v>264</v>
      </c>
      <c r="X48" s="301" t="s">
        <v>264</v>
      </c>
      <c r="Y48" s="134" t="s">
        <v>264</v>
      </c>
      <c r="Z48" s="134" t="s">
        <v>264</v>
      </c>
      <c r="AA48" s="301">
        <v>20.37423076923077</v>
      </c>
      <c r="AB48" s="301">
        <v>18.696578947368423</v>
      </c>
      <c r="AC48" s="134" t="s">
        <v>264</v>
      </c>
      <c r="AD48" s="134" t="s">
        <v>264</v>
      </c>
      <c r="AE48" s="301" t="s">
        <v>264</v>
      </c>
      <c r="AF48" s="301" t="s">
        <v>264</v>
      </c>
      <c r="AG48" s="119"/>
      <c r="AH48" s="302">
        <v>2.5998333333333332</v>
      </c>
      <c r="AI48" s="303">
        <v>1.9851666666666665</v>
      </c>
      <c r="AJ48" s="302">
        <v>2.0368333333333331</v>
      </c>
      <c r="AK48" s="303">
        <v>1.9803333333333328</v>
      </c>
      <c r="AL48" s="302">
        <v>3.2291666666666683</v>
      </c>
      <c r="AM48" s="303">
        <v>1.84</v>
      </c>
      <c r="AN48" s="302">
        <v>1.9738333333333327</v>
      </c>
      <c r="AO48" s="303">
        <v>1.2734999999999994</v>
      </c>
      <c r="AP48" s="302">
        <v>1.7854999999999996</v>
      </c>
      <c r="AQ48" s="304">
        <v>2.0321666666666665</v>
      </c>
      <c r="AR48" s="302">
        <v>0.75507765363128487</v>
      </c>
      <c r="AS48" s="303">
        <v>1.8149999999999997</v>
      </c>
    </row>
    <row r="49" spans="1:52" ht="12.75" customHeight="1" x14ac:dyDescent="0.2">
      <c r="A49" s="133"/>
      <c r="B49" s="130">
        <f t="shared" si="17"/>
        <v>43586</v>
      </c>
      <c r="C49" s="130">
        <f t="shared" si="20"/>
        <v>43616</v>
      </c>
      <c r="D49" s="131">
        <f t="shared" si="21"/>
        <v>43586</v>
      </c>
      <c r="E49" s="134">
        <v>17.504230769230766</v>
      </c>
      <c r="F49" s="134">
        <v>10.450975609756094</v>
      </c>
      <c r="G49" s="301">
        <v>12.79884615384616</v>
      </c>
      <c r="H49" s="301">
        <v>10.419024390243905</v>
      </c>
      <c r="I49" s="134">
        <v>14.945769230769232</v>
      </c>
      <c r="J49" s="134">
        <v>8.2817073170731703</v>
      </c>
      <c r="K49" s="134" t="s">
        <v>264</v>
      </c>
      <c r="L49" s="134" t="s">
        <v>264</v>
      </c>
      <c r="M49" s="134" t="s">
        <v>264</v>
      </c>
      <c r="N49" s="134" t="s">
        <v>264</v>
      </c>
      <c r="O49" s="301">
        <v>15.179615384615385</v>
      </c>
      <c r="P49" s="301">
        <v>11.585365853658541</v>
      </c>
      <c r="Q49" s="134">
        <v>13.020000000000001</v>
      </c>
      <c r="R49" s="134">
        <v>9.0343902439024379</v>
      </c>
      <c r="S49" s="301" t="s">
        <v>264</v>
      </c>
      <c r="T49" s="301" t="s">
        <v>264</v>
      </c>
      <c r="U49" s="134" t="s">
        <v>264</v>
      </c>
      <c r="V49" s="134" t="s">
        <v>264</v>
      </c>
      <c r="W49" s="301" t="s">
        <v>264</v>
      </c>
      <c r="X49" s="301" t="s">
        <v>264</v>
      </c>
      <c r="Y49" s="134" t="s">
        <v>264</v>
      </c>
      <c r="Z49" s="134" t="s">
        <v>264</v>
      </c>
      <c r="AA49" s="301">
        <v>15.35576923076923</v>
      </c>
      <c r="AB49" s="301">
        <v>12.070731707317075</v>
      </c>
      <c r="AC49" s="134" t="s">
        <v>264</v>
      </c>
      <c r="AD49" s="134" t="s">
        <v>264</v>
      </c>
      <c r="AE49" s="301" t="s">
        <v>264</v>
      </c>
      <c r="AF49" s="301" t="s">
        <v>264</v>
      </c>
      <c r="AG49" s="119"/>
      <c r="AH49" s="302">
        <v>2.5901612903225804</v>
      </c>
      <c r="AI49" s="303">
        <v>1.7674193548387092</v>
      </c>
      <c r="AJ49" s="302">
        <v>1.9259677419354833</v>
      </c>
      <c r="AK49" s="303">
        <v>1.883225806451613</v>
      </c>
      <c r="AL49" s="302">
        <v>3.2353225806451613</v>
      </c>
      <c r="AM49" s="303">
        <v>1.8745161290322583</v>
      </c>
      <c r="AN49" s="302">
        <v>1.8038709677419351</v>
      </c>
      <c r="AO49" s="303">
        <v>1.2409677419354841</v>
      </c>
      <c r="AP49" s="302">
        <v>1.6385483870967743</v>
      </c>
      <c r="AQ49" s="304">
        <v>1.7849999999999999</v>
      </c>
      <c r="AR49" s="302">
        <v>1.1477691891891904</v>
      </c>
      <c r="AS49" s="303">
        <v>1.8137096774193551</v>
      </c>
    </row>
    <row r="50" spans="1:52" ht="12.75" customHeight="1" x14ac:dyDescent="0.2">
      <c r="A50" s="133"/>
      <c r="B50" s="130">
        <f t="shared" si="17"/>
        <v>43617</v>
      </c>
      <c r="C50" s="130">
        <f t="shared" si="20"/>
        <v>43646</v>
      </c>
      <c r="D50" s="131">
        <f t="shared" si="21"/>
        <v>43617</v>
      </c>
      <c r="E50" s="134">
        <v>21.192399999999999</v>
      </c>
      <c r="F50" s="134">
        <v>15.849249999999993</v>
      </c>
      <c r="G50" s="301">
        <v>23.118799999999997</v>
      </c>
      <c r="H50" s="301">
        <v>15.239249999999998</v>
      </c>
      <c r="I50" s="134">
        <v>19.724</v>
      </c>
      <c r="J50" s="134">
        <v>13.163000000000002</v>
      </c>
      <c r="K50" s="134" t="s">
        <v>264</v>
      </c>
      <c r="L50" s="134" t="s">
        <v>264</v>
      </c>
      <c r="M50" s="134" t="s">
        <v>264</v>
      </c>
      <c r="N50" s="134" t="s">
        <v>264</v>
      </c>
      <c r="O50" s="301">
        <v>22.335999999999999</v>
      </c>
      <c r="P50" s="301">
        <v>14.300000000000002</v>
      </c>
      <c r="Q50" s="134">
        <v>22.25</v>
      </c>
      <c r="R50" s="134">
        <v>14.001250000000001</v>
      </c>
      <c r="S50" s="301" t="s">
        <v>264</v>
      </c>
      <c r="T50" s="301" t="s">
        <v>264</v>
      </c>
      <c r="U50" s="134" t="s">
        <v>264</v>
      </c>
      <c r="V50" s="134" t="s">
        <v>264</v>
      </c>
      <c r="W50" s="301" t="s">
        <v>264</v>
      </c>
      <c r="X50" s="301" t="s">
        <v>264</v>
      </c>
      <c r="Y50" s="134" t="s">
        <v>264</v>
      </c>
      <c r="Z50" s="134" t="s">
        <v>264</v>
      </c>
      <c r="AA50" s="301">
        <v>24.372800000000002</v>
      </c>
      <c r="AB50" s="301">
        <v>16.146499999999996</v>
      </c>
      <c r="AC50" s="134" t="s">
        <v>264</v>
      </c>
      <c r="AD50" s="134" t="s">
        <v>264</v>
      </c>
      <c r="AE50" s="301" t="s">
        <v>264</v>
      </c>
      <c r="AF50" s="301" t="s">
        <v>264</v>
      </c>
      <c r="AG50" s="119"/>
      <c r="AH50" s="302">
        <v>2.3398214285714292</v>
      </c>
      <c r="AI50" s="303">
        <v>1.7691071428571432</v>
      </c>
      <c r="AJ50" s="302">
        <v>1.6657142857142859</v>
      </c>
      <c r="AK50" s="303">
        <v>1.614107142857143</v>
      </c>
      <c r="AL50" s="302">
        <v>2.5294642857142859</v>
      </c>
      <c r="AM50" s="303">
        <v>1.4810714285714284</v>
      </c>
      <c r="AN50" s="302">
        <v>1.5619642857142855</v>
      </c>
      <c r="AO50" s="303">
        <v>1.436607142857143</v>
      </c>
      <c r="AP50" s="302">
        <v>1.368392857142857</v>
      </c>
      <c r="AQ50" s="304">
        <v>1.5839285714285716</v>
      </c>
      <c r="AR50" s="302">
        <v>0.51039828571428614</v>
      </c>
      <c r="AS50" s="303">
        <v>1.4996428571428573</v>
      </c>
    </row>
    <row r="51" spans="1:52" ht="12.75" customHeight="1" x14ac:dyDescent="0.2">
      <c r="A51" s="133"/>
      <c r="B51" s="130">
        <f t="shared" ref="B51:B53" si="22">C50+1</f>
        <v>43647</v>
      </c>
      <c r="C51" s="130">
        <f t="shared" ref="C51:C53" si="23">EOMONTH(B51,0)</f>
        <v>43677</v>
      </c>
      <c r="D51" s="131">
        <f t="shared" ref="D51:D53" si="24">B51</f>
        <v>43647</v>
      </c>
      <c r="E51" s="134">
        <v>33.271923076923073</v>
      </c>
      <c r="F51" s="134">
        <v>22.659268292682931</v>
      </c>
      <c r="G51" s="301">
        <v>42.36192307692307</v>
      </c>
      <c r="H51" s="301">
        <v>22.626341463414633</v>
      </c>
      <c r="I51" s="134">
        <v>30.447692307692304</v>
      </c>
      <c r="J51" s="134">
        <v>23.157317073170734</v>
      </c>
      <c r="K51" s="134" t="s">
        <v>264</v>
      </c>
      <c r="L51" s="134" t="s">
        <v>264</v>
      </c>
      <c r="M51" s="134" t="s">
        <v>264</v>
      </c>
      <c r="N51" s="134" t="s">
        <v>264</v>
      </c>
      <c r="O51" s="301">
        <v>40.581538461538464</v>
      </c>
      <c r="P51" s="301">
        <v>21.621951219512198</v>
      </c>
      <c r="Q51" s="134">
        <v>42.018461538461537</v>
      </c>
      <c r="R51" s="134">
        <v>22.856341463414633</v>
      </c>
      <c r="S51" s="301" t="s">
        <v>264</v>
      </c>
      <c r="T51" s="301" t="s">
        <v>264</v>
      </c>
      <c r="U51" s="134" t="s">
        <v>264</v>
      </c>
      <c r="V51" s="134" t="s">
        <v>264</v>
      </c>
      <c r="W51" s="301" t="s">
        <v>264</v>
      </c>
      <c r="X51" s="301" t="s">
        <v>264</v>
      </c>
      <c r="Y51" s="134" t="s">
        <v>264</v>
      </c>
      <c r="Z51" s="134" t="s">
        <v>264</v>
      </c>
      <c r="AA51" s="301">
        <v>42.818076923076923</v>
      </c>
      <c r="AB51" s="301">
        <v>24.146097560975601</v>
      </c>
      <c r="AC51" s="134" t="s">
        <v>264</v>
      </c>
      <c r="AD51" s="134" t="s">
        <v>264</v>
      </c>
      <c r="AE51" s="301" t="s">
        <v>264</v>
      </c>
      <c r="AF51" s="301" t="s">
        <v>264</v>
      </c>
      <c r="AG51" s="119"/>
      <c r="AH51" s="302">
        <v>2.3017741935483866</v>
      </c>
      <c r="AI51" s="303">
        <v>2.3524193548387085</v>
      </c>
      <c r="AJ51" s="302">
        <v>2.0229032258064525</v>
      </c>
      <c r="AK51" s="303">
        <v>1.9720967741935487</v>
      </c>
      <c r="AL51" s="302">
        <v>2.5424193548387097</v>
      </c>
      <c r="AM51" s="303">
        <v>1.8112903225806447</v>
      </c>
      <c r="AN51" s="302">
        <v>1.9983870967741935</v>
      </c>
      <c r="AO51" s="303">
        <v>1.7808064516129034</v>
      </c>
      <c r="AP51" s="302">
        <v>1.7558064516129026</v>
      </c>
      <c r="AQ51" s="304">
        <v>2.0108064516129036</v>
      </c>
      <c r="AR51" s="302">
        <v>0.97790054644808666</v>
      </c>
      <c r="AS51" s="303">
        <v>1.8734615384615387</v>
      </c>
    </row>
    <row r="52" spans="1:52" ht="12.75" customHeight="1" x14ac:dyDescent="0.2">
      <c r="A52" s="133"/>
      <c r="B52" s="130">
        <f t="shared" si="22"/>
        <v>43678</v>
      </c>
      <c r="C52" s="130">
        <f t="shared" si="23"/>
        <v>43708</v>
      </c>
      <c r="D52" s="131">
        <f t="shared" si="24"/>
        <v>43678</v>
      </c>
      <c r="E52" s="134">
        <v>36.49814814814814</v>
      </c>
      <c r="F52" s="134">
        <v>22.715897435897432</v>
      </c>
      <c r="G52" s="301">
        <v>40.701481481481473</v>
      </c>
      <c r="H52" s="301">
        <v>23.473589743589738</v>
      </c>
      <c r="I52" s="134">
        <v>31.996296296296308</v>
      </c>
      <c r="J52" s="134">
        <v>22.957692307692305</v>
      </c>
      <c r="K52" s="134" t="s">
        <v>264</v>
      </c>
      <c r="L52" s="134" t="s">
        <v>264</v>
      </c>
      <c r="M52" s="134" t="s">
        <v>264</v>
      </c>
      <c r="N52" s="134" t="s">
        <v>264</v>
      </c>
      <c r="O52" s="301">
        <v>41.13</v>
      </c>
      <c r="P52" s="301">
        <v>21.106666666666648</v>
      </c>
      <c r="Q52" s="134">
        <v>42.358518518518515</v>
      </c>
      <c r="R52" s="134">
        <v>24.260512820512812</v>
      </c>
      <c r="S52" s="301" t="s">
        <v>264</v>
      </c>
      <c r="T52" s="301" t="s">
        <v>264</v>
      </c>
      <c r="U52" s="134" t="s">
        <v>264</v>
      </c>
      <c r="V52" s="134" t="s">
        <v>264</v>
      </c>
      <c r="W52" s="301" t="s">
        <v>264</v>
      </c>
      <c r="X52" s="301" t="s">
        <v>264</v>
      </c>
      <c r="Y52" s="134" t="s">
        <v>264</v>
      </c>
      <c r="Z52" s="134" t="s">
        <v>264</v>
      </c>
      <c r="AA52" s="301">
        <v>40.337777777777788</v>
      </c>
      <c r="AB52" s="301">
        <v>24.931538461538462</v>
      </c>
      <c r="AC52" s="134" t="s">
        <v>264</v>
      </c>
      <c r="AD52" s="134" t="s">
        <v>264</v>
      </c>
      <c r="AE52" s="301" t="s">
        <v>264</v>
      </c>
      <c r="AF52" s="301" t="s">
        <v>264</v>
      </c>
      <c r="AG52" s="119"/>
      <c r="AH52" s="302">
        <v>2.1656451612903229</v>
      </c>
      <c r="AI52" s="303">
        <v>2.3929032258064518</v>
      </c>
      <c r="AJ52" s="302">
        <v>1.9066129032258068</v>
      </c>
      <c r="AK52" s="303">
        <v>1.8490322580645158</v>
      </c>
      <c r="AL52" s="302">
        <v>2.6048387096774199</v>
      </c>
      <c r="AM52" s="303">
        <v>1.6490322580645163</v>
      </c>
      <c r="AN52" s="302">
        <v>1.8662903225806453</v>
      </c>
      <c r="AO52" s="303">
        <v>1.7554838709677425</v>
      </c>
      <c r="AP52" s="302">
        <v>1.7672580645161291</v>
      </c>
      <c r="AQ52" s="304">
        <v>1.8648387096774197</v>
      </c>
      <c r="AR52" s="302">
        <v>0.98018196721311401</v>
      </c>
      <c r="AS52" s="303">
        <v>1.7310000000000001</v>
      </c>
    </row>
    <row r="53" spans="1:52" ht="12.75" customHeight="1" x14ac:dyDescent="0.2">
      <c r="A53" s="133"/>
      <c r="B53" s="130">
        <f t="shared" si="22"/>
        <v>43709</v>
      </c>
      <c r="C53" s="130">
        <f t="shared" si="23"/>
        <v>43738</v>
      </c>
      <c r="D53" s="131">
        <f t="shared" si="24"/>
        <v>43709</v>
      </c>
      <c r="E53" s="134">
        <v>37.916666666666664</v>
      </c>
      <c r="F53" s="134">
        <v>24.697857142857139</v>
      </c>
      <c r="G53" s="301">
        <v>34.963749999999997</v>
      </c>
      <c r="H53" s="301">
        <v>23.376666666666662</v>
      </c>
      <c r="I53" s="134">
        <v>31.036666666666662</v>
      </c>
      <c r="J53" s="134">
        <v>25.16357142857143</v>
      </c>
      <c r="K53" s="134" t="s">
        <v>264</v>
      </c>
      <c r="L53" s="134" t="s">
        <v>264</v>
      </c>
      <c r="M53" s="134" t="s">
        <v>264</v>
      </c>
      <c r="N53" s="134" t="s">
        <v>264</v>
      </c>
      <c r="O53" s="301">
        <v>32.865416666666668</v>
      </c>
      <c r="P53" s="301">
        <v>22.174523809523812</v>
      </c>
      <c r="Q53" s="134">
        <v>32.865416666666668</v>
      </c>
      <c r="R53" s="134">
        <v>21.6402380952381</v>
      </c>
      <c r="S53" s="301" t="s">
        <v>264</v>
      </c>
      <c r="T53" s="301" t="s">
        <v>264</v>
      </c>
      <c r="U53" s="134" t="s">
        <v>264</v>
      </c>
      <c r="V53" s="134" t="s">
        <v>264</v>
      </c>
      <c r="W53" s="301" t="s">
        <v>264</v>
      </c>
      <c r="X53" s="301" t="s">
        <v>264</v>
      </c>
      <c r="Y53" s="134" t="s">
        <v>264</v>
      </c>
      <c r="Z53" s="134" t="s">
        <v>264</v>
      </c>
      <c r="AA53" s="301">
        <v>35.337499999999999</v>
      </c>
      <c r="AB53" s="301">
        <v>24.895952380952384</v>
      </c>
      <c r="AC53" s="134" t="s">
        <v>264</v>
      </c>
      <c r="AD53" s="134" t="s">
        <v>264</v>
      </c>
      <c r="AE53" s="301" t="s">
        <v>264</v>
      </c>
      <c r="AF53" s="301" t="s">
        <v>264</v>
      </c>
      <c r="AG53" s="119"/>
      <c r="AH53" s="302">
        <v>2.5173333333333341</v>
      </c>
      <c r="AI53" s="303">
        <v>2.6525000000000007</v>
      </c>
      <c r="AJ53" s="302">
        <v>2.2694999999999999</v>
      </c>
      <c r="AK53" s="303">
        <v>2.2086666666666668</v>
      </c>
      <c r="AL53" s="302">
        <v>3.0249999999999995</v>
      </c>
      <c r="AM53" s="303">
        <v>1.7690000000000003</v>
      </c>
      <c r="AN53" s="302">
        <v>2.2449999999999997</v>
      </c>
      <c r="AO53" s="303">
        <v>1.9080000000000006</v>
      </c>
      <c r="AP53" s="302">
        <v>2.1760000000000002</v>
      </c>
      <c r="AQ53" s="304">
        <v>2.2543333333333342</v>
      </c>
      <c r="AR53" s="302">
        <v>0.97897103825136522</v>
      </c>
      <c r="AS53" s="303">
        <v>1.9657407407407401</v>
      </c>
    </row>
    <row r="54" spans="1:52" ht="12.75" customHeight="1" x14ac:dyDescent="0.2">
      <c r="B54" s="130">
        <f t="shared" ref="B54:B56" si="25">C53+1</f>
        <v>43739</v>
      </c>
      <c r="C54" s="130">
        <f t="shared" ref="C54:C56" si="26">EOMONTH(B54,0)</f>
        <v>43769</v>
      </c>
      <c r="D54" s="131">
        <f t="shared" ref="D54:D56" si="27">B54</f>
        <v>43739</v>
      </c>
      <c r="E54" s="134">
        <v>33.126296296296296</v>
      </c>
      <c r="F54" s="134">
        <v>28.24871794871795</v>
      </c>
      <c r="G54" s="301">
        <v>29.835185185185193</v>
      </c>
      <c r="H54" s="301">
        <v>23.171282051282052</v>
      </c>
      <c r="I54" s="134">
        <v>33.94</v>
      </c>
      <c r="J54" s="134">
        <v>29.985128205128209</v>
      </c>
      <c r="K54" s="134" t="s">
        <v>264</v>
      </c>
      <c r="L54" s="134" t="s">
        <v>264</v>
      </c>
      <c r="M54" s="134" t="s">
        <v>264</v>
      </c>
      <c r="N54" s="134" t="s">
        <v>264</v>
      </c>
      <c r="O54" s="301">
        <v>28.305555555555557</v>
      </c>
      <c r="P54" s="301">
        <v>24.051282051282062</v>
      </c>
      <c r="Q54" s="134">
        <v>27.480000000000004</v>
      </c>
      <c r="R54" s="134">
        <v>21.102051282051278</v>
      </c>
      <c r="S54" s="301" t="s">
        <v>264</v>
      </c>
      <c r="T54" s="301" t="s">
        <v>264</v>
      </c>
      <c r="U54" s="134" t="s">
        <v>264</v>
      </c>
      <c r="V54" s="134" t="s">
        <v>264</v>
      </c>
      <c r="W54" s="301" t="s">
        <v>264</v>
      </c>
      <c r="X54" s="301" t="s">
        <v>264</v>
      </c>
      <c r="Y54" s="134" t="s">
        <v>264</v>
      </c>
      <c r="Z54" s="134" t="s">
        <v>264</v>
      </c>
      <c r="AA54" s="301">
        <v>28.428888888888892</v>
      </c>
      <c r="AB54" s="301">
        <v>23.24794871794872</v>
      </c>
      <c r="AC54" s="134" t="s">
        <v>264</v>
      </c>
      <c r="AD54" s="134" t="s">
        <v>264</v>
      </c>
      <c r="AE54" s="301" t="s">
        <v>264</v>
      </c>
      <c r="AF54" s="301" t="s">
        <v>264</v>
      </c>
      <c r="AG54" s="119"/>
      <c r="AH54" s="302">
        <v>2.2354838709677423</v>
      </c>
      <c r="AI54" s="303">
        <v>2.4432258064516126</v>
      </c>
      <c r="AJ54" s="302">
        <v>2.2429032258064519</v>
      </c>
      <c r="AK54" s="303">
        <v>2.1866129032258068</v>
      </c>
      <c r="AL54" s="302">
        <v>3.1522580645161287</v>
      </c>
      <c r="AM54" s="303">
        <v>1.5956451612903222</v>
      </c>
      <c r="AN54" s="302">
        <v>2.2445161290322586</v>
      </c>
      <c r="AO54" s="303">
        <v>1.4895161290322581</v>
      </c>
      <c r="AP54" s="302">
        <v>2.1959677419354837</v>
      </c>
      <c r="AQ54" s="304">
        <v>3.3530645161290331</v>
      </c>
      <c r="AR54" s="302">
        <v>0.97634153005464386</v>
      </c>
      <c r="AS54" s="303">
        <v>1.9980000000000004</v>
      </c>
      <c r="AZ54" s="275"/>
    </row>
    <row r="55" spans="1:52" ht="12.75" customHeight="1" x14ac:dyDescent="0.2">
      <c r="B55" s="130">
        <f t="shared" si="25"/>
        <v>43770</v>
      </c>
      <c r="C55" s="130">
        <f t="shared" si="26"/>
        <v>43799</v>
      </c>
      <c r="D55" s="131">
        <f t="shared" si="27"/>
        <v>43770</v>
      </c>
      <c r="E55" s="134">
        <v>36.901600000000009</v>
      </c>
      <c r="F55" s="134">
        <v>28.302</v>
      </c>
      <c r="G55" s="301">
        <v>37.440799999999996</v>
      </c>
      <c r="H55" s="301">
        <v>30.480999999999995</v>
      </c>
      <c r="I55" s="134">
        <v>36.912800000000004</v>
      </c>
      <c r="J55" s="134">
        <v>28.175750000000004</v>
      </c>
      <c r="K55" s="134" t="s">
        <v>264</v>
      </c>
      <c r="L55" s="134" t="s">
        <v>264</v>
      </c>
      <c r="M55" s="134" t="s">
        <v>264</v>
      </c>
      <c r="N55" s="134" t="s">
        <v>264</v>
      </c>
      <c r="O55" s="301">
        <v>35.283999999999999</v>
      </c>
      <c r="P55" s="301">
        <v>31.693749999999994</v>
      </c>
      <c r="Q55" s="134">
        <v>33.808399999999999</v>
      </c>
      <c r="R55" s="134">
        <v>27.806250000000002</v>
      </c>
      <c r="S55" s="301" t="s">
        <v>264</v>
      </c>
      <c r="T55" s="301" t="s">
        <v>264</v>
      </c>
      <c r="U55" s="134" t="s">
        <v>264</v>
      </c>
      <c r="V55" s="134" t="s">
        <v>264</v>
      </c>
      <c r="W55" s="301" t="s">
        <v>264</v>
      </c>
      <c r="X55" s="301" t="s">
        <v>264</v>
      </c>
      <c r="Y55" s="134" t="s">
        <v>264</v>
      </c>
      <c r="Z55" s="134" t="s">
        <v>264</v>
      </c>
      <c r="AA55" s="301">
        <v>36.824799999999996</v>
      </c>
      <c r="AB55" s="301">
        <v>32.449999999999996</v>
      </c>
      <c r="AC55" s="134" t="s">
        <v>264</v>
      </c>
      <c r="AD55" s="134" t="s">
        <v>264</v>
      </c>
      <c r="AE55" s="301" t="s">
        <v>264</v>
      </c>
      <c r="AF55" s="301" t="s">
        <v>264</v>
      </c>
      <c r="AG55" s="119"/>
      <c r="AH55" s="302">
        <v>2.5986666666666669</v>
      </c>
      <c r="AI55" s="303">
        <v>2.7078333333333333</v>
      </c>
      <c r="AJ55" s="302">
        <v>2.8489999999999989</v>
      </c>
      <c r="AK55" s="303">
        <v>2.8013333333333326</v>
      </c>
      <c r="AL55" s="302">
        <v>3.3616666666666664</v>
      </c>
      <c r="AM55" s="303">
        <v>2.1878333333333329</v>
      </c>
      <c r="AN55" s="302">
        <v>2.8441666666666654</v>
      </c>
      <c r="AO55" s="303">
        <v>2.1516666666666677</v>
      </c>
      <c r="AP55" s="302">
        <v>2.8073333333333332</v>
      </c>
      <c r="AQ55" s="304">
        <v>4.1131666666666664</v>
      </c>
      <c r="AR55" s="302">
        <v>0.97859453551912468</v>
      </c>
      <c r="AS55" s="303">
        <v>2.6579999999999999</v>
      </c>
      <c r="AZ55" s="275"/>
    </row>
    <row r="56" spans="1:52" s="313" customFormat="1" ht="12.75" customHeight="1" x14ac:dyDescent="0.2">
      <c r="B56" s="305">
        <f t="shared" si="25"/>
        <v>43800</v>
      </c>
      <c r="C56" s="305">
        <f t="shared" si="26"/>
        <v>43830</v>
      </c>
      <c r="D56" s="306">
        <f t="shared" si="27"/>
        <v>43800</v>
      </c>
      <c r="E56" s="307">
        <v>36.06</v>
      </c>
      <c r="F56" s="307">
        <v>32.683720930232568</v>
      </c>
      <c r="G56" s="308">
        <v>28.647200000000009</v>
      </c>
      <c r="H56" s="308">
        <v>27.853720930232559</v>
      </c>
      <c r="I56" s="307">
        <v>35.494399999999999</v>
      </c>
      <c r="J56" s="307">
        <v>32.404883720930243</v>
      </c>
      <c r="K56" s="307" t="s">
        <v>264</v>
      </c>
      <c r="L56" s="307" t="s">
        <v>264</v>
      </c>
      <c r="M56" s="307" t="s">
        <v>264</v>
      </c>
      <c r="N56" s="307" t="s">
        <v>264</v>
      </c>
      <c r="O56" s="308">
        <v>31.803199999999997</v>
      </c>
      <c r="P56" s="308">
        <v>30.116279069767451</v>
      </c>
      <c r="Q56" s="307">
        <v>30.149600000000007</v>
      </c>
      <c r="R56" s="307">
        <v>27.753255813953487</v>
      </c>
      <c r="S56" s="308" t="s">
        <v>264</v>
      </c>
      <c r="T56" s="308" t="s">
        <v>264</v>
      </c>
      <c r="U56" s="307" t="s">
        <v>264</v>
      </c>
      <c r="V56" s="307" t="s">
        <v>264</v>
      </c>
      <c r="W56" s="308" t="s">
        <v>264</v>
      </c>
      <c r="X56" s="308" t="s">
        <v>264</v>
      </c>
      <c r="Y56" s="307" t="s">
        <v>264</v>
      </c>
      <c r="Z56" s="307" t="s">
        <v>264</v>
      </c>
      <c r="AA56" s="308">
        <v>31.156800000000004</v>
      </c>
      <c r="AB56" s="308">
        <v>27.780465116279071</v>
      </c>
      <c r="AC56" s="307" t="s">
        <v>264</v>
      </c>
      <c r="AD56" s="307" t="s">
        <v>264</v>
      </c>
      <c r="AE56" s="308" t="s">
        <v>264</v>
      </c>
      <c r="AF56" s="308" t="s">
        <v>264</v>
      </c>
      <c r="AG56" s="309"/>
      <c r="AH56" s="310">
        <v>2.1930645161290316</v>
      </c>
      <c r="AI56" s="311">
        <v>2.9856451612903219</v>
      </c>
      <c r="AJ56" s="310">
        <v>2.9408064516129024</v>
      </c>
      <c r="AK56" s="311">
        <v>2.9245161290322588</v>
      </c>
      <c r="AL56" s="310">
        <v>3.3787096774193555</v>
      </c>
      <c r="AM56" s="311">
        <v>1.902903225806452</v>
      </c>
      <c r="AN56" s="310">
        <v>2.9279032258064519</v>
      </c>
      <c r="AO56" s="311">
        <v>2.2558064516129028</v>
      </c>
      <c r="AP56" s="310">
        <v>2.8809677419354833</v>
      </c>
      <c r="AQ56" s="312">
        <v>3.2008064516129022</v>
      </c>
      <c r="AR56" s="310">
        <v>0.97636448087431604</v>
      </c>
      <c r="AS56" s="311">
        <v>2.6559999999999997</v>
      </c>
      <c r="AZ56" s="322"/>
    </row>
    <row r="57" spans="1:52" ht="12.75" customHeight="1" x14ac:dyDescent="0.2">
      <c r="A57" s="133"/>
      <c r="B57" s="130">
        <v>43831</v>
      </c>
      <c r="C57" s="130">
        <v>43861</v>
      </c>
      <c r="D57" s="131">
        <v>43831</v>
      </c>
      <c r="E57" s="134">
        <v>26.374615384615399</v>
      </c>
      <c r="F57" s="134">
        <v>21.684146341463421</v>
      </c>
      <c r="G57" s="301">
        <v>17.691923076923068</v>
      </c>
      <c r="H57" s="301">
        <v>21.969512195121954</v>
      </c>
      <c r="I57" s="134">
        <v>24.807692307692303</v>
      </c>
      <c r="J57" s="134">
        <v>21.249756097560969</v>
      </c>
      <c r="K57" s="134" t="s">
        <v>264</v>
      </c>
      <c r="L57" s="134" t="s">
        <v>264</v>
      </c>
      <c r="M57" s="134" t="s">
        <v>264</v>
      </c>
      <c r="N57" s="134" t="s">
        <v>264</v>
      </c>
      <c r="O57" s="301">
        <v>23.846153846153847</v>
      </c>
      <c r="P57" s="301">
        <v>24.609756097560979</v>
      </c>
      <c r="Q57" s="134">
        <v>18.655769230769224</v>
      </c>
      <c r="R57" s="134">
        <v>22.573902439024398</v>
      </c>
      <c r="S57" s="301" t="s">
        <v>264</v>
      </c>
      <c r="T57" s="301" t="s">
        <v>264</v>
      </c>
      <c r="U57" s="134" t="s">
        <v>264</v>
      </c>
      <c r="V57" s="134" t="s">
        <v>264</v>
      </c>
      <c r="W57" s="301" t="s">
        <v>264</v>
      </c>
      <c r="X57" s="301" t="s">
        <v>264</v>
      </c>
      <c r="Y57" s="134" t="s">
        <v>264</v>
      </c>
      <c r="Z57" s="134" t="s">
        <v>264</v>
      </c>
      <c r="AA57" s="301">
        <v>23.200000000000006</v>
      </c>
      <c r="AB57" s="301">
        <v>24.673414634146347</v>
      </c>
      <c r="AC57" s="134" t="s">
        <v>264</v>
      </c>
      <c r="AD57" s="134" t="s">
        <v>264</v>
      </c>
      <c r="AE57" s="301" t="s">
        <v>264</v>
      </c>
      <c r="AF57" s="301" t="s">
        <v>264</v>
      </c>
      <c r="AG57" s="119"/>
      <c r="AH57" s="302">
        <v>2.0054838709677423</v>
      </c>
      <c r="AI57" s="303">
        <v>2.2611290322580651</v>
      </c>
      <c r="AJ57" s="302">
        <v>2.1851612903225806</v>
      </c>
      <c r="AK57" s="303">
        <v>2.1695161290322584</v>
      </c>
      <c r="AL57" s="302">
        <v>2.9588709677419347</v>
      </c>
      <c r="AM57" s="303">
        <v>1.7435483870967738</v>
      </c>
      <c r="AN57" s="302">
        <v>2.1737096774193554</v>
      </c>
      <c r="AO57" s="303">
        <v>1.7601612903225803</v>
      </c>
      <c r="AP57" s="302">
        <v>2.1283870967741931</v>
      </c>
      <c r="AQ57" s="303">
        <v>2.2664516129032255</v>
      </c>
      <c r="AR57" s="302">
        <v>1.4379999999999999</v>
      </c>
      <c r="AS57" s="303">
        <v>2.0456451612903224</v>
      </c>
      <c r="AZ57" s="275"/>
    </row>
    <row r="58" spans="1:52" ht="12.75" customHeight="1" x14ac:dyDescent="0.2">
      <c r="A58" s="133"/>
      <c r="B58" s="130">
        <v>43862</v>
      </c>
      <c r="C58" s="130">
        <v>43890</v>
      </c>
      <c r="D58" s="131">
        <v>43862</v>
      </c>
      <c r="E58" s="134">
        <v>21.462800000000005</v>
      </c>
      <c r="F58" s="134">
        <v>17.501891891891884</v>
      </c>
      <c r="G58" s="301">
        <v>16.281999999999996</v>
      </c>
      <c r="H58" s="301">
        <v>17.554324324324327</v>
      </c>
      <c r="I58" s="134">
        <v>17.841999999999999</v>
      </c>
      <c r="J58" s="134">
        <v>14.373783783783788</v>
      </c>
      <c r="K58" s="134" t="s">
        <v>264</v>
      </c>
      <c r="L58" s="134" t="s">
        <v>264</v>
      </c>
      <c r="M58" s="134" t="s">
        <v>264</v>
      </c>
      <c r="N58" s="134" t="s">
        <v>264</v>
      </c>
      <c r="O58" s="301">
        <v>20.9</v>
      </c>
      <c r="P58" s="301">
        <v>17.540540540540537</v>
      </c>
      <c r="Q58" s="134">
        <v>15.356799999999998</v>
      </c>
      <c r="R58" s="134">
        <v>16.554324324324327</v>
      </c>
      <c r="S58" s="301" t="s">
        <v>264</v>
      </c>
      <c r="T58" s="301" t="s">
        <v>264</v>
      </c>
      <c r="U58" s="134" t="s">
        <v>264</v>
      </c>
      <c r="V58" s="134" t="s">
        <v>264</v>
      </c>
      <c r="W58" s="301" t="s">
        <v>264</v>
      </c>
      <c r="X58" s="301" t="s">
        <v>264</v>
      </c>
      <c r="Y58" s="134" t="s">
        <v>264</v>
      </c>
      <c r="Z58" s="134" t="s">
        <v>264</v>
      </c>
      <c r="AA58" s="301">
        <v>23.07</v>
      </c>
      <c r="AB58" s="301">
        <v>21.480000000000008</v>
      </c>
      <c r="AC58" s="134" t="s">
        <v>264</v>
      </c>
      <c r="AD58" s="134" t="s">
        <v>264</v>
      </c>
      <c r="AE58" s="301" t="s">
        <v>264</v>
      </c>
      <c r="AF58" s="301" t="s">
        <v>264</v>
      </c>
      <c r="AG58" s="119"/>
      <c r="AH58" s="302">
        <v>1.8751724137931034</v>
      </c>
      <c r="AI58" s="303">
        <v>1.8608620689655173</v>
      </c>
      <c r="AJ58" s="302">
        <v>1.7737931034482757</v>
      </c>
      <c r="AK58" s="303">
        <v>1.7241379310344831</v>
      </c>
      <c r="AL58" s="302">
        <v>2.6374137931034483</v>
      </c>
      <c r="AM58" s="303">
        <v>1.6206896551724141</v>
      </c>
      <c r="AN58" s="302">
        <v>1.7189655172413796</v>
      </c>
      <c r="AO58" s="303">
        <v>1.565517241379311</v>
      </c>
      <c r="AP58" s="302">
        <v>1.6874137931034481</v>
      </c>
      <c r="AQ58" s="303">
        <v>1.6762068965517241</v>
      </c>
      <c r="AR58" s="302">
        <v>0.97843060109289515</v>
      </c>
      <c r="AS58" s="303">
        <v>1.660714285714286</v>
      </c>
      <c r="AZ58" s="275"/>
    </row>
    <row r="59" spans="1:52" ht="12.75" customHeight="1" x14ac:dyDescent="0.2">
      <c r="A59" s="133"/>
      <c r="B59" s="130">
        <v>43891</v>
      </c>
      <c r="C59" s="130">
        <v>43921</v>
      </c>
      <c r="D59" s="131">
        <v>43891</v>
      </c>
      <c r="E59" s="134">
        <v>26.123461538461548</v>
      </c>
      <c r="F59" s="134">
        <v>21.064390243902434</v>
      </c>
      <c r="G59" s="301">
        <v>22.825000000000006</v>
      </c>
      <c r="H59" s="301">
        <v>21.861463414634144</v>
      </c>
      <c r="I59" s="134">
        <v>24.104230769230767</v>
      </c>
      <c r="J59" s="134">
        <v>21.071707317073169</v>
      </c>
      <c r="K59" s="134" t="s">
        <v>264</v>
      </c>
      <c r="L59" s="134" t="s">
        <v>264</v>
      </c>
      <c r="M59" s="134" t="s">
        <v>264</v>
      </c>
      <c r="N59" s="134" t="s">
        <v>264</v>
      </c>
      <c r="O59" s="301">
        <v>24.807692307692307</v>
      </c>
      <c r="P59" s="301">
        <v>24.621951219512194</v>
      </c>
      <c r="Q59" s="134">
        <v>21.783076923076923</v>
      </c>
      <c r="R59" s="134">
        <v>21.249756097560983</v>
      </c>
      <c r="S59" s="301" t="s">
        <v>264</v>
      </c>
      <c r="T59" s="301" t="s">
        <v>264</v>
      </c>
      <c r="U59" s="134" t="s">
        <v>264</v>
      </c>
      <c r="V59" s="134" t="s">
        <v>264</v>
      </c>
      <c r="W59" s="301" t="s">
        <v>264</v>
      </c>
      <c r="X59" s="301" t="s">
        <v>264</v>
      </c>
      <c r="Y59" s="134" t="s">
        <v>264</v>
      </c>
      <c r="Z59" s="134" t="s">
        <v>264</v>
      </c>
      <c r="AA59" s="301">
        <v>23.721153846153847</v>
      </c>
      <c r="AB59" s="301">
        <v>23.97</v>
      </c>
      <c r="AC59" s="134" t="s">
        <v>264</v>
      </c>
      <c r="AD59" s="134" t="s">
        <v>264</v>
      </c>
      <c r="AE59" s="301" t="s">
        <v>264</v>
      </c>
      <c r="AF59" s="301" t="s">
        <v>264</v>
      </c>
      <c r="AG59" s="119"/>
      <c r="AH59" s="302">
        <v>1.7459677419354833</v>
      </c>
      <c r="AI59" s="303">
        <v>1.5377419354838711</v>
      </c>
      <c r="AJ59" s="302">
        <v>1.5932258064516123</v>
      </c>
      <c r="AK59" s="303">
        <v>1.5348387096774199</v>
      </c>
      <c r="AL59" s="302">
        <v>2.5454838709677428</v>
      </c>
      <c r="AM59" s="303">
        <v>1.3632258064516125</v>
      </c>
      <c r="AN59" s="302">
        <v>1.5809677419354844</v>
      </c>
      <c r="AO59" s="303">
        <v>1.2856451612903219</v>
      </c>
      <c r="AP59" s="302">
        <v>1.521935483870968</v>
      </c>
      <c r="AQ59" s="303">
        <v>1.6498387096774194</v>
      </c>
      <c r="AR59" s="302">
        <v>0.97967759562841428</v>
      </c>
      <c r="AS59" s="303">
        <v>1.4508064516129029</v>
      </c>
      <c r="AZ59" s="275"/>
    </row>
    <row r="60" spans="1:52" ht="12.75" customHeight="1" x14ac:dyDescent="0.2">
      <c r="B60" s="130">
        <v>43922</v>
      </c>
      <c r="C60" s="130">
        <v>43951</v>
      </c>
      <c r="D60" s="131">
        <v>43922</v>
      </c>
      <c r="E60" s="134">
        <v>19.506538461538462</v>
      </c>
      <c r="F60" s="134">
        <v>19.102368421052635</v>
      </c>
      <c r="G60" s="301">
        <v>16.893076923076926</v>
      </c>
      <c r="H60" s="301">
        <v>17.442368421052638</v>
      </c>
      <c r="I60" s="134">
        <v>18.406923076923078</v>
      </c>
      <c r="J60" s="134">
        <v>18.103421052631582</v>
      </c>
      <c r="K60" s="134" t="s">
        <v>264</v>
      </c>
      <c r="L60" s="134" t="s">
        <v>264</v>
      </c>
      <c r="M60" s="134" t="s">
        <v>264</v>
      </c>
      <c r="N60" s="134" t="s">
        <v>264</v>
      </c>
      <c r="O60" s="301">
        <v>19.057692307692307</v>
      </c>
      <c r="P60" s="301">
        <v>18.407894736842099</v>
      </c>
      <c r="Q60" s="134">
        <v>16.010384615384616</v>
      </c>
      <c r="R60" s="134">
        <v>15.893421052631579</v>
      </c>
      <c r="S60" s="301" t="s">
        <v>264</v>
      </c>
      <c r="T60" s="301" t="s">
        <v>264</v>
      </c>
      <c r="U60" s="134" t="s">
        <v>264</v>
      </c>
      <c r="V60" s="134" t="s">
        <v>264</v>
      </c>
      <c r="W60" s="301" t="s">
        <v>264</v>
      </c>
      <c r="X60" s="301" t="s">
        <v>264</v>
      </c>
      <c r="Y60" s="134" t="s">
        <v>264</v>
      </c>
      <c r="Z60" s="134" t="s">
        <v>264</v>
      </c>
      <c r="AA60" s="301">
        <v>18.878461538461536</v>
      </c>
      <c r="AB60" s="301">
        <v>20.378157894736848</v>
      </c>
      <c r="AC60" s="134" t="s">
        <v>264</v>
      </c>
      <c r="AD60" s="134" t="s">
        <v>264</v>
      </c>
      <c r="AE60" s="301" t="s">
        <v>264</v>
      </c>
      <c r="AF60" s="301" t="s">
        <v>264</v>
      </c>
      <c r="AG60" s="119"/>
      <c r="AH60" s="302">
        <v>1.6870000000000003</v>
      </c>
      <c r="AI60" s="303">
        <v>1.3889999999999998</v>
      </c>
      <c r="AJ60" s="302">
        <v>1.4854999999999994</v>
      </c>
      <c r="AK60" s="303">
        <v>1.4274999999999998</v>
      </c>
      <c r="AL60" s="302">
        <v>2.3233333333333333</v>
      </c>
      <c r="AM60" s="303">
        <v>1.3861666666666668</v>
      </c>
      <c r="AN60" s="302">
        <v>1.4766666666666663</v>
      </c>
      <c r="AO60" s="303">
        <v>1.2064999999999997</v>
      </c>
      <c r="AP60" s="302">
        <v>1.4453333333333334</v>
      </c>
      <c r="AQ60" s="303">
        <v>1.5683333333333327</v>
      </c>
      <c r="AR60" s="302">
        <v>0.97991038251366025</v>
      </c>
      <c r="AS60" s="303">
        <v>1.3828333333333334</v>
      </c>
      <c r="AZ60" s="275"/>
    </row>
    <row r="61" spans="1:52" ht="12.75" customHeight="1" x14ac:dyDescent="0.2">
      <c r="B61" s="130">
        <v>43952</v>
      </c>
      <c r="C61" s="130">
        <v>43982</v>
      </c>
      <c r="D61" s="131">
        <v>43952</v>
      </c>
      <c r="E61" s="134">
        <v>15.229199999999997</v>
      </c>
      <c r="F61" s="134">
        <v>11.075116279069769</v>
      </c>
      <c r="G61" s="301">
        <v>14.884399999999998</v>
      </c>
      <c r="H61" s="301">
        <v>14.119069767441863</v>
      </c>
      <c r="I61" s="134">
        <v>11.575999999999999</v>
      </c>
      <c r="J61" s="134">
        <v>5.5995348837209296</v>
      </c>
      <c r="K61" s="134" t="s">
        <v>264</v>
      </c>
      <c r="L61" s="134" t="s">
        <v>264</v>
      </c>
      <c r="M61" s="134" t="s">
        <v>264</v>
      </c>
      <c r="N61" s="134" t="s">
        <v>264</v>
      </c>
      <c r="O61" s="301">
        <v>14.14</v>
      </c>
      <c r="P61" s="301">
        <v>12.744186046511627</v>
      </c>
      <c r="Q61" s="134">
        <v>14.066800000000001</v>
      </c>
      <c r="R61" s="134">
        <v>12.119069767441864</v>
      </c>
      <c r="S61" s="301" t="s">
        <v>264</v>
      </c>
      <c r="T61" s="301" t="s">
        <v>264</v>
      </c>
      <c r="U61" s="134" t="s">
        <v>264</v>
      </c>
      <c r="V61" s="134" t="s">
        <v>264</v>
      </c>
      <c r="W61" s="301" t="s">
        <v>264</v>
      </c>
      <c r="X61" s="301" t="s">
        <v>264</v>
      </c>
      <c r="Y61" s="134" t="s">
        <v>264</v>
      </c>
      <c r="Z61" s="134" t="s">
        <v>264</v>
      </c>
      <c r="AA61" s="301">
        <v>17.067599999999999</v>
      </c>
      <c r="AB61" s="301">
        <v>15.06906976744186</v>
      </c>
      <c r="AC61" s="134" t="s">
        <v>264</v>
      </c>
      <c r="AD61" s="134" t="s">
        <v>264</v>
      </c>
      <c r="AE61" s="301" t="s">
        <v>264</v>
      </c>
      <c r="AF61" s="301" t="s">
        <v>264</v>
      </c>
      <c r="AG61" s="119"/>
      <c r="AH61" s="302">
        <v>1.6975806451612903</v>
      </c>
      <c r="AI61" s="303">
        <v>1.6348387096774193</v>
      </c>
      <c r="AJ61" s="302">
        <v>1.5730645161290322</v>
      </c>
      <c r="AK61" s="303">
        <v>1.5653225806451612</v>
      </c>
      <c r="AL61" s="302">
        <v>2.5279032258064515</v>
      </c>
      <c r="AM61" s="303">
        <v>1.5522580645161299</v>
      </c>
      <c r="AN61" s="302">
        <v>1.5551612903225804</v>
      </c>
      <c r="AO61" s="303">
        <v>1.5403225806451619</v>
      </c>
      <c r="AP61" s="302">
        <v>1.5198387096774197</v>
      </c>
      <c r="AQ61" s="303">
        <v>1.5645161290322582</v>
      </c>
      <c r="AR61" s="302">
        <v>0.9804322404371576</v>
      </c>
      <c r="AS61" s="303">
        <v>1.5433870967741934</v>
      </c>
      <c r="AZ61" s="275"/>
    </row>
    <row r="62" spans="1:52" ht="12.75" customHeight="1" x14ac:dyDescent="0.2">
      <c r="B62" s="130">
        <v>43983</v>
      </c>
      <c r="C62" s="130">
        <v>44012</v>
      </c>
      <c r="D62" s="131">
        <v>43983</v>
      </c>
      <c r="E62" s="134">
        <v>14.138461538461538</v>
      </c>
      <c r="F62" s="134">
        <v>3.2921052631578949</v>
      </c>
      <c r="G62" s="301">
        <v>25.113076923076918</v>
      </c>
      <c r="H62" s="301">
        <v>17.505263157894738</v>
      </c>
      <c r="I62" s="134">
        <v>10.364999999999997</v>
      </c>
      <c r="J62" s="134">
        <v>-2.3668421052631574</v>
      </c>
      <c r="K62" s="134" t="s">
        <v>264</v>
      </c>
      <c r="L62" s="134" t="s">
        <v>264</v>
      </c>
      <c r="M62" s="134" t="s">
        <v>264</v>
      </c>
      <c r="N62" s="134" t="s">
        <v>264</v>
      </c>
      <c r="O62" s="301">
        <v>22.936923076923076</v>
      </c>
      <c r="P62" s="301">
        <v>16.105263157894736</v>
      </c>
      <c r="Q62" s="134">
        <v>26.221923076923073</v>
      </c>
      <c r="R62" s="134">
        <v>17.785526315789475</v>
      </c>
      <c r="S62" s="301" t="s">
        <v>264</v>
      </c>
      <c r="T62" s="301" t="s">
        <v>264</v>
      </c>
      <c r="U62" s="134" t="s">
        <v>264</v>
      </c>
      <c r="V62" s="134" t="s">
        <v>264</v>
      </c>
      <c r="W62" s="301" t="s">
        <v>264</v>
      </c>
      <c r="X62" s="301" t="s">
        <v>264</v>
      </c>
      <c r="Y62" s="134" t="s">
        <v>264</v>
      </c>
      <c r="Z62" s="134" t="s">
        <v>264</v>
      </c>
      <c r="AA62" s="301">
        <v>28.281923076923078</v>
      </c>
      <c r="AB62" s="301">
        <v>18.240000000000002</v>
      </c>
      <c r="AC62" s="134" t="s">
        <v>264</v>
      </c>
      <c r="AD62" s="134" t="s">
        <v>264</v>
      </c>
      <c r="AE62" s="301" t="s">
        <v>264</v>
      </c>
      <c r="AF62" s="301" t="s">
        <v>264</v>
      </c>
      <c r="AG62" s="119"/>
      <c r="AH62" s="302">
        <v>1.5670000000000002</v>
      </c>
      <c r="AI62" s="303">
        <v>1.5986666666666671</v>
      </c>
      <c r="AJ62" s="302">
        <v>1.4876666666666662</v>
      </c>
      <c r="AK62" s="303">
        <v>1.47</v>
      </c>
      <c r="AL62" s="302">
        <v>2.3733333333333335</v>
      </c>
      <c r="AM62" s="303">
        <v>1.452333333333333</v>
      </c>
      <c r="AN62" s="302">
        <v>1.4443333333333332</v>
      </c>
      <c r="AO62" s="303">
        <v>1.450166666666667</v>
      </c>
      <c r="AP62" s="302">
        <v>1.4281666666666661</v>
      </c>
      <c r="AQ62" s="303">
        <v>1.4525000000000001</v>
      </c>
      <c r="AR62" s="302">
        <v>0.98176010928961666</v>
      </c>
      <c r="AS62" s="303">
        <v>1.4436666666666669</v>
      </c>
      <c r="AZ62" s="275"/>
    </row>
    <row r="63" spans="1:52" ht="12.75" customHeight="1" x14ac:dyDescent="0.2">
      <c r="B63" s="130">
        <v>44013</v>
      </c>
      <c r="C63" s="130">
        <v>44043</v>
      </c>
      <c r="D63" s="131">
        <v>44013</v>
      </c>
      <c r="E63" s="134">
        <v>27.101538461538464</v>
      </c>
      <c r="F63" s="134">
        <v>10.578292682926829</v>
      </c>
      <c r="G63" s="301">
        <v>39.892307692307696</v>
      </c>
      <c r="H63" s="301">
        <v>25.112195121951224</v>
      </c>
      <c r="I63" s="134">
        <v>19.302692307692311</v>
      </c>
      <c r="J63" s="134">
        <v>7.4880487804878069</v>
      </c>
      <c r="K63" s="134">
        <v>0</v>
      </c>
      <c r="L63" s="134">
        <v>0</v>
      </c>
      <c r="M63" s="134">
        <v>0</v>
      </c>
      <c r="N63" s="134">
        <v>0</v>
      </c>
      <c r="O63" s="301">
        <v>44.349615384615376</v>
      </c>
      <c r="P63" s="301">
        <v>18.621951219512201</v>
      </c>
      <c r="Q63" s="134">
        <v>45.634615384615394</v>
      </c>
      <c r="R63" s="134">
        <v>25.579512195121954</v>
      </c>
      <c r="S63" s="301">
        <v>0</v>
      </c>
      <c r="T63" s="301">
        <v>0</v>
      </c>
      <c r="U63" s="134" t="s">
        <v>264</v>
      </c>
      <c r="V63" s="134" t="s">
        <v>264</v>
      </c>
      <c r="W63" s="301">
        <v>0</v>
      </c>
      <c r="X63" s="301">
        <v>0</v>
      </c>
      <c r="Y63" s="134" t="s">
        <v>264</v>
      </c>
      <c r="Z63" s="134" t="s">
        <v>264</v>
      </c>
      <c r="AA63" s="301">
        <v>44.910384615384615</v>
      </c>
      <c r="AB63" s="301">
        <v>25.713170731707326</v>
      </c>
      <c r="AC63" s="134" t="s">
        <v>264</v>
      </c>
      <c r="AD63" s="134" t="s">
        <v>264</v>
      </c>
      <c r="AE63" s="301">
        <v>0</v>
      </c>
      <c r="AF63" s="301">
        <v>0</v>
      </c>
      <c r="AG63" s="119"/>
      <c r="AH63" s="302">
        <v>1.6945161290322586</v>
      </c>
      <c r="AI63" s="303">
        <v>1.7130645161290321</v>
      </c>
      <c r="AJ63" s="302">
        <v>1.5583870967741935</v>
      </c>
      <c r="AK63" s="303">
        <v>1.5454838709677421</v>
      </c>
      <c r="AL63" s="302">
        <v>2.4354838709677415</v>
      </c>
      <c r="AM63" s="303">
        <v>1.5279032258064524</v>
      </c>
      <c r="AN63" s="302">
        <v>1.535645161290323</v>
      </c>
      <c r="AO63" s="303">
        <v>1.5270967741935482</v>
      </c>
      <c r="AP63" s="302">
        <v>1.4856451612903225</v>
      </c>
      <c r="AQ63" s="303">
        <v>1.5316129032258066</v>
      </c>
      <c r="AR63" s="302">
        <v>1.4656146067415723</v>
      </c>
      <c r="AS63" s="303">
        <v>1.5293548387096776</v>
      </c>
      <c r="AZ63" s="275"/>
    </row>
    <row r="64" spans="1:52" x14ac:dyDescent="0.2">
      <c r="B64" s="130">
        <v>44044</v>
      </c>
      <c r="C64" s="130">
        <v>44074</v>
      </c>
      <c r="D64" s="131">
        <v>44044</v>
      </c>
      <c r="E64" s="134">
        <v>84.881153846153836</v>
      </c>
      <c r="F64" s="134">
        <v>23.748780487804879</v>
      </c>
      <c r="G64" s="301">
        <v>204.96076923076922</v>
      </c>
      <c r="H64" s="301">
        <v>62.443902439024392</v>
      </c>
      <c r="I64" s="134">
        <v>37.887692307692305</v>
      </c>
      <c r="J64" s="134">
        <v>18.646097560975608</v>
      </c>
      <c r="K64" s="134">
        <v>0</v>
      </c>
      <c r="L64" s="134">
        <v>0</v>
      </c>
      <c r="M64" s="134">
        <v>0</v>
      </c>
      <c r="N64" s="134">
        <v>0</v>
      </c>
      <c r="O64" s="301">
        <v>152.51807692307693</v>
      </c>
      <c r="P64" s="301">
        <v>18.693658536585364</v>
      </c>
      <c r="Q64" s="134">
        <v>192.29653846153843</v>
      </c>
      <c r="R64" s="134">
        <v>63.284878048780477</v>
      </c>
      <c r="S64" s="301">
        <v>0</v>
      </c>
      <c r="T64" s="301">
        <v>0</v>
      </c>
      <c r="U64" s="134" t="s">
        <v>264</v>
      </c>
      <c r="V64" s="134" t="s">
        <v>264</v>
      </c>
      <c r="W64" s="301">
        <v>0</v>
      </c>
      <c r="X64" s="301">
        <v>0</v>
      </c>
      <c r="Y64" s="134" t="s">
        <v>264</v>
      </c>
      <c r="Z64" s="134" t="s">
        <v>264</v>
      </c>
      <c r="AA64" s="301">
        <v>197.25769230769225</v>
      </c>
      <c r="AB64" s="301">
        <v>62.053658536585381</v>
      </c>
      <c r="AC64" s="134" t="s">
        <v>264</v>
      </c>
      <c r="AD64" s="134" t="s">
        <v>264</v>
      </c>
      <c r="AE64" s="301">
        <v>0</v>
      </c>
      <c r="AF64" s="301">
        <v>0</v>
      </c>
      <c r="AG64" s="119"/>
      <c r="AH64" s="302">
        <v>2.2219354838709675</v>
      </c>
      <c r="AI64" s="303">
        <v>3.209838709677419</v>
      </c>
      <c r="AJ64" s="302">
        <v>2.1553225806451617</v>
      </c>
      <c r="AK64" s="303">
        <v>2.1246774193548386</v>
      </c>
      <c r="AL64" s="302">
        <v>3.0714516129032265</v>
      </c>
      <c r="AM64" s="303">
        <v>1.9683870967741943</v>
      </c>
      <c r="AN64" s="302">
        <v>2.0864516129032258</v>
      </c>
      <c r="AO64" s="303">
        <v>2.0356451612903226</v>
      </c>
      <c r="AP64" s="302">
        <v>1.9379032258064524</v>
      </c>
      <c r="AQ64" s="303">
        <v>2.0541935483870968</v>
      </c>
      <c r="AR64" s="302">
        <v>1.8604935483870966</v>
      </c>
      <c r="AS64" s="303">
        <v>2.056290322580645</v>
      </c>
      <c r="AZ64" s="275"/>
    </row>
    <row r="65" spans="2:52" x14ac:dyDescent="0.2">
      <c r="B65" s="130">
        <v>44075</v>
      </c>
      <c r="C65" s="130">
        <v>44104</v>
      </c>
      <c r="D65" s="131">
        <v>44075</v>
      </c>
      <c r="E65" s="134">
        <v>49.550399999999996</v>
      </c>
      <c r="F65" s="134">
        <v>27.6265</v>
      </c>
      <c r="G65" s="301">
        <v>68.365599999999986</v>
      </c>
      <c r="H65" s="301">
        <v>58.434750000000008</v>
      </c>
      <c r="I65" s="134">
        <v>39.032399999999981</v>
      </c>
      <c r="J65" s="134">
        <v>24.159749999999999</v>
      </c>
      <c r="K65" s="134">
        <v>0</v>
      </c>
      <c r="L65" s="134">
        <v>0</v>
      </c>
      <c r="M65" s="134">
        <v>0</v>
      </c>
      <c r="N65" s="134">
        <v>0</v>
      </c>
      <c r="O65" s="301">
        <v>77.734400000000008</v>
      </c>
      <c r="P65" s="301">
        <v>27.796999999999997</v>
      </c>
      <c r="Q65" s="134">
        <v>62.779600000000009</v>
      </c>
      <c r="R65" s="134">
        <v>56.940249999999999</v>
      </c>
      <c r="S65" s="301">
        <v>0</v>
      </c>
      <c r="T65" s="301">
        <v>0</v>
      </c>
      <c r="U65" s="134" t="s">
        <v>264</v>
      </c>
      <c r="V65" s="134" t="s">
        <v>264</v>
      </c>
      <c r="W65" s="301">
        <v>0</v>
      </c>
      <c r="X65" s="301">
        <v>0</v>
      </c>
      <c r="Y65" s="134" t="s">
        <v>264</v>
      </c>
      <c r="Z65" s="134" t="s">
        <v>264</v>
      </c>
      <c r="AA65" s="301">
        <v>67.989999999999995</v>
      </c>
      <c r="AB65" s="301">
        <v>58.479499999999994</v>
      </c>
      <c r="AC65" s="134" t="s">
        <v>264</v>
      </c>
      <c r="AD65" s="134" t="s">
        <v>264</v>
      </c>
      <c r="AE65" s="301">
        <v>0</v>
      </c>
      <c r="AF65" s="301">
        <v>0</v>
      </c>
      <c r="AG65" s="119"/>
      <c r="AH65" s="302">
        <v>1.9195000000000002</v>
      </c>
      <c r="AI65" s="303">
        <v>2.6188333333333333</v>
      </c>
      <c r="AJ65" s="302">
        <v>2.2151666666666667</v>
      </c>
      <c r="AK65" s="303">
        <v>2.1853333333333333</v>
      </c>
      <c r="AL65" s="302">
        <v>3.5863333333333327</v>
      </c>
      <c r="AM65" s="303">
        <v>1.6915000000000004</v>
      </c>
      <c r="AN65" s="302">
        <v>2.1893333333333334</v>
      </c>
      <c r="AO65" s="303">
        <v>1.7399999999999991</v>
      </c>
      <c r="AP65" s="302">
        <v>1.7949999999999995</v>
      </c>
      <c r="AQ65" s="303">
        <v>2.2301666666666669</v>
      </c>
      <c r="AR65" s="302">
        <v>1.7424933333333328</v>
      </c>
      <c r="AS65" s="303">
        <v>2.0472222222222221</v>
      </c>
      <c r="AZ65" s="275"/>
    </row>
    <row r="66" spans="2:52" x14ac:dyDescent="0.2">
      <c r="B66" s="130">
        <v>44105</v>
      </c>
      <c r="C66" s="130">
        <v>44135</v>
      </c>
      <c r="D66" s="131">
        <v>44105</v>
      </c>
      <c r="E66" s="134">
        <v>37.104814814814823</v>
      </c>
      <c r="F66" s="134">
        <v>27.562564102564103</v>
      </c>
      <c r="G66" s="301">
        <v>50.006296296296298</v>
      </c>
      <c r="H66" s="301">
        <v>27.226153846153849</v>
      </c>
      <c r="I66" s="134">
        <v>33.528888888888886</v>
      </c>
      <c r="J66" s="134">
        <v>27.23205128205128</v>
      </c>
      <c r="K66" s="134">
        <v>0</v>
      </c>
      <c r="L66" s="134">
        <v>0</v>
      </c>
      <c r="M66" s="134">
        <v>0</v>
      </c>
      <c r="N66" s="134">
        <v>0</v>
      </c>
      <c r="O66" s="301">
        <v>44.234814814814811</v>
      </c>
      <c r="P66" s="301">
        <v>23.448717948717949</v>
      </c>
      <c r="Q66" s="134">
        <v>45.435555555555545</v>
      </c>
      <c r="R66" s="134">
        <v>25.41205128205128</v>
      </c>
      <c r="S66" s="301">
        <v>0</v>
      </c>
      <c r="T66" s="301">
        <v>0</v>
      </c>
      <c r="U66" s="134" t="s">
        <v>264</v>
      </c>
      <c r="V66" s="134" t="s">
        <v>264</v>
      </c>
      <c r="W66" s="301">
        <v>0</v>
      </c>
      <c r="X66" s="301">
        <v>0</v>
      </c>
      <c r="Y66" s="134" t="s">
        <v>264</v>
      </c>
      <c r="Z66" s="134" t="s">
        <v>264</v>
      </c>
      <c r="AA66" s="301">
        <v>45.52629629629628</v>
      </c>
      <c r="AB66" s="301">
        <v>27.400769230769225</v>
      </c>
      <c r="AC66" s="134" t="s">
        <v>264</v>
      </c>
      <c r="AD66" s="134" t="s">
        <v>264</v>
      </c>
      <c r="AE66" s="301">
        <v>0</v>
      </c>
      <c r="AF66" s="301">
        <v>0</v>
      </c>
      <c r="AG66" s="119"/>
      <c r="AH66" s="302">
        <v>2.2653703703703707</v>
      </c>
      <c r="AI66" s="303">
        <v>2.9053703703703695</v>
      </c>
      <c r="AJ66" s="302">
        <v>2.3429629629629627</v>
      </c>
      <c r="AK66" s="303">
        <v>2.304615384615385</v>
      </c>
      <c r="AL66" s="302">
        <v>4.0038888888888895</v>
      </c>
      <c r="AM66" s="303">
        <v>2.0916666666666668</v>
      </c>
      <c r="AN66" s="302">
        <v>2.2813461538461541</v>
      </c>
      <c r="AO66" s="303">
        <v>2.0831481481481489</v>
      </c>
      <c r="AP66" s="302">
        <v>1.9707692307692306</v>
      </c>
      <c r="AQ66" s="303">
        <v>3.3182692307692312</v>
      </c>
      <c r="AR66" s="302">
        <v>1.864873015873016</v>
      </c>
      <c r="AS66" s="303">
        <v>2.2674074074074078</v>
      </c>
    </row>
    <row r="67" spans="2:52" x14ac:dyDescent="0.2">
      <c r="B67" s="130">
        <v>44136</v>
      </c>
      <c r="C67" s="130">
        <v>44165</v>
      </c>
      <c r="D67" s="131">
        <v>44136</v>
      </c>
      <c r="E67" s="134">
        <v>30.142083333333332</v>
      </c>
      <c r="F67" s="134">
        <v>26.167619047619041</v>
      </c>
      <c r="G67" s="301">
        <v>28.307916666666667</v>
      </c>
      <c r="H67" s="301">
        <v>27.252619047619042</v>
      </c>
      <c r="I67" s="134">
        <v>26.631666666666675</v>
      </c>
      <c r="J67" s="134">
        <v>23.214523809523808</v>
      </c>
      <c r="K67" s="134">
        <v>0</v>
      </c>
      <c r="L67" s="134">
        <v>0</v>
      </c>
      <c r="M67" s="134">
        <v>0</v>
      </c>
      <c r="N67" s="134">
        <v>0</v>
      </c>
      <c r="O67" s="301">
        <v>29.815833333333348</v>
      </c>
      <c r="P67" s="301">
        <v>27.126190476190473</v>
      </c>
      <c r="Q67" s="134">
        <v>26.502499999999998</v>
      </c>
      <c r="R67" s="134">
        <v>25.960952380952389</v>
      </c>
      <c r="S67" s="301">
        <v>0</v>
      </c>
      <c r="T67" s="301">
        <v>0</v>
      </c>
      <c r="U67" s="134" t="s">
        <v>264</v>
      </c>
      <c r="V67" s="134" t="s">
        <v>264</v>
      </c>
      <c r="W67" s="301">
        <v>0</v>
      </c>
      <c r="X67" s="301">
        <v>0</v>
      </c>
      <c r="Y67" s="134" t="s">
        <v>264</v>
      </c>
      <c r="Z67" s="134" t="s">
        <v>264</v>
      </c>
      <c r="AA67" s="301">
        <v>31.248333333333331</v>
      </c>
      <c r="AB67" s="301">
        <v>28.974285714285724</v>
      </c>
      <c r="AC67" s="134" t="s">
        <v>264</v>
      </c>
      <c r="AD67" s="134" t="s">
        <v>264</v>
      </c>
      <c r="AE67" s="301">
        <v>0</v>
      </c>
      <c r="AF67" s="301">
        <v>0</v>
      </c>
      <c r="AG67" s="119"/>
      <c r="AH67" s="302">
        <v>2.5553333333333343</v>
      </c>
      <c r="AI67" s="303">
        <v>2.9733333333333336</v>
      </c>
      <c r="AJ67" s="302">
        <v>3.0938333333333339</v>
      </c>
      <c r="AK67" s="303">
        <v>3.0318965517241385</v>
      </c>
      <c r="AL67" s="302">
        <v>3.8173333333333344</v>
      </c>
      <c r="AM67" s="303">
        <v>2.2966666666666669</v>
      </c>
      <c r="AN67" s="302">
        <v>3.0929310344827594</v>
      </c>
      <c r="AO67" s="303">
        <v>2.3054999999999999</v>
      </c>
      <c r="AP67" s="302">
        <v>2.65</v>
      </c>
      <c r="AQ67" s="303">
        <v>3.2587931034482756</v>
      </c>
      <c r="AR67" s="302">
        <v>2.1695612903225805</v>
      </c>
      <c r="AS67" s="303">
        <v>2.9350000000000005</v>
      </c>
    </row>
    <row r="68" spans="2:52" s="313" customFormat="1" x14ac:dyDescent="0.2">
      <c r="B68" s="305">
        <v>44166</v>
      </c>
      <c r="C68" s="305">
        <v>44196</v>
      </c>
      <c r="D68" s="306">
        <v>44166</v>
      </c>
      <c r="E68" s="307">
        <v>31.667307692307688</v>
      </c>
      <c r="F68" s="307">
        <v>27.141219512195129</v>
      </c>
      <c r="G68" s="308">
        <v>27.646923076923088</v>
      </c>
      <c r="H68" s="308">
        <v>27.843414634146349</v>
      </c>
      <c r="I68" s="307">
        <v>30.525769230769239</v>
      </c>
      <c r="J68" s="307">
        <v>25.692926829268295</v>
      </c>
      <c r="K68" s="307">
        <v>0</v>
      </c>
      <c r="L68" s="307">
        <v>0</v>
      </c>
      <c r="M68" s="307">
        <v>0</v>
      </c>
      <c r="N68" s="307">
        <v>0</v>
      </c>
      <c r="O68" s="308">
        <v>27.633846153846154</v>
      </c>
      <c r="P68" s="308">
        <v>27.87439024390245</v>
      </c>
      <c r="Q68" s="307">
        <v>26.146923076923084</v>
      </c>
      <c r="R68" s="307">
        <v>25.843414634146338</v>
      </c>
      <c r="S68" s="308">
        <v>0</v>
      </c>
      <c r="T68" s="308">
        <v>0</v>
      </c>
      <c r="U68" s="307" t="s">
        <v>264</v>
      </c>
      <c r="V68" s="307" t="s">
        <v>264</v>
      </c>
      <c r="W68" s="308">
        <v>0</v>
      </c>
      <c r="X68" s="308">
        <v>0</v>
      </c>
      <c r="Y68" s="307" t="s">
        <v>264</v>
      </c>
      <c r="Z68" s="307" t="s">
        <v>264</v>
      </c>
      <c r="AA68" s="308">
        <v>29.718846153846162</v>
      </c>
      <c r="AB68" s="308">
        <v>28.213658536585367</v>
      </c>
      <c r="AC68" s="307" t="s">
        <v>264</v>
      </c>
      <c r="AD68" s="307" t="s">
        <v>264</v>
      </c>
      <c r="AE68" s="308">
        <v>0</v>
      </c>
      <c r="AF68" s="308">
        <v>0</v>
      </c>
      <c r="AG68" s="309"/>
      <c r="AH68" s="310">
        <v>2.5748387096774197</v>
      </c>
      <c r="AI68" s="311">
        <v>3.4298387096774174</v>
      </c>
      <c r="AJ68" s="310">
        <v>3.2461290322580645</v>
      </c>
      <c r="AK68" s="311">
        <v>3.2258064516129035</v>
      </c>
      <c r="AL68" s="310">
        <v>3.6058064516129034</v>
      </c>
      <c r="AM68" s="311">
        <v>2.3888709677419353</v>
      </c>
      <c r="AN68" s="310">
        <v>3.2029032258064514</v>
      </c>
      <c r="AO68" s="311">
        <v>2.5508064516129036</v>
      </c>
      <c r="AP68" s="310">
        <v>2.6690322580645165</v>
      </c>
      <c r="AQ68" s="311">
        <v>3.1704838709677423</v>
      </c>
      <c r="AR68" s="310">
        <v>2.0183096774193552</v>
      </c>
      <c r="AS68" s="311">
        <v>3.0809677419354831</v>
      </c>
    </row>
    <row r="69" spans="2:52" x14ac:dyDescent="0.2">
      <c r="B69" s="130">
        <v>44197</v>
      </c>
      <c r="C69" s="130">
        <v>44227</v>
      </c>
      <c r="D69" s="131">
        <v>44197</v>
      </c>
      <c r="E69" s="134">
        <v>25.709600000000002</v>
      </c>
      <c r="F69" s="134">
        <v>23.175813953488372</v>
      </c>
      <c r="G69" s="301">
        <v>25.178799999999995</v>
      </c>
      <c r="H69" s="301">
        <v>24.726279069767436</v>
      </c>
      <c r="I69" s="134">
        <v>23.617599999999996</v>
      </c>
      <c r="J69" s="134">
        <v>20.874418604651169</v>
      </c>
      <c r="K69" s="134" t="s">
        <v>264</v>
      </c>
      <c r="L69" s="134" t="s">
        <v>264</v>
      </c>
      <c r="M69" s="134">
        <v>0</v>
      </c>
      <c r="N69" s="134">
        <v>0</v>
      </c>
      <c r="O69" s="301">
        <v>26.6</v>
      </c>
      <c r="P69" s="301">
        <v>25.639534883720923</v>
      </c>
      <c r="Q69" s="134">
        <v>23.928399999999993</v>
      </c>
      <c r="R69" s="134">
        <v>23.22627906976744</v>
      </c>
      <c r="S69" s="301">
        <v>0</v>
      </c>
      <c r="T69" s="301">
        <v>0</v>
      </c>
      <c r="U69" s="134" t="s">
        <v>264</v>
      </c>
      <c r="V69" s="134" t="s">
        <v>264</v>
      </c>
      <c r="W69" s="301">
        <v>0</v>
      </c>
      <c r="X69" s="301">
        <v>0</v>
      </c>
      <c r="Y69" s="134" t="s">
        <v>264</v>
      </c>
      <c r="Z69" s="134" t="s">
        <v>264</v>
      </c>
      <c r="AA69" s="301">
        <v>25.2836</v>
      </c>
      <c r="AB69" s="301">
        <v>25.480465116279063</v>
      </c>
      <c r="AC69" s="134" t="s">
        <v>264</v>
      </c>
      <c r="AD69" s="134" t="s">
        <v>264</v>
      </c>
      <c r="AE69" s="301">
        <v>0</v>
      </c>
      <c r="AF69" s="301">
        <v>0</v>
      </c>
      <c r="AG69" s="119"/>
      <c r="AH69" s="302">
        <v>2.5892307692307694</v>
      </c>
      <c r="AI69" s="303">
        <v>2.8636538461538459</v>
      </c>
      <c r="AJ69" s="302">
        <v>2.7001923076923071</v>
      </c>
      <c r="AK69" s="303">
        <v>2.6717307692307695</v>
      </c>
      <c r="AL69" s="302">
        <v>3.5248076923076925</v>
      </c>
      <c r="AM69" s="303">
        <v>2.4584615384615383</v>
      </c>
      <c r="AN69" s="302">
        <v>2.6653846153846152</v>
      </c>
      <c r="AO69" s="303">
        <v>2.6146153846153846</v>
      </c>
      <c r="AP69" s="302">
        <v>2.2873076923076923</v>
      </c>
      <c r="AQ69" s="303">
        <v>2.6476923076923078</v>
      </c>
      <c r="AR69" s="302">
        <v>2.1525387096774193</v>
      </c>
      <c r="AS69" s="303">
        <v>2.631153846153846</v>
      </c>
    </row>
    <row r="70" spans="2:52" x14ac:dyDescent="0.2">
      <c r="B70" s="130">
        <v>43862</v>
      </c>
      <c r="C70" s="130">
        <v>44255</v>
      </c>
      <c r="D70" s="131">
        <v>44228</v>
      </c>
      <c r="E70" s="134">
        <v>50.349583333333335</v>
      </c>
      <c r="F70" s="134">
        <v>29.04055555555556</v>
      </c>
      <c r="G70" s="301">
        <v>78.627500000000012</v>
      </c>
      <c r="H70" s="301">
        <v>57.44083333333333</v>
      </c>
      <c r="I70" s="134">
        <v>51.464166666666664</v>
      </c>
      <c r="J70" s="134">
        <v>36.051111111111119</v>
      </c>
      <c r="K70" s="134">
        <v>0</v>
      </c>
      <c r="L70" s="134">
        <v>0</v>
      </c>
      <c r="M70" s="134">
        <v>0</v>
      </c>
      <c r="N70" s="134">
        <v>0</v>
      </c>
      <c r="O70" s="301">
        <v>40.708333333333336</v>
      </c>
      <c r="P70" s="301">
        <v>37.944444444444443</v>
      </c>
      <c r="Q70" s="134">
        <v>95.183333333333351</v>
      </c>
      <c r="R70" s="134">
        <v>56.637222222222221</v>
      </c>
      <c r="S70" s="301">
        <v>0</v>
      </c>
      <c r="T70" s="301">
        <v>0</v>
      </c>
      <c r="U70" s="134" t="s">
        <v>264</v>
      </c>
      <c r="V70" s="134" t="s">
        <v>264</v>
      </c>
      <c r="W70" s="301">
        <v>0</v>
      </c>
      <c r="X70" s="301">
        <v>0</v>
      </c>
      <c r="Y70" s="134" t="s">
        <v>264</v>
      </c>
      <c r="Z70" s="134" t="s">
        <v>264</v>
      </c>
      <c r="AA70" s="301">
        <v>89.94083333333333</v>
      </c>
      <c r="AB70" s="301">
        <v>65.867500000000007</v>
      </c>
      <c r="AC70" s="134" t="s">
        <v>264</v>
      </c>
      <c r="AD70" s="134" t="s">
        <v>264</v>
      </c>
      <c r="AE70" s="301">
        <v>0</v>
      </c>
      <c r="AF70" s="301">
        <v>0</v>
      </c>
      <c r="AG70" s="119"/>
      <c r="AH70" s="302">
        <v>5.4403999999999995</v>
      </c>
      <c r="AI70" s="303">
        <v>25.522399999999994</v>
      </c>
      <c r="AJ70" s="302">
        <v>4.5584000000000007</v>
      </c>
      <c r="AK70" s="303">
        <v>15.342727272727272</v>
      </c>
      <c r="AL70" s="302">
        <v>4.700800000000001</v>
      </c>
      <c r="AM70" s="303">
        <v>37.613600000000005</v>
      </c>
      <c r="AN70" s="302">
        <v>4.1177272727272731</v>
      </c>
      <c r="AO70" s="303">
        <v>25.262600000000006</v>
      </c>
      <c r="AP70" s="302">
        <v>3.7127272727272738</v>
      </c>
      <c r="AQ70" s="303">
        <v>4.6318181818181827</v>
      </c>
      <c r="AR70" s="302">
        <v>3.1296355932203404</v>
      </c>
      <c r="AS70" s="303">
        <v>7.5247619047619043</v>
      </c>
    </row>
    <row r="71" spans="2:52" x14ac:dyDescent="0.2">
      <c r="B71" s="130">
        <v>44256</v>
      </c>
      <c r="C71" s="130">
        <v>44286</v>
      </c>
      <c r="D71" s="131">
        <v>44256</v>
      </c>
      <c r="E71" s="134">
        <v>28.341111111111118</v>
      </c>
      <c r="F71" s="134">
        <v>27.184871794871803</v>
      </c>
      <c r="G71" s="301">
        <v>24.230740740740739</v>
      </c>
      <c r="H71" s="301">
        <v>24.99871794871795</v>
      </c>
      <c r="I71" s="134">
        <v>27.628148148148146</v>
      </c>
      <c r="J71" s="134">
        <v>25.502820512820509</v>
      </c>
      <c r="K71" s="134">
        <v>0</v>
      </c>
      <c r="L71" s="134">
        <v>0</v>
      </c>
      <c r="M71" s="134">
        <v>0</v>
      </c>
      <c r="N71" s="134">
        <v>0</v>
      </c>
      <c r="O71" s="301">
        <v>29.351851851851851</v>
      </c>
      <c r="P71" s="301">
        <v>26.568461538461545</v>
      </c>
      <c r="Q71" s="134">
        <v>22.493703703703705</v>
      </c>
      <c r="R71" s="134">
        <v>23.560256410256414</v>
      </c>
      <c r="S71" s="301">
        <v>0</v>
      </c>
      <c r="T71" s="301">
        <v>0</v>
      </c>
      <c r="U71" s="134" t="s">
        <v>264</v>
      </c>
      <c r="V71" s="134" t="s">
        <v>264</v>
      </c>
      <c r="W71" s="301">
        <v>0</v>
      </c>
      <c r="X71" s="301">
        <v>0</v>
      </c>
      <c r="Y71" s="134" t="s">
        <v>264</v>
      </c>
      <c r="Z71" s="134" t="s">
        <v>264</v>
      </c>
      <c r="AA71" s="301">
        <v>26.930740740740745</v>
      </c>
      <c r="AB71" s="301">
        <v>27.009230769230772</v>
      </c>
      <c r="AC71" s="134" t="s">
        <v>264</v>
      </c>
      <c r="AD71" s="134" t="s">
        <v>264</v>
      </c>
      <c r="AE71" s="301">
        <v>0</v>
      </c>
      <c r="AF71" s="301">
        <v>0</v>
      </c>
      <c r="AG71" s="119"/>
      <c r="AH71" s="302">
        <v>2.5645161290322589</v>
      </c>
      <c r="AI71" s="303">
        <v>2.6141935483870968</v>
      </c>
      <c r="AJ71" s="302">
        <v>2.4938709677419357</v>
      </c>
      <c r="AK71" s="303">
        <v>2.4464516129032261</v>
      </c>
      <c r="AL71" s="302">
        <v>3.5885483870967736</v>
      </c>
      <c r="AM71" s="303">
        <v>2.3446774193548383</v>
      </c>
      <c r="AN71" s="302">
        <v>2.4559677419354826</v>
      </c>
      <c r="AO71" s="303">
        <v>2.3643548387096773</v>
      </c>
      <c r="AP71" s="302">
        <v>2.2488709677419356</v>
      </c>
      <c r="AQ71" s="303">
        <v>2.4706451612903222</v>
      </c>
      <c r="AR71" s="302">
        <v>2.1649983870967744</v>
      </c>
      <c r="AS71" s="303">
        <v>2.3527586206896554</v>
      </c>
    </row>
    <row r="72" spans="2:52" ht="12.75" x14ac:dyDescent="0.2">
      <c r="F72" s="147"/>
      <c r="G72" s="146"/>
      <c r="I72" s="147"/>
      <c r="J72" s="146"/>
      <c r="L72" s="147"/>
      <c r="M72" s="146"/>
    </row>
    <row r="73" spans="2:52" ht="12.75" x14ac:dyDescent="0.2">
      <c r="F73" s="147"/>
      <c r="G73" s="146"/>
      <c r="I73" s="147"/>
      <c r="J73" s="146"/>
      <c r="L73" s="147"/>
      <c r="M73" s="146"/>
    </row>
    <row r="74" spans="2:52" ht="12.75" x14ac:dyDescent="0.2">
      <c r="F74" s="147"/>
      <c r="G74" s="146"/>
      <c r="I74" s="147"/>
      <c r="J74" s="146"/>
      <c r="L74" s="147"/>
      <c r="M74" s="146"/>
    </row>
    <row r="75" spans="2:52" ht="12.75" x14ac:dyDescent="0.2">
      <c r="F75" s="147"/>
      <c r="G75" s="146"/>
      <c r="I75" s="147"/>
      <c r="J75" s="146"/>
      <c r="L75" s="147"/>
      <c r="M75" s="146"/>
    </row>
    <row r="76" spans="2:52" ht="12.75" x14ac:dyDescent="0.2">
      <c r="F76" s="147"/>
      <c r="G76" s="146"/>
      <c r="I76" s="147"/>
      <c r="J76" s="146"/>
      <c r="L76" s="147"/>
      <c r="M76" s="146"/>
    </row>
    <row r="77" spans="2:52" ht="12.75" x14ac:dyDescent="0.2">
      <c r="F77" s="147"/>
      <c r="G77" s="146"/>
      <c r="I77" s="147"/>
      <c r="J77" s="146"/>
      <c r="L77" s="147"/>
      <c r="M77" s="146"/>
    </row>
    <row r="78" spans="2:52" ht="12.75" x14ac:dyDescent="0.2">
      <c r="F78" s="147"/>
      <c r="G78" s="146"/>
      <c r="I78" s="147"/>
      <c r="J78" s="146"/>
      <c r="L78" s="147"/>
      <c r="M78" s="146"/>
    </row>
    <row r="79" spans="2:52" ht="12.75" x14ac:dyDescent="0.2">
      <c r="F79" s="147"/>
      <c r="G79" s="146"/>
      <c r="I79" s="147"/>
      <c r="J79" s="146"/>
      <c r="L79" s="147"/>
      <c r="M79" s="146"/>
    </row>
    <row r="80" spans="2:52" ht="12.75" x14ac:dyDescent="0.2">
      <c r="F80" s="147"/>
      <c r="G80" s="146"/>
      <c r="I80" s="147"/>
      <c r="J80" s="146"/>
      <c r="L80" s="147"/>
      <c r="M80" s="146"/>
    </row>
    <row r="81" spans="6:13" ht="12.75" x14ac:dyDescent="0.2">
      <c r="F81" s="147"/>
      <c r="G81" s="146"/>
      <c r="I81" s="147"/>
      <c r="J81" s="146"/>
      <c r="L81" s="147"/>
      <c r="M81" s="146"/>
    </row>
    <row r="82" spans="6:13" ht="12.75" x14ac:dyDescent="0.2">
      <c r="F82" s="147"/>
      <c r="G82" s="146"/>
      <c r="I82" s="147"/>
      <c r="J82" s="146"/>
      <c r="L82" s="147"/>
      <c r="M82" s="146"/>
    </row>
    <row r="83" spans="6:13" ht="12.75" x14ac:dyDescent="0.2">
      <c r="F83" s="147"/>
      <c r="G83" s="146"/>
      <c r="I83" s="147"/>
      <c r="J83" s="146"/>
      <c r="L83" s="147"/>
      <c r="M83" s="146"/>
    </row>
    <row r="84" spans="6:13" ht="12.75" x14ac:dyDescent="0.2">
      <c r="F84" s="147"/>
      <c r="G84" s="146"/>
      <c r="I84" s="147"/>
      <c r="J84" s="146"/>
      <c r="L84" s="147"/>
      <c r="M84" s="146"/>
    </row>
    <row r="85" spans="6:13" ht="12.75" x14ac:dyDescent="0.2">
      <c r="F85" s="147"/>
      <c r="G85" s="146"/>
      <c r="I85" s="147"/>
      <c r="J85" s="146"/>
      <c r="L85" s="147"/>
      <c r="M85" s="146"/>
    </row>
    <row r="86" spans="6:13" ht="12.75" x14ac:dyDescent="0.2">
      <c r="F86" s="147"/>
      <c r="G86" s="146"/>
      <c r="I86" s="147"/>
      <c r="J86" s="146"/>
      <c r="L86" s="147"/>
      <c r="M86" s="146"/>
    </row>
    <row r="87" spans="6:13" ht="12.75" x14ac:dyDescent="0.2">
      <c r="F87" s="147"/>
      <c r="G87" s="146"/>
      <c r="I87" s="147"/>
      <c r="J87" s="146"/>
      <c r="L87" s="147"/>
      <c r="M87" s="146"/>
    </row>
    <row r="88" spans="6:13" ht="12.75" x14ac:dyDescent="0.2">
      <c r="F88" s="147"/>
      <c r="G88" s="146"/>
      <c r="I88" s="147"/>
      <c r="J88" s="146"/>
      <c r="L88" s="147"/>
      <c r="M88" s="146"/>
    </row>
    <row r="89" spans="6:13" ht="12.75" x14ac:dyDescent="0.2">
      <c r="F89" s="147"/>
      <c r="G89" s="146"/>
      <c r="I89" s="147"/>
      <c r="J89" s="146"/>
      <c r="L89" s="147"/>
      <c r="M89" s="146"/>
    </row>
    <row r="90" spans="6:13" ht="12.75" x14ac:dyDescent="0.2">
      <c r="F90" s="147"/>
      <c r="G90" s="146"/>
      <c r="I90" s="147"/>
      <c r="J90" s="146"/>
      <c r="L90" s="147"/>
      <c r="M90" s="146"/>
    </row>
    <row r="91" spans="6:13" ht="12.75" x14ac:dyDescent="0.2">
      <c r="F91" s="147"/>
      <c r="G91" s="146"/>
      <c r="I91" s="147"/>
      <c r="J91" s="146"/>
      <c r="L91" s="147"/>
      <c r="M91" s="146"/>
    </row>
    <row r="92" spans="6:13" ht="12.75" x14ac:dyDescent="0.2">
      <c r="F92" s="147"/>
      <c r="G92" s="146"/>
      <c r="I92" s="147"/>
      <c r="J92" s="146"/>
      <c r="L92" s="147"/>
      <c r="M92" s="146"/>
    </row>
    <row r="93" spans="6:13" ht="12.75" x14ac:dyDescent="0.2">
      <c r="F93" s="147"/>
      <c r="G93" s="146"/>
      <c r="I93" s="147"/>
      <c r="J93" s="146"/>
      <c r="L93" s="147"/>
      <c r="M93" s="146"/>
    </row>
    <row r="94" spans="6:13" ht="12.75" x14ac:dyDescent="0.2">
      <c r="F94" s="147"/>
      <c r="G94" s="146"/>
      <c r="I94" s="147"/>
      <c r="J94" s="146"/>
      <c r="L94" s="147"/>
      <c r="M94" s="146"/>
    </row>
    <row r="95" spans="6:13" ht="12.75" x14ac:dyDescent="0.2">
      <c r="F95" s="147"/>
      <c r="G95" s="146"/>
      <c r="I95" s="147"/>
      <c r="J95" s="146"/>
      <c r="L95" s="147"/>
      <c r="M95" s="146"/>
    </row>
    <row r="96" spans="6:13" ht="12.75" x14ac:dyDescent="0.2">
      <c r="F96" s="147"/>
      <c r="G96" s="146"/>
      <c r="I96" s="147"/>
      <c r="J96" s="146"/>
      <c r="L96" s="147"/>
      <c r="M96" s="146"/>
    </row>
    <row r="97" spans="6:13" ht="12.75" x14ac:dyDescent="0.2">
      <c r="F97" s="147"/>
      <c r="G97" s="146"/>
      <c r="I97" s="147"/>
      <c r="J97" s="146"/>
      <c r="L97" s="147"/>
      <c r="M97" s="146"/>
    </row>
    <row r="98" spans="6:13" ht="12.75" x14ac:dyDescent="0.2">
      <c r="F98" s="147"/>
      <c r="G98" s="146"/>
      <c r="I98" s="147"/>
      <c r="J98" s="146"/>
      <c r="L98" s="147"/>
      <c r="M98" s="146"/>
    </row>
    <row r="99" spans="6:13" ht="12.75" x14ac:dyDescent="0.2">
      <c r="F99" s="147"/>
      <c r="G99" s="146"/>
      <c r="I99" s="147"/>
      <c r="J99" s="146"/>
      <c r="L99" s="147"/>
      <c r="M99" s="146"/>
    </row>
    <row r="100" spans="6:13" ht="12.75" x14ac:dyDescent="0.2">
      <c r="F100" s="147"/>
      <c r="G100" s="146"/>
      <c r="I100" s="147"/>
      <c r="J100" s="146"/>
      <c r="L100" s="147"/>
      <c r="M100" s="146"/>
    </row>
    <row r="101" spans="6:13" ht="12.75" x14ac:dyDescent="0.2">
      <c r="F101" s="147"/>
      <c r="G101" s="146"/>
      <c r="I101" s="147"/>
      <c r="J101" s="146"/>
      <c r="L101" s="147"/>
      <c r="M101" s="146"/>
    </row>
    <row r="102" spans="6:13" ht="12.75" x14ac:dyDescent="0.2">
      <c r="F102" s="147"/>
      <c r="G102" s="146"/>
      <c r="I102" s="147"/>
      <c r="J102" s="146"/>
      <c r="L102" s="147"/>
      <c r="M102" s="146"/>
    </row>
    <row r="103" spans="6:13" ht="12.75" x14ac:dyDescent="0.2">
      <c r="F103" s="147"/>
      <c r="G103" s="146"/>
      <c r="I103" s="147"/>
      <c r="J103" s="146"/>
      <c r="L103" s="147"/>
      <c r="M103" s="146"/>
    </row>
    <row r="104" spans="6:13" ht="12.75" x14ac:dyDescent="0.2">
      <c r="F104" s="147"/>
      <c r="G104" s="146"/>
      <c r="I104" s="147"/>
      <c r="J104" s="146"/>
      <c r="L104" s="147"/>
      <c r="M104" s="146"/>
    </row>
    <row r="105" spans="6:13" ht="12.75" x14ac:dyDescent="0.2">
      <c r="F105" s="147"/>
      <c r="G105" s="146"/>
      <c r="I105" s="147"/>
      <c r="J105" s="146"/>
      <c r="L105" s="147"/>
      <c r="M105" s="146"/>
    </row>
    <row r="106" spans="6:13" ht="12.75" x14ac:dyDescent="0.2">
      <c r="F106" s="147"/>
      <c r="G106" s="146"/>
      <c r="I106" s="147"/>
      <c r="J106" s="146"/>
      <c r="L106" s="147"/>
      <c r="M106" s="146"/>
    </row>
    <row r="107" spans="6:13" ht="12.75" x14ac:dyDescent="0.2">
      <c r="F107" s="147"/>
      <c r="G107" s="146"/>
      <c r="I107" s="147"/>
      <c r="J107" s="146"/>
      <c r="L107" s="147"/>
      <c r="M107" s="146"/>
    </row>
    <row r="108" spans="6:13" ht="12.75" x14ac:dyDescent="0.2">
      <c r="F108" s="147"/>
      <c r="G108" s="146"/>
      <c r="I108" s="147"/>
      <c r="J108" s="146"/>
      <c r="L108" s="147"/>
      <c r="M108" s="146"/>
    </row>
    <row r="109" spans="6:13" ht="12.75" x14ac:dyDescent="0.2">
      <c r="F109" s="147"/>
      <c r="G109" s="146"/>
      <c r="I109" s="147"/>
      <c r="J109" s="146"/>
      <c r="L109" s="147"/>
      <c r="M109" s="146"/>
    </row>
    <row r="110" spans="6:13" ht="12.75" x14ac:dyDescent="0.2">
      <c r="F110" s="147"/>
      <c r="G110" s="146"/>
      <c r="I110" s="147"/>
      <c r="J110" s="146"/>
      <c r="L110" s="147"/>
      <c r="M110" s="146"/>
    </row>
    <row r="111" spans="6:13" ht="12.75" x14ac:dyDescent="0.2">
      <c r="F111" s="147"/>
      <c r="G111" s="146"/>
      <c r="I111" s="147"/>
      <c r="J111" s="146"/>
      <c r="L111" s="147"/>
      <c r="M111" s="146"/>
    </row>
    <row r="112" spans="6:13" ht="12.75" x14ac:dyDescent="0.2">
      <c r="F112" s="147"/>
      <c r="G112" s="146"/>
      <c r="I112" s="147"/>
      <c r="J112" s="146"/>
      <c r="L112" s="147"/>
      <c r="M112" s="146"/>
    </row>
    <row r="113" spans="6:13" ht="12.75" x14ac:dyDescent="0.2">
      <c r="F113" s="147"/>
      <c r="G113" s="146"/>
      <c r="I113" s="147"/>
      <c r="J113" s="146"/>
      <c r="L113" s="147"/>
      <c r="M113" s="146"/>
    </row>
    <row r="114" spans="6:13" ht="12.75" x14ac:dyDescent="0.2">
      <c r="F114" s="147"/>
      <c r="G114" s="146"/>
      <c r="I114" s="147"/>
      <c r="J114" s="146"/>
      <c r="L114" s="147"/>
      <c r="M114" s="146"/>
    </row>
    <row r="115" spans="6:13" ht="12.75" x14ac:dyDescent="0.2">
      <c r="F115" s="147"/>
      <c r="G115" s="146"/>
      <c r="I115" s="147"/>
      <c r="J115" s="146"/>
      <c r="L115" s="147"/>
      <c r="M115" s="146"/>
    </row>
    <row r="116" spans="6:13" ht="12.75" x14ac:dyDescent="0.2">
      <c r="F116" s="147"/>
      <c r="G116" s="146"/>
      <c r="I116" s="147"/>
      <c r="J116" s="146"/>
      <c r="L116" s="147"/>
      <c r="M116" s="146"/>
    </row>
    <row r="117" spans="6:13" ht="12.75" x14ac:dyDescent="0.2">
      <c r="F117" s="147"/>
      <c r="G117" s="146"/>
      <c r="I117" s="147"/>
      <c r="J117" s="146"/>
      <c r="L117" s="147"/>
      <c r="M117" s="146"/>
    </row>
    <row r="118" spans="6:13" ht="12.75" x14ac:dyDescent="0.2">
      <c r="F118" s="147"/>
      <c r="G118" s="146"/>
      <c r="I118" s="147"/>
      <c r="J118" s="146"/>
      <c r="L118" s="147"/>
      <c r="M118" s="146"/>
    </row>
    <row r="119" spans="6:13" ht="12.75" x14ac:dyDescent="0.2">
      <c r="F119" s="147"/>
      <c r="G119" s="146"/>
      <c r="I119" s="147"/>
      <c r="J119" s="146"/>
      <c r="L119" s="147"/>
      <c r="M119" s="146"/>
    </row>
    <row r="120" spans="6:13" ht="12.75" x14ac:dyDescent="0.2">
      <c r="F120" s="147"/>
      <c r="G120" s="146"/>
      <c r="I120" s="147"/>
      <c r="J120" s="146"/>
      <c r="L120" s="147"/>
      <c r="M120" s="146"/>
    </row>
    <row r="121" spans="6:13" ht="12.75" x14ac:dyDescent="0.2">
      <c r="F121" s="147"/>
      <c r="G121" s="146"/>
      <c r="I121" s="147"/>
      <c r="J121" s="146"/>
      <c r="L121" s="147"/>
      <c r="M121" s="146"/>
    </row>
    <row r="122" spans="6:13" ht="12.75" x14ac:dyDescent="0.2">
      <c r="F122" s="147"/>
      <c r="G122" s="146"/>
      <c r="I122" s="147"/>
      <c r="J122" s="146"/>
      <c r="L122" s="147"/>
      <c r="M122" s="146"/>
    </row>
    <row r="123" spans="6:13" ht="12.75" x14ac:dyDescent="0.2">
      <c r="F123" s="147"/>
      <c r="G123" s="146"/>
      <c r="I123" s="147"/>
      <c r="J123" s="146"/>
      <c r="L123" s="147"/>
      <c r="M123" s="146"/>
    </row>
    <row r="124" spans="6:13" ht="12.75" x14ac:dyDescent="0.2">
      <c r="F124" s="147"/>
      <c r="G124" s="146"/>
      <c r="I124" s="147"/>
      <c r="J124" s="146"/>
      <c r="L124" s="147"/>
      <c r="M124" s="146"/>
    </row>
    <row r="125" spans="6:13" ht="12.75" x14ac:dyDescent="0.2">
      <c r="F125" s="147"/>
      <c r="G125" s="146"/>
      <c r="I125" s="147"/>
      <c r="J125" s="146"/>
      <c r="L125" s="147"/>
      <c r="M125" s="146"/>
    </row>
    <row r="126" spans="6:13" ht="12.75" x14ac:dyDescent="0.2">
      <c r="F126" s="147"/>
      <c r="G126" s="146"/>
      <c r="I126" s="147"/>
      <c r="J126" s="146"/>
      <c r="L126" s="147"/>
      <c r="M126" s="146"/>
    </row>
    <row r="127" spans="6:13" ht="12.75" x14ac:dyDescent="0.2">
      <c r="F127" s="147"/>
      <c r="G127" s="146"/>
      <c r="I127" s="147"/>
      <c r="J127" s="146"/>
      <c r="L127" s="147"/>
      <c r="M127" s="146"/>
    </row>
    <row r="128" spans="6:13" ht="12.75" x14ac:dyDescent="0.2">
      <c r="F128" s="147"/>
      <c r="G128" s="146"/>
      <c r="I128" s="147"/>
      <c r="J128" s="146"/>
      <c r="L128" s="147"/>
      <c r="M128" s="146"/>
    </row>
    <row r="129" spans="6:13" ht="12.75" x14ac:dyDescent="0.2">
      <c r="F129" s="147"/>
      <c r="G129" s="146"/>
      <c r="I129" s="147"/>
      <c r="J129" s="146"/>
      <c r="L129" s="147"/>
      <c r="M129" s="146"/>
    </row>
    <row r="130" spans="6:13" ht="12.75" x14ac:dyDescent="0.2">
      <c r="F130" s="147"/>
      <c r="G130" s="146"/>
      <c r="I130" s="147"/>
      <c r="J130" s="146"/>
      <c r="L130" s="147"/>
      <c r="M130" s="146"/>
    </row>
    <row r="131" spans="6:13" ht="12.75" x14ac:dyDescent="0.2">
      <c r="F131" s="147"/>
      <c r="G131" s="146"/>
      <c r="I131" s="147"/>
      <c r="J131" s="146"/>
      <c r="L131" s="147"/>
      <c r="M131" s="146"/>
    </row>
    <row r="132" spans="6:13" ht="12.75" x14ac:dyDescent="0.2">
      <c r="F132" s="147"/>
      <c r="G132" s="146"/>
      <c r="I132" s="147"/>
      <c r="J132" s="146"/>
      <c r="L132" s="147"/>
      <c r="M132" s="146"/>
    </row>
    <row r="133" spans="6:13" ht="12.75" x14ac:dyDescent="0.2">
      <c r="F133" s="147"/>
      <c r="G133" s="146"/>
      <c r="I133" s="147"/>
      <c r="J133" s="146"/>
      <c r="L133" s="147"/>
      <c r="M133" s="146"/>
    </row>
    <row r="134" spans="6:13" ht="12.75" x14ac:dyDescent="0.2">
      <c r="F134" s="147"/>
      <c r="G134" s="146"/>
      <c r="I134" s="147"/>
      <c r="J134" s="146"/>
      <c r="L134" s="147"/>
      <c r="M134" s="146"/>
    </row>
    <row r="135" spans="6:13" ht="12.75" x14ac:dyDescent="0.2">
      <c r="F135" s="147"/>
      <c r="G135" s="146"/>
      <c r="I135" s="147"/>
      <c r="J135" s="146"/>
      <c r="L135" s="147"/>
      <c r="M135" s="146"/>
    </row>
    <row r="136" spans="6:13" ht="12.75" x14ac:dyDescent="0.2">
      <c r="F136" s="147"/>
      <c r="G136" s="146"/>
      <c r="I136" s="147"/>
      <c r="J136" s="146"/>
      <c r="L136" s="147"/>
      <c r="M136" s="146"/>
    </row>
    <row r="137" spans="6:13" ht="12.75" x14ac:dyDescent="0.2">
      <c r="F137" s="147"/>
      <c r="G137" s="146"/>
      <c r="I137" s="147"/>
      <c r="J137" s="146"/>
      <c r="L137" s="147"/>
      <c r="M137" s="146"/>
    </row>
    <row r="138" spans="6:13" ht="12.75" x14ac:dyDescent="0.2">
      <c r="F138" s="147"/>
      <c r="G138" s="146"/>
      <c r="I138" s="147"/>
      <c r="J138" s="146"/>
      <c r="L138" s="147"/>
      <c r="M138" s="146"/>
    </row>
    <row r="139" spans="6:13" ht="12.75" x14ac:dyDescent="0.2">
      <c r="F139" s="147"/>
      <c r="G139" s="146"/>
      <c r="I139" s="147"/>
      <c r="J139" s="146"/>
      <c r="L139" s="147"/>
      <c r="M139" s="146"/>
    </row>
    <row r="140" spans="6:13" ht="12.75" x14ac:dyDescent="0.2">
      <c r="F140" s="147"/>
      <c r="G140" s="146"/>
      <c r="I140" s="147"/>
      <c r="J140" s="146"/>
      <c r="L140" s="147"/>
      <c r="M140" s="146"/>
    </row>
    <row r="141" spans="6:13" ht="12.75" x14ac:dyDescent="0.2">
      <c r="F141" s="147"/>
      <c r="G141" s="146"/>
      <c r="I141" s="147"/>
      <c r="J141" s="146"/>
      <c r="L141" s="147"/>
      <c r="M141" s="146"/>
    </row>
    <row r="142" spans="6:13" ht="12.75" x14ac:dyDescent="0.2">
      <c r="F142" s="147"/>
      <c r="G142" s="146"/>
      <c r="I142" s="147"/>
      <c r="J142" s="146"/>
      <c r="L142" s="147"/>
      <c r="M142" s="146"/>
    </row>
    <row r="143" spans="6:13" ht="12.75" x14ac:dyDescent="0.2">
      <c r="F143" s="147"/>
      <c r="G143" s="146"/>
      <c r="I143" s="147"/>
      <c r="J143" s="146"/>
      <c r="L143" s="147"/>
      <c r="M143" s="146"/>
    </row>
    <row r="144" spans="6:13" ht="12.75" x14ac:dyDescent="0.2">
      <c r="F144" s="147"/>
      <c r="G144" s="146"/>
      <c r="I144" s="147"/>
      <c r="J144" s="146"/>
      <c r="L144" s="147"/>
      <c r="M144" s="146"/>
    </row>
    <row r="145" spans="6:13" ht="12.75" x14ac:dyDescent="0.2">
      <c r="F145" s="147"/>
      <c r="G145" s="146"/>
      <c r="I145" s="147"/>
      <c r="J145" s="146"/>
      <c r="L145" s="147"/>
      <c r="M145" s="146"/>
    </row>
    <row r="146" spans="6:13" ht="12.75" x14ac:dyDescent="0.2">
      <c r="F146" s="147"/>
      <c r="G146" s="146"/>
      <c r="I146" s="147"/>
      <c r="J146" s="146"/>
      <c r="L146" s="147"/>
      <c r="M146" s="146"/>
    </row>
    <row r="147" spans="6:13" ht="12.75" x14ac:dyDescent="0.2">
      <c r="F147" s="147"/>
      <c r="G147" s="146"/>
      <c r="I147" s="147"/>
      <c r="J147" s="146"/>
      <c r="L147" s="147"/>
      <c r="M147" s="146"/>
    </row>
    <row r="148" spans="6:13" ht="12.75" x14ac:dyDescent="0.2">
      <c r="F148" s="147"/>
      <c r="G148" s="146"/>
      <c r="I148" s="147"/>
      <c r="J148" s="146"/>
      <c r="L148" s="147"/>
      <c r="M148" s="146"/>
    </row>
    <row r="149" spans="6:13" ht="12.75" x14ac:dyDescent="0.2">
      <c r="F149" s="147"/>
      <c r="G149" s="146"/>
      <c r="I149" s="147"/>
      <c r="J149" s="146"/>
      <c r="L149" s="147"/>
      <c r="M149" s="146"/>
    </row>
    <row r="150" spans="6:13" ht="12.75" x14ac:dyDescent="0.2">
      <c r="F150" s="147"/>
      <c r="G150" s="146"/>
      <c r="I150" s="147"/>
      <c r="J150" s="146"/>
      <c r="L150" s="147"/>
      <c r="M150" s="146"/>
    </row>
    <row r="151" spans="6:13" ht="12.75" x14ac:dyDescent="0.2">
      <c r="F151" s="147"/>
      <c r="G151" s="146"/>
      <c r="I151" s="147"/>
      <c r="J151" s="146"/>
      <c r="L151" s="147"/>
      <c r="M151" s="146"/>
    </row>
    <row r="152" spans="6:13" ht="12.75" x14ac:dyDescent="0.2">
      <c r="F152" s="147"/>
      <c r="G152" s="146"/>
      <c r="I152" s="147"/>
      <c r="J152" s="146"/>
      <c r="L152" s="147"/>
      <c r="M152" s="146"/>
    </row>
    <row r="153" spans="6:13" ht="12.75" x14ac:dyDescent="0.2">
      <c r="F153" s="147"/>
      <c r="G153" s="146"/>
      <c r="I153" s="147"/>
      <c r="J153" s="146"/>
      <c r="L153" s="147"/>
      <c r="M153" s="146"/>
    </row>
    <row r="154" spans="6:13" ht="12.75" x14ac:dyDescent="0.2">
      <c r="F154" s="147"/>
      <c r="G154" s="146"/>
      <c r="I154" s="147"/>
      <c r="J154" s="146"/>
      <c r="L154" s="147"/>
      <c r="M154" s="146"/>
    </row>
    <row r="155" spans="6:13" ht="12.75" x14ac:dyDescent="0.2">
      <c r="F155" s="147"/>
      <c r="G155" s="146"/>
      <c r="I155" s="147"/>
      <c r="J155" s="146"/>
      <c r="L155" s="147"/>
      <c r="M155" s="146"/>
    </row>
    <row r="156" spans="6:13" ht="12.75" x14ac:dyDescent="0.2">
      <c r="F156" s="147"/>
      <c r="G156" s="146"/>
      <c r="I156" s="147"/>
      <c r="J156" s="146"/>
      <c r="L156" s="147"/>
      <c r="M156" s="146"/>
    </row>
    <row r="157" spans="6:13" ht="12.75" x14ac:dyDescent="0.2">
      <c r="F157" s="147"/>
      <c r="G157" s="146"/>
      <c r="I157" s="147"/>
      <c r="J157" s="146"/>
      <c r="L157" s="147"/>
      <c r="M157" s="146"/>
    </row>
    <row r="158" spans="6:13" ht="12.75" x14ac:dyDescent="0.2">
      <c r="F158" s="147"/>
      <c r="G158" s="146"/>
      <c r="I158" s="147"/>
      <c r="J158" s="146"/>
      <c r="L158" s="147"/>
      <c r="M158" s="146"/>
    </row>
    <row r="159" spans="6:13" ht="12.75" x14ac:dyDescent="0.2">
      <c r="F159" s="147"/>
      <c r="G159" s="146"/>
      <c r="I159" s="147"/>
      <c r="J159" s="146"/>
      <c r="L159" s="147"/>
      <c r="M159" s="146"/>
    </row>
    <row r="160" spans="6:13" ht="12.75" x14ac:dyDescent="0.2">
      <c r="F160" s="147"/>
      <c r="G160" s="146"/>
      <c r="I160" s="147"/>
      <c r="J160" s="146"/>
      <c r="L160" s="147"/>
      <c r="M160" s="146"/>
    </row>
    <row r="161" spans="6:13" ht="12.75" x14ac:dyDescent="0.2">
      <c r="F161" s="147"/>
      <c r="G161" s="146"/>
      <c r="I161" s="147"/>
      <c r="J161" s="146"/>
      <c r="L161" s="147"/>
      <c r="M161" s="146"/>
    </row>
    <row r="162" spans="6:13" ht="12.75" x14ac:dyDescent="0.2">
      <c r="F162" s="147"/>
      <c r="G162" s="146"/>
      <c r="I162" s="147"/>
      <c r="J162" s="146"/>
      <c r="L162" s="147"/>
      <c r="M162" s="146"/>
    </row>
    <row r="163" spans="6:13" ht="12.75" x14ac:dyDescent="0.2">
      <c r="F163" s="147"/>
      <c r="G163" s="146"/>
      <c r="I163" s="147"/>
      <c r="J163" s="146"/>
      <c r="L163" s="147"/>
      <c r="M163" s="146"/>
    </row>
    <row r="164" spans="6:13" ht="12.75" x14ac:dyDescent="0.2">
      <c r="F164" s="147"/>
      <c r="G164" s="146"/>
      <c r="I164" s="147"/>
      <c r="J164" s="146"/>
      <c r="L164" s="147"/>
      <c r="M164" s="146"/>
    </row>
    <row r="165" spans="6:13" ht="12.75" x14ac:dyDescent="0.2">
      <c r="F165" s="147"/>
      <c r="G165" s="146"/>
      <c r="I165" s="147"/>
      <c r="J165" s="146"/>
      <c r="L165" s="147"/>
      <c r="M165" s="146"/>
    </row>
    <row r="166" spans="6:13" ht="12.75" x14ac:dyDescent="0.2">
      <c r="F166" s="147"/>
      <c r="G166" s="146"/>
      <c r="I166" s="147"/>
      <c r="J166" s="146"/>
      <c r="L166" s="147"/>
      <c r="M166" s="146"/>
    </row>
    <row r="167" spans="6:13" ht="12.75" x14ac:dyDescent="0.2">
      <c r="F167" s="147"/>
      <c r="G167" s="146"/>
      <c r="I167" s="147"/>
      <c r="J167" s="146"/>
      <c r="L167" s="147"/>
      <c r="M167" s="146"/>
    </row>
    <row r="168" spans="6:13" ht="12.75" x14ac:dyDescent="0.2">
      <c r="F168" s="147"/>
      <c r="G168" s="146"/>
      <c r="I168" s="147"/>
      <c r="J168" s="146"/>
      <c r="L168" s="147"/>
      <c r="M168" s="146"/>
    </row>
    <row r="169" spans="6:13" ht="12.75" x14ac:dyDescent="0.2">
      <c r="F169" s="147"/>
      <c r="G169" s="146"/>
      <c r="I169" s="147"/>
      <c r="J169" s="146"/>
      <c r="L169" s="147"/>
      <c r="M169" s="146"/>
    </row>
    <row r="170" spans="6:13" ht="12.75" x14ac:dyDescent="0.2">
      <c r="F170" s="147"/>
      <c r="G170" s="146"/>
      <c r="I170" s="147"/>
      <c r="J170" s="146"/>
      <c r="L170" s="147"/>
      <c r="M170" s="146"/>
    </row>
    <row r="171" spans="6:13" ht="12.75" x14ac:dyDescent="0.2">
      <c r="F171" s="147"/>
      <c r="G171" s="146"/>
      <c r="I171" s="147"/>
      <c r="J171" s="146"/>
      <c r="L171" s="147"/>
      <c r="M171" s="146"/>
    </row>
    <row r="172" spans="6:13" ht="12.75" x14ac:dyDescent="0.2">
      <c r="F172" s="147"/>
      <c r="G172" s="146"/>
      <c r="I172" s="147"/>
      <c r="J172" s="146"/>
      <c r="L172" s="147"/>
      <c r="M172" s="146"/>
    </row>
    <row r="173" spans="6:13" ht="12.75" x14ac:dyDescent="0.2">
      <c r="F173" s="147"/>
      <c r="G173" s="146"/>
      <c r="I173" s="147"/>
      <c r="J173" s="146"/>
      <c r="L173" s="147"/>
      <c r="M173" s="146"/>
    </row>
    <row r="174" spans="6:13" ht="12.75" x14ac:dyDescent="0.2">
      <c r="F174" s="147"/>
      <c r="G174" s="146"/>
      <c r="I174" s="147"/>
      <c r="J174" s="146"/>
      <c r="L174" s="147"/>
      <c r="M174" s="146"/>
    </row>
    <row r="175" spans="6:13" ht="12.75" x14ac:dyDescent="0.2">
      <c r="F175" s="147"/>
      <c r="G175" s="146"/>
      <c r="I175" s="147"/>
      <c r="J175" s="146"/>
      <c r="L175" s="147"/>
      <c r="M175" s="146"/>
    </row>
    <row r="176" spans="6:13" ht="12.75" x14ac:dyDescent="0.2">
      <c r="F176" s="147"/>
      <c r="G176" s="146"/>
      <c r="I176" s="147"/>
      <c r="J176" s="146"/>
      <c r="L176" s="147"/>
      <c r="M176" s="146"/>
    </row>
    <row r="177" spans="6:13" ht="12.75" x14ac:dyDescent="0.2">
      <c r="F177" s="147"/>
      <c r="G177" s="146"/>
      <c r="I177" s="147"/>
      <c r="J177" s="146"/>
      <c r="L177" s="147"/>
      <c r="M177" s="146"/>
    </row>
    <row r="178" spans="6:13" ht="12.75" x14ac:dyDescent="0.2">
      <c r="F178" s="147"/>
      <c r="G178" s="146"/>
      <c r="I178" s="147"/>
      <c r="J178" s="146"/>
      <c r="L178" s="147"/>
      <c r="M178" s="146"/>
    </row>
    <row r="179" spans="6:13" ht="12.75" x14ac:dyDescent="0.2">
      <c r="F179" s="147"/>
      <c r="G179" s="146"/>
      <c r="I179" s="147"/>
      <c r="J179" s="146"/>
      <c r="L179" s="147"/>
      <c r="M179" s="146"/>
    </row>
    <row r="180" spans="6:13" ht="12.75" x14ac:dyDescent="0.2">
      <c r="F180" s="147"/>
      <c r="G180" s="146"/>
      <c r="I180" s="147"/>
      <c r="J180" s="146"/>
      <c r="L180" s="147"/>
      <c r="M180" s="146"/>
    </row>
    <row r="181" spans="6:13" ht="12.75" x14ac:dyDescent="0.2">
      <c r="F181" s="147"/>
      <c r="G181" s="146"/>
      <c r="I181" s="147"/>
      <c r="J181" s="146"/>
      <c r="L181" s="147"/>
      <c r="M181" s="146"/>
    </row>
    <row r="182" spans="6:13" ht="12.75" x14ac:dyDescent="0.2">
      <c r="F182" s="147"/>
      <c r="G182" s="146"/>
      <c r="I182" s="147"/>
      <c r="J182" s="146"/>
      <c r="L182" s="147"/>
      <c r="M182" s="146"/>
    </row>
    <row r="183" spans="6:13" ht="12.75" x14ac:dyDescent="0.2">
      <c r="F183" s="147"/>
      <c r="G183" s="146"/>
      <c r="I183" s="147"/>
      <c r="J183" s="146"/>
      <c r="L183" s="147"/>
      <c r="M183" s="146"/>
    </row>
    <row r="184" spans="6:13" ht="12.75" x14ac:dyDescent="0.2">
      <c r="F184" s="147"/>
      <c r="G184" s="146"/>
      <c r="I184" s="147"/>
      <c r="J184" s="146"/>
      <c r="L184" s="147"/>
      <c r="M184" s="146"/>
    </row>
    <row r="185" spans="6:13" ht="12.75" x14ac:dyDescent="0.2">
      <c r="F185" s="147"/>
      <c r="G185" s="146"/>
      <c r="I185" s="147"/>
      <c r="J185" s="146"/>
      <c r="L185" s="147"/>
      <c r="M185" s="146"/>
    </row>
    <row r="186" spans="6:13" ht="12.75" x14ac:dyDescent="0.2">
      <c r="F186" s="147"/>
      <c r="G186" s="146"/>
      <c r="I186" s="147"/>
      <c r="J186" s="146"/>
      <c r="L186" s="147"/>
      <c r="M186" s="146"/>
    </row>
    <row r="187" spans="6:13" ht="12.75" x14ac:dyDescent="0.2">
      <c r="F187" s="147"/>
      <c r="G187" s="146"/>
      <c r="I187" s="147"/>
      <c r="J187" s="146"/>
      <c r="L187" s="147"/>
      <c r="M187" s="146"/>
    </row>
    <row r="188" spans="6:13" ht="12.75" x14ac:dyDescent="0.2">
      <c r="F188" s="147"/>
      <c r="G188" s="146"/>
      <c r="I188" s="147"/>
      <c r="J188" s="146"/>
      <c r="L188" s="147"/>
      <c r="M188" s="146"/>
    </row>
    <row r="189" spans="6:13" ht="12.75" x14ac:dyDescent="0.2">
      <c r="F189" s="147"/>
      <c r="G189" s="146"/>
      <c r="I189" s="147"/>
      <c r="J189" s="146"/>
      <c r="L189" s="147"/>
      <c r="M189" s="146"/>
    </row>
    <row r="190" spans="6:13" ht="12.75" x14ac:dyDescent="0.2">
      <c r="F190" s="147"/>
      <c r="G190" s="146"/>
      <c r="I190" s="147"/>
      <c r="J190" s="146"/>
      <c r="L190" s="147"/>
      <c r="M190" s="146"/>
    </row>
    <row r="191" spans="6:13" ht="12.75" x14ac:dyDescent="0.2">
      <c r="F191" s="147"/>
      <c r="G191" s="146"/>
      <c r="I191" s="147"/>
      <c r="J191" s="146"/>
      <c r="L191" s="147"/>
      <c r="M191" s="146"/>
    </row>
    <row r="192" spans="6:13" ht="12.75" x14ac:dyDescent="0.2">
      <c r="F192" s="147"/>
      <c r="G192" s="146"/>
      <c r="I192" s="147"/>
      <c r="J192" s="146"/>
      <c r="L192" s="147"/>
      <c r="M192" s="146"/>
    </row>
    <row r="193" spans="6:13" ht="12.75" x14ac:dyDescent="0.2">
      <c r="F193" s="147"/>
      <c r="G193" s="146"/>
      <c r="I193" s="147"/>
      <c r="J193" s="146"/>
      <c r="L193" s="147"/>
      <c r="M193" s="146"/>
    </row>
    <row r="194" spans="6:13" ht="12.75" x14ac:dyDescent="0.2">
      <c r="F194" s="147"/>
      <c r="G194" s="146"/>
      <c r="I194" s="147"/>
      <c r="J194" s="146"/>
      <c r="L194" s="147"/>
      <c r="M194" s="146"/>
    </row>
    <row r="195" spans="6:13" ht="12.75" x14ac:dyDescent="0.2">
      <c r="F195" s="147"/>
      <c r="G195" s="146"/>
      <c r="I195" s="147"/>
      <c r="J195" s="146"/>
      <c r="L195" s="147"/>
      <c r="M195" s="146"/>
    </row>
    <row r="196" spans="6:13" ht="12.75" x14ac:dyDescent="0.2">
      <c r="F196" s="147"/>
      <c r="G196" s="146"/>
      <c r="I196" s="147"/>
      <c r="J196" s="146"/>
      <c r="L196" s="147"/>
      <c r="M196" s="146"/>
    </row>
    <row r="197" spans="6:13" ht="12.75" x14ac:dyDescent="0.2">
      <c r="F197" s="147"/>
      <c r="G197" s="146"/>
      <c r="I197" s="147"/>
      <c r="J197" s="146"/>
      <c r="L197" s="147"/>
      <c r="M197" s="146"/>
    </row>
    <row r="198" spans="6:13" ht="12.75" x14ac:dyDescent="0.2">
      <c r="F198" s="147"/>
      <c r="G198" s="146"/>
      <c r="I198" s="147"/>
      <c r="J198" s="146"/>
      <c r="L198" s="147"/>
      <c r="M198" s="146"/>
    </row>
    <row r="199" spans="6:13" ht="12.75" x14ac:dyDescent="0.2">
      <c r="F199" s="147"/>
      <c r="G199" s="146"/>
      <c r="I199" s="147"/>
      <c r="J199" s="146"/>
      <c r="L199" s="147"/>
      <c r="M199" s="146"/>
    </row>
    <row r="200" spans="6:13" ht="12.75" x14ac:dyDescent="0.2">
      <c r="F200" s="147"/>
      <c r="G200" s="146"/>
      <c r="I200" s="147"/>
      <c r="J200" s="146"/>
      <c r="L200" s="147"/>
      <c r="M200" s="146"/>
    </row>
    <row r="201" spans="6:13" ht="12.75" x14ac:dyDescent="0.2">
      <c r="F201" s="147"/>
      <c r="G201" s="146"/>
      <c r="I201" s="147"/>
      <c r="J201" s="146"/>
      <c r="L201" s="147"/>
      <c r="M201" s="146"/>
    </row>
    <row r="202" spans="6:13" ht="12.75" x14ac:dyDescent="0.2">
      <c r="F202" s="147"/>
      <c r="G202" s="146"/>
      <c r="I202" s="147"/>
      <c r="J202" s="146"/>
      <c r="L202" s="147"/>
      <c r="M202" s="146"/>
    </row>
    <row r="203" spans="6:13" ht="12.75" x14ac:dyDescent="0.2">
      <c r="F203" s="147"/>
      <c r="G203" s="146"/>
      <c r="I203" s="147"/>
      <c r="J203" s="146"/>
      <c r="L203" s="147"/>
      <c r="M203" s="146"/>
    </row>
    <row r="204" spans="6:13" ht="12.75" x14ac:dyDescent="0.2">
      <c r="F204" s="147"/>
      <c r="G204" s="146"/>
      <c r="I204" s="147"/>
      <c r="J204" s="146"/>
      <c r="L204" s="147"/>
      <c r="M204" s="146"/>
    </row>
    <row r="205" spans="6:13" ht="12.75" x14ac:dyDescent="0.2">
      <c r="F205" s="147"/>
      <c r="G205" s="146"/>
      <c r="I205" s="147"/>
      <c r="J205" s="146"/>
      <c r="L205" s="147"/>
      <c r="M205" s="146"/>
    </row>
    <row r="206" spans="6:13" ht="12.75" x14ac:dyDescent="0.2">
      <c r="F206" s="147"/>
      <c r="G206" s="146"/>
      <c r="I206" s="147"/>
      <c r="J206" s="146"/>
      <c r="L206" s="147"/>
      <c r="M206" s="146"/>
    </row>
    <row r="207" spans="6:13" ht="12.75" x14ac:dyDescent="0.2">
      <c r="F207" s="147"/>
      <c r="G207" s="146"/>
      <c r="I207" s="147"/>
      <c r="J207" s="146"/>
      <c r="L207" s="147"/>
      <c r="M207" s="146"/>
    </row>
    <row r="208" spans="6:13" ht="12.75" x14ac:dyDescent="0.2">
      <c r="F208" s="147"/>
      <c r="G208" s="146"/>
      <c r="I208" s="147"/>
      <c r="J208" s="146"/>
      <c r="L208" s="147"/>
      <c r="M208" s="146"/>
    </row>
    <row r="209" spans="6:13" ht="12.75" x14ac:dyDescent="0.2">
      <c r="F209" s="147"/>
      <c r="G209" s="146"/>
      <c r="I209" s="147"/>
      <c r="J209" s="146"/>
      <c r="L209" s="147"/>
      <c r="M209" s="146"/>
    </row>
    <row r="210" spans="6:13" ht="12.75" x14ac:dyDescent="0.2">
      <c r="F210" s="147"/>
      <c r="G210" s="146"/>
      <c r="I210" s="147"/>
      <c r="J210" s="146"/>
      <c r="L210" s="147"/>
      <c r="M210" s="146"/>
    </row>
    <row r="211" spans="6:13" ht="12.75" x14ac:dyDescent="0.2">
      <c r="F211" s="147"/>
      <c r="G211" s="146"/>
      <c r="I211" s="147"/>
      <c r="J211" s="146"/>
      <c r="L211" s="147"/>
      <c r="M211" s="146"/>
    </row>
    <row r="212" spans="6:13" ht="12.75" x14ac:dyDescent="0.2">
      <c r="F212" s="147"/>
      <c r="G212" s="146"/>
      <c r="I212" s="147"/>
      <c r="J212" s="146"/>
      <c r="L212" s="147"/>
      <c r="M212" s="146"/>
    </row>
    <row r="213" spans="6:13" ht="12.75" x14ac:dyDescent="0.2">
      <c r="F213" s="147"/>
      <c r="G213" s="146"/>
      <c r="I213" s="147"/>
      <c r="J213" s="146"/>
      <c r="L213" s="147"/>
      <c r="M213" s="146"/>
    </row>
    <row r="214" spans="6:13" ht="12.75" x14ac:dyDescent="0.2">
      <c r="F214" s="147"/>
      <c r="G214" s="146"/>
      <c r="I214" s="147"/>
      <c r="J214" s="146"/>
      <c r="L214" s="147"/>
      <c r="M214" s="146"/>
    </row>
    <row r="215" spans="6:13" ht="12.75" x14ac:dyDescent="0.2">
      <c r="F215" s="147"/>
      <c r="G215" s="146"/>
      <c r="I215" s="147"/>
      <c r="J215" s="146"/>
      <c r="L215" s="147"/>
      <c r="M215" s="146"/>
    </row>
    <row r="216" spans="6:13" ht="12.75" x14ac:dyDescent="0.2">
      <c r="F216" s="147"/>
      <c r="G216" s="146"/>
      <c r="I216" s="147"/>
      <c r="J216" s="146"/>
      <c r="L216" s="147"/>
      <c r="M216" s="146"/>
    </row>
    <row r="217" spans="6:13" ht="12.75" x14ac:dyDescent="0.2">
      <c r="F217" s="147"/>
      <c r="G217" s="146"/>
      <c r="I217" s="147"/>
      <c r="J217" s="146"/>
      <c r="L217" s="147"/>
      <c r="M217" s="146"/>
    </row>
    <row r="218" spans="6:13" ht="12.75" x14ac:dyDescent="0.2">
      <c r="F218" s="147"/>
      <c r="G218" s="146"/>
      <c r="I218" s="147"/>
      <c r="J218" s="146"/>
      <c r="L218" s="147"/>
      <c r="M218" s="146"/>
    </row>
    <row r="219" spans="6:13" ht="12.75" x14ac:dyDescent="0.2">
      <c r="F219" s="147"/>
      <c r="G219" s="146"/>
      <c r="I219" s="147"/>
      <c r="J219" s="146"/>
      <c r="L219" s="147"/>
      <c r="M219" s="146"/>
    </row>
    <row r="220" spans="6:13" ht="12.75" x14ac:dyDescent="0.2">
      <c r="F220" s="147"/>
      <c r="G220" s="146"/>
      <c r="I220" s="147"/>
      <c r="J220" s="146"/>
      <c r="L220" s="147"/>
      <c r="M220" s="146"/>
    </row>
    <row r="221" spans="6:13" ht="12.75" x14ac:dyDescent="0.2">
      <c r="F221" s="147"/>
      <c r="G221" s="146"/>
      <c r="I221" s="147"/>
      <c r="J221" s="146"/>
      <c r="L221" s="147"/>
      <c r="M221" s="146"/>
    </row>
    <row r="222" spans="6:13" ht="12.75" x14ac:dyDescent="0.2">
      <c r="F222" s="147"/>
      <c r="G222" s="146"/>
      <c r="I222" s="147"/>
      <c r="J222" s="146"/>
      <c r="L222" s="147"/>
      <c r="M222" s="146"/>
    </row>
    <row r="223" spans="6:13" ht="12.75" x14ac:dyDescent="0.2">
      <c r="F223" s="147"/>
      <c r="G223" s="146"/>
      <c r="I223" s="147"/>
      <c r="J223" s="146"/>
      <c r="L223" s="147"/>
      <c r="M223" s="146"/>
    </row>
    <row r="224" spans="6:13" ht="12.75" x14ac:dyDescent="0.2">
      <c r="F224" s="147"/>
      <c r="G224" s="146"/>
      <c r="I224" s="147"/>
      <c r="J224" s="146"/>
      <c r="L224" s="147"/>
      <c r="M224" s="146"/>
    </row>
    <row r="225" spans="6:13" ht="12.75" x14ac:dyDescent="0.2">
      <c r="F225" s="147"/>
      <c r="G225" s="146"/>
      <c r="I225" s="147"/>
      <c r="J225" s="146"/>
      <c r="L225" s="147"/>
      <c r="M225" s="146"/>
    </row>
    <row r="226" spans="6:13" ht="12.75" x14ac:dyDescent="0.2">
      <c r="F226" s="147"/>
      <c r="G226" s="146"/>
      <c r="I226" s="147"/>
      <c r="J226" s="146"/>
      <c r="L226" s="147"/>
      <c r="M226" s="146"/>
    </row>
    <row r="227" spans="6:13" ht="12.75" x14ac:dyDescent="0.2">
      <c r="F227" s="147"/>
      <c r="G227" s="146"/>
      <c r="I227" s="147"/>
      <c r="J227" s="146"/>
      <c r="L227" s="147"/>
      <c r="M227" s="146"/>
    </row>
    <row r="228" spans="6:13" ht="12.75" x14ac:dyDescent="0.2">
      <c r="F228" s="147"/>
      <c r="G228" s="146"/>
      <c r="I228" s="147"/>
      <c r="J228" s="146"/>
      <c r="L228" s="147"/>
      <c r="M228" s="146"/>
    </row>
    <row r="229" spans="6:13" ht="12.75" x14ac:dyDescent="0.2">
      <c r="F229" s="147"/>
      <c r="G229" s="146"/>
      <c r="I229" s="147"/>
      <c r="J229" s="146"/>
      <c r="L229" s="147"/>
      <c r="M229" s="146"/>
    </row>
    <row r="230" spans="6:13" ht="12.75" x14ac:dyDescent="0.2">
      <c r="F230" s="147"/>
      <c r="G230" s="146"/>
      <c r="I230" s="147"/>
      <c r="J230" s="146"/>
      <c r="L230" s="147"/>
      <c r="M230" s="146"/>
    </row>
    <row r="231" spans="6:13" ht="12.75" x14ac:dyDescent="0.2">
      <c r="F231" s="147"/>
      <c r="G231" s="146"/>
      <c r="I231" s="147"/>
      <c r="J231" s="146"/>
      <c r="L231" s="147"/>
      <c r="M231" s="146"/>
    </row>
    <row r="232" spans="6:13" ht="12.75" x14ac:dyDescent="0.2">
      <c r="F232" s="147"/>
      <c r="G232" s="146"/>
      <c r="I232" s="147"/>
      <c r="J232" s="146"/>
      <c r="L232" s="147"/>
      <c r="M232" s="146"/>
    </row>
    <row r="233" spans="6:13" ht="12.75" x14ac:dyDescent="0.2">
      <c r="F233" s="147"/>
      <c r="G233" s="146"/>
      <c r="I233" s="147"/>
      <c r="J233" s="146"/>
      <c r="L233" s="147"/>
      <c r="M233" s="146"/>
    </row>
    <row r="234" spans="6:13" ht="12.75" x14ac:dyDescent="0.2">
      <c r="F234" s="147"/>
      <c r="G234" s="146"/>
      <c r="I234" s="147"/>
      <c r="J234" s="146"/>
      <c r="L234" s="147"/>
      <c r="M234" s="146"/>
    </row>
    <row r="235" spans="6:13" ht="12.75" x14ac:dyDescent="0.2">
      <c r="F235" s="147"/>
      <c r="G235" s="146"/>
      <c r="I235" s="147"/>
      <c r="J235" s="146"/>
      <c r="L235" s="147"/>
      <c r="M235" s="146"/>
    </row>
    <row r="236" spans="6:13" ht="12.75" x14ac:dyDescent="0.2">
      <c r="F236" s="147"/>
      <c r="G236" s="146"/>
      <c r="I236" s="147"/>
      <c r="J236" s="146"/>
      <c r="L236" s="147"/>
      <c r="M236" s="146"/>
    </row>
    <row r="237" spans="6:13" ht="12.75" x14ac:dyDescent="0.2">
      <c r="F237" s="147"/>
      <c r="G237" s="146"/>
      <c r="I237" s="147"/>
      <c r="J237" s="146"/>
      <c r="L237" s="147"/>
      <c r="M237" s="146"/>
    </row>
    <row r="238" spans="6:13" ht="12.75" x14ac:dyDescent="0.2">
      <c r="F238" s="147"/>
      <c r="G238" s="146"/>
      <c r="I238" s="147"/>
      <c r="J238" s="146"/>
      <c r="L238" s="147"/>
      <c r="M238" s="146"/>
    </row>
    <row r="239" spans="6:13" ht="12.75" x14ac:dyDescent="0.2">
      <c r="F239" s="147"/>
      <c r="G239" s="146"/>
      <c r="I239" s="147"/>
      <c r="J239" s="146"/>
      <c r="L239" s="147"/>
      <c r="M239" s="146"/>
    </row>
    <row r="240" spans="6:13" ht="12.75" x14ac:dyDescent="0.2">
      <c r="F240" s="147"/>
      <c r="G240" s="146"/>
      <c r="I240" s="147"/>
      <c r="J240" s="146"/>
      <c r="L240" s="147"/>
      <c r="M240" s="146"/>
    </row>
    <row r="241" spans="6:13" ht="12.75" x14ac:dyDescent="0.2">
      <c r="F241" s="147"/>
      <c r="G241" s="146"/>
      <c r="I241" s="147"/>
      <c r="J241" s="146"/>
      <c r="L241" s="147"/>
      <c r="M241" s="146"/>
    </row>
    <row r="242" spans="6:13" ht="12.75" x14ac:dyDescent="0.2">
      <c r="F242" s="147"/>
      <c r="G242" s="146"/>
      <c r="I242" s="147"/>
      <c r="J242" s="146"/>
      <c r="L242" s="147"/>
      <c r="M242" s="146"/>
    </row>
    <row r="243" spans="6:13" ht="12.75" x14ac:dyDescent="0.2">
      <c r="F243" s="147"/>
      <c r="G243" s="146"/>
      <c r="I243" s="147"/>
      <c r="J243" s="146"/>
      <c r="L243" s="147"/>
      <c r="M243" s="146"/>
    </row>
    <row r="244" spans="6:13" ht="12.75" x14ac:dyDescent="0.2">
      <c r="F244" s="147"/>
      <c r="G244" s="146"/>
      <c r="I244" s="147"/>
      <c r="J244" s="146"/>
      <c r="L244" s="147"/>
      <c r="M244" s="146"/>
    </row>
    <row r="245" spans="6:13" ht="12.75" x14ac:dyDescent="0.2">
      <c r="F245" s="147"/>
      <c r="G245" s="146"/>
      <c r="I245" s="147"/>
      <c r="J245" s="146"/>
      <c r="L245" s="147"/>
      <c r="M245" s="146"/>
    </row>
    <row r="246" spans="6:13" ht="12.75" x14ac:dyDescent="0.2">
      <c r="F246" s="147"/>
      <c r="G246" s="146"/>
      <c r="I246" s="147"/>
      <c r="J246" s="146"/>
      <c r="L246" s="147"/>
      <c r="M246" s="146"/>
    </row>
    <row r="247" spans="6:13" ht="12.75" x14ac:dyDescent="0.2">
      <c r="F247" s="147"/>
      <c r="G247" s="146"/>
      <c r="I247" s="147"/>
      <c r="J247" s="146"/>
      <c r="L247" s="147"/>
      <c r="M247" s="146"/>
    </row>
    <row r="248" spans="6:13" ht="12.75" x14ac:dyDescent="0.2">
      <c r="F248" s="147"/>
      <c r="G248" s="146"/>
      <c r="I248" s="147"/>
      <c r="J248" s="146"/>
      <c r="L248" s="147"/>
      <c r="M248" s="146"/>
    </row>
    <row r="249" spans="6:13" ht="12.75" x14ac:dyDescent="0.2">
      <c r="F249" s="147"/>
      <c r="G249" s="146"/>
      <c r="I249" s="147"/>
      <c r="J249" s="146"/>
      <c r="L249" s="147"/>
      <c r="M249" s="146"/>
    </row>
    <row r="250" spans="6:13" ht="12.75" x14ac:dyDescent="0.2">
      <c r="F250" s="147"/>
      <c r="G250" s="146"/>
      <c r="I250" s="147"/>
      <c r="J250" s="146"/>
      <c r="L250" s="147"/>
      <c r="M250" s="146"/>
    </row>
    <row r="251" spans="6:13" ht="12.75" x14ac:dyDescent="0.2">
      <c r="F251" s="147"/>
      <c r="G251" s="146"/>
      <c r="I251" s="147"/>
      <c r="J251" s="146"/>
      <c r="L251" s="147"/>
      <c r="M251" s="146"/>
    </row>
    <row r="252" spans="6:13" ht="12.75" x14ac:dyDescent="0.2">
      <c r="F252" s="147"/>
      <c r="G252" s="146"/>
      <c r="I252" s="147"/>
      <c r="J252" s="146"/>
      <c r="L252" s="147"/>
      <c r="M252" s="146"/>
    </row>
    <row r="253" spans="6:13" ht="12.75" x14ac:dyDescent="0.2">
      <c r="F253" s="147"/>
      <c r="G253" s="146"/>
      <c r="I253" s="147"/>
      <c r="J253" s="146"/>
      <c r="L253" s="147"/>
      <c r="M253" s="146"/>
    </row>
    <row r="254" spans="6:13" ht="12.75" x14ac:dyDescent="0.2">
      <c r="F254" s="147"/>
      <c r="G254" s="146"/>
      <c r="I254" s="147"/>
      <c r="J254" s="146"/>
      <c r="L254" s="147"/>
      <c r="M254" s="146"/>
    </row>
    <row r="255" spans="6:13" ht="12.75" x14ac:dyDescent="0.2">
      <c r="F255" s="147"/>
      <c r="G255" s="146"/>
      <c r="I255" s="147"/>
      <c r="J255" s="146"/>
      <c r="L255" s="147"/>
      <c r="M255" s="146"/>
    </row>
    <row r="256" spans="6:13" ht="12.75" x14ac:dyDescent="0.2">
      <c r="F256" s="147"/>
      <c r="G256" s="146"/>
      <c r="I256" s="147"/>
      <c r="J256" s="146"/>
      <c r="L256" s="147"/>
      <c r="M256" s="146"/>
    </row>
    <row r="257" spans="6:13" ht="12.75" x14ac:dyDescent="0.2">
      <c r="F257" s="147"/>
      <c r="G257" s="146"/>
      <c r="I257" s="147"/>
      <c r="J257" s="146"/>
      <c r="L257" s="147"/>
      <c r="M257" s="146"/>
    </row>
    <row r="258" spans="6:13" ht="12.75" x14ac:dyDescent="0.2">
      <c r="F258" s="147"/>
      <c r="G258" s="146"/>
      <c r="I258" s="147"/>
      <c r="J258" s="146"/>
      <c r="L258" s="147"/>
      <c r="M258" s="146"/>
    </row>
    <row r="259" spans="6:13" ht="12.75" x14ac:dyDescent="0.2">
      <c r="F259" s="147"/>
      <c r="G259" s="146"/>
      <c r="I259" s="147"/>
      <c r="J259" s="146"/>
      <c r="L259" s="147"/>
      <c r="M259" s="146"/>
    </row>
    <row r="260" spans="6:13" ht="12.75" x14ac:dyDescent="0.2">
      <c r="F260" s="147"/>
      <c r="G260" s="146"/>
      <c r="I260" s="147"/>
      <c r="J260" s="146"/>
      <c r="L260" s="147"/>
      <c r="M260" s="146"/>
    </row>
    <row r="261" spans="6:13" ht="12.75" x14ac:dyDescent="0.2">
      <c r="F261" s="147"/>
      <c r="G261" s="146"/>
      <c r="I261" s="147"/>
      <c r="J261" s="146"/>
      <c r="L261" s="147"/>
      <c r="M261" s="146"/>
    </row>
    <row r="262" spans="6:13" ht="12.75" x14ac:dyDescent="0.2">
      <c r="F262" s="147"/>
      <c r="G262" s="146"/>
      <c r="I262" s="147"/>
      <c r="J262" s="146"/>
      <c r="L262" s="147"/>
      <c r="M262" s="146"/>
    </row>
    <row r="263" spans="6:13" ht="12.75" x14ac:dyDescent="0.2">
      <c r="F263" s="147"/>
      <c r="G263" s="146"/>
      <c r="I263" s="147"/>
      <c r="J263" s="146"/>
      <c r="L263" s="147"/>
      <c r="M263" s="146"/>
    </row>
    <row r="264" spans="6:13" ht="12.75" x14ac:dyDescent="0.2">
      <c r="F264" s="147"/>
      <c r="G264" s="146"/>
      <c r="I264" s="147"/>
      <c r="J264" s="146"/>
      <c r="L264" s="147"/>
      <c r="M264" s="146"/>
    </row>
    <row r="265" spans="6:13" ht="12.75" x14ac:dyDescent="0.2">
      <c r="F265" s="147"/>
      <c r="G265" s="146"/>
      <c r="I265" s="147"/>
      <c r="J265" s="146"/>
      <c r="L265" s="147"/>
      <c r="M265" s="146"/>
    </row>
    <row r="266" spans="6:13" ht="12.75" x14ac:dyDescent="0.2">
      <c r="F266" s="147"/>
      <c r="G266" s="146"/>
      <c r="I266" s="147"/>
      <c r="J266" s="146"/>
      <c r="L266" s="147"/>
      <c r="M266" s="146"/>
    </row>
    <row r="267" spans="6:13" ht="12.75" x14ac:dyDescent="0.2">
      <c r="F267" s="147"/>
      <c r="G267" s="146"/>
      <c r="I267" s="147"/>
      <c r="J267" s="146"/>
      <c r="L267" s="147"/>
      <c r="M267" s="146"/>
    </row>
    <row r="268" spans="6:13" ht="12.75" x14ac:dyDescent="0.2">
      <c r="F268" s="147"/>
      <c r="G268" s="146"/>
      <c r="I268" s="147"/>
      <c r="J268" s="146"/>
      <c r="L268" s="147"/>
      <c r="M268" s="146"/>
    </row>
    <row r="269" spans="6:13" ht="12.75" x14ac:dyDescent="0.2">
      <c r="F269" s="147"/>
      <c r="G269" s="146"/>
      <c r="I269" s="147"/>
      <c r="J269" s="146"/>
      <c r="L269" s="147"/>
      <c r="M269" s="146"/>
    </row>
    <row r="270" spans="6:13" ht="12.75" x14ac:dyDescent="0.2">
      <c r="F270" s="147"/>
      <c r="G270" s="146"/>
      <c r="I270" s="147"/>
      <c r="J270" s="146"/>
      <c r="L270" s="147"/>
      <c r="M270" s="146"/>
    </row>
    <row r="271" spans="6:13" ht="12.75" x14ac:dyDescent="0.2">
      <c r="F271" s="147"/>
      <c r="G271" s="146"/>
      <c r="I271" s="147"/>
      <c r="J271" s="146"/>
      <c r="L271" s="147"/>
      <c r="M271" s="146"/>
    </row>
    <row r="272" spans="6:13" ht="12.75" x14ac:dyDescent="0.2">
      <c r="F272" s="147"/>
      <c r="G272" s="146"/>
      <c r="I272" s="147"/>
      <c r="J272" s="146"/>
      <c r="L272" s="147"/>
      <c r="M272" s="146"/>
    </row>
    <row r="273" spans="6:13" ht="12.75" x14ac:dyDescent="0.2">
      <c r="F273" s="147"/>
      <c r="G273" s="146"/>
      <c r="I273" s="147"/>
      <c r="J273" s="146"/>
      <c r="L273" s="147"/>
      <c r="M273" s="146"/>
    </row>
    <row r="274" spans="6:13" ht="12.75" x14ac:dyDescent="0.2">
      <c r="F274" s="147"/>
      <c r="G274" s="146"/>
      <c r="I274" s="147"/>
      <c r="J274" s="146"/>
      <c r="L274" s="147"/>
      <c r="M274" s="146"/>
    </row>
    <row r="275" spans="6:13" ht="12.75" x14ac:dyDescent="0.2">
      <c r="F275" s="147"/>
      <c r="G275" s="146"/>
      <c r="I275" s="147"/>
      <c r="J275" s="146"/>
      <c r="L275" s="147"/>
      <c r="M275" s="146"/>
    </row>
    <row r="276" spans="6:13" ht="12.75" x14ac:dyDescent="0.2">
      <c r="F276" s="147"/>
      <c r="G276" s="146"/>
      <c r="I276" s="147"/>
      <c r="J276" s="146"/>
      <c r="L276" s="147"/>
      <c r="M276" s="146"/>
    </row>
    <row r="277" spans="6:13" ht="12.75" x14ac:dyDescent="0.2">
      <c r="F277" s="147"/>
      <c r="G277" s="146"/>
      <c r="I277" s="147"/>
      <c r="J277" s="146"/>
      <c r="L277" s="147"/>
      <c r="M277" s="146"/>
    </row>
    <row r="278" spans="6:13" ht="12.75" x14ac:dyDescent="0.2">
      <c r="F278" s="147"/>
      <c r="G278" s="146"/>
      <c r="I278" s="147"/>
      <c r="J278" s="146"/>
      <c r="L278" s="147"/>
      <c r="M278" s="146"/>
    </row>
    <row r="279" spans="6:13" ht="12.75" x14ac:dyDescent="0.2">
      <c r="F279" s="147"/>
      <c r="G279" s="146"/>
      <c r="I279" s="147"/>
      <c r="J279" s="146"/>
      <c r="L279" s="147"/>
      <c r="M279" s="146"/>
    </row>
    <row r="280" spans="6:13" ht="12.75" x14ac:dyDescent="0.2">
      <c r="F280" s="147"/>
      <c r="G280" s="146"/>
      <c r="I280" s="147"/>
      <c r="J280" s="146"/>
      <c r="L280" s="147"/>
      <c r="M280" s="146"/>
    </row>
    <row r="281" spans="6:13" ht="12.75" x14ac:dyDescent="0.2">
      <c r="F281" s="147"/>
      <c r="G281" s="146"/>
      <c r="I281" s="147"/>
      <c r="J281" s="146"/>
      <c r="L281" s="147"/>
      <c r="M281" s="146"/>
    </row>
    <row r="282" spans="6:13" ht="12.75" x14ac:dyDescent="0.2">
      <c r="F282" s="147"/>
      <c r="G282" s="146"/>
      <c r="I282" s="147"/>
      <c r="J282" s="146"/>
      <c r="L282" s="147"/>
      <c r="M282" s="146"/>
    </row>
    <row r="283" spans="6:13" ht="12.75" x14ac:dyDescent="0.2">
      <c r="F283" s="147"/>
      <c r="G283" s="146"/>
      <c r="I283" s="147"/>
      <c r="J283" s="146"/>
      <c r="L283" s="147"/>
      <c r="M283" s="146"/>
    </row>
    <row r="284" spans="6:13" ht="12.75" x14ac:dyDescent="0.2">
      <c r="F284" s="147"/>
      <c r="G284" s="146"/>
      <c r="I284" s="147"/>
      <c r="J284" s="146"/>
      <c r="L284" s="147"/>
      <c r="M284" s="146"/>
    </row>
    <row r="285" spans="6:13" ht="12.75" x14ac:dyDescent="0.2">
      <c r="F285" s="147"/>
      <c r="G285" s="146"/>
      <c r="I285" s="147"/>
      <c r="J285" s="146"/>
      <c r="L285" s="147"/>
      <c r="M285" s="146"/>
    </row>
    <row r="286" spans="6:13" ht="12.75" x14ac:dyDescent="0.2">
      <c r="F286" s="147"/>
      <c r="G286" s="146"/>
      <c r="I286" s="147"/>
      <c r="J286" s="146"/>
      <c r="L286" s="147"/>
      <c r="M286" s="146"/>
    </row>
    <row r="287" spans="6:13" ht="12.75" x14ac:dyDescent="0.2">
      <c r="F287" s="147"/>
      <c r="G287" s="146"/>
      <c r="I287" s="147"/>
      <c r="J287" s="146"/>
      <c r="L287" s="147"/>
      <c r="M287" s="146"/>
    </row>
    <row r="288" spans="6:13" ht="12.75" x14ac:dyDescent="0.2">
      <c r="F288" s="147"/>
      <c r="G288" s="146"/>
      <c r="I288" s="147"/>
      <c r="J288" s="146"/>
      <c r="L288" s="147"/>
      <c r="M288" s="146"/>
    </row>
    <row r="289" spans="6:13" ht="12.75" x14ac:dyDescent="0.2">
      <c r="F289" s="147"/>
      <c r="G289" s="146"/>
      <c r="I289" s="147"/>
      <c r="J289" s="146"/>
      <c r="L289" s="147"/>
      <c r="M289" s="146"/>
    </row>
    <row r="290" spans="6:13" ht="12.75" x14ac:dyDescent="0.2">
      <c r="F290" s="147"/>
      <c r="G290" s="146"/>
      <c r="I290" s="147"/>
      <c r="J290" s="146"/>
      <c r="L290" s="147"/>
      <c r="M290" s="146"/>
    </row>
    <row r="291" spans="6:13" ht="12.75" x14ac:dyDescent="0.2">
      <c r="F291" s="147"/>
      <c r="G291" s="146"/>
      <c r="I291" s="147"/>
      <c r="J291" s="146"/>
      <c r="L291" s="147"/>
      <c r="M291" s="146"/>
    </row>
    <row r="292" spans="6:13" ht="12.75" x14ac:dyDescent="0.2">
      <c r="F292" s="147"/>
      <c r="G292" s="146"/>
      <c r="I292" s="147"/>
      <c r="J292" s="146"/>
      <c r="L292" s="147"/>
      <c r="M292" s="146"/>
    </row>
    <row r="293" spans="6:13" ht="12.75" x14ac:dyDescent="0.2">
      <c r="F293" s="147"/>
      <c r="G293" s="146"/>
      <c r="I293" s="147"/>
      <c r="J293" s="146"/>
      <c r="L293" s="147"/>
      <c r="M293" s="146"/>
    </row>
    <row r="294" spans="6:13" ht="12.75" x14ac:dyDescent="0.2">
      <c r="F294" s="147"/>
      <c r="G294" s="146"/>
      <c r="I294" s="147"/>
      <c r="J294" s="146"/>
      <c r="L294" s="147"/>
      <c r="M294" s="146"/>
    </row>
    <row r="295" spans="6:13" ht="12.75" x14ac:dyDescent="0.2">
      <c r="F295" s="147"/>
      <c r="G295" s="146"/>
      <c r="I295" s="147"/>
      <c r="J295" s="146"/>
      <c r="L295" s="147"/>
      <c r="M295" s="146"/>
    </row>
    <row r="296" spans="6:13" ht="12.75" x14ac:dyDescent="0.2">
      <c r="F296" s="147"/>
      <c r="G296" s="146"/>
      <c r="I296" s="147"/>
      <c r="J296" s="146"/>
      <c r="L296" s="147"/>
      <c r="M296" s="146"/>
    </row>
    <row r="297" spans="6:13" ht="12.75" x14ac:dyDescent="0.2">
      <c r="F297" s="147"/>
      <c r="G297" s="146"/>
      <c r="I297" s="147"/>
      <c r="J297" s="146"/>
      <c r="L297" s="147"/>
      <c r="M297" s="146"/>
    </row>
    <row r="298" spans="6:13" ht="12.75" x14ac:dyDescent="0.2">
      <c r="F298" s="147"/>
      <c r="G298" s="146"/>
      <c r="I298" s="147"/>
      <c r="J298" s="146"/>
      <c r="L298" s="147"/>
      <c r="M298" s="146"/>
    </row>
    <row r="299" spans="6:13" ht="12.75" x14ac:dyDescent="0.2">
      <c r="F299" s="147"/>
      <c r="G299" s="146"/>
      <c r="I299" s="147"/>
      <c r="J299" s="146"/>
      <c r="L299" s="147"/>
      <c r="M299" s="146"/>
    </row>
    <row r="300" spans="6:13" ht="12.75" x14ac:dyDescent="0.2">
      <c r="F300" s="147"/>
      <c r="G300" s="146"/>
      <c r="I300" s="147"/>
      <c r="J300" s="146"/>
      <c r="L300" s="147"/>
      <c r="M300" s="146"/>
    </row>
    <row r="301" spans="6:13" ht="12.75" x14ac:dyDescent="0.2">
      <c r="F301" s="147"/>
      <c r="G301" s="146"/>
      <c r="I301" s="147"/>
      <c r="J301" s="146"/>
      <c r="L301" s="147"/>
      <c r="M301" s="146"/>
    </row>
    <row r="302" spans="6:13" ht="12.75" x14ac:dyDescent="0.2">
      <c r="F302" s="147"/>
      <c r="G302" s="146"/>
      <c r="I302" s="147"/>
      <c r="J302" s="146"/>
      <c r="L302" s="147"/>
      <c r="M302" s="146"/>
    </row>
    <row r="303" spans="6:13" ht="12.75" x14ac:dyDescent="0.2">
      <c r="F303" s="147"/>
      <c r="G303" s="146"/>
      <c r="I303" s="147"/>
      <c r="J303" s="146"/>
      <c r="L303" s="147"/>
      <c r="M303" s="146"/>
    </row>
    <row r="304" spans="6:13" ht="12.75" x14ac:dyDescent="0.2">
      <c r="F304" s="147"/>
      <c r="G304" s="146"/>
      <c r="I304" s="147"/>
      <c r="J304" s="146"/>
      <c r="L304" s="147"/>
      <c r="M304" s="146"/>
    </row>
    <row r="305" spans="6:13" ht="12.75" x14ac:dyDescent="0.2">
      <c r="F305" s="147"/>
      <c r="G305" s="146"/>
      <c r="I305" s="147"/>
      <c r="J305" s="146"/>
      <c r="L305" s="147"/>
      <c r="M305" s="146"/>
    </row>
    <row r="306" spans="6:13" ht="12.75" x14ac:dyDescent="0.2">
      <c r="F306" s="147"/>
      <c r="G306" s="146"/>
      <c r="I306" s="147"/>
      <c r="J306" s="146"/>
      <c r="L306" s="147"/>
      <c r="M306" s="146"/>
    </row>
    <row r="307" spans="6:13" ht="12.75" x14ac:dyDescent="0.2">
      <c r="F307" s="147"/>
      <c r="G307" s="146"/>
      <c r="I307" s="147"/>
      <c r="J307" s="146"/>
      <c r="L307" s="147"/>
      <c r="M307" s="146"/>
    </row>
    <row r="308" spans="6:13" ht="12.75" x14ac:dyDescent="0.2">
      <c r="F308" s="147"/>
      <c r="G308" s="146"/>
      <c r="I308" s="147"/>
      <c r="J308" s="146"/>
      <c r="L308" s="147"/>
      <c r="M308" s="146"/>
    </row>
    <row r="309" spans="6:13" ht="12.75" x14ac:dyDescent="0.2">
      <c r="F309" s="147"/>
      <c r="G309" s="146"/>
      <c r="I309" s="147"/>
      <c r="J309" s="146"/>
      <c r="L309" s="147"/>
      <c r="M309" s="146"/>
    </row>
    <row r="310" spans="6:13" ht="12.75" x14ac:dyDescent="0.2">
      <c r="F310" s="147"/>
      <c r="G310" s="146"/>
      <c r="I310" s="147"/>
      <c r="J310" s="146"/>
      <c r="L310" s="147"/>
      <c r="M310" s="146"/>
    </row>
    <row r="311" spans="6:13" ht="12.75" x14ac:dyDescent="0.2">
      <c r="F311" s="147"/>
      <c r="G311" s="146"/>
      <c r="I311" s="147"/>
      <c r="J311" s="146"/>
      <c r="L311" s="147"/>
      <c r="M311" s="146"/>
    </row>
    <row r="312" spans="6:13" ht="12.75" x14ac:dyDescent="0.2">
      <c r="F312" s="147"/>
      <c r="G312" s="146"/>
      <c r="I312" s="147"/>
      <c r="J312" s="146"/>
      <c r="L312" s="147"/>
      <c r="M312" s="146"/>
    </row>
    <row r="313" spans="6:13" ht="12.75" x14ac:dyDescent="0.2">
      <c r="F313" s="147"/>
      <c r="G313" s="146"/>
      <c r="I313" s="147"/>
      <c r="J313" s="146"/>
      <c r="L313" s="147"/>
      <c r="M313" s="146"/>
    </row>
    <row r="314" spans="6:13" ht="12.75" x14ac:dyDescent="0.2">
      <c r="F314" s="147"/>
      <c r="G314" s="146"/>
      <c r="I314" s="147"/>
      <c r="J314" s="146"/>
      <c r="L314" s="147"/>
      <c r="M314" s="146"/>
    </row>
    <row r="315" spans="6:13" ht="12.75" x14ac:dyDescent="0.2">
      <c r="F315" s="147"/>
      <c r="G315" s="146"/>
      <c r="I315" s="147"/>
      <c r="J315" s="146"/>
      <c r="L315" s="147"/>
      <c r="M315" s="146"/>
    </row>
    <row r="316" spans="6:13" ht="12.75" x14ac:dyDescent="0.2">
      <c r="F316" s="147"/>
      <c r="G316" s="146"/>
      <c r="I316" s="147"/>
      <c r="J316" s="146"/>
      <c r="L316" s="147"/>
      <c r="M316" s="146"/>
    </row>
    <row r="317" spans="6:13" ht="12.75" x14ac:dyDescent="0.2">
      <c r="F317" s="147"/>
      <c r="G317" s="146"/>
      <c r="I317" s="147"/>
      <c r="J317" s="146"/>
      <c r="L317" s="147"/>
      <c r="M317" s="146"/>
    </row>
    <row r="318" spans="6:13" ht="12.75" x14ac:dyDescent="0.2">
      <c r="F318" s="147"/>
      <c r="G318" s="146"/>
      <c r="I318" s="147"/>
      <c r="J318" s="146"/>
      <c r="L318" s="147"/>
      <c r="M318" s="146"/>
    </row>
    <row r="319" spans="6:13" ht="12.75" x14ac:dyDescent="0.2">
      <c r="F319" s="147"/>
      <c r="G319" s="146"/>
      <c r="I319" s="147"/>
      <c r="J319" s="146"/>
      <c r="L319" s="147"/>
      <c r="M319" s="146"/>
    </row>
    <row r="320" spans="6:13" ht="12.75" x14ac:dyDescent="0.2">
      <c r="F320" s="147"/>
      <c r="G320" s="146"/>
      <c r="I320" s="147"/>
      <c r="J320" s="146"/>
      <c r="L320" s="147"/>
      <c r="M320" s="146"/>
    </row>
    <row r="321" spans="6:13" ht="12.75" x14ac:dyDescent="0.2">
      <c r="F321" s="147"/>
      <c r="G321" s="146"/>
      <c r="I321" s="147"/>
      <c r="J321" s="146"/>
      <c r="L321" s="147"/>
      <c r="M321" s="146"/>
    </row>
    <row r="322" spans="6:13" ht="12.75" x14ac:dyDescent="0.2">
      <c r="F322" s="147"/>
      <c r="G322" s="146"/>
      <c r="I322" s="147"/>
      <c r="J322" s="146"/>
      <c r="L322" s="147"/>
      <c r="M322" s="146"/>
    </row>
    <row r="323" spans="6:13" ht="12.75" x14ac:dyDescent="0.2">
      <c r="F323" s="147"/>
      <c r="G323" s="146"/>
      <c r="I323" s="147"/>
      <c r="J323" s="146"/>
      <c r="L323" s="147"/>
      <c r="M323" s="146"/>
    </row>
    <row r="324" spans="6:13" ht="12.75" x14ac:dyDescent="0.2">
      <c r="F324" s="147"/>
      <c r="G324" s="146"/>
      <c r="I324" s="147"/>
      <c r="J324" s="146"/>
      <c r="L324" s="147"/>
      <c r="M324" s="146"/>
    </row>
    <row r="325" spans="6:13" ht="12.75" x14ac:dyDescent="0.2">
      <c r="F325" s="147"/>
      <c r="G325" s="146"/>
      <c r="I325" s="147"/>
      <c r="J325" s="146"/>
      <c r="L325" s="147"/>
      <c r="M325" s="146"/>
    </row>
    <row r="326" spans="6:13" ht="12.75" x14ac:dyDescent="0.2">
      <c r="F326" s="147"/>
      <c r="G326" s="146"/>
      <c r="I326" s="147"/>
      <c r="J326" s="146"/>
      <c r="L326" s="147"/>
      <c r="M326" s="146"/>
    </row>
    <row r="327" spans="6:13" ht="12.75" x14ac:dyDescent="0.2">
      <c r="F327" s="147"/>
      <c r="G327" s="146"/>
      <c r="I327" s="147"/>
      <c r="J327" s="146"/>
      <c r="L327" s="147"/>
      <c r="M327" s="146"/>
    </row>
    <row r="328" spans="6:13" ht="12.75" x14ac:dyDescent="0.2">
      <c r="F328" s="147"/>
      <c r="G328" s="146"/>
      <c r="I328" s="147"/>
      <c r="J328" s="146"/>
      <c r="L328" s="147"/>
      <c r="M328" s="146"/>
    </row>
    <row r="329" spans="6:13" ht="12.75" x14ac:dyDescent="0.2">
      <c r="F329" s="147"/>
      <c r="G329" s="146"/>
      <c r="I329" s="147"/>
      <c r="J329" s="146"/>
      <c r="L329" s="147"/>
      <c r="M329" s="146"/>
    </row>
    <row r="330" spans="6:13" ht="12.75" x14ac:dyDescent="0.2">
      <c r="F330" s="147"/>
      <c r="G330" s="146"/>
      <c r="I330" s="147"/>
      <c r="J330" s="146"/>
      <c r="L330" s="147"/>
      <c r="M330" s="146"/>
    </row>
    <row r="331" spans="6:13" ht="12.75" x14ac:dyDescent="0.2">
      <c r="F331" s="147"/>
      <c r="G331" s="146"/>
      <c r="I331" s="147"/>
      <c r="J331" s="146"/>
      <c r="L331" s="147"/>
      <c r="M331" s="146"/>
    </row>
    <row r="332" spans="6:13" ht="12.75" x14ac:dyDescent="0.2">
      <c r="F332" s="147"/>
      <c r="G332" s="146"/>
      <c r="I332" s="147"/>
      <c r="J332" s="146"/>
      <c r="L332" s="147"/>
      <c r="M332" s="146"/>
    </row>
    <row r="333" spans="6:13" ht="12.75" x14ac:dyDescent="0.2">
      <c r="F333" s="147"/>
      <c r="G333" s="146"/>
      <c r="I333" s="147"/>
      <c r="J333" s="146"/>
      <c r="L333" s="147"/>
      <c r="M333" s="146"/>
    </row>
    <row r="334" spans="6:13" ht="12.75" x14ac:dyDescent="0.2">
      <c r="F334" s="147"/>
      <c r="G334" s="146"/>
      <c r="I334" s="147"/>
      <c r="J334" s="146"/>
      <c r="L334" s="147"/>
      <c r="M334" s="146"/>
    </row>
    <row r="335" spans="6:13" ht="12.75" x14ac:dyDescent="0.2">
      <c r="F335" s="147"/>
      <c r="G335" s="146"/>
      <c r="I335" s="147"/>
      <c r="J335" s="146"/>
      <c r="L335" s="147"/>
      <c r="M335" s="146"/>
    </row>
    <row r="336" spans="6:13" ht="12.75" x14ac:dyDescent="0.2">
      <c r="F336" s="147"/>
      <c r="G336" s="146"/>
      <c r="I336" s="147"/>
      <c r="J336" s="146"/>
      <c r="L336" s="147"/>
      <c r="M336" s="146"/>
    </row>
    <row r="337" spans="6:13" ht="12.75" x14ac:dyDescent="0.2">
      <c r="F337" s="147"/>
      <c r="G337" s="146"/>
      <c r="I337" s="147"/>
      <c r="J337" s="146"/>
      <c r="L337" s="147"/>
      <c r="M337" s="146"/>
    </row>
    <row r="338" spans="6:13" ht="12.75" x14ac:dyDescent="0.2">
      <c r="F338" s="147"/>
      <c r="G338" s="146"/>
      <c r="I338" s="147"/>
      <c r="J338" s="146"/>
      <c r="L338" s="147"/>
      <c r="M338" s="146"/>
    </row>
    <row r="339" spans="6:13" ht="12.75" x14ac:dyDescent="0.2">
      <c r="F339" s="147"/>
      <c r="G339" s="146"/>
      <c r="I339" s="147"/>
      <c r="J339" s="146"/>
      <c r="L339" s="147"/>
      <c r="M339" s="146"/>
    </row>
    <row r="340" spans="6:13" ht="12.75" x14ac:dyDescent="0.2">
      <c r="F340" s="147"/>
      <c r="G340" s="146"/>
      <c r="I340" s="147"/>
      <c r="J340" s="146"/>
      <c r="L340" s="147"/>
      <c r="M340" s="146"/>
    </row>
    <row r="341" spans="6:13" ht="12.75" x14ac:dyDescent="0.2">
      <c r="F341" s="147"/>
      <c r="G341" s="146"/>
      <c r="I341" s="147"/>
      <c r="J341" s="146"/>
      <c r="L341" s="147"/>
      <c r="M341" s="146"/>
    </row>
    <row r="342" spans="6:13" ht="12.75" x14ac:dyDescent="0.2">
      <c r="F342" s="147"/>
      <c r="G342" s="146"/>
      <c r="I342" s="147"/>
      <c r="J342" s="146"/>
      <c r="L342" s="147"/>
      <c r="M342" s="146"/>
    </row>
    <row r="343" spans="6:13" ht="12.75" x14ac:dyDescent="0.2">
      <c r="F343" s="147"/>
      <c r="G343" s="146"/>
      <c r="I343" s="147"/>
      <c r="J343" s="146"/>
      <c r="L343" s="147"/>
      <c r="M343" s="146"/>
    </row>
    <row r="344" spans="6:13" ht="12.75" x14ac:dyDescent="0.2">
      <c r="F344" s="147"/>
      <c r="G344" s="146"/>
      <c r="I344" s="147"/>
      <c r="J344" s="146"/>
      <c r="L344" s="147"/>
      <c r="M344" s="146"/>
    </row>
    <row r="345" spans="6:13" ht="12.75" x14ac:dyDescent="0.2">
      <c r="F345" s="147"/>
      <c r="G345" s="146"/>
      <c r="I345" s="147"/>
      <c r="J345" s="146"/>
      <c r="L345" s="147"/>
      <c r="M345" s="146"/>
    </row>
    <row r="346" spans="6:13" ht="12.75" x14ac:dyDescent="0.2">
      <c r="F346" s="147"/>
      <c r="G346" s="146"/>
      <c r="I346" s="147"/>
      <c r="J346" s="146"/>
      <c r="L346" s="147"/>
      <c r="M346" s="146"/>
    </row>
    <row r="347" spans="6:13" ht="12.75" x14ac:dyDescent="0.2">
      <c r="F347" s="147"/>
      <c r="G347" s="146"/>
      <c r="I347" s="147"/>
      <c r="J347" s="146"/>
      <c r="L347" s="147"/>
      <c r="M347" s="146"/>
    </row>
    <row r="348" spans="6:13" ht="12.75" x14ac:dyDescent="0.2">
      <c r="F348" s="147"/>
      <c r="G348" s="146"/>
      <c r="I348" s="147"/>
      <c r="J348" s="146"/>
      <c r="L348" s="147"/>
      <c r="M348" s="146"/>
    </row>
    <row r="349" spans="6:13" ht="12.75" x14ac:dyDescent="0.2">
      <c r="F349" s="147"/>
      <c r="G349" s="146"/>
      <c r="I349" s="147"/>
      <c r="J349" s="146"/>
      <c r="L349" s="147"/>
      <c r="M349" s="146"/>
    </row>
    <row r="350" spans="6:13" ht="12.75" x14ac:dyDescent="0.2">
      <c r="F350" s="147"/>
      <c r="G350" s="146"/>
      <c r="I350" s="147"/>
      <c r="J350" s="146"/>
      <c r="L350" s="147"/>
      <c r="M350" s="146"/>
    </row>
    <row r="351" spans="6:13" ht="12.75" x14ac:dyDescent="0.2">
      <c r="F351" s="147"/>
      <c r="G351" s="146"/>
      <c r="I351" s="147"/>
      <c r="J351" s="146"/>
      <c r="L351" s="147"/>
      <c r="M351" s="146"/>
    </row>
    <row r="352" spans="6:13" ht="12.75" x14ac:dyDescent="0.2">
      <c r="F352" s="147"/>
      <c r="G352" s="146"/>
      <c r="I352" s="147"/>
      <c r="J352" s="146"/>
      <c r="L352" s="147"/>
      <c r="M352" s="146"/>
    </row>
    <row r="353" spans="6:13" ht="12.75" x14ac:dyDescent="0.2">
      <c r="F353" s="147"/>
      <c r="G353" s="146"/>
      <c r="I353" s="147"/>
      <c r="J353" s="146"/>
      <c r="L353" s="147"/>
      <c r="M353" s="146"/>
    </row>
    <row r="354" spans="6:13" ht="12.75" x14ac:dyDescent="0.2">
      <c r="F354" s="147"/>
      <c r="G354" s="146"/>
      <c r="I354" s="147"/>
      <c r="J354" s="146"/>
      <c r="L354" s="147"/>
      <c r="M354" s="146"/>
    </row>
    <row r="355" spans="6:13" ht="12.75" x14ac:dyDescent="0.2">
      <c r="F355" s="147"/>
      <c r="G355" s="146"/>
      <c r="I355" s="147"/>
      <c r="J355" s="146"/>
      <c r="L355" s="147"/>
      <c r="M355" s="146"/>
    </row>
    <row r="356" spans="6:13" ht="12.75" x14ac:dyDescent="0.2">
      <c r="F356" s="147"/>
      <c r="G356" s="146"/>
      <c r="I356" s="147"/>
      <c r="J356" s="146"/>
      <c r="L356" s="147"/>
      <c r="M356" s="146"/>
    </row>
    <row r="357" spans="6:13" ht="12.75" x14ac:dyDescent="0.2">
      <c r="F357" s="147"/>
      <c r="G357" s="146"/>
      <c r="I357" s="147"/>
      <c r="J357" s="146"/>
      <c r="L357" s="147"/>
      <c r="M357" s="146"/>
    </row>
    <row r="358" spans="6:13" ht="12.75" x14ac:dyDescent="0.2">
      <c r="F358" s="147"/>
      <c r="G358" s="146"/>
      <c r="I358" s="147"/>
      <c r="J358" s="146"/>
      <c r="L358" s="147"/>
      <c r="M358" s="146"/>
    </row>
    <row r="359" spans="6:13" ht="12.75" x14ac:dyDescent="0.2">
      <c r="F359" s="147"/>
      <c r="G359" s="146"/>
      <c r="I359" s="147"/>
      <c r="J359" s="146"/>
      <c r="L359" s="147"/>
      <c r="M359" s="146"/>
    </row>
    <row r="360" spans="6:13" ht="12.75" x14ac:dyDescent="0.2">
      <c r="F360" s="147"/>
      <c r="G360" s="146"/>
      <c r="I360" s="147"/>
      <c r="J360" s="146"/>
      <c r="L360" s="147"/>
      <c r="M360" s="146"/>
    </row>
    <row r="361" spans="6:13" ht="12.75" x14ac:dyDescent="0.2">
      <c r="F361" s="147"/>
      <c r="G361" s="146"/>
      <c r="I361" s="147"/>
      <c r="J361" s="146"/>
      <c r="L361" s="147"/>
      <c r="M361" s="146"/>
    </row>
    <row r="362" spans="6:13" ht="12.75" x14ac:dyDescent="0.2">
      <c r="F362" s="147"/>
      <c r="G362" s="146"/>
      <c r="I362" s="147"/>
      <c r="J362" s="146"/>
      <c r="L362" s="147"/>
      <c r="M362" s="146"/>
    </row>
    <row r="363" spans="6:13" ht="12.75" x14ac:dyDescent="0.2">
      <c r="F363" s="147"/>
      <c r="G363" s="146"/>
      <c r="I363" s="147"/>
      <c r="J363" s="146"/>
      <c r="L363" s="147"/>
      <c r="M363" s="146"/>
    </row>
    <row r="364" spans="6:13" ht="12.75" x14ac:dyDescent="0.2">
      <c r="F364" s="147"/>
      <c r="G364" s="146"/>
      <c r="I364" s="147"/>
      <c r="J364" s="146"/>
      <c r="L364" s="147"/>
      <c r="M364" s="146"/>
    </row>
    <row r="365" spans="6:13" ht="12.75" x14ac:dyDescent="0.2">
      <c r="F365" s="147"/>
      <c r="G365" s="146"/>
      <c r="I365" s="147"/>
      <c r="J365" s="146"/>
      <c r="L365" s="147"/>
      <c r="M365" s="146"/>
    </row>
    <row r="366" spans="6:13" ht="12.75" x14ac:dyDescent="0.2">
      <c r="F366" s="147"/>
      <c r="G366" s="146"/>
      <c r="I366" s="147"/>
      <c r="J366" s="146"/>
      <c r="L366" s="147"/>
      <c r="M366" s="146"/>
    </row>
    <row r="367" spans="6:13" ht="12.75" x14ac:dyDescent="0.2">
      <c r="F367" s="147"/>
      <c r="G367" s="146"/>
      <c r="I367" s="147"/>
      <c r="J367" s="146"/>
      <c r="L367" s="147"/>
      <c r="M367" s="146"/>
    </row>
    <row r="368" spans="6:13" ht="12.75" x14ac:dyDescent="0.2">
      <c r="F368" s="147"/>
      <c r="G368" s="146"/>
      <c r="I368" s="147"/>
      <c r="J368" s="146"/>
      <c r="L368" s="147"/>
      <c r="M368" s="146"/>
    </row>
    <row r="369" spans="6:13" ht="12.75" x14ac:dyDescent="0.2">
      <c r="F369" s="147"/>
      <c r="G369" s="146"/>
      <c r="I369" s="147"/>
      <c r="J369" s="146"/>
      <c r="L369" s="147"/>
      <c r="M369" s="146"/>
    </row>
    <row r="370" spans="6:13" ht="12.75" x14ac:dyDescent="0.2">
      <c r="F370" s="147"/>
      <c r="G370" s="146"/>
      <c r="I370" s="147"/>
      <c r="J370" s="146"/>
      <c r="L370" s="147"/>
      <c r="M370" s="146"/>
    </row>
    <row r="371" spans="6:13" ht="12.75" x14ac:dyDescent="0.2">
      <c r="F371" s="147"/>
      <c r="G371" s="146"/>
      <c r="I371" s="147"/>
      <c r="J371" s="146"/>
      <c r="L371" s="147"/>
      <c r="M371" s="146"/>
    </row>
    <row r="372" spans="6:13" ht="12.75" x14ac:dyDescent="0.2">
      <c r="F372" s="147"/>
      <c r="G372" s="146"/>
      <c r="I372" s="147"/>
      <c r="J372" s="146"/>
      <c r="L372" s="147"/>
      <c r="M372" s="146"/>
    </row>
    <row r="373" spans="6:13" ht="12.75" x14ac:dyDescent="0.2">
      <c r="F373" s="147"/>
      <c r="G373" s="146"/>
      <c r="I373" s="147"/>
      <c r="J373" s="146"/>
      <c r="L373" s="147"/>
      <c r="M373" s="146"/>
    </row>
    <row r="374" spans="6:13" ht="12.75" x14ac:dyDescent="0.2">
      <c r="F374" s="147"/>
      <c r="G374" s="146"/>
      <c r="I374" s="147"/>
      <c r="J374" s="146"/>
      <c r="L374" s="147"/>
      <c r="M374" s="146"/>
    </row>
    <row r="375" spans="6:13" ht="12.75" x14ac:dyDescent="0.2">
      <c r="F375" s="147"/>
      <c r="G375" s="146"/>
      <c r="I375" s="147"/>
      <c r="J375" s="146"/>
      <c r="L375" s="147"/>
      <c r="M375" s="146"/>
    </row>
    <row r="376" spans="6:13" ht="12.75" x14ac:dyDescent="0.2">
      <c r="F376" s="147"/>
      <c r="G376" s="146"/>
      <c r="I376" s="147"/>
      <c r="J376" s="146"/>
      <c r="L376" s="147"/>
      <c r="M376" s="146"/>
    </row>
    <row r="377" spans="6:13" ht="12.75" x14ac:dyDescent="0.2">
      <c r="F377" s="147"/>
      <c r="G377" s="146"/>
      <c r="I377" s="147"/>
      <c r="J377" s="146"/>
      <c r="L377" s="147"/>
      <c r="M377" s="146"/>
    </row>
    <row r="378" spans="6:13" ht="12.75" x14ac:dyDescent="0.2">
      <c r="F378" s="147"/>
      <c r="G378" s="146"/>
      <c r="I378" s="147"/>
      <c r="J378" s="146"/>
      <c r="L378" s="147"/>
      <c r="M378" s="146"/>
    </row>
    <row r="379" spans="6:13" ht="12.75" x14ac:dyDescent="0.2">
      <c r="F379" s="147"/>
      <c r="G379" s="146"/>
      <c r="I379" s="147"/>
      <c r="J379" s="146"/>
      <c r="L379" s="147"/>
      <c r="M379" s="146"/>
    </row>
    <row r="380" spans="6:13" ht="12.75" x14ac:dyDescent="0.2">
      <c r="F380" s="147"/>
      <c r="G380" s="146"/>
      <c r="I380" s="147"/>
      <c r="J380" s="146"/>
      <c r="L380" s="147"/>
      <c r="M380" s="146"/>
    </row>
    <row r="381" spans="6:13" ht="12.75" x14ac:dyDescent="0.2">
      <c r="F381" s="147"/>
      <c r="G381" s="146"/>
      <c r="I381" s="147"/>
      <c r="J381" s="146"/>
      <c r="L381" s="147"/>
      <c r="M381" s="146"/>
    </row>
    <row r="382" spans="6:13" ht="12.75" x14ac:dyDescent="0.2">
      <c r="F382" s="147"/>
      <c r="G382" s="146"/>
      <c r="I382" s="147"/>
      <c r="J382" s="146"/>
      <c r="L382" s="147"/>
      <c r="M382" s="146"/>
    </row>
    <row r="383" spans="6:13" ht="12.75" x14ac:dyDescent="0.2">
      <c r="F383" s="147"/>
      <c r="G383" s="146"/>
      <c r="I383" s="147"/>
      <c r="J383" s="146"/>
      <c r="L383" s="147"/>
      <c r="M383" s="146"/>
    </row>
    <row r="384" spans="6:13" ht="12.75" x14ac:dyDescent="0.2">
      <c r="F384" s="147"/>
      <c r="G384" s="146"/>
      <c r="I384" s="147"/>
      <c r="J384" s="146"/>
      <c r="L384" s="147"/>
      <c r="M384" s="146"/>
    </row>
    <row r="385" spans="6:13" ht="12.75" x14ac:dyDescent="0.2">
      <c r="F385" s="147"/>
      <c r="G385" s="146"/>
      <c r="I385" s="147"/>
      <c r="J385" s="146"/>
      <c r="L385" s="147"/>
      <c r="M385" s="146"/>
    </row>
    <row r="386" spans="6:13" ht="12.75" x14ac:dyDescent="0.2">
      <c r="F386" s="147"/>
      <c r="G386" s="146"/>
      <c r="I386" s="147"/>
      <c r="J386" s="146"/>
      <c r="L386" s="147"/>
      <c r="M386" s="146"/>
    </row>
    <row r="387" spans="6:13" ht="12.75" x14ac:dyDescent="0.2">
      <c r="F387" s="147"/>
      <c r="G387" s="146"/>
      <c r="I387" s="147"/>
      <c r="J387" s="146"/>
      <c r="L387" s="147"/>
      <c r="M387" s="146"/>
    </row>
    <row r="388" spans="6:13" ht="12.75" x14ac:dyDescent="0.2">
      <c r="F388" s="147"/>
      <c r="G388" s="146"/>
      <c r="I388" s="147"/>
      <c r="J388" s="146"/>
      <c r="L388" s="147"/>
      <c r="M388" s="146"/>
    </row>
    <row r="389" spans="6:13" ht="12.75" x14ac:dyDescent="0.2">
      <c r="F389" s="147"/>
      <c r="G389" s="146"/>
      <c r="I389" s="147"/>
      <c r="J389" s="146"/>
      <c r="L389" s="147"/>
      <c r="M389" s="146"/>
    </row>
    <row r="390" spans="6:13" ht="12.75" x14ac:dyDescent="0.2">
      <c r="F390" s="147"/>
      <c r="G390" s="146"/>
      <c r="I390" s="147"/>
      <c r="J390" s="146"/>
      <c r="L390" s="147"/>
      <c r="M390" s="146"/>
    </row>
    <row r="391" spans="6:13" ht="12.75" x14ac:dyDescent="0.2">
      <c r="F391" s="147"/>
      <c r="G391" s="146"/>
      <c r="I391" s="147"/>
      <c r="J391" s="146"/>
      <c r="L391" s="147"/>
      <c r="M391" s="146"/>
    </row>
    <row r="392" spans="6:13" ht="12.75" x14ac:dyDescent="0.2">
      <c r="F392" s="147"/>
      <c r="G392" s="146"/>
      <c r="I392" s="147"/>
      <c r="J392" s="146"/>
      <c r="L392" s="147"/>
      <c r="M392" s="146"/>
    </row>
    <row r="393" spans="6:13" ht="12.75" x14ac:dyDescent="0.2">
      <c r="F393" s="147"/>
      <c r="G393" s="146"/>
      <c r="I393" s="147"/>
      <c r="J393" s="146"/>
      <c r="L393" s="147"/>
      <c r="M393" s="146"/>
    </row>
    <row r="394" spans="6:13" ht="12.75" x14ac:dyDescent="0.2">
      <c r="F394" s="147"/>
      <c r="G394" s="146"/>
      <c r="I394" s="147"/>
      <c r="J394" s="146"/>
      <c r="L394" s="147"/>
      <c r="M394" s="146"/>
    </row>
    <row r="395" spans="6:13" ht="12.75" x14ac:dyDescent="0.2">
      <c r="F395" s="147"/>
      <c r="G395" s="146"/>
      <c r="I395" s="147"/>
      <c r="J395" s="146"/>
      <c r="L395" s="147"/>
      <c r="M395" s="146"/>
    </row>
    <row r="396" spans="6:13" ht="12.75" x14ac:dyDescent="0.2">
      <c r="F396" s="147"/>
      <c r="G396" s="146"/>
      <c r="I396" s="147"/>
      <c r="J396" s="146"/>
      <c r="L396" s="147"/>
      <c r="M396" s="146"/>
    </row>
    <row r="397" spans="6:13" ht="12.75" x14ac:dyDescent="0.2">
      <c r="F397" s="147"/>
      <c r="G397" s="146"/>
      <c r="I397" s="147"/>
      <c r="J397" s="146"/>
      <c r="L397" s="147"/>
      <c r="M397" s="146"/>
    </row>
    <row r="398" spans="6:13" ht="12.75" x14ac:dyDescent="0.2">
      <c r="F398" s="147"/>
      <c r="G398" s="146"/>
      <c r="I398" s="147"/>
      <c r="J398" s="146"/>
      <c r="L398" s="147"/>
      <c r="M398" s="146"/>
    </row>
    <row r="399" spans="6:13" ht="12.75" x14ac:dyDescent="0.2">
      <c r="F399" s="147"/>
      <c r="G399" s="146"/>
      <c r="I399" s="147"/>
      <c r="J399" s="146"/>
      <c r="L399" s="147"/>
      <c r="M399" s="146"/>
    </row>
    <row r="400" spans="6:13" ht="12.75" x14ac:dyDescent="0.2">
      <c r="F400" s="147"/>
      <c r="G400" s="146"/>
      <c r="I400" s="147"/>
      <c r="J400" s="146"/>
      <c r="L400" s="147"/>
      <c r="M400" s="146"/>
    </row>
    <row r="401" spans="6:13" ht="12.75" x14ac:dyDescent="0.2">
      <c r="F401" s="147"/>
      <c r="G401" s="146"/>
      <c r="I401" s="147"/>
      <c r="J401" s="146"/>
      <c r="L401" s="147"/>
      <c r="M401" s="146"/>
    </row>
    <row r="402" spans="6:13" ht="12.75" x14ac:dyDescent="0.2">
      <c r="F402" s="147"/>
      <c r="G402" s="146"/>
      <c r="I402" s="147"/>
      <c r="J402" s="146"/>
      <c r="L402" s="147"/>
      <c r="M402" s="146"/>
    </row>
    <row r="403" spans="6:13" ht="12.75" x14ac:dyDescent="0.2">
      <c r="F403" s="147"/>
      <c r="G403" s="146"/>
      <c r="I403" s="147"/>
      <c r="J403" s="146"/>
      <c r="L403" s="147"/>
      <c r="M403" s="146"/>
    </row>
    <row r="404" spans="6:13" ht="12.75" x14ac:dyDescent="0.2">
      <c r="F404" s="147"/>
      <c r="G404" s="146"/>
      <c r="I404" s="147"/>
      <c r="J404" s="146"/>
      <c r="L404" s="147"/>
      <c r="M404" s="146"/>
    </row>
    <row r="405" spans="6:13" ht="12.75" x14ac:dyDescent="0.2">
      <c r="F405" s="147"/>
      <c r="G405" s="146"/>
      <c r="I405" s="147"/>
      <c r="J405" s="146"/>
      <c r="L405" s="147"/>
      <c r="M405" s="146"/>
    </row>
    <row r="406" spans="6:13" ht="12.75" x14ac:dyDescent="0.2">
      <c r="F406" s="147"/>
      <c r="G406" s="146"/>
      <c r="I406" s="147"/>
      <c r="J406" s="146"/>
      <c r="L406" s="147"/>
      <c r="M406" s="146"/>
    </row>
    <row r="407" spans="6:13" ht="12.75" x14ac:dyDescent="0.2">
      <c r="F407" s="147"/>
      <c r="G407" s="146"/>
      <c r="I407" s="147"/>
      <c r="J407" s="146"/>
      <c r="L407" s="147"/>
      <c r="M407" s="146"/>
    </row>
    <row r="408" spans="6:13" ht="12.75" x14ac:dyDescent="0.2">
      <c r="F408" s="147"/>
      <c r="G408" s="146"/>
      <c r="I408" s="147"/>
      <c r="J408" s="146"/>
      <c r="L408" s="147"/>
      <c r="M408" s="146"/>
    </row>
    <row r="409" spans="6:13" ht="12.75" x14ac:dyDescent="0.2">
      <c r="F409" s="147"/>
      <c r="G409" s="146"/>
      <c r="I409" s="147"/>
      <c r="J409" s="146"/>
      <c r="L409" s="147"/>
      <c r="M409" s="146"/>
    </row>
    <row r="410" spans="6:13" ht="12.75" x14ac:dyDescent="0.2">
      <c r="F410" s="147"/>
      <c r="G410" s="146"/>
      <c r="I410" s="147"/>
      <c r="J410" s="146"/>
      <c r="L410" s="147"/>
      <c r="M410" s="146"/>
    </row>
    <row r="411" spans="6:13" ht="12.75" x14ac:dyDescent="0.2">
      <c r="F411" s="147"/>
      <c r="G411" s="146"/>
      <c r="I411" s="147"/>
      <c r="J411" s="146"/>
      <c r="L411" s="147"/>
      <c r="M411" s="146"/>
    </row>
    <row r="412" spans="6:13" ht="12.75" x14ac:dyDescent="0.2">
      <c r="F412" s="147"/>
      <c r="G412" s="146"/>
      <c r="I412" s="147"/>
      <c r="J412" s="146"/>
      <c r="L412" s="147"/>
      <c r="M412" s="146"/>
    </row>
    <row r="413" spans="6:13" ht="12.75" x14ac:dyDescent="0.2">
      <c r="F413" s="147"/>
      <c r="G413" s="146"/>
      <c r="I413" s="147"/>
      <c r="J413" s="146"/>
      <c r="L413" s="147"/>
      <c r="M413" s="146"/>
    </row>
    <row r="414" spans="6:13" ht="12.75" x14ac:dyDescent="0.2">
      <c r="F414" s="147"/>
      <c r="G414" s="146"/>
      <c r="I414" s="147"/>
      <c r="J414" s="146"/>
      <c r="L414" s="147"/>
      <c r="M414" s="146"/>
    </row>
    <row r="415" spans="6:13" ht="12.75" x14ac:dyDescent="0.2">
      <c r="F415" s="147"/>
      <c r="G415" s="146"/>
      <c r="I415" s="147"/>
      <c r="J415" s="146"/>
      <c r="L415" s="147"/>
      <c r="M415" s="146"/>
    </row>
    <row r="416" spans="6:13" ht="12.75" x14ac:dyDescent="0.2">
      <c r="F416" s="147"/>
      <c r="G416" s="146"/>
      <c r="I416" s="147"/>
      <c r="J416" s="146"/>
      <c r="L416" s="147"/>
      <c r="M416" s="146"/>
    </row>
    <row r="417" spans="6:13" ht="12.75" x14ac:dyDescent="0.2">
      <c r="F417" s="147"/>
      <c r="G417" s="146"/>
      <c r="I417" s="147"/>
      <c r="J417" s="146"/>
      <c r="L417" s="147"/>
      <c r="M417" s="146"/>
    </row>
    <row r="418" spans="6:13" ht="12.75" x14ac:dyDescent="0.2">
      <c r="F418" s="147"/>
      <c r="G418" s="146"/>
      <c r="I418" s="147"/>
      <c r="J418" s="146"/>
      <c r="L418" s="147"/>
      <c r="M418" s="146"/>
    </row>
    <row r="419" spans="6:13" ht="12.75" x14ac:dyDescent="0.2">
      <c r="F419" s="147"/>
      <c r="G419" s="146"/>
      <c r="I419" s="147"/>
      <c r="J419" s="146"/>
      <c r="L419" s="147"/>
      <c r="M419" s="146"/>
    </row>
    <row r="420" spans="6:13" ht="12.75" x14ac:dyDescent="0.2">
      <c r="F420" s="147"/>
      <c r="G420" s="146"/>
      <c r="I420" s="147"/>
      <c r="J420" s="146"/>
      <c r="L420" s="147"/>
      <c r="M420" s="146"/>
    </row>
    <row r="421" spans="6:13" ht="12.75" x14ac:dyDescent="0.2">
      <c r="F421" s="147"/>
      <c r="G421" s="146"/>
      <c r="I421" s="147"/>
      <c r="J421" s="146"/>
      <c r="L421" s="147"/>
      <c r="M421" s="146"/>
    </row>
    <row r="422" spans="6:13" ht="12.75" x14ac:dyDescent="0.2">
      <c r="F422" s="147"/>
      <c r="G422" s="146"/>
      <c r="I422" s="147"/>
      <c r="J422" s="146"/>
      <c r="L422" s="147"/>
      <c r="M422" s="146"/>
    </row>
    <row r="423" spans="6:13" ht="12.75" x14ac:dyDescent="0.2">
      <c r="F423" s="147"/>
      <c r="G423" s="146"/>
      <c r="I423" s="147"/>
      <c r="J423" s="146"/>
      <c r="L423" s="147"/>
      <c r="M423" s="146"/>
    </row>
    <row r="424" spans="6:13" ht="12.75" x14ac:dyDescent="0.2">
      <c r="F424" s="147"/>
      <c r="G424" s="146"/>
      <c r="I424" s="147"/>
      <c r="J424" s="146"/>
      <c r="L424" s="147"/>
      <c r="M424" s="146"/>
    </row>
    <row r="425" spans="6:13" ht="12.75" x14ac:dyDescent="0.2">
      <c r="F425" s="147"/>
      <c r="G425" s="146"/>
      <c r="I425" s="147"/>
      <c r="J425" s="146"/>
      <c r="L425" s="147"/>
      <c r="M425" s="146"/>
    </row>
    <row r="426" spans="6:13" ht="12.75" x14ac:dyDescent="0.2">
      <c r="F426" s="147"/>
      <c r="G426" s="146"/>
      <c r="I426" s="147"/>
      <c r="J426" s="146"/>
      <c r="L426" s="147"/>
      <c r="M426" s="146"/>
    </row>
    <row r="427" spans="6:13" ht="12.75" x14ac:dyDescent="0.2">
      <c r="F427" s="147"/>
      <c r="G427" s="146"/>
      <c r="I427" s="147"/>
      <c r="J427" s="146"/>
      <c r="L427" s="147"/>
      <c r="M427" s="146"/>
    </row>
    <row r="428" spans="6:13" ht="12.75" x14ac:dyDescent="0.2">
      <c r="F428" s="147"/>
      <c r="G428" s="146"/>
      <c r="I428" s="147"/>
      <c r="J428" s="146"/>
      <c r="L428" s="147"/>
      <c r="M428" s="146"/>
    </row>
    <row r="429" spans="6:13" ht="12.75" x14ac:dyDescent="0.2">
      <c r="F429" s="147"/>
      <c r="G429" s="146"/>
      <c r="I429" s="147"/>
      <c r="J429" s="146"/>
      <c r="L429" s="147"/>
      <c r="M429" s="146"/>
    </row>
    <row r="430" spans="6:13" ht="12.75" x14ac:dyDescent="0.2">
      <c r="F430" s="147"/>
      <c r="G430" s="146"/>
      <c r="I430" s="147"/>
      <c r="J430" s="146"/>
      <c r="L430" s="147"/>
      <c r="M430" s="146"/>
    </row>
    <row r="431" spans="6:13" ht="12.75" x14ac:dyDescent="0.2">
      <c r="F431" s="147"/>
      <c r="G431" s="146"/>
      <c r="I431" s="147"/>
      <c r="J431" s="146"/>
      <c r="L431" s="147"/>
      <c r="M431" s="146"/>
    </row>
    <row r="432" spans="6:13" ht="12.75" x14ac:dyDescent="0.2">
      <c r="F432" s="147"/>
      <c r="G432" s="146"/>
      <c r="I432" s="147"/>
      <c r="J432" s="146"/>
      <c r="L432" s="147"/>
      <c r="M432" s="146"/>
    </row>
    <row r="433" spans="6:13" ht="12.75" x14ac:dyDescent="0.2">
      <c r="F433" s="147"/>
      <c r="G433" s="146"/>
      <c r="I433" s="147"/>
      <c r="J433" s="146"/>
      <c r="L433" s="147"/>
      <c r="M433" s="146"/>
    </row>
    <row r="434" spans="6:13" ht="12.75" x14ac:dyDescent="0.2">
      <c r="F434" s="147"/>
      <c r="G434" s="146"/>
      <c r="I434" s="147"/>
      <c r="J434" s="146"/>
      <c r="L434" s="147"/>
      <c r="M434" s="146"/>
    </row>
    <row r="435" spans="6:13" ht="12.75" x14ac:dyDescent="0.2">
      <c r="F435" s="147"/>
      <c r="G435" s="146"/>
      <c r="I435" s="147"/>
      <c r="J435" s="146"/>
      <c r="L435" s="147"/>
      <c r="M435" s="146"/>
    </row>
    <row r="436" spans="6:13" ht="12.75" x14ac:dyDescent="0.2">
      <c r="F436" s="147"/>
      <c r="G436" s="146"/>
      <c r="I436" s="147"/>
      <c r="J436" s="146"/>
      <c r="L436" s="147"/>
      <c r="M436" s="146"/>
    </row>
    <row r="437" spans="6:13" ht="12.75" x14ac:dyDescent="0.2">
      <c r="F437" s="147"/>
      <c r="G437" s="146"/>
      <c r="I437" s="147"/>
      <c r="J437" s="146"/>
      <c r="L437" s="147"/>
      <c r="M437" s="146"/>
    </row>
    <row r="438" spans="6:13" ht="12.75" x14ac:dyDescent="0.2">
      <c r="F438" s="147"/>
      <c r="G438" s="146"/>
      <c r="I438" s="147"/>
      <c r="J438" s="146"/>
      <c r="L438" s="147"/>
      <c r="M438" s="146"/>
    </row>
    <row r="439" spans="6:13" ht="12.75" x14ac:dyDescent="0.2">
      <c r="F439" s="147"/>
      <c r="G439" s="146"/>
      <c r="I439" s="147"/>
      <c r="J439" s="146"/>
      <c r="L439" s="147"/>
      <c r="M439" s="146"/>
    </row>
    <row r="440" spans="6:13" ht="12.75" x14ac:dyDescent="0.2">
      <c r="F440" s="147"/>
      <c r="G440" s="146"/>
      <c r="I440" s="147"/>
      <c r="J440" s="146"/>
      <c r="L440" s="147"/>
      <c r="M440" s="146"/>
    </row>
    <row r="441" spans="6:13" ht="12.75" x14ac:dyDescent="0.2">
      <c r="F441" s="147"/>
      <c r="G441" s="146"/>
      <c r="I441" s="147"/>
      <c r="J441" s="146"/>
      <c r="L441" s="147"/>
      <c r="M441" s="146"/>
    </row>
    <row r="442" spans="6:13" ht="12.75" x14ac:dyDescent="0.2">
      <c r="F442" s="147"/>
      <c r="G442" s="146"/>
      <c r="I442" s="147"/>
      <c r="J442" s="146"/>
      <c r="L442" s="147"/>
      <c r="M442" s="146"/>
    </row>
    <row r="443" spans="6:13" ht="12.75" x14ac:dyDescent="0.2">
      <c r="F443" s="147"/>
      <c r="G443" s="146"/>
      <c r="I443" s="147"/>
      <c r="J443" s="146"/>
      <c r="L443" s="147"/>
      <c r="M443" s="146"/>
    </row>
    <row r="444" spans="6:13" ht="12.75" x14ac:dyDescent="0.2">
      <c r="F444" s="147"/>
      <c r="G444" s="146"/>
      <c r="I444" s="147"/>
      <c r="J444" s="146"/>
      <c r="L444" s="147"/>
      <c r="M444" s="146"/>
    </row>
    <row r="445" spans="6:13" ht="12.75" x14ac:dyDescent="0.2">
      <c r="F445" s="147"/>
      <c r="G445" s="146"/>
      <c r="I445" s="147"/>
      <c r="J445" s="146"/>
      <c r="L445" s="147"/>
      <c r="M445" s="146"/>
    </row>
    <row r="446" spans="6:13" ht="12.75" x14ac:dyDescent="0.2">
      <c r="F446" s="147"/>
      <c r="G446" s="146"/>
      <c r="I446" s="147"/>
      <c r="J446" s="146"/>
      <c r="L446" s="147"/>
      <c r="M446" s="146"/>
    </row>
    <row r="447" spans="6:13" ht="12.75" x14ac:dyDescent="0.2">
      <c r="F447" s="147"/>
      <c r="G447" s="146"/>
      <c r="I447" s="147"/>
      <c r="J447" s="146"/>
      <c r="L447" s="147"/>
      <c r="M447" s="146"/>
    </row>
    <row r="448" spans="6:13" ht="12.75" x14ac:dyDescent="0.2">
      <c r="F448" s="147"/>
      <c r="G448" s="146"/>
      <c r="I448" s="147"/>
      <c r="J448" s="146"/>
      <c r="L448" s="147"/>
      <c r="M448" s="146"/>
    </row>
    <row r="449" spans="6:13" ht="12.75" x14ac:dyDescent="0.2">
      <c r="F449" s="147"/>
      <c r="G449" s="146"/>
      <c r="I449" s="147"/>
      <c r="J449" s="146"/>
      <c r="L449" s="147"/>
      <c r="M449" s="146"/>
    </row>
    <row r="450" spans="6:13" ht="12.75" x14ac:dyDescent="0.2">
      <c r="F450" s="147"/>
      <c r="G450" s="146"/>
      <c r="I450" s="147"/>
      <c r="J450" s="146"/>
      <c r="L450" s="147"/>
      <c r="M450" s="146"/>
    </row>
    <row r="451" spans="6:13" ht="12.75" x14ac:dyDescent="0.2">
      <c r="F451" s="147"/>
      <c r="G451" s="146"/>
      <c r="I451" s="147"/>
      <c r="J451" s="146"/>
      <c r="L451" s="147"/>
      <c r="M451" s="146"/>
    </row>
    <row r="452" spans="6:13" ht="12.75" x14ac:dyDescent="0.2">
      <c r="F452" s="147"/>
      <c r="G452" s="146"/>
      <c r="I452" s="147"/>
      <c r="J452" s="146"/>
      <c r="L452" s="147"/>
      <c r="M452" s="146"/>
    </row>
    <row r="453" spans="6:13" ht="12.75" x14ac:dyDescent="0.2">
      <c r="F453" s="147"/>
      <c r="G453" s="146"/>
      <c r="I453" s="147"/>
      <c r="J453" s="146"/>
      <c r="L453" s="147"/>
      <c r="M453" s="146"/>
    </row>
    <row r="454" spans="6:13" ht="12.75" x14ac:dyDescent="0.2">
      <c r="F454" s="147"/>
      <c r="G454" s="146"/>
      <c r="I454" s="147"/>
      <c r="J454" s="146"/>
      <c r="L454" s="147"/>
      <c r="M454" s="146"/>
    </row>
    <row r="455" spans="6:13" ht="12.75" x14ac:dyDescent="0.2">
      <c r="F455" s="147"/>
      <c r="G455" s="146"/>
      <c r="I455" s="147"/>
      <c r="J455" s="146"/>
      <c r="L455" s="147"/>
      <c r="M455" s="146"/>
    </row>
    <row r="456" spans="6:13" ht="12.75" x14ac:dyDescent="0.2">
      <c r="F456" s="147"/>
      <c r="G456" s="146"/>
      <c r="I456" s="147"/>
      <c r="J456" s="146"/>
      <c r="L456" s="147"/>
      <c r="M456" s="146"/>
    </row>
    <row r="457" spans="6:13" ht="12.75" x14ac:dyDescent="0.2">
      <c r="F457" s="147"/>
      <c r="G457" s="146"/>
      <c r="I457" s="147"/>
      <c r="J457" s="146"/>
      <c r="L457" s="147"/>
      <c r="M457" s="146"/>
    </row>
    <row r="458" spans="6:13" ht="12.75" x14ac:dyDescent="0.2">
      <c r="F458" s="147"/>
      <c r="G458" s="146"/>
      <c r="I458" s="147"/>
      <c r="J458" s="146"/>
      <c r="L458" s="147"/>
      <c r="M458" s="146"/>
    </row>
    <row r="459" spans="6:13" ht="12.75" x14ac:dyDescent="0.2">
      <c r="F459" s="147"/>
      <c r="G459" s="146"/>
      <c r="I459" s="147"/>
      <c r="J459" s="146"/>
      <c r="L459" s="147"/>
      <c r="M459" s="146"/>
    </row>
    <row r="460" spans="6:13" ht="12.75" x14ac:dyDescent="0.2">
      <c r="F460" s="147"/>
      <c r="G460" s="146"/>
      <c r="I460" s="147"/>
      <c r="J460" s="146"/>
      <c r="L460" s="147"/>
      <c r="M460" s="146"/>
    </row>
    <row r="461" spans="6:13" ht="12.75" x14ac:dyDescent="0.2">
      <c r="F461" s="147"/>
      <c r="G461" s="146"/>
      <c r="I461" s="147"/>
      <c r="J461" s="146"/>
      <c r="L461" s="147"/>
      <c r="M461" s="146"/>
    </row>
    <row r="462" spans="6:13" ht="12.75" x14ac:dyDescent="0.2">
      <c r="F462" s="147"/>
      <c r="G462" s="146"/>
      <c r="I462" s="147"/>
      <c r="J462" s="146"/>
      <c r="L462" s="147"/>
      <c r="M462" s="146"/>
    </row>
    <row r="463" spans="6:13" ht="12.75" x14ac:dyDescent="0.2">
      <c r="F463" s="147"/>
      <c r="G463" s="146"/>
      <c r="I463" s="147"/>
      <c r="J463" s="146"/>
      <c r="L463" s="147"/>
      <c r="M463" s="146"/>
    </row>
    <row r="464" spans="6:13" ht="12.75" x14ac:dyDescent="0.2">
      <c r="F464" s="147"/>
      <c r="G464" s="146"/>
      <c r="I464" s="147"/>
      <c r="J464" s="146"/>
      <c r="L464" s="147"/>
      <c r="M464" s="146"/>
    </row>
    <row r="465" spans="6:13" ht="12.75" x14ac:dyDescent="0.2">
      <c r="F465" s="147"/>
      <c r="G465" s="146"/>
      <c r="I465" s="147"/>
      <c r="J465" s="146"/>
      <c r="L465" s="147"/>
      <c r="M465" s="146"/>
    </row>
    <row r="466" spans="6:13" ht="12.75" x14ac:dyDescent="0.2">
      <c r="F466" s="147"/>
      <c r="G466" s="146"/>
      <c r="I466" s="147"/>
      <c r="J466" s="146"/>
      <c r="L466" s="147"/>
      <c r="M466" s="146"/>
    </row>
    <row r="467" spans="6:13" ht="12.75" x14ac:dyDescent="0.2">
      <c r="F467" s="147"/>
      <c r="G467" s="146"/>
      <c r="I467" s="147"/>
      <c r="J467" s="146"/>
      <c r="L467" s="147"/>
      <c r="M467" s="146"/>
    </row>
    <row r="468" spans="6:13" ht="12.75" x14ac:dyDescent="0.2">
      <c r="F468" s="147"/>
      <c r="G468" s="146"/>
      <c r="I468" s="147"/>
      <c r="J468" s="146"/>
      <c r="L468" s="147"/>
      <c r="M468" s="146"/>
    </row>
    <row r="469" spans="6:13" ht="12.75" x14ac:dyDescent="0.2">
      <c r="F469" s="147"/>
      <c r="G469" s="146"/>
      <c r="I469" s="147"/>
      <c r="J469" s="146"/>
      <c r="L469" s="147"/>
      <c r="M469" s="146"/>
    </row>
    <row r="470" spans="6:13" ht="12.75" x14ac:dyDescent="0.2">
      <c r="F470" s="147"/>
      <c r="G470" s="146"/>
      <c r="I470" s="147"/>
      <c r="J470" s="146"/>
      <c r="L470" s="147"/>
      <c r="M470" s="146"/>
    </row>
    <row r="471" spans="6:13" ht="12.75" x14ac:dyDescent="0.2">
      <c r="F471" s="147"/>
      <c r="G471" s="146"/>
      <c r="I471" s="147"/>
      <c r="J471" s="146"/>
      <c r="L471" s="147"/>
      <c r="M471" s="146"/>
    </row>
    <row r="472" spans="6:13" ht="12.75" x14ac:dyDescent="0.2">
      <c r="F472" s="147"/>
      <c r="G472" s="146"/>
      <c r="I472" s="147"/>
      <c r="J472" s="146"/>
      <c r="L472" s="147"/>
      <c r="M472" s="146"/>
    </row>
    <row r="473" spans="6:13" ht="12.75" x14ac:dyDescent="0.2">
      <c r="F473" s="147"/>
      <c r="G473" s="146"/>
      <c r="I473" s="147"/>
      <c r="J473" s="146"/>
      <c r="L473" s="147"/>
      <c r="M473" s="146"/>
    </row>
    <row r="474" spans="6:13" ht="12.75" x14ac:dyDescent="0.2">
      <c r="F474" s="147"/>
      <c r="G474" s="146"/>
      <c r="I474" s="147"/>
      <c r="J474" s="146"/>
      <c r="L474" s="147"/>
      <c r="M474" s="146"/>
    </row>
    <row r="475" spans="6:13" ht="12.75" x14ac:dyDescent="0.2">
      <c r="F475" s="147"/>
      <c r="G475" s="146"/>
      <c r="I475" s="147"/>
      <c r="J475" s="146"/>
      <c r="L475" s="147"/>
      <c r="M475" s="146"/>
    </row>
    <row r="476" spans="6:13" ht="12.75" x14ac:dyDescent="0.2">
      <c r="F476" s="147"/>
      <c r="G476" s="146"/>
      <c r="I476" s="147"/>
      <c r="J476" s="146"/>
      <c r="L476" s="147"/>
      <c r="M476" s="146"/>
    </row>
    <row r="477" spans="6:13" ht="12.75" x14ac:dyDescent="0.2">
      <c r="F477" s="147"/>
      <c r="G477" s="146"/>
      <c r="I477" s="147"/>
      <c r="J477" s="146"/>
      <c r="L477" s="147"/>
      <c r="M477" s="146"/>
    </row>
    <row r="478" spans="6:13" ht="12.75" x14ac:dyDescent="0.2">
      <c r="F478" s="147"/>
      <c r="G478" s="146"/>
      <c r="I478" s="147"/>
      <c r="J478" s="146"/>
      <c r="L478" s="147"/>
      <c r="M478" s="146"/>
    </row>
    <row r="479" spans="6:13" ht="12.75" x14ac:dyDescent="0.2">
      <c r="F479" s="147"/>
      <c r="G479" s="146"/>
      <c r="I479" s="147"/>
      <c r="J479" s="146"/>
      <c r="L479" s="147"/>
      <c r="M479" s="146"/>
    </row>
    <row r="480" spans="6:13" ht="12.75" x14ac:dyDescent="0.2">
      <c r="F480" s="147"/>
      <c r="G480" s="146"/>
      <c r="I480" s="147"/>
      <c r="J480" s="146"/>
      <c r="L480" s="147"/>
      <c r="M480" s="146"/>
    </row>
    <row r="481" spans="6:13" ht="12.75" x14ac:dyDescent="0.2">
      <c r="F481" s="147"/>
      <c r="G481" s="146"/>
      <c r="I481" s="147"/>
      <c r="J481" s="146"/>
      <c r="L481" s="147"/>
      <c r="M481" s="146"/>
    </row>
    <row r="482" spans="6:13" ht="12.75" x14ac:dyDescent="0.2">
      <c r="F482" s="147"/>
      <c r="G482" s="146"/>
      <c r="I482" s="147"/>
      <c r="J482" s="146"/>
      <c r="L482" s="147"/>
      <c r="M482" s="146"/>
    </row>
    <row r="483" spans="6:13" ht="12.75" x14ac:dyDescent="0.2">
      <c r="F483" s="147"/>
      <c r="G483" s="146"/>
      <c r="I483" s="147"/>
      <c r="J483" s="146"/>
      <c r="L483" s="147"/>
      <c r="M483" s="146"/>
    </row>
    <row r="484" spans="6:13" ht="12.75" x14ac:dyDescent="0.2">
      <c r="F484" s="147"/>
      <c r="G484" s="146"/>
      <c r="I484" s="147"/>
      <c r="J484" s="146"/>
      <c r="L484" s="147"/>
      <c r="M484" s="146"/>
    </row>
    <row r="485" spans="6:13" ht="12.75" x14ac:dyDescent="0.2">
      <c r="F485" s="147"/>
      <c r="G485" s="146"/>
      <c r="I485" s="147"/>
      <c r="J485" s="146"/>
      <c r="L485" s="147"/>
      <c r="M485" s="146"/>
    </row>
    <row r="486" spans="6:13" ht="12.75" x14ac:dyDescent="0.2">
      <c r="F486" s="147"/>
      <c r="G486" s="146"/>
      <c r="I486" s="147"/>
      <c r="J486" s="146"/>
      <c r="L486" s="147"/>
      <c r="M486" s="146"/>
    </row>
    <row r="487" spans="6:13" ht="12.75" x14ac:dyDescent="0.2">
      <c r="F487" s="147"/>
      <c r="G487" s="146"/>
      <c r="I487" s="147"/>
      <c r="J487" s="146"/>
      <c r="L487" s="147"/>
      <c r="M487" s="146"/>
    </row>
    <row r="488" spans="6:13" ht="12.75" x14ac:dyDescent="0.2">
      <c r="F488" s="147"/>
      <c r="G488" s="146"/>
      <c r="I488" s="147"/>
      <c r="J488" s="146"/>
      <c r="L488" s="147"/>
      <c r="M488" s="146"/>
    </row>
    <row r="489" spans="6:13" ht="12.75" x14ac:dyDescent="0.2">
      <c r="F489" s="147"/>
      <c r="G489" s="146"/>
      <c r="I489" s="147"/>
      <c r="J489" s="146"/>
      <c r="L489" s="147"/>
      <c r="M489" s="146"/>
    </row>
    <row r="490" spans="6:13" ht="12.75" x14ac:dyDescent="0.2">
      <c r="F490" s="147"/>
      <c r="G490" s="146"/>
      <c r="I490" s="147"/>
      <c r="J490" s="146"/>
      <c r="L490" s="147"/>
      <c r="M490" s="146"/>
    </row>
    <row r="491" spans="6:13" ht="12.75" x14ac:dyDescent="0.2">
      <c r="F491" s="147"/>
      <c r="G491" s="146"/>
      <c r="I491" s="147"/>
      <c r="J491" s="146"/>
      <c r="L491" s="147"/>
      <c r="M491" s="146"/>
    </row>
    <row r="492" spans="6:13" ht="12.75" x14ac:dyDescent="0.2">
      <c r="F492" s="147"/>
      <c r="G492" s="146"/>
      <c r="I492" s="147"/>
      <c r="J492" s="146"/>
      <c r="L492" s="147"/>
      <c r="M492" s="146"/>
    </row>
    <row r="493" spans="6:13" ht="12.75" x14ac:dyDescent="0.2">
      <c r="F493" s="147"/>
      <c r="G493" s="146"/>
      <c r="I493" s="147"/>
      <c r="J493" s="146"/>
      <c r="L493" s="147"/>
      <c r="M493" s="146"/>
    </row>
    <row r="494" spans="6:13" ht="12.75" x14ac:dyDescent="0.2">
      <c r="F494" s="147"/>
      <c r="G494" s="146"/>
      <c r="I494" s="147"/>
      <c r="J494" s="146"/>
      <c r="L494" s="147"/>
      <c r="M494" s="146"/>
    </row>
    <row r="495" spans="6:13" ht="12.75" x14ac:dyDescent="0.2">
      <c r="F495" s="147"/>
      <c r="G495" s="146"/>
      <c r="I495" s="147"/>
      <c r="J495" s="146"/>
      <c r="L495" s="147"/>
      <c r="M495" s="146"/>
    </row>
    <row r="496" spans="6:13" ht="12.75" x14ac:dyDescent="0.2">
      <c r="F496" s="147"/>
      <c r="G496" s="146"/>
      <c r="I496" s="147"/>
      <c r="J496" s="146"/>
      <c r="L496" s="147"/>
      <c r="M496" s="146"/>
    </row>
    <row r="497" spans="6:13" ht="12.75" x14ac:dyDescent="0.2">
      <c r="F497" s="147"/>
      <c r="G497" s="146"/>
      <c r="I497" s="147"/>
      <c r="J497" s="146"/>
      <c r="L497" s="147"/>
      <c r="M497" s="146"/>
    </row>
    <row r="498" spans="6:13" ht="12.75" x14ac:dyDescent="0.2">
      <c r="F498" s="147"/>
      <c r="G498" s="146"/>
      <c r="I498" s="147"/>
      <c r="J498" s="146"/>
      <c r="L498" s="147"/>
      <c r="M498" s="146"/>
    </row>
    <row r="499" spans="6:13" ht="12.75" x14ac:dyDescent="0.2">
      <c r="F499" s="147"/>
      <c r="G499" s="146"/>
      <c r="I499" s="147"/>
      <c r="J499" s="146"/>
      <c r="L499" s="147"/>
      <c r="M499" s="146"/>
    </row>
    <row r="500" spans="6:13" ht="12.75" x14ac:dyDescent="0.2">
      <c r="F500" s="147"/>
      <c r="G500" s="146"/>
      <c r="I500" s="147"/>
      <c r="J500" s="146"/>
      <c r="L500" s="147"/>
      <c r="M500" s="146"/>
    </row>
    <row r="501" spans="6:13" ht="12.75" x14ac:dyDescent="0.2">
      <c r="F501" s="147"/>
      <c r="G501" s="146"/>
      <c r="I501" s="147"/>
      <c r="J501" s="146"/>
      <c r="L501" s="147"/>
      <c r="M501" s="146"/>
    </row>
    <row r="502" spans="6:13" ht="12.75" x14ac:dyDescent="0.2">
      <c r="F502" s="147"/>
      <c r="G502" s="146"/>
      <c r="I502" s="147"/>
      <c r="J502" s="146"/>
      <c r="L502" s="147"/>
      <c r="M502" s="146"/>
    </row>
    <row r="503" spans="6:13" ht="12.75" x14ac:dyDescent="0.2">
      <c r="F503" s="147"/>
      <c r="G503" s="146"/>
      <c r="I503" s="147"/>
      <c r="J503" s="146"/>
      <c r="L503" s="147"/>
      <c r="M503" s="146"/>
    </row>
    <row r="504" spans="6:13" ht="12.75" x14ac:dyDescent="0.2">
      <c r="F504" s="147"/>
      <c r="G504" s="146"/>
      <c r="I504" s="147"/>
      <c r="J504" s="146"/>
      <c r="L504" s="147"/>
      <c r="M504" s="146"/>
    </row>
    <row r="505" spans="6:13" ht="12.75" x14ac:dyDescent="0.2">
      <c r="F505" s="147"/>
      <c r="G505" s="146"/>
      <c r="I505" s="147"/>
      <c r="J505" s="146"/>
      <c r="L505" s="147"/>
      <c r="M505" s="146"/>
    </row>
    <row r="506" spans="6:13" ht="12.75" x14ac:dyDescent="0.2">
      <c r="F506" s="147"/>
      <c r="G506" s="146"/>
      <c r="I506" s="147"/>
      <c r="J506" s="146"/>
      <c r="L506" s="147"/>
      <c r="M506" s="146"/>
    </row>
    <row r="507" spans="6:13" ht="12.75" x14ac:dyDescent="0.2">
      <c r="F507" s="147"/>
      <c r="G507" s="146"/>
      <c r="I507" s="147"/>
      <c r="J507" s="146"/>
      <c r="L507" s="147"/>
      <c r="M507" s="146"/>
    </row>
    <row r="508" spans="6:13" ht="12.75" x14ac:dyDescent="0.2">
      <c r="F508" s="147"/>
      <c r="G508" s="146"/>
      <c r="I508" s="147"/>
      <c r="J508" s="146"/>
      <c r="L508" s="147"/>
      <c r="M508" s="146"/>
    </row>
    <row r="509" spans="6:13" ht="12.75" x14ac:dyDescent="0.2">
      <c r="F509" s="147"/>
      <c r="G509" s="146"/>
      <c r="I509" s="147"/>
      <c r="J509" s="146"/>
      <c r="L509" s="147"/>
      <c r="M509" s="146"/>
    </row>
    <row r="510" spans="6:13" ht="12.75" x14ac:dyDescent="0.2">
      <c r="F510" s="147"/>
      <c r="G510" s="146"/>
      <c r="I510" s="147"/>
      <c r="J510" s="146"/>
      <c r="L510" s="147"/>
      <c r="M510" s="146"/>
    </row>
    <row r="511" spans="6:13" ht="12.75" x14ac:dyDescent="0.2">
      <c r="F511" s="147"/>
      <c r="G511" s="146"/>
      <c r="I511" s="147"/>
      <c r="J511" s="146"/>
      <c r="L511" s="147"/>
      <c r="M511" s="146"/>
    </row>
    <row r="512" spans="6:13" ht="12.75" x14ac:dyDescent="0.2">
      <c r="F512" s="147"/>
      <c r="G512" s="146"/>
      <c r="I512" s="147"/>
      <c r="J512" s="146"/>
      <c r="L512" s="147"/>
      <c r="M512" s="146"/>
    </row>
    <row r="513" spans="6:13" ht="12.75" x14ac:dyDescent="0.2">
      <c r="F513" s="147"/>
      <c r="G513" s="146"/>
      <c r="I513" s="147"/>
      <c r="J513" s="146"/>
      <c r="L513" s="147"/>
      <c r="M513" s="146"/>
    </row>
    <row r="514" spans="6:13" ht="12.75" x14ac:dyDescent="0.2">
      <c r="F514" s="147"/>
      <c r="G514" s="146"/>
      <c r="I514" s="147"/>
      <c r="J514" s="146"/>
      <c r="L514" s="147"/>
      <c r="M514" s="146"/>
    </row>
    <row r="515" spans="6:13" ht="12.75" x14ac:dyDescent="0.2">
      <c r="F515" s="147"/>
      <c r="G515" s="146"/>
      <c r="I515" s="147"/>
      <c r="J515" s="146"/>
      <c r="L515" s="147"/>
      <c r="M515" s="146"/>
    </row>
    <row r="516" spans="6:13" ht="12.75" x14ac:dyDescent="0.2">
      <c r="F516" s="147"/>
      <c r="G516" s="146"/>
      <c r="I516" s="147"/>
      <c r="J516" s="146"/>
      <c r="L516" s="147"/>
      <c r="M516" s="146"/>
    </row>
    <row r="517" spans="6:13" ht="12.75" x14ac:dyDescent="0.2">
      <c r="F517" s="147"/>
      <c r="G517" s="146"/>
      <c r="I517" s="147"/>
      <c r="J517" s="146"/>
      <c r="L517" s="147"/>
      <c r="M517" s="146"/>
    </row>
    <row r="518" spans="6:13" ht="12.75" x14ac:dyDescent="0.2">
      <c r="F518" s="147"/>
      <c r="G518" s="146"/>
      <c r="I518" s="147"/>
      <c r="J518" s="146"/>
      <c r="L518" s="147"/>
      <c r="M518" s="146"/>
    </row>
    <row r="519" spans="6:13" ht="12.75" x14ac:dyDescent="0.2">
      <c r="F519" s="147"/>
      <c r="G519" s="146"/>
      <c r="I519" s="147"/>
      <c r="J519" s="146"/>
      <c r="L519" s="147"/>
      <c r="M519" s="146"/>
    </row>
    <row r="520" spans="6:13" ht="12.75" x14ac:dyDescent="0.2">
      <c r="F520" s="147"/>
      <c r="G520" s="146"/>
      <c r="I520" s="147"/>
      <c r="J520" s="146"/>
      <c r="L520" s="147"/>
      <c r="M520" s="146"/>
    </row>
    <row r="521" spans="6:13" ht="12.75" x14ac:dyDescent="0.2">
      <c r="F521" s="147"/>
      <c r="G521" s="146"/>
      <c r="I521" s="147"/>
      <c r="J521" s="146"/>
      <c r="L521" s="147"/>
      <c r="M521" s="146"/>
    </row>
    <row r="522" spans="6:13" ht="12.75" x14ac:dyDescent="0.2">
      <c r="F522" s="147"/>
      <c r="G522" s="146"/>
      <c r="I522" s="147"/>
      <c r="J522" s="146"/>
      <c r="L522" s="147"/>
      <c r="M522" s="146"/>
    </row>
    <row r="523" spans="6:13" ht="12.75" x14ac:dyDescent="0.2">
      <c r="F523" s="147"/>
      <c r="G523" s="146"/>
      <c r="I523" s="147"/>
      <c r="J523" s="146"/>
      <c r="L523" s="147"/>
      <c r="M523" s="146"/>
    </row>
    <row r="524" spans="6:13" ht="12.75" x14ac:dyDescent="0.2">
      <c r="F524" s="147"/>
      <c r="G524" s="146"/>
      <c r="I524" s="147"/>
      <c r="J524" s="146"/>
      <c r="L524" s="147"/>
      <c r="M524" s="146"/>
    </row>
    <row r="525" spans="6:13" ht="12.75" x14ac:dyDescent="0.2">
      <c r="F525" s="147"/>
      <c r="G525" s="146"/>
      <c r="I525" s="147"/>
      <c r="J525" s="146"/>
      <c r="L525" s="147"/>
      <c r="M525" s="146"/>
    </row>
    <row r="526" spans="6:13" ht="12.75" x14ac:dyDescent="0.2">
      <c r="F526" s="147"/>
      <c r="G526" s="146"/>
      <c r="I526" s="147"/>
      <c r="J526" s="146"/>
      <c r="L526" s="147"/>
      <c r="M526" s="146"/>
    </row>
    <row r="527" spans="6:13" ht="12.75" x14ac:dyDescent="0.2">
      <c r="F527" s="147"/>
      <c r="G527" s="146"/>
      <c r="I527" s="147"/>
      <c r="J527" s="146"/>
      <c r="L527" s="147"/>
      <c r="M527" s="146"/>
    </row>
    <row r="528" spans="6:13" ht="12.75" x14ac:dyDescent="0.2">
      <c r="F528" s="147"/>
      <c r="G528" s="146"/>
      <c r="I528" s="147"/>
      <c r="J528" s="146"/>
      <c r="L528" s="147"/>
      <c r="M528" s="146"/>
    </row>
    <row r="529" spans="6:13" ht="12.75" x14ac:dyDescent="0.2">
      <c r="F529" s="147"/>
      <c r="G529" s="146"/>
      <c r="I529" s="147"/>
      <c r="J529" s="146"/>
      <c r="L529" s="147"/>
      <c r="M529" s="146"/>
    </row>
    <row r="530" spans="6:13" ht="12.75" x14ac:dyDescent="0.2">
      <c r="F530" s="147"/>
      <c r="G530" s="146"/>
      <c r="I530" s="147"/>
      <c r="J530" s="146"/>
      <c r="L530" s="147"/>
      <c r="M530" s="146"/>
    </row>
    <row r="531" spans="6:13" ht="12.75" x14ac:dyDescent="0.2">
      <c r="F531" s="147"/>
      <c r="G531" s="146"/>
      <c r="I531" s="147"/>
      <c r="J531" s="146"/>
      <c r="L531" s="147"/>
      <c r="M531" s="146"/>
    </row>
    <row r="532" spans="6:13" ht="12.75" x14ac:dyDescent="0.2">
      <c r="F532" s="147"/>
      <c r="G532" s="146"/>
      <c r="I532" s="147"/>
      <c r="J532" s="146"/>
      <c r="L532" s="147"/>
      <c r="M532" s="146"/>
    </row>
    <row r="533" spans="6:13" ht="12.75" x14ac:dyDescent="0.2">
      <c r="F533" s="147"/>
      <c r="G533" s="146"/>
      <c r="I533" s="147"/>
      <c r="J533" s="146"/>
      <c r="L533" s="147"/>
      <c r="M533" s="146"/>
    </row>
    <row r="534" spans="6:13" ht="12.75" x14ac:dyDescent="0.2">
      <c r="F534" s="147"/>
      <c r="G534" s="146"/>
      <c r="I534" s="147"/>
      <c r="J534" s="146"/>
      <c r="L534" s="147"/>
      <c r="M534" s="146"/>
    </row>
    <row r="535" spans="6:13" ht="12.75" x14ac:dyDescent="0.2">
      <c r="F535" s="147"/>
      <c r="G535" s="146"/>
      <c r="I535" s="147"/>
      <c r="J535" s="146"/>
      <c r="L535" s="147"/>
      <c r="M535" s="146"/>
    </row>
    <row r="536" spans="6:13" ht="12.75" x14ac:dyDescent="0.2">
      <c r="F536" s="147"/>
      <c r="G536" s="146"/>
      <c r="I536" s="147"/>
      <c r="J536" s="146"/>
      <c r="L536" s="147"/>
      <c r="M536" s="146"/>
    </row>
    <row r="537" spans="6:13" ht="12.75" x14ac:dyDescent="0.2">
      <c r="F537" s="147"/>
      <c r="G537" s="146"/>
      <c r="I537" s="147"/>
      <c r="J537" s="146"/>
      <c r="L537" s="147"/>
      <c r="M537" s="146"/>
    </row>
    <row r="538" spans="6:13" ht="12.75" x14ac:dyDescent="0.2">
      <c r="F538" s="147"/>
      <c r="G538" s="146"/>
      <c r="I538" s="147"/>
      <c r="J538" s="146"/>
      <c r="L538" s="147"/>
      <c r="M538" s="146"/>
    </row>
    <row r="539" spans="6:13" ht="12.75" x14ac:dyDescent="0.2">
      <c r="F539" s="147"/>
      <c r="G539" s="146"/>
      <c r="I539" s="147"/>
      <c r="J539" s="146"/>
      <c r="L539" s="147"/>
      <c r="M539" s="146"/>
    </row>
    <row r="540" spans="6:13" ht="12.75" x14ac:dyDescent="0.2">
      <c r="F540" s="147"/>
      <c r="G540" s="146"/>
      <c r="I540" s="147"/>
      <c r="J540" s="146"/>
      <c r="L540" s="147"/>
      <c r="M540" s="146"/>
    </row>
    <row r="541" spans="6:13" ht="12.75" x14ac:dyDescent="0.2">
      <c r="F541" s="147"/>
      <c r="G541" s="146"/>
      <c r="I541" s="147"/>
      <c r="J541" s="146"/>
      <c r="L541" s="147"/>
      <c r="M541" s="146"/>
    </row>
    <row r="542" spans="6:13" ht="12.75" x14ac:dyDescent="0.2">
      <c r="F542" s="147"/>
      <c r="G542" s="146"/>
      <c r="I542" s="147"/>
      <c r="J542" s="146"/>
      <c r="L542" s="147"/>
      <c r="M542" s="146"/>
    </row>
    <row r="543" spans="6:13" ht="12.75" x14ac:dyDescent="0.2">
      <c r="F543" s="147"/>
      <c r="G543" s="146"/>
      <c r="I543" s="147"/>
      <c r="J543" s="146"/>
      <c r="L543" s="147"/>
      <c r="M543" s="146"/>
    </row>
    <row r="544" spans="6:13" ht="12.75" x14ac:dyDescent="0.2">
      <c r="F544" s="147"/>
      <c r="G544" s="146"/>
      <c r="I544" s="147"/>
      <c r="J544" s="146"/>
      <c r="L544" s="147"/>
      <c r="M544" s="146"/>
    </row>
    <row r="545" spans="6:13" ht="12.75" x14ac:dyDescent="0.2">
      <c r="F545" s="147"/>
      <c r="G545" s="146"/>
      <c r="I545" s="147"/>
      <c r="J545" s="146"/>
      <c r="L545" s="147"/>
      <c r="M545" s="146"/>
    </row>
    <row r="546" spans="6:13" ht="12.75" x14ac:dyDescent="0.2">
      <c r="F546" s="147"/>
      <c r="G546" s="146"/>
      <c r="I546" s="147"/>
      <c r="J546" s="146"/>
      <c r="L546" s="147"/>
      <c r="M546" s="146"/>
    </row>
    <row r="547" spans="6:13" ht="12.75" x14ac:dyDescent="0.2">
      <c r="F547" s="147"/>
      <c r="G547" s="146"/>
      <c r="I547" s="147"/>
      <c r="J547" s="146"/>
      <c r="L547" s="147"/>
      <c r="M547" s="146"/>
    </row>
    <row r="548" spans="6:13" ht="12.75" x14ac:dyDescent="0.2">
      <c r="F548" s="147"/>
      <c r="G548" s="146"/>
      <c r="I548" s="147"/>
      <c r="J548" s="146"/>
      <c r="L548" s="147"/>
      <c r="M548" s="146"/>
    </row>
    <row r="549" spans="6:13" ht="12.75" x14ac:dyDescent="0.2">
      <c r="F549" s="147"/>
      <c r="G549" s="146"/>
      <c r="I549" s="147"/>
      <c r="J549" s="146"/>
      <c r="L549" s="147"/>
      <c r="M549" s="146"/>
    </row>
    <row r="550" spans="6:13" ht="12.75" x14ac:dyDescent="0.2">
      <c r="F550" s="147"/>
      <c r="G550" s="146"/>
      <c r="I550" s="147"/>
      <c r="J550" s="146"/>
      <c r="L550" s="147"/>
      <c r="M550" s="146"/>
    </row>
    <row r="551" spans="6:13" ht="12.75" x14ac:dyDescent="0.2">
      <c r="F551" s="147"/>
      <c r="G551" s="146"/>
      <c r="I551" s="147"/>
      <c r="J551" s="146"/>
      <c r="L551" s="147"/>
      <c r="M551" s="146"/>
    </row>
    <row r="552" spans="6:13" ht="12.75" x14ac:dyDescent="0.2">
      <c r="F552" s="147"/>
      <c r="G552" s="146"/>
      <c r="I552" s="147"/>
      <c r="J552" s="146"/>
      <c r="L552" s="147"/>
      <c r="M552" s="146"/>
    </row>
    <row r="553" spans="6:13" ht="12.75" x14ac:dyDescent="0.2">
      <c r="F553" s="147"/>
      <c r="G553" s="146"/>
      <c r="I553" s="147"/>
      <c r="J553" s="146"/>
      <c r="L553" s="147"/>
      <c r="M553" s="146"/>
    </row>
    <row r="554" spans="6:13" ht="12.75" x14ac:dyDescent="0.2">
      <c r="F554" s="147"/>
      <c r="G554" s="146"/>
      <c r="I554" s="147"/>
      <c r="J554" s="146"/>
      <c r="L554" s="147"/>
      <c r="M554" s="146"/>
    </row>
    <row r="555" spans="6:13" ht="12.75" x14ac:dyDescent="0.2">
      <c r="F555" s="147"/>
      <c r="G555" s="146"/>
      <c r="I555" s="147"/>
      <c r="J555" s="146"/>
      <c r="L555" s="147"/>
      <c r="M555" s="146"/>
    </row>
    <row r="556" spans="6:13" ht="12.75" x14ac:dyDescent="0.2">
      <c r="F556" s="147"/>
      <c r="G556" s="146"/>
      <c r="I556" s="147"/>
      <c r="J556" s="146"/>
      <c r="L556" s="147"/>
      <c r="M556" s="146"/>
    </row>
    <row r="557" spans="6:13" ht="12.75" x14ac:dyDescent="0.2">
      <c r="F557" s="147"/>
      <c r="G557" s="146"/>
      <c r="I557" s="147"/>
      <c r="J557" s="146"/>
      <c r="L557" s="147"/>
      <c r="M557" s="146"/>
    </row>
    <row r="558" spans="6:13" ht="12.75" x14ac:dyDescent="0.2">
      <c r="F558" s="147"/>
      <c r="G558" s="146"/>
      <c r="I558" s="147"/>
      <c r="J558" s="146"/>
      <c r="L558" s="147"/>
      <c r="M558" s="146"/>
    </row>
    <row r="559" spans="6:13" ht="12.75" x14ac:dyDescent="0.2">
      <c r="F559" s="147"/>
      <c r="G559" s="146"/>
      <c r="I559" s="147"/>
      <c r="J559" s="146"/>
      <c r="L559" s="147"/>
      <c r="M559" s="146"/>
    </row>
    <row r="560" spans="6:13" ht="12.75" x14ac:dyDescent="0.2">
      <c r="F560" s="147"/>
      <c r="G560" s="146"/>
      <c r="I560" s="147"/>
      <c r="J560" s="146"/>
      <c r="L560" s="147"/>
      <c r="M560" s="146"/>
    </row>
    <row r="561" spans="6:13" ht="12.75" x14ac:dyDescent="0.2">
      <c r="F561" s="147"/>
      <c r="G561" s="146"/>
      <c r="I561" s="147"/>
      <c r="J561" s="146"/>
      <c r="L561" s="147"/>
      <c r="M561" s="146"/>
    </row>
    <row r="562" spans="6:13" ht="12.75" x14ac:dyDescent="0.2">
      <c r="F562" s="147"/>
      <c r="G562" s="146"/>
      <c r="I562" s="147"/>
      <c r="J562" s="146"/>
      <c r="L562" s="147"/>
      <c r="M562" s="146"/>
    </row>
    <row r="563" spans="6:13" ht="12.75" x14ac:dyDescent="0.2">
      <c r="F563" s="147"/>
      <c r="G563" s="146"/>
      <c r="I563" s="147"/>
      <c r="J563" s="146"/>
      <c r="L563" s="147"/>
      <c r="M563" s="146"/>
    </row>
    <row r="564" spans="6:13" ht="12.75" x14ac:dyDescent="0.2">
      <c r="F564" s="147"/>
      <c r="G564" s="146"/>
      <c r="I564" s="147"/>
      <c r="J564" s="146"/>
      <c r="L564" s="147"/>
      <c r="M564" s="146"/>
    </row>
    <row r="565" spans="6:13" ht="12.75" x14ac:dyDescent="0.2">
      <c r="F565" s="147"/>
      <c r="G565" s="146"/>
      <c r="I565" s="147"/>
      <c r="J565" s="146"/>
      <c r="L565" s="147"/>
      <c r="M565" s="146"/>
    </row>
    <row r="566" spans="6:13" ht="12.75" x14ac:dyDescent="0.2">
      <c r="F566" s="147"/>
      <c r="G566" s="146"/>
      <c r="I566" s="147"/>
      <c r="J566" s="146"/>
      <c r="L566" s="147"/>
      <c r="M566" s="146"/>
    </row>
    <row r="567" spans="6:13" ht="12.75" x14ac:dyDescent="0.2">
      <c r="F567" s="147"/>
      <c r="G567" s="146"/>
      <c r="I567" s="147"/>
      <c r="J567" s="146"/>
      <c r="L567" s="147"/>
      <c r="M567" s="146"/>
    </row>
    <row r="568" spans="6:13" ht="12.75" x14ac:dyDescent="0.2">
      <c r="F568" s="147"/>
      <c r="G568" s="146"/>
      <c r="I568" s="147"/>
      <c r="J568" s="146"/>
      <c r="L568" s="147"/>
      <c r="M568" s="146"/>
    </row>
    <row r="569" spans="6:13" ht="12.75" x14ac:dyDescent="0.2">
      <c r="F569" s="147"/>
      <c r="G569" s="146"/>
      <c r="I569" s="147"/>
      <c r="J569" s="146"/>
      <c r="L569" s="147"/>
      <c r="M569" s="146"/>
    </row>
    <row r="570" spans="6:13" ht="12.75" x14ac:dyDescent="0.2">
      <c r="F570" s="147"/>
      <c r="G570" s="146"/>
      <c r="I570" s="147"/>
      <c r="J570" s="146"/>
      <c r="L570" s="147"/>
      <c r="M570" s="146"/>
    </row>
    <row r="571" spans="6:13" ht="12.75" x14ac:dyDescent="0.2">
      <c r="F571" s="147"/>
      <c r="G571" s="146"/>
      <c r="I571" s="147"/>
      <c r="J571" s="146"/>
      <c r="L571" s="147"/>
      <c r="M571" s="146"/>
    </row>
    <row r="572" spans="6:13" ht="12.75" x14ac:dyDescent="0.2">
      <c r="F572" s="147"/>
      <c r="G572" s="146"/>
      <c r="I572" s="147"/>
      <c r="J572" s="146"/>
      <c r="L572" s="147"/>
      <c r="M572" s="146"/>
    </row>
    <row r="573" spans="6:13" ht="12.75" x14ac:dyDescent="0.2">
      <c r="F573" s="147"/>
      <c r="G573" s="146"/>
      <c r="I573" s="147"/>
      <c r="J573" s="146"/>
      <c r="L573" s="147"/>
      <c r="M573" s="146"/>
    </row>
    <row r="574" spans="6:13" ht="12.75" x14ac:dyDescent="0.2">
      <c r="F574" s="147"/>
      <c r="G574" s="146"/>
      <c r="I574" s="147"/>
      <c r="J574" s="146"/>
      <c r="L574" s="147"/>
      <c r="M574" s="146"/>
    </row>
    <row r="575" spans="6:13" ht="12.75" x14ac:dyDescent="0.2">
      <c r="F575" s="147"/>
      <c r="G575" s="146"/>
      <c r="I575" s="147"/>
      <c r="J575" s="146"/>
      <c r="L575" s="147"/>
      <c r="M575" s="146"/>
    </row>
    <row r="576" spans="6:13" ht="12.75" x14ac:dyDescent="0.2">
      <c r="F576" s="147"/>
      <c r="G576" s="146"/>
      <c r="I576" s="147"/>
      <c r="J576" s="146"/>
      <c r="L576" s="147"/>
      <c r="M576" s="146"/>
    </row>
    <row r="577" spans="6:13" ht="12.75" x14ac:dyDescent="0.2">
      <c r="F577" s="147"/>
      <c r="G577" s="146"/>
      <c r="I577" s="147"/>
      <c r="J577" s="146"/>
      <c r="L577" s="147"/>
      <c r="M577" s="146"/>
    </row>
    <row r="578" spans="6:13" ht="12.75" x14ac:dyDescent="0.2">
      <c r="F578" s="147"/>
      <c r="G578" s="146"/>
      <c r="I578" s="147"/>
      <c r="J578" s="146"/>
      <c r="L578" s="147"/>
      <c r="M578" s="146"/>
    </row>
    <row r="579" spans="6:13" ht="12.75" x14ac:dyDescent="0.2">
      <c r="F579" s="147"/>
      <c r="G579" s="146"/>
      <c r="I579" s="147"/>
      <c r="J579" s="146"/>
      <c r="L579" s="147"/>
      <c r="M579" s="146"/>
    </row>
    <row r="580" spans="6:13" ht="12.75" x14ac:dyDescent="0.2">
      <c r="F580" s="147"/>
      <c r="G580" s="146"/>
      <c r="I580" s="147"/>
      <c r="J580" s="146"/>
      <c r="L580" s="147"/>
      <c r="M580" s="146"/>
    </row>
    <row r="581" spans="6:13" ht="12.75" x14ac:dyDescent="0.2">
      <c r="F581" s="147"/>
      <c r="G581" s="146"/>
      <c r="I581" s="147"/>
      <c r="J581" s="146"/>
      <c r="L581" s="147"/>
      <c r="M581" s="146"/>
    </row>
    <row r="582" spans="6:13" ht="12.75" x14ac:dyDescent="0.2">
      <c r="F582" s="147"/>
      <c r="G582" s="146"/>
      <c r="I582" s="147"/>
      <c r="J582" s="146"/>
      <c r="L582" s="147"/>
      <c r="M582" s="146"/>
    </row>
    <row r="583" spans="6:13" ht="12.75" x14ac:dyDescent="0.2">
      <c r="F583" s="147"/>
      <c r="G583" s="146"/>
      <c r="I583" s="147"/>
      <c r="J583" s="146"/>
      <c r="L583" s="147"/>
      <c r="M583" s="146"/>
    </row>
    <row r="584" spans="6:13" ht="12.75" x14ac:dyDescent="0.2">
      <c r="F584" s="147"/>
      <c r="G584" s="146"/>
      <c r="I584" s="147"/>
      <c r="J584" s="146"/>
      <c r="L584" s="147"/>
      <c r="M584" s="146"/>
    </row>
    <row r="585" spans="6:13" ht="12.75" x14ac:dyDescent="0.2">
      <c r="F585" s="147"/>
      <c r="G585" s="146"/>
      <c r="I585" s="147"/>
      <c r="J585" s="146"/>
      <c r="L585" s="147"/>
      <c r="M585" s="146"/>
    </row>
    <row r="586" spans="6:13" ht="12.75" x14ac:dyDescent="0.2">
      <c r="F586" s="147"/>
      <c r="G586" s="146"/>
      <c r="I586" s="147"/>
      <c r="J586" s="146"/>
      <c r="L586" s="147"/>
      <c r="M586" s="146"/>
    </row>
    <row r="587" spans="6:13" ht="12.75" x14ac:dyDescent="0.2">
      <c r="F587" s="147"/>
      <c r="G587" s="146"/>
      <c r="I587" s="147"/>
      <c r="J587" s="146"/>
      <c r="L587" s="147"/>
      <c r="M587" s="146"/>
    </row>
    <row r="588" spans="6:13" ht="12.75" x14ac:dyDescent="0.2">
      <c r="F588" s="147"/>
      <c r="G588" s="146"/>
      <c r="I588" s="147"/>
      <c r="J588" s="146"/>
      <c r="L588" s="147"/>
      <c r="M588" s="146"/>
    </row>
    <row r="589" spans="6:13" ht="12.75" x14ac:dyDescent="0.2">
      <c r="F589" s="147"/>
      <c r="G589" s="146"/>
      <c r="I589" s="147"/>
      <c r="J589" s="146"/>
      <c r="L589" s="147"/>
      <c r="M589" s="146"/>
    </row>
    <row r="590" spans="6:13" ht="12.75" x14ac:dyDescent="0.2">
      <c r="F590" s="147"/>
      <c r="G590" s="146"/>
      <c r="I590" s="147"/>
      <c r="J590" s="146"/>
      <c r="L590" s="147"/>
      <c r="M590" s="146"/>
    </row>
    <row r="591" spans="6:13" ht="12.75" x14ac:dyDescent="0.2">
      <c r="F591" s="147"/>
      <c r="G591" s="146"/>
      <c r="I591" s="147"/>
      <c r="J591" s="146"/>
      <c r="L591" s="147"/>
      <c r="M591" s="146"/>
    </row>
    <row r="592" spans="6:13" ht="12.75" x14ac:dyDescent="0.2">
      <c r="F592" s="147"/>
      <c r="G592" s="146"/>
      <c r="I592" s="147"/>
      <c r="J592" s="146"/>
      <c r="L592" s="147"/>
      <c r="M592" s="146"/>
    </row>
    <row r="593" spans="6:13" ht="12.75" x14ac:dyDescent="0.2">
      <c r="F593" s="147"/>
      <c r="G593" s="146"/>
      <c r="I593" s="147"/>
      <c r="J593" s="146"/>
      <c r="L593" s="147"/>
      <c r="M593" s="146"/>
    </row>
    <row r="594" spans="6:13" ht="12.75" x14ac:dyDescent="0.2">
      <c r="F594" s="147"/>
      <c r="G594" s="146"/>
      <c r="I594" s="147"/>
      <c r="J594" s="146"/>
      <c r="L594" s="147"/>
      <c r="M594" s="146"/>
    </row>
    <row r="595" spans="6:13" ht="12.75" x14ac:dyDescent="0.2">
      <c r="F595" s="147"/>
      <c r="G595" s="146"/>
      <c r="I595" s="147"/>
      <c r="J595" s="146"/>
      <c r="L595" s="147"/>
      <c r="M595" s="146"/>
    </row>
    <row r="596" spans="6:13" ht="12.75" x14ac:dyDescent="0.2">
      <c r="F596" s="147"/>
      <c r="G596" s="146"/>
      <c r="I596" s="147"/>
      <c r="J596" s="146"/>
      <c r="L596" s="147"/>
      <c r="M596" s="146"/>
    </row>
    <row r="597" spans="6:13" ht="12.75" x14ac:dyDescent="0.2">
      <c r="F597" s="147"/>
      <c r="G597" s="146"/>
      <c r="I597" s="147"/>
      <c r="J597" s="146"/>
      <c r="L597" s="147"/>
      <c r="M597" s="146"/>
    </row>
    <row r="598" spans="6:13" ht="12.75" x14ac:dyDescent="0.2">
      <c r="F598" s="147"/>
      <c r="G598" s="146"/>
      <c r="I598" s="147"/>
      <c r="J598" s="146"/>
      <c r="L598" s="147"/>
      <c r="M598" s="146"/>
    </row>
    <row r="599" spans="6:13" ht="12.75" x14ac:dyDescent="0.2">
      <c r="F599" s="147"/>
      <c r="G599" s="146"/>
      <c r="I599" s="147"/>
      <c r="J599" s="146"/>
      <c r="L599" s="147"/>
      <c r="M599" s="146"/>
    </row>
    <row r="600" spans="6:13" ht="12.75" x14ac:dyDescent="0.2">
      <c r="F600" s="147"/>
      <c r="G600" s="146"/>
      <c r="I600" s="147"/>
      <c r="J600" s="146"/>
      <c r="L600" s="147"/>
      <c r="M600" s="146"/>
    </row>
    <row r="601" spans="6:13" ht="12.75" x14ac:dyDescent="0.2">
      <c r="F601" s="147"/>
      <c r="G601" s="146"/>
      <c r="I601" s="147"/>
      <c r="J601" s="146"/>
      <c r="L601" s="147"/>
      <c r="M601" s="146"/>
    </row>
    <row r="602" spans="6:13" ht="12.75" x14ac:dyDescent="0.2">
      <c r="F602" s="147"/>
      <c r="G602" s="146"/>
      <c r="I602" s="147"/>
      <c r="J602" s="146"/>
      <c r="L602" s="147"/>
      <c r="M602" s="146"/>
    </row>
    <row r="603" spans="6:13" ht="12.75" x14ac:dyDescent="0.2">
      <c r="F603" s="147"/>
      <c r="G603" s="146"/>
      <c r="I603" s="147"/>
      <c r="J603" s="146"/>
      <c r="L603" s="147"/>
      <c r="M603" s="146"/>
    </row>
    <row r="604" spans="6:13" ht="12.75" x14ac:dyDescent="0.2">
      <c r="F604" s="147"/>
      <c r="G604" s="146"/>
      <c r="I604" s="147"/>
      <c r="J604" s="146"/>
      <c r="L604" s="147"/>
      <c r="M604" s="146"/>
    </row>
    <row r="605" spans="6:13" ht="12.75" x14ac:dyDescent="0.2">
      <c r="F605" s="147"/>
      <c r="G605" s="146"/>
      <c r="I605" s="147"/>
      <c r="J605" s="146"/>
      <c r="L605" s="147"/>
      <c r="M605" s="146"/>
    </row>
    <row r="606" spans="6:13" ht="12.75" x14ac:dyDescent="0.2">
      <c r="F606" s="147"/>
      <c r="G606" s="146"/>
      <c r="I606" s="147"/>
      <c r="J606" s="146"/>
      <c r="L606" s="147"/>
      <c r="M606" s="146"/>
    </row>
    <row r="607" spans="6:13" ht="12.75" x14ac:dyDescent="0.2">
      <c r="F607" s="147"/>
      <c r="G607" s="146"/>
      <c r="I607" s="147"/>
      <c r="J607" s="146"/>
      <c r="L607" s="147"/>
      <c r="M607" s="146"/>
    </row>
    <row r="608" spans="6:13" ht="12.75" x14ac:dyDescent="0.2">
      <c r="F608" s="147"/>
      <c r="G608" s="146"/>
      <c r="I608" s="147"/>
      <c r="J608" s="146"/>
      <c r="L608" s="147"/>
      <c r="M608" s="146"/>
    </row>
    <row r="609" spans="6:13" ht="12.75" x14ac:dyDescent="0.2">
      <c r="F609" s="147"/>
      <c r="G609" s="146"/>
      <c r="I609" s="147"/>
      <c r="J609" s="146"/>
      <c r="L609" s="147"/>
      <c r="M609" s="146"/>
    </row>
    <row r="610" spans="6:13" ht="12.75" x14ac:dyDescent="0.2">
      <c r="F610" s="147"/>
      <c r="G610" s="146"/>
      <c r="I610" s="147"/>
      <c r="J610" s="146"/>
      <c r="L610" s="147"/>
      <c r="M610" s="146"/>
    </row>
    <row r="611" spans="6:13" ht="12.75" x14ac:dyDescent="0.2">
      <c r="F611" s="147"/>
      <c r="G611" s="146"/>
      <c r="I611" s="147"/>
      <c r="J611" s="146"/>
      <c r="L611" s="147"/>
      <c r="M611" s="146"/>
    </row>
    <row r="612" spans="6:13" ht="12.75" x14ac:dyDescent="0.2">
      <c r="F612" s="147"/>
      <c r="G612" s="146"/>
      <c r="I612" s="147"/>
      <c r="J612" s="146"/>
      <c r="L612" s="147"/>
      <c r="M612" s="146"/>
    </row>
    <row r="613" spans="6:13" ht="12.75" x14ac:dyDescent="0.2">
      <c r="F613" s="147"/>
      <c r="G613" s="146"/>
      <c r="I613" s="147"/>
      <c r="J613" s="146"/>
      <c r="L613" s="147"/>
      <c r="M613" s="146"/>
    </row>
    <row r="614" spans="6:13" ht="12.75" x14ac:dyDescent="0.2">
      <c r="F614" s="147"/>
      <c r="G614" s="146"/>
      <c r="I614" s="147"/>
      <c r="J614" s="146"/>
      <c r="L614" s="147"/>
      <c r="M614" s="146"/>
    </row>
    <row r="615" spans="6:13" ht="12.75" x14ac:dyDescent="0.2">
      <c r="F615" s="147"/>
      <c r="G615" s="146"/>
      <c r="I615" s="147"/>
      <c r="J615" s="146"/>
      <c r="L615" s="147"/>
      <c r="M615" s="146"/>
    </row>
    <row r="616" spans="6:13" ht="12.75" x14ac:dyDescent="0.2">
      <c r="F616" s="147"/>
      <c r="G616" s="146"/>
      <c r="I616" s="147"/>
      <c r="J616" s="146"/>
      <c r="L616" s="147"/>
      <c r="M616" s="146"/>
    </row>
    <row r="617" spans="6:13" ht="12.75" x14ac:dyDescent="0.2">
      <c r="F617" s="147"/>
      <c r="G617" s="146"/>
      <c r="I617" s="147"/>
      <c r="J617" s="146"/>
      <c r="L617" s="147"/>
      <c r="M617" s="146"/>
    </row>
    <row r="618" spans="6:13" ht="12.75" x14ac:dyDescent="0.2">
      <c r="F618" s="147"/>
      <c r="G618" s="146"/>
      <c r="I618" s="147"/>
      <c r="J618" s="146"/>
      <c r="L618" s="147"/>
      <c r="M618" s="146"/>
    </row>
    <row r="619" spans="6:13" ht="12.75" x14ac:dyDescent="0.2">
      <c r="F619" s="147"/>
      <c r="G619" s="146"/>
      <c r="I619" s="147"/>
      <c r="J619" s="146"/>
      <c r="L619" s="147"/>
      <c r="M619" s="146"/>
    </row>
    <row r="620" spans="6:13" ht="12.75" x14ac:dyDescent="0.2">
      <c r="F620" s="147"/>
      <c r="G620" s="146"/>
      <c r="I620" s="147"/>
      <c r="J620" s="146"/>
      <c r="L620" s="147"/>
      <c r="M620" s="146"/>
    </row>
    <row r="621" spans="6:13" ht="12.75" x14ac:dyDescent="0.2">
      <c r="F621" s="147"/>
      <c r="G621" s="146"/>
      <c r="I621" s="147"/>
      <c r="J621" s="146"/>
      <c r="L621" s="147"/>
      <c r="M621" s="146"/>
    </row>
    <row r="622" spans="6:13" ht="12.75" x14ac:dyDescent="0.2">
      <c r="F622" s="147"/>
      <c r="G622" s="146"/>
      <c r="I622" s="147"/>
      <c r="J622" s="146"/>
      <c r="L622" s="147"/>
      <c r="M622" s="146"/>
    </row>
    <row r="623" spans="6:13" ht="12.75" x14ac:dyDescent="0.2">
      <c r="F623" s="147"/>
      <c r="G623" s="146"/>
      <c r="I623" s="147"/>
      <c r="J623" s="146"/>
      <c r="L623" s="147"/>
      <c r="M623" s="146"/>
    </row>
    <row r="624" spans="6:13" ht="12.75" x14ac:dyDescent="0.2">
      <c r="F624" s="147"/>
      <c r="G624" s="146"/>
      <c r="I624" s="147"/>
      <c r="J624" s="146"/>
      <c r="L624" s="147"/>
      <c r="M624" s="146"/>
    </row>
    <row r="625" spans="6:13" ht="12.75" x14ac:dyDescent="0.2">
      <c r="F625" s="147"/>
      <c r="G625" s="146"/>
      <c r="I625" s="147"/>
      <c r="J625" s="146"/>
      <c r="L625" s="147"/>
      <c r="M625" s="146"/>
    </row>
    <row r="626" spans="6:13" ht="12.75" x14ac:dyDescent="0.2">
      <c r="F626" s="147"/>
      <c r="G626" s="146"/>
      <c r="I626" s="147"/>
      <c r="J626" s="146"/>
      <c r="L626" s="147"/>
      <c r="M626" s="146"/>
    </row>
    <row r="627" spans="6:13" ht="12.75" x14ac:dyDescent="0.2">
      <c r="F627" s="147"/>
      <c r="G627" s="146"/>
      <c r="I627" s="147"/>
      <c r="J627" s="146"/>
      <c r="L627" s="147"/>
      <c r="M627" s="146"/>
    </row>
    <row r="628" spans="6:13" ht="12.75" x14ac:dyDescent="0.2">
      <c r="F628" s="147"/>
      <c r="G628" s="146"/>
      <c r="I628" s="147"/>
      <c r="J628" s="146"/>
      <c r="L628" s="147"/>
      <c r="M628" s="146"/>
    </row>
    <row r="629" spans="6:13" ht="12.75" x14ac:dyDescent="0.2">
      <c r="F629" s="147"/>
      <c r="G629" s="146"/>
      <c r="I629" s="147"/>
      <c r="J629" s="146"/>
      <c r="L629" s="147"/>
      <c r="M629" s="146"/>
    </row>
    <row r="630" spans="6:13" ht="12.75" x14ac:dyDescent="0.2">
      <c r="F630" s="147"/>
      <c r="G630" s="146"/>
      <c r="I630" s="147"/>
      <c r="J630" s="146"/>
      <c r="L630" s="147"/>
      <c r="M630" s="146"/>
    </row>
    <row r="631" spans="6:13" ht="12.75" x14ac:dyDescent="0.2">
      <c r="F631" s="147"/>
      <c r="G631" s="146"/>
      <c r="I631" s="147"/>
      <c r="J631" s="146"/>
      <c r="L631" s="147"/>
      <c r="M631" s="146"/>
    </row>
    <row r="632" spans="6:13" ht="12.75" x14ac:dyDescent="0.2">
      <c r="F632" s="147"/>
      <c r="G632" s="146"/>
      <c r="I632" s="147"/>
      <c r="J632" s="146"/>
      <c r="L632" s="147"/>
      <c r="M632" s="146"/>
    </row>
    <row r="633" spans="6:13" ht="12.75" x14ac:dyDescent="0.2">
      <c r="F633" s="147"/>
      <c r="G633" s="146"/>
      <c r="I633" s="147"/>
      <c r="J633" s="146"/>
      <c r="L633" s="147"/>
      <c r="M633" s="146"/>
    </row>
    <row r="634" spans="6:13" ht="12.75" x14ac:dyDescent="0.2">
      <c r="F634" s="147"/>
      <c r="G634" s="146"/>
      <c r="I634" s="147"/>
      <c r="J634" s="146"/>
      <c r="L634" s="147"/>
      <c r="M634" s="146"/>
    </row>
    <row r="635" spans="6:13" ht="12.75" x14ac:dyDescent="0.2">
      <c r="F635" s="147"/>
      <c r="G635" s="146"/>
      <c r="I635" s="147"/>
      <c r="J635" s="146"/>
      <c r="L635" s="147"/>
      <c r="M635" s="146"/>
    </row>
    <row r="636" spans="6:13" ht="12.75" x14ac:dyDescent="0.2">
      <c r="F636" s="147"/>
      <c r="G636" s="146"/>
      <c r="I636" s="147"/>
      <c r="J636" s="146"/>
      <c r="L636" s="147"/>
      <c r="M636" s="146"/>
    </row>
    <row r="637" spans="6:13" ht="12.75" x14ac:dyDescent="0.2">
      <c r="F637" s="147"/>
      <c r="G637" s="146"/>
      <c r="I637" s="147"/>
      <c r="J637" s="146"/>
      <c r="L637" s="147"/>
      <c r="M637" s="146"/>
    </row>
    <row r="638" spans="6:13" ht="12.75" x14ac:dyDescent="0.2">
      <c r="F638" s="147"/>
      <c r="G638" s="146"/>
      <c r="I638" s="147"/>
      <c r="J638" s="146"/>
      <c r="L638" s="147"/>
      <c r="M638" s="146"/>
    </row>
    <row r="639" spans="6:13" ht="12.75" x14ac:dyDescent="0.2">
      <c r="F639" s="147"/>
      <c r="G639" s="146"/>
      <c r="I639" s="147"/>
      <c r="J639" s="146"/>
      <c r="L639" s="147"/>
      <c r="M639" s="146"/>
    </row>
    <row r="640" spans="6:13" ht="12.75" x14ac:dyDescent="0.2">
      <c r="F640" s="147"/>
      <c r="G640" s="146"/>
      <c r="I640" s="147"/>
      <c r="J640" s="146"/>
      <c r="L640" s="147"/>
      <c r="M640" s="146"/>
    </row>
    <row r="641" spans="6:13" ht="12.75" x14ac:dyDescent="0.2">
      <c r="F641" s="147"/>
      <c r="G641" s="146"/>
      <c r="I641" s="147"/>
      <c r="J641" s="146"/>
      <c r="L641" s="147"/>
      <c r="M641" s="146"/>
    </row>
    <row r="642" spans="6:13" ht="12.75" x14ac:dyDescent="0.2">
      <c r="F642" s="147"/>
      <c r="G642" s="146"/>
      <c r="I642" s="147"/>
      <c r="J642" s="146"/>
      <c r="L642" s="147"/>
      <c r="M642" s="146"/>
    </row>
    <row r="643" spans="6:13" ht="12.75" x14ac:dyDescent="0.2">
      <c r="F643" s="147"/>
      <c r="G643" s="146"/>
      <c r="I643" s="147"/>
      <c r="J643" s="146"/>
      <c r="L643" s="147"/>
      <c r="M643" s="146"/>
    </row>
    <row r="644" spans="6:13" ht="12.75" x14ac:dyDescent="0.2">
      <c r="F644" s="147"/>
      <c r="G644" s="146"/>
      <c r="I644" s="147"/>
      <c r="J644" s="146"/>
      <c r="L644" s="147"/>
      <c r="M644" s="146"/>
    </row>
    <row r="645" spans="6:13" ht="12.75" x14ac:dyDescent="0.2">
      <c r="F645" s="147"/>
      <c r="G645" s="146"/>
      <c r="I645" s="147"/>
      <c r="J645" s="146"/>
      <c r="L645" s="147"/>
      <c r="M645" s="146"/>
    </row>
    <row r="646" spans="6:13" ht="12.75" x14ac:dyDescent="0.2">
      <c r="F646" s="147"/>
      <c r="G646" s="146"/>
      <c r="I646" s="147"/>
      <c r="J646" s="146"/>
      <c r="L646" s="147"/>
      <c r="M646" s="146"/>
    </row>
    <row r="647" spans="6:13" ht="12.75" x14ac:dyDescent="0.2">
      <c r="F647" s="147"/>
      <c r="G647" s="146"/>
      <c r="I647" s="147"/>
      <c r="J647" s="146"/>
      <c r="L647" s="147"/>
      <c r="M647" s="146"/>
    </row>
    <row r="648" spans="6:13" ht="12.75" x14ac:dyDescent="0.2">
      <c r="F648" s="147"/>
      <c r="G648" s="146"/>
      <c r="I648" s="147"/>
      <c r="J648" s="146"/>
      <c r="L648" s="147"/>
      <c r="M648" s="146"/>
    </row>
    <row r="649" spans="6:13" ht="12.75" x14ac:dyDescent="0.2">
      <c r="F649" s="147"/>
      <c r="G649" s="146"/>
      <c r="I649" s="147"/>
      <c r="J649" s="146"/>
      <c r="L649" s="147"/>
      <c r="M649" s="146"/>
    </row>
    <row r="650" spans="6:13" ht="12.75" x14ac:dyDescent="0.2">
      <c r="F650" s="147"/>
      <c r="G650" s="146"/>
      <c r="I650" s="147"/>
      <c r="J650" s="146"/>
      <c r="L650" s="147"/>
      <c r="M650" s="146"/>
    </row>
    <row r="651" spans="6:13" ht="12.75" x14ac:dyDescent="0.2">
      <c r="F651" s="147"/>
      <c r="G651" s="146"/>
      <c r="I651" s="147"/>
      <c r="J651" s="146"/>
      <c r="L651" s="147"/>
      <c r="M651" s="146"/>
    </row>
    <row r="652" spans="6:13" ht="12.75" x14ac:dyDescent="0.2">
      <c r="F652" s="147"/>
      <c r="G652" s="146"/>
      <c r="I652" s="147"/>
      <c r="J652" s="146"/>
      <c r="L652" s="147"/>
      <c r="M652" s="146"/>
    </row>
    <row r="653" spans="6:13" ht="12.75" x14ac:dyDescent="0.2">
      <c r="F653" s="147"/>
      <c r="G653" s="146"/>
      <c r="I653" s="147"/>
      <c r="J653" s="146"/>
      <c r="L653" s="147"/>
      <c r="M653" s="146"/>
    </row>
    <row r="654" spans="6:13" ht="12.75" x14ac:dyDescent="0.2">
      <c r="F654" s="147"/>
      <c r="G654" s="146"/>
      <c r="I654" s="147"/>
      <c r="J654" s="146"/>
      <c r="L654" s="147"/>
      <c r="M654" s="146"/>
    </row>
    <row r="655" spans="6:13" ht="12.75" x14ac:dyDescent="0.2">
      <c r="F655" s="147"/>
      <c r="G655" s="146"/>
      <c r="I655" s="147"/>
      <c r="J655" s="146"/>
      <c r="L655" s="147"/>
      <c r="M655" s="146"/>
    </row>
    <row r="656" spans="6:13" ht="12.75" x14ac:dyDescent="0.2">
      <c r="F656" s="147"/>
      <c r="G656" s="146"/>
      <c r="I656" s="147"/>
      <c r="J656" s="146"/>
      <c r="L656" s="147"/>
      <c r="M656" s="146"/>
    </row>
    <row r="657" spans="6:13" ht="12.75" x14ac:dyDescent="0.2">
      <c r="F657" s="147"/>
      <c r="G657" s="146"/>
      <c r="I657" s="147"/>
      <c r="J657" s="146"/>
      <c r="L657" s="147"/>
      <c r="M657" s="146"/>
    </row>
    <row r="658" spans="6:13" ht="12.75" x14ac:dyDescent="0.2">
      <c r="F658" s="147"/>
      <c r="G658" s="146"/>
      <c r="I658" s="147"/>
      <c r="J658" s="146"/>
      <c r="L658" s="147"/>
      <c r="M658" s="146"/>
    </row>
    <row r="659" spans="6:13" ht="12.75" x14ac:dyDescent="0.2">
      <c r="F659" s="147"/>
      <c r="G659" s="146"/>
      <c r="I659" s="147"/>
      <c r="J659" s="146"/>
      <c r="L659" s="147"/>
      <c r="M659" s="146"/>
    </row>
    <row r="660" spans="6:13" ht="12.75" x14ac:dyDescent="0.2">
      <c r="F660" s="147"/>
      <c r="G660" s="146"/>
      <c r="I660" s="147"/>
      <c r="J660" s="146"/>
      <c r="L660" s="147"/>
      <c r="M660" s="146"/>
    </row>
    <row r="661" spans="6:13" ht="12.75" x14ac:dyDescent="0.2">
      <c r="F661" s="147"/>
      <c r="G661" s="146"/>
      <c r="I661" s="147"/>
      <c r="J661" s="146"/>
      <c r="L661" s="147"/>
      <c r="M661" s="146"/>
    </row>
    <row r="662" spans="6:13" ht="12.75" x14ac:dyDescent="0.2">
      <c r="F662" s="147"/>
      <c r="G662" s="146"/>
      <c r="I662" s="147"/>
      <c r="J662" s="146"/>
      <c r="L662" s="147"/>
      <c r="M662" s="146"/>
    </row>
    <row r="663" spans="6:13" ht="12.75" x14ac:dyDescent="0.2">
      <c r="F663" s="147"/>
      <c r="G663" s="146"/>
      <c r="I663" s="147"/>
      <c r="J663" s="146"/>
      <c r="L663" s="147"/>
      <c r="M663" s="146"/>
    </row>
    <row r="664" spans="6:13" ht="12.75" x14ac:dyDescent="0.2">
      <c r="F664" s="147"/>
      <c r="G664" s="146"/>
      <c r="I664" s="147"/>
      <c r="J664" s="146"/>
      <c r="L664" s="147"/>
      <c r="M664" s="146"/>
    </row>
    <row r="665" spans="6:13" ht="12.75" x14ac:dyDescent="0.2">
      <c r="F665" s="147"/>
      <c r="G665" s="146"/>
      <c r="I665" s="147"/>
      <c r="J665" s="146"/>
      <c r="L665" s="147"/>
      <c r="M665" s="146"/>
    </row>
    <row r="666" spans="6:13" ht="12.75" x14ac:dyDescent="0.2">
      <c r="F666" s="147"/>
      <c r="G666" s="146"/>
      <c r="I666" s="147"/>
      <c r="J666" s="146"/>
      <c r="L666" s="147"/>
      <c r="M666" s="146"/>
    </row>
    <row r="667" spans="6:13" ht="12.75" x14ac:dyDescent="0.2">
      <c r="F667" s="147"/>
      <c r="G667" s="146"/>
      <c r="I667" s="147"/>
      <c r="J667" s="146"/>
      <c r="L667" s="147"/>
      <c r="M667" s="146"/>
    </row>
    <row r="668" spans="6:13" ht="12.75" x14ac:dyDescent="0.2">
      <c r="F668" s="147"/>
      <c r="G668" s="146"/>
      <c r="I668" s="147"/>
      <c r="J668" s="146"/>
      <c r="L668" s="147"/>
      <c r="M668" s="146"/>
    </row>
    <row r="669" spans="6:13" ht="12.75" x14ac:dyDescent="0.2">
      <c r="F669" s="147"/>
      <c r="G669" s="146"/>
      <c r="I669" s="147"/>
      <c r="J669" s="146"/>
      <c r="L669" s="147"/>
      <c r="M669" s="146"/>
    </row>
    <row r="670" spans="6:13" ht="12.75" x14ac:dyDescent="0.2">
      <c r="F670" s="147"/>
      <c r="G670" s="146"/>
      <c r="I670" s="147"/>
      <c r="J670" s="146"/>
      <c r="L670" s="147"/>
      <c r="M670" s="146"/>
    </row>
    <row r="671" spans="6:13" ht="12.75" x14ac:dyDescent="0.2">
      <c r="F671" s="147"/>
      <c r="G671" s="146"/>
      <c r="I671" s="147"/>
      <c r="J671" s="146"/>
      <c r="L671" s="147"/>
      <c r="M671" s="146"/>
    </row>
    <row r="672" spans="6:13" ht="12.75" x14ac:dyDescent="0.2">
      <c r="F672" s="147"/>
      <c r="G672" s="146"/>
      <c r="I672" s="147"/>
      <c r="J672" s="146"/>
      <c r="L672" s="147"/>
      <c r="M672" s="146"/>
    </row>
    <row r="673" spans="6:13" ht="12.75" x14ac:dyDescent="0.2">
      <c r="F673" s="147"/>
      <c r="G673" s="146"/>
      <c r="I673" s="147"/>
      <c r="J673" s="146"/>
      <c r="L673" s="147"/>
      <c r="M673" s="146"/>
    </row>
    <row r="674" spans="6:13" ht="12.75" x14ac:dyDescent="0.2">
      <c r="F674" s="147"/>
      <c r="G674" s="146"/>
      <c r="I674" s="147"/>
      <c r="J674" s="146"/>
      <c r="L674" s="147"/>
      <c r="M674" s="146"/>
    </row>
    <row r="675" spans="6:13" ht="12.75" x14ac:dyDescent="0.2">
      <c r="F675" s="147"/>
      <c r="G675" s="146"/>
      <c r="I675" s="147"/>
      <c r="J675" s="146"/>
      <c r="L675" s="147"/>
      <c r="M675" s="146"/>
    </row>
    <row r="676" spans="6:13" ht="12.75" x14ac:dyDescent="0.2">
      <c r="F676" s="147"/>
      <c r="G676" s="146"/>
      <c r="I676" s="147"/>
      <c r="J676" s="146"/>
      <c r="L676" s="147"/>
      <c r="M676" s="146"/>
    </row>
    <row r="677" spans="6:13" ht="12.75" x14ac:dyDescent="0.2">
      <c r="F677" s="147"/>
      <c r="G677" s="146"/>
      <c r="I677" s="147"/>
      <c r="J677" s="146"/>
      <c r="L677" s="147"/>
      <c r="M677" s="146"/>
    </row>
    <row r="678" spans="6:13" ht="12.75" x14ac:dyDescent="0.2">
      <c r="F678" s="147"/>
      <c r="G678" s="146"/>
      <c r="I678" s="147"/>
      <c r="J678" s="146"/>
      <c r="L678" s="147"/>
      <c r="M678" s="146"/>
    </row>
    <row r="679" spans="6:13" ht="12.75" x14ac:dyDescent="0.2">
      <c r="F679" s="147"/>
      <c r="G679" s="146"/>
      <c r="I679" s="147"/>
      <c r="J679" s="146"/>
      <c r="L679" s="147"/>
      <c r="M679" s="146"/>
    </row>
    <row r="680" spans="6:13" ht="12.75" x14ac:dyDescent="0.2">
      <c r="F680" s="147"/>
      <c r="G680" s="146"/>
      <c r="I680" s="147"/>
      <c r="J680" s="146"/>
      <c r="L680" s="147"/>
      <c r="M680" s="146"/>
    </row>
    <row r="681" spans="6:13" ht="12.75" x14ac:dyDescent="0.2">
      <c r="F681" s="147"/>
      <c r="G681" s="146"/>
      <c r="I681" s="147"/>
      <c r="J681" s="146"/>
      <c r="L681" s="147"/>
      <c r="M681" s="146"/>
    </row>
    <row r="682" spans="6:13" ht="12.75" x14ac:dyDescent="0.2">
      <c r="F682" s="147"/>
      <c r="G682" s="146"/>
      <c r="I682" s="147"/>
      <c r="J682" s="146"/>
      <c r="L682" s="147"/>
      <c r="M682" s="146"/>
    </row>
    <row r="683" spans="6:13" ht="12.75" x14ac:dyDescent="0.2">
      <c r="F683" s="147"/>
      <c r="G683" s="146"/>
      <c r="I683" s="147"/>
      <c r="J683" s="146"/>
      <c r="L683" s="147"/>
      <c r="M683" s="146"/>
    </row>
    <row r="684" spans="6:13" ht="12.75" x14ac:dyDescent="0.2">
      <c r="F684" s="147"/>
      <c r="G684" s="146"/>
      <c r="I684" s="147"/>
      <c r="J684" s="146"/>
      <c r="L684" s="147"/>
      <c r="M684" s="146"/>
    </row>
    <row r="685" spans="6:13" ht="12.75" x14ac:dyDescent="0.2">
      <c r="F685" s="147"/>
      <c r="G685" s="146"/>
      <c r="I685" s="147"/>
      <c r="J685" s="146"/>
      <c r="L685" s="147"/>
      <c r="M685" s="146"/>
    </row>
    <row r="686" spans="6:13" ht="12.75" x14ac:dyDescent="0.2">
      <c r="F686" s="147"/>
      <c r="G686" s="146"/>
      <c r="I686" s="147"/>
      <c r="J686" s="146"/>
      <c r="L686" s="147"/>
      <c r="M686" s="146"/>
    </row>
    <row r="687" spans="6:13" ht="12.75" x14ac:dyDescent="0.2">
      <c r="F687" s="147"/>
      <c r="G687" s="146"/>
      <c r="I687" s="147"/>
      <c r="J687" s="146"/>
      <c r="L687" s="147"/>
      <c r="M687" s="146"/>
    </row>
    <row r="688" spans="6:13" ht="12.75" x14ac:dyDescent="0.2">
      <c r="F688" s="147"/>
      <c r="G688" s="146"/>
      <c r="I688" s="147"/>
      <c r="J688" s="146"/>
      <c r="L688" s="147"/>
      <c r="M688" s="146"/>
    </row>
    <row r="689" spans="6:13" ht="12.75" x14ac:dyDescent="0.2">
      <c r="F689" s="147"/>
      <c r="G689" s="146"/>
      <c r="I689" s="147"/>
      <c r="J689" s="146"/>
      <c r="L689" s="147"/>
      <c r="M689" s="146"/>
    </row>
    <row r="690" spans="6:13" ht="12.75" x14ac:dyDescent="0.2">
      <c r="F690" s="147"/>
      <c r="G690" s="146"/>
      <c r="I690" s="147"/>
      <c r="J690" s="146"/>
      <c r="L690" s="147"/>
      <c r="M690" s="146"/>
    </row>
    <row r="691" spans="6:13" ht="12.75" x14ac:dyDescent="0.2">
      <c r="F691" s="147"/>
      <c r="G691" s="146"/>
      <c r="I691" s="147"/>
      <c r="J691" s="146"/>
      <c r="L691" s="147"/>
      <c r="M691" s="146"/>
    </row>
    <row r="692" spans="6:13" ht="12.75" x14ac:dyDescent="0.2">
      <c r="F692" s="147"/>
      <c r="G692" s="146"/>
      <c r="I692" s="147"/>
      <c r="J692" s="146"/>
      <c r="L692" s="147"/>
      <c r="M692" s="146"/>
    </row>
    <row r="693" spans="6:13" ht="12.75" x14ac:dyDescent="0.2">
      <c r="F693" s="147"/>
      <c r="G693" s="146"/>
      <c r="I693" s="147"/>
      <c r="J693" s="146"/>
      <c r="L693" s="147"/>
      <c r="M693" s="146"/>
    </row>
    <row r="694" spans="6:13" ht="12.75" x14ac:dyDescent="0.2">
      <c r="F694" s="147"/>
      <c r="G694" s="146"/>
      <c r="I694" s="147"/>
      <c r="J694" s="146"/>
      <c r="L694" s="147"/>
      <c r="M694" s="146"/>
    </row>
    <row r="695" spans="6:13" ht="12.75" x14ac:dyDescent="0.2">
      <c r="F695" s="147"/>
      <c r="G695" s="146"/>
      <c r="I695" s="147"/>
      <c r="J695" s="146"/>
      <c r="L695" s="147"/>
      <c r="M695" s="146"/>
    </row>
    <row r="696" spans="6:13" ht="12.75" x14ac:dyDescent="0.2">
      <c r="F696" s="147"/>
      <c r="G696" s="146"/>
      <c r="I696" s="147"/>
      <c r="J696" s="146"/>
      <c r="L696" s="147"/>
      <c r="M696" s="146"/>
    </row>
    <row r="697" spans="6:13" ht="12.75" x14ac:dyDescent="0.2">
      <c r="F697" s="147"/>
      <c r="G697" s="146"/>
      <c r="I697" s="147"/>
      <c r="J697" s="146"/>
      <c r="L697" s="147"/>
      <c r="M697" s="146"/>
    </row>
    <row r="698" spans="6:13" ht="12.75" x14ac:dyDescent="0.2">
      <c r="F698" s="147"/>
      <c r="G698" s="146"/>
      <c r="I698" s="147"/>
      <c r="J698" s="146"/>
      <c r="L698" s="147"/>
      <c r="M698" s="146"/>
    </row>
    <row r="699" spans="6:13" ht="12.75" x14ac:dyDescent="0.2">
      <c r="F699" s="147"/>
      <c r="G699" s="146"/>
      <c r="I699" s="147"/>
      <c r="J699" s="146"/>
      <c r="L699" s="147"/>
      <c r="M699" s="146"/>
    </row>
    <row r="700" spans="6:13" ht="12.75" x14ac:dyDescent="0.2">
      <c r="F700" s="147"/>
      <c r="G700" s="146"/>
      <c r="I700" s="147"/>
      <c r="J700" s="146"/>
      <c r="L700" s="147"/>
      <c r="M700" s="146"/>
    </row>
    <row r="701" spans="6:13" ht="12.75" x14ac:dyDescent="0.2">
      <c r="F701" s="147"/>
      <c r="G701" s="146"/>
      <c r="I701" s="147"/>
      <c r="J701" s="146"/>
      <c r="L701" s="147"/>
      <c r="M701" s="146"/>
    </row>
    <row r="702" spans="6:13" ht="12.75" x14ac:dyDescent="0.2">
      <c r="F702" s="147"/>
      <c r="G702" s="146"/>
      <c r="I702" s="147"/>
      <c r="J702" s="146"/>
      <c r="L702" s="147"/>
      <c r="M702" s="146"/>
    </row>
    <row r="703" spans="6:13" ht="12.75" x14ac:dyDescent="0.2">
      <c r="F703" s="147"/>
      <c r="G703" s="146"/>
      <c r="I703" s="147"/>
      <c r="J703" s="146"/>
      <c r="L703" s="147"/>
      <c r="M703" s="146"/>
    </row>
    <row r="704" spans="6:13" ht="12.75" x14ac:dyDescent="0.2">
      <c r="F704" s="147"/>
      <c r="G704" s="146"/>
      <c r="I704" s="147"/>
      <c r="J704" s="146"/>
      <c r="L704" s="147"/>
      <c r="M704" s="146"/>
    </row>
    <row r="705" spans="6:13" ht="12.75" x14ac:dyDescent="0.2">
      <c r="F705" s="147"/>
      <c r="G705" s="146"/>
      <c r="I705" s="147"/>
      <c r="J705" s="146"/>
      <c r="L705" s="147"/>
      <c r="M705" s="146"/>
    </row>
    <row r="706" spans="6:13" ht="12.75" x14ac:dyDescent="0.2">
      <c r="F706" s="147"/>
      <c r="G706" s="146"/>
      <c r="I706" s="147"/>
      <c r="J706" s="146"/>
      <c r="L706" s="147"/>
      <c r="M706" s="146"/>
    </row>
    <row r="707" spans="6:13" ht="12.75" x14ac:dyDescent="0.2">
      <c r="F707" s="147"/>
      <c r="G707" s="146"/>
      <c r="I707" s="147"/>
      <c r="J707" s="146"/>
      <c r="L707" s="147"/>
      <c r="M707" s="146"/>
    </row>
    <row r="708" spans="6:13" ht="12.75" x14ac:dyDescent="0.2">
      <c r="F708" s="147"/>
      <c r="G708" s="146"/>
      <c r="I708" s="147"/>
      <c r="J708" s="146"/>
      <c r="L708" s="147"/>
      <c r="M708" s="146"/>
    </row>
    <row r="709" spans="6:13" ht="12.75" x14ac:dyDescent="0.2">
      <c r="F709" s="147"/>
      <c r="G709" s="146"/>
      <c r="I709" s="147"/>
      <c r="J709" s="146"/>
      <c r="L709" s="147"/>
      <c r="M709" s="146"/>
    </row>
    <row r="710" spans="6:13" ht="12.75" x14ac:dyDescent="0.2">
      <c r="F710" s="147"/>
      <c r="G710" s="146"/>
      <c r="I710" s="147"/>
      <c r="J710" s="146"/>
      <c r="L710" s="147"/>
      <c r="M710" s="146"/>
    </row>
    <row r="711" spans="6:13" ht="12.75" x14ac:dyDescent="0.2">
      <c r="F711" s="147"/>
      <c r="G711" s="146"/>
      <c r="I711" s="147"/>
      <c r="J711" s="146"/>
      <c r="L711" s="147"/>
      <c r="M711" s="146"/>
    </row>
    <row r="712" spans="6:13" ht="12.75" x14ac:dyDescent="0.2">
      <c r="F712" s="147"/>
      <c r="G712" s="146"/>
      <c r="I712" s="147"/>
      <c r="J712" s="146"/>
      <c r="L712" s="147"/>
      <c r="M712" s="146"/>
    </row>
    <row r="713" spans="6:13" ht="12.75" x14ac:dyDescent="0.2">
      <c r="F713" s="147"/>
      <c r="G713" s="146"/>
      <c r="I713" s="147"/>
      <c r="J713" s="146"/>
      <c r="L713" s="147"/>
      <c r="M713" s="146"/>
    </row>
    <row r="714" spans="6:13" ht="12.75" x14ac:dyDescent="0.2">
      <c r="F714" s="147"/>
      <c r="G714" s="146"/>
      <c r="I714" s="147"/>
      <c r="J714" s="146"/>
      <c r="L714" s="147"/>
      <c r="M714" s="146"/>
    </row>
    <row r="715" spans="6:13" ht="12.75" x14ac:dyDescent="0.2">
      <c r="F715" s="147"/>
      <c r="G715" s="146"/>
      <c r="I715" s="147"/>
      <c r="J715" s="146"/>
      <c r="L715" s="147"/>
      <c r="M715" s="146"/>
    </row>
    <row r="716" spans="6:13" ht="12.75" x14ac:dyDescent="0.2">
      <c r="F716" s="147"/>
      <c r="G716" s="146"/>
      <c r="I716" s="147"/>
      <c r="J716" s="146"/>
      <c r="L716" s="147"/>
      <c r="M716" s="146"/>
    </row>
    <row r="717" spans="6:13" ht="12.75" x14ac:dyDescent="0.2">
      <c r="F717" s="147"/>
      <c r="G717" s="146"/>
      <c r="I717" s="147"/>
      <c r="J717" s="146"/>
      <c r="L717" s="147"/>
      <c r="M717" s="146"/>
    </row>
    <row r="718" spans="6:13" ht="12.75" x14ac:dyDescent="0.2">
      <c r="F718" s="147"/>
      <c r="G718" s="146"/>
      <c r="I718" s="147"/>
      <c r="J718" s="146"/>
      <c r="L718" s="147"/>
      <c r="M718" s="146"/>
    </row>
    <row r="719" spans="6:13" ht="12.75" x14ac:dyDescent="0.2">
      <c r="F719" s="147"/>
      <c r="G719" s="146"/>
      <c r="I719" s="147"/>
      <c r="J719" s="146"/>
      <c r="L719" s="147"/>
      <c r="M719" s="146"/>
    </row>
    <row r="720" spans="6:13" ht="12.75" x14ac:dyDescent="0.2">
      <c r="F720" s="147"/>
      <c r="G720" s="146"/>
      <c r="I720" s="147"/>
      <c r="J720" s="146"/>
      <c r="L720" s="147"/>
      <c r="M720" s="146"/>
    </row>
    <row r="721" spans="6:13" ht="12.75" x14ac:dyDescent="0.2">
      <c r="F721" s="147"/>
      <c r="G721" s="146"/>
      <c r="I721" s="147"/>
      <c r="J721" s="146"/>
      <c r="L721" s="147"/>
      <c r="M721" s="146"/>
    </row>
    <row r="722" spans="6:13" ht="12.75" x14ac:dyDescent="0.2">
      <c r="F722" s="147"/>
      <c r="G722" s="146"/>
      <c r="I722" s="147"/>
      <c r="J722" s="146"/>
      <c r="L722" s="147"/>
      <c r="M722" s="146"/>
    </row>
    <row r="723" spans="6:13" ht="12.75" x14ac:dyDescent="0.2">
      <c r="F723" s="147"/>
      <c r="G723" s="146"/>
      <c r="I723" s="147"/>
      <c r="J723" s="146"/>
      <c r="L723" s="147"/>
      <c r="M723" s="146"/>
    </row>
    <row r="724" spans="6:13" ht="12.75" x14ac:dyDescent="0.2">
      <c r="F724" s="147"/>
      <c r="G724" s="146"/>
      <c r="I724" s="147"/>
      <c r="J724" s="146"/>
      <c r="L724" s="147"/>
      <c r="M724" s="146"/>
    </row>
    <row r="725" spans="6:13" ht="12.75" x14ac:dyDescent="0.2">
      <c r="F725" s="147"/>
      <c r="G725" s="146"/>
      <c r="I725" s="147"/>
      <c r="J725" s="146"/>
      <c r="L725" s="147"/>
      <c r="M725" s="146"/>
    </row>
    <row r="726" spans="6:13" ht="12.75" x14ac:dyDescent="0.2">
      <c r="F726" s="147"/>
      <c r="G726" s="146"/>
      <c r="I726" s="147"/>
      <c r="J726" s="146"/>
      <c r="L726" s="147"/>
      <c r="M726" s="146"/>
    </row>
    <row r="727" spans="6:13" ht="12.75" x14ac:dyDescent="0.2">
      <c r="F727" s="147"/>
      <c r="G727" s="146"/>
      <c r="I727" s="147"/>
      <c r="J727" s="146"/>
      <c r="L727" s="147"/>
      <c r="M727" s="146"/>
    </row>
    <row r="728" spans="6:13" ht="12.75" x14ac:dyDescent="0.2">
      <c r="F728" s="147"/>
      <c r="G728" s="146"/>
      <c r="I728" s="147"/>
      <c r="J728" s="146"/>
      <c r="L728" s="147"/>
      <c r="M728" s="146"/>
    </row>
    <row r="729" spans="6:13" ht="12.75" x14ac:dyDescent="0.2">
      <c r="F729" s="147"/>
      <c r="G729" s="146"/>
      <c r="I729" s="147"/>
      <c r="J729" s="146"/>
      <c r="L729" s="147"/>
      <c r="M729" s="146"/>
    </row>
    <row r="730" spans="6:13" ht="12.75" x14ac:dyDescent="0.2">
      <c r="F730" s="147"/>
      <c r="G730" s="146"/>
      <c r="I730" s="147"/>
      <c r="J730" s="146"/>
      <c r="L730" s="147"/>
      <c r="M730" s="146"/>
    </row>
    <row r="731" spans="6:13" ht="12.75" x14ac:dyDescent="0.2">
      <c r="F731" s="147"/>
      <c r="G731" s="146"/>
      <c r="I731" s="147"/>
      <c r="J731" s="146"/>
      <c r="L731" s="147"/>
      <c r="M731" s="146"/>
    </row>
    <row r="732" spans="6:13" ht="12.75" x14ac:dyDescent="0.2">
      <c r="F732" s="147"/>
      <c r="G732" s="146"/>
      <c r="I732" s="147"/>
      <c r="J732" s="146"/>
      <c r="L732" s="147"/>
      <c r="M732" s="146"/>
    </row>
    <row r="733" spans="6:13" ht="12.75" x14ac:dyDescent="0.2">
      <c r="F733" s="147"/>
      <c r="G733" s="146"/>
      <c r="I733" s="147"/>
      <c r="J733" s="146"/>
      <c r="L733" s="147"/>
      <c r="M733" s="146"/>
    </row>
    <row r="734" spans="6:13" ht="12.75" x14ac:dyDescent="0.2">
      <c r="F734" s="147"/>
      <c r="G734" s="146"/>
      <c r="I734" s="147"/>
      <c r="J734" s="146"/>
      <c r="L734" s="147"/>
      <c r="M734" s="146"/>
    </row>
    <row r="735" spans="6:13" ht="12.75" x14ac:dyDescent="0.2">
      <c r="F735" s="147"/>
      <c r="G735" s="146"/>
      <c r="I735" s="147"/>
      <c r="J735" s="146"/>
      <c r="L735" s="147"/>
      <c r="M735" s="146"/>
    </row>
    <row r="736" spans="6:13" ht="12.75" x14ac:dyDescent="0.2">
      <c r="F736" s="147"/>
      <c r="G736" s="146"/>
      <c r="I736" s="147"/>
      <c r="J736" s="146"/>
      <c r="L736" s="147"/>
      <c r="M736" s="146"/>
    </row>
    <row r="737" spans="6:13" ht="12.75" x14ac:dyDescent="0.2">
      <c r="F737" s="147"/>
      <c r="G737" s="146"/>
      <c r="I737" s="147"/>
      <c r="J737" s="146"/>
      <c r="L737" s="147"/>
      <c r="M737" s="146"/>
    </row>
    <row r="738" spans="6:13" ht="12.75" x14ac:dyDescent="0.2">
      <c r="F738" s="147"/>
      <c r="G738" s="146"/>
      <c r="I738" s="147"/>
      <c r="J738" s="146"/>
      <c r="L738" s="147"/>
      <c r="M738" s="146"/>
    </row>
    <row r="739" spans="6:13" ht="12.75" x14ac:dyDescent="0.2">
      <c r="F739" s="147"/>
      <c r="G739" s="146"/>
      <c r="I739" s="147"/>
      <c r="J739" s="146"/>
      <c r="L739" s="147"/>
      <c r="M739" s="146"/>
    </row>
    <row r="740" spans="6:13" ht="12.75" x14ac:dyDescent="0.2">
      <c r="F740" s="147"/>
      <c r="G740" s="146"/>
      <c r="I740" s="147"/>
      <c r="J740" s="146"/>
      <c r="L740" s="147"/>
      <c r="M740" s="146"/>
    </row>
    <row r="741" spans="6:13" ht="12.75" x14ac:dyDescent="0.2">
      <c r="F741" s="147"/>
      <c r="G741" s="146"/>
      <c r="I741" s="147"/>
      <c r="J741" s="146"/>
      <c r="L741" s="147"/>
      <c r="M741" s="146"/>
    </row>
    <row r="742" spans="6:13" ht="12.75" x14ac:dyDescent="0.2">
      <c r="F742" s="147"/>
      <c r="G742" s="146"/>
      <c r="I742" s="147"/>
      <c r="J742" s="146"/>
      <c r="L742" s="147"/>
      <c r="M742" s="146"/>
    </row>
    <row r="743" spans="6:13" ht="12.75" x14ac:dyDescent="0.2">
      <c r="F743" s="147"/>
      <c r="G743" s="146"/>
      <c r="I743" s="147"/>
      <c r="J743" s="146"/>
      <c r="L743" s="147"/>
      <c r="M743" s="146"/>
    </row>
    <row r="744" spans="6:13" ht="12.75" x14ac:dyDescent="0.2">
      <c r="F744" s="147"/>
      <c r="G744" s="146"/>
      <c r="I744" s="147"/>
      <c r="J744" s="146"/>
      <c r="L744" s="147"/>
      <c r="M744" s="146"/>
    </row>
    <row r="745" spans="6:13" ht="12.75" x14ac:dyDescent="0.2">
      <c r="F745" s="147"/>
      <c r="G745" s="146"/>
      <c r="I745" s="147"/>
      <c r="J745" s="146"/>
      <c r="L745" s="147"/>
      <c r="M745" s="146"/>
    </row>
    <row r="746" spans="6:13" ht="12.75" x14ac:dyDescent="0.2">
      <c r="F746" s="147"/>
      <c r="G746" s="146"/>
      <c r="I746" s="147"/>
      <c r="J746" s="146"/>
      <c r="L746" s="147"/>
      <c r="M746" s="146"/>
    </row>
    <row r="747" spans="6:13" ht="12.75" x14ac:dyDescent="0.2">
      <c r="F747" s="147"/>
      <c r="G747" s="146"/>
      <c r="I747" s="147"/>
      <c r="J747" s="146"/>
      <c r="L747" s="147"/>
      <c r="M747" s="146"/>
    </row>
    <row r="748" spans="6:13" ht="12.75" x14ac:dyDescent="0.2">
      <c r="F748" s="147"/>
      <c r="G748" s="146"/>
      <c r="I748" s="147"/>
      <c r="J748" s="146"/>
      <c r="L748" s="147"/>
      <c r="M748" s="146"/>
    </row>
    <row r="749" spans="6:13" ht="12.75" x14ac:dyDescent="0.2">
      <c r="F749" s="147"/>
      <c r="G749" s="146"/>
      <c r="I749" s="147"/>
      <c r="J749" s="146"/>
      <c r="L749" s="147"/>
      <c r="M749" s="146"/>
    </row>
    <row r="750" spans="6:13" ht="12.75" x14ac:dyDescent="0.2">
      <c r="F750" s="147"/>
      <c r="G750" s="146"/>
      <c r="I750" s="147"/>
      <c r="J750" s="146"/>
      <c r="L750" s="147"/>
      <c r="M750" s="146"/>
    </row>
    <row r="751" spans="6:13" ht="12.75" x14ac:dyDescent="0.2">
      <c r="F751" s="147"/>
      <c r="G751" s="146"/>
      <c r="I751" s="147"/>
      <c r="J751" s="146"/>
      <c r="L751" s="147"/>
      <c r="M751" s="146"/>
    </row>
    <row r="752" spans="6:13" ht="12.75" x14ac:dyDescent="0.2">
      <c r="F752" s="147"/>
      <c r="G752" s="146"/>
      <c r="I752" s="147"/>
      <c r="J752" s="146"/>
      <c r="L752" s="147"/>
      <c r="M752" s="146"/>
    </row>
    <row r="753" spans="6:13" ht="12.75" x14ac:dyDescent="0.2">
      <c r="F753" s="147"/>
      <c r="G753" s="146"/>
      <c r="I753" s="147"/>
      <c r="J753" s="146"/>
      <c r="L753" s="147"/>
      <c r="M753" s="146"/>
    </row>
    <row r="754" spans="6:13" ht="12.75" x14ac:dyDescent="0.2">
      <c r="F754" s="147"/>
      <c r="G754" s="146"/>
      <c r="I754" s="147"/>
      <c r="J754" s="146"/>
      <c r="L754" s="147"/>
      <c r="M754" s="146"/>
    </row>
    <row r="755" spans="6:13" ht="12.75" x14ac:dyDescent="0.2">
      <c r="F755" s="147"/>
      <c r="G755" s="146"/>
      <c r="I755" s="147"/>
      <c r="J755" s="146"/>
      <c r="L755" s="147"/>
      <c r="M755" s="146"/>
    </row>
    <row r="756" spans="6:13" ht="12.75" x14ac:dyDescent="0.2">
      <c r="F756" s="147"/>
      <c r="G756" s="146"/>
      <c r="I756" s="147"/>
      <c r="J756" s="146"/>
      <c r="L756" s="147"/>
      <c r="M756" s="146"/>
    </row>
    <row r="757" spans="6:13" ht="12.75" x14ac:dyDescent="0.2">
      <c r="F757" s="147"/>
      <c r="G757" s="146"/>
      <c r="I757" s="147"/>
      <c r="J757" s="146"/>
      <c r="L757" s="147"/>
      <c r="M757" s="146"/>
    </row>
    <row r="758" spans="6:13" ht="12.75" x14ac:dyDescent="0.2">
      <c r="F758" s="147"/>
      <c r="G758" s="146"/>
      <c r="I758" s="147"/>
      <c r="J758" s="146"/>
      <c r="L758" s="147"/>
      <c r="M758" s="146"/>
    </row>
    <row r="759" spans="6:13" ht="12.75" x14ac:dyDescent="0.2">
      <c r="F759" s="147"/>
      <c r="G759" s="146"/>
      <c r="I759" s="147"/>
      <c r="J759" s="146"/>
      <c r="L759" s="147"/>
      <c r="M759" s="146"/>
    </row>
    <row r="760" spans="6:13" ht="12.75" x14ac:dyDescent="0.2">
      <c r="F760" s="147"/>
      <c r="G760" s="146"/>
      <c r="I760" s="147"/>
      <c r="J760" s="146"/>
      <c r="L760" s="147"/>
      <c r="M760" s="146"/>
    </row>
    <row r="761" spans="6:13" ht="12.75" x14ac:dyDescent="0.2">
      <c r="F761" s="147"/>
      <c r="G761" s="146"/>
      <c r="I761" s="147"/>
      <c r="J761" s="146"/>
      <c r="L761" s="147"/>
      <c r="M761" s="146"/>
    </row>
    <row r="762" spans="6:13" ht="12.75" x14ac:dyDescent="0.2">
      <c r="F762" s="147"/>
      <c r="G762" s="146"/>
      <c r="I762" s="147"/>
      <c r="J762" s="146"/>
      <c r="L762" s="147"/>
      <c r="M762" s="146"/>
    </row>
    <row r="763" spans="6:13" ht="12.75" x14ac:dyDescent="0.2">
      <c r="F763" s="147"/>
      <c r="G763" s="146"/>
      <c r="I763" s="147"/>
      <c r="J763" s="146"/>
      <c r="L763" s="147"/>
      <c r="M763" s="146"/>
    </row>
    <row r="764" spans="6:13" ht="12.75" x14ac:dyDescent="0.2">
      <c r="F764" s="147"/>
      <c r="G764" s="146"/>
      <c r="I764" s="147"/>
      <c r="J764" s="146"/>
      <c r="L764" s="147"/>
      <c r="M764" s="146"/>
    </row>
    <row r="765" spans="6:13" ht="12.75" x14ac:dyDescent="0.2">
      <c r="F765" s="147"/>
      <c r="G765" s="146"/>
      <c r="I765" s="147"/>
      <c r="J765" s="146"/>
      <c r="L765" s="147"/>
      <c r="M765" s="146"/>
    </row>
    <row r="766" spans="6:13" ht="12.75" x14ac:dyDescent="0.2">
      <c r="F766" s="147"/>
      <c r="G766" s="146"/>
      <c r="I766" s="147"/>
      <c r="J766" s="146"/>
      <c r="L766" s="147"/>
      <c r="M766" s="146"/>
    </row>
    <row r="767" spans="6:13" ht="12.75" x14ac:dyDescent="0.2">
      <c r="F767" s="147"/>
      <c r="G767" s="146"/>
      <c r="I767" s="147"/>
      <c r="J767" s="146"/>
      <c r="L767" s="147"/>
      <c r="M767" s="146"/>
    </row>
    <row r="768" spans="6:13" ht="12.75" x14ac:dyDescent="0.2">
      <c r="F768" s="147"/>
      <c r="G768" s="146"/>
      <c r="I768" s="147"/>
      <c r="J768" s="146"/>
      <c r="L768" s="147"/>
      <c r="M768" s="146"/>
    </row>
    <row r="769" spans="6:13" ht="12.75" x14ac:dyDescent="0.2">
      <c r="F769" s="147"/>
      <c r="G769" s="146"/>
      <c r="I769" s="147"/>
      <c r="J769" s="146"/>
      <c r="L769" s="147"/>
      <c r="M769" s="146"/>
    </row>
    <row r="770" spans="6:13" ht="12.75" x14ac:dyDescent="0.2">
      <c r="F770" s="147"/>
      <c r="G770" s="146"/>
      <c r="I770" s="147"/>
      <c r="J770" s="146"/>
      <c r="L770" s="147"/>
      <c r="M770" s="146"/>
    </row>
    <row r="771" spans="6:13" ht="12.75" x14ac:dyDescent="0.2">
      <c r="F771" s="147"/>
      <c r="G771" s="146"/>
      <c r="I771" s="147"/>
      <c r="J771" s="146"/>
      <c r="L771" s="147"/>
      <c r="M771" s="146"/>
    </row>
    <row r="772" spans="6:13" ht="12.75" x14ac:dyDescent="0.2">
      <c r="F772" s="147"/>
      <c r="G772" s="146"/>
      <c r="I772" s="147"/>
      <c r="J772" s="146"/>
      <c r="L772" s="147"/>
      <c r="M772" s="146"/>
    </row>
    <row r="773" spans="6:13" ht="12.75" x14ac:dyDescent="0.2">
      <c r="F773" s="147"/>
      <c r="G773" s="146"/>
      <c r="I773" s="147"/>
      <c r="J773" s="146"/>
      <c r="L773" s="147"/>
      <c r="M773" s="146"/>
    </row>
    <row r="774" spans="6:13" ht="12.75" x14ac:dyDescent="0.2">
      <c r="F774" s="147"/>
      <c r="G774" s="146"/>
      <c r="I774" s="147"/>
      <c r="J774" s="146"/>
      <c r="L774" s="147"/>
      <c r="M774" s="146"/>
    </row>
    <row r="775" spans="6:13" ht="12.75" x14ac:dyDescent="0.2">
      <c r="F775" s="147"/>
      <c r="G775" s="146"/>
      <c r="I775" s="147"/>
      <c r="J775" s="146"/>
      <c r="L775" s="147"/>
      <c r="M775" s="146"/>
    </row>
    <row r="776" spans="6:13" ht="12.75" x14ac:dyDescent="0.2">
      <c r="F776" s="147"/>
      <c r="G776" s="146"/>
      <c r="I776" s="147"/>
      <c r="J776" s="146"/>
      <c r="L776" s="147"/>
      <c r="M776" s="146"/>
    </row>
    <row r="777" spans="6:13" ht="12.75" x14ac:dyDescent="0.2">
      <c r="F777" s="147"/>
      <c r="G777" s="146"/>
      <c r="I777" s="147"/>
      <c r="J777" s="146"/>
      <c r="L777" s="147"/>
      <c r="M777" s="146"/>
    </row>
    <row r="778" spans="6:13" ht="12.75" x14ac:dyDescent="0.2">
      <c r="F778" s="147"/>
      <c r="G778" s="146"/>
      <c r="I778" s="147"/>
      <c r="J778" s="146"/>
      <c r="L778" s="147"/>
      <c r="M778" s="146"/>
    </row>
    <row r="779" spans="6:13" ht="12.75" x14ac:dyDescent="0.2">
      <c r="F779" s="147"/>
      <c r="G779" s="146"/>
      <c r="I779" s="147"/>
      <c r="J779" s="146"/>
      <c r="L779" s="147"/>
      <c r="M779" s="146"/>
    </row>
    <row r="780" spans="6:13" ht="12.75" x14ac:dyDescent="0.2">
      <c r="F780" s="147"/>
      <c r="G780" s="146"/>
      <c r="I780" s="147"/>
      <c r="J780" s="146"/>
      <c r="L780" s="147"/>
      <c r="M780" s="146"/>
    </row>
    <row r="781" spans="6:13" ht="12.75" x14ac:dyDescent="0.2">
      <c r="F781" s="147"/>
      <c r="G781" s="146"/>
      <c r="I781" s="147"/>
      <c r="J781" s="146"/>
      <c r="L781" s="147"/>
      <c r="M781" s="146"/>
    </row>
    <row r="782" spans="6:13" ht="12.75" x14ac:dyDescent="0.2">
      <c r="F782" s="147"/>
      <c r="G782" s="146"/>
      <c r="I782" s="147"/>
      <c r="J782" s="146"/>
      <c r="L782" s="147"/>
      <c r="M782" s="146"/>
    </row>
    <row r="783" spans="6:13" ht="12.75" x14ac:dyDescent="0.2">
      <c r="F783" s="147"/>
      <c r="G783" s="146"/>
      <c r="I783" s="147"/>
      <c r="J783" s="146"/>
      <c r="L783" s="147"/>
      <c r="M783" s="146"/>
    </row>
    <row r="784" spans="6:13" ht="12.75" x14ac:dyDescent="0.2">
      <c r="F784" s="147"/>
      <c r="G784" s="146"/>
      <c r="I784" s="147"/>
      <c r="J784" s="146"/>
      <c r="L784" s="147"/>
      <c r="M784" s="146"/>
    </row>
    <row r="785" spans="6:13" ht="12.75" x14ac:dyDescent="0.2">
      <c r="F785" s="147"/>
      <c r="G785" s="146"/>
      <c r="I785" s="147"/>
      <c r="J785" s="146"/>
      <c r="L785" s="147"/>
      <c r="M785" s="146"/>
    </row>
    <row r="786" spans="6:13" ht="12.75" x14ac:dyDescent="0.2">
      <c r="F786" s="147"/>
      <c r="G786" s="146"/>
      <c r="I786" s="147"/>
      <c r="J786" s="146"/>
      <c r="L786" s="147"/>
      <c r="M786" s="146"/>
    </row>
    <row r="787" spans="6:13" ht="12.75" x14ac:dyDescent="0.2">
      <c r="F787" s="147"/>
      <c r="G787" s="146"/>
      <c r="I787" s="147"/>
      <c r="J787" s="146"/>
      <c r="L787" s="147"/>
      <c r="M787" s="146"/>
    </row>
    <row r="788" spans="6:13" ht="12.75" x14ac:dyDescent="0.2">
      <c r="F788" s="147"/>
      <c r="G788" s="146"/>
      <c r="I788" s="147"/>
      <c r="J788" s="146"/>
      <c r="L788" s="147"/>
      <c r="M788" s="146"/>
    </row>
    <row r="789" spans="6:13" ht="12.75" x14ac:dyDescent="0.2">
      <c r="F789" s="147"/>
      <c r="G789" s="146"/>
      <c r="I789" s="147"/>
      <c r="J789" s="146"/>
      <c r="L789" s="147"/>
      <c r="M789" s="146"/>
    </row>
    <row r="790" spans="6:13" ht="12.75" x14ac:dyDescent="0.2">
      <c r="F790" s="147"/>
      <c r="G790" s="146"/>
      <c r="I790" s="147"/>
      <c r="J790" s="146"/>
      <c r="L790" s="147"/>
      <c r="M790" s="146"/>
    </row>
    <row r="791" spans="6:13" ht="12.75" x14ac:dyDescent="0.2">
      <c r="F791" s="147"/>
      <c r="G791" s="146"/>
      <c r="I791" s="147"/>
      <c r="J791" s="146"/>
      <c r="L791" s="147"/>
      <c r="M791" s="146"/>
    </row>
    <row r="792" spans="6:13" ht="12.75" x14ac:dyDescent="0.2">
      <c r="F792" s="147"/>
      <c r="G792" s="146"/>
      <c r="I792" s="147"/>
      <c r="J792" s="146"/>
      <c r="L792" s="147"/>
      <c r="M792" s="146"/>
    </row>
    <row r="793" spans="6:13" ht="12.75" x14ac:dyDescent="0.2">
      <c r="F793" s="147"/>
      <c r="G793" s="146"/>
      <c r="I793" s="147"/>
      <c r="J793" s="146"/>
      <c r="L793" s="147"/>
      <c r="M793" s="146"/>
    </row>
    <row r="794" spans="6:13" ht="12.75" x14ac:dyDescent="0.2">
      <c r="F794" s="147"/>
      <c r="G794" s="146"/>
      <c r="I794" s="147"/>
      <c r="J794" s="146"/>
      <c r="L794" s="147"/>
      <c r="M794" s="146"/>
    </row>
    <row r="795" spans="6:13" ht="12.75" x14ac:dyDescent="0.2">
      <c r="F795" s="147"/>
      <c r="G795" s="146"/>
      <c r="I795" s="147"/>
      <c r="J795" s="146"/>
      <c r="L795" s="147"/>
      <c r="M795" s="146"/>
    </row>
    <row r="796" spans="6:13" ht="12.75" x14ac:dyDescent="0.2">
      <c r="F796" s="147"/>
      <c r="G796" s="146"/>
      <c r="I796" s="147"/>
      <c r="J796" s="146"/>
      <c r="L796" s="147"/>
      <c r="M796" s="146"/>
    </row>
    <row r="797" spans="6:13" ht="12.75" x14ac:dyDescent="0.2">
      <c r="F797" s="147"/>
      <c r="G797" s="146"/>
      <c r="I797" s="147"/>
      <c r="J797" s="146"/>
      <c r="L797" s="147"/>
      <c r="M797" s="146"/>
    </row>
    <row r="798" spans="6:13" ht="12.75" x14ac:dyDescent="0.2">
      <c r="F798" s="147"/>
      <c r="G798" s="146"/>
      <c r="I798" s="147"/>
      <c r="J798" s="146"/>
      <c r="L798" s="147"/>
      <c r="M798" s="146"/>
    </row>
    <row r="799" spans="6:13" ht="12.75" x14ac:dyDescent="0.2">
      <c r="F799" s="147"/>
      <c r="G799" s="146"/>
      <c r="I799" s="147"/>
      <c r="J799" s="146"/>
      <c r="L799" s="147"/>
      <c r="M799" s="146"/>
    </row>
    <row r="800" spans="6:13" ht="12.75" x14ac:dyDescent="0.2">
      <c r="F800" s="147"/>
      <c r="G800" s="146"/>
      <c r="I800" s="147"/>
      <c r="J800" s="146"/>
      <c r="L800" s="147"/>
      <c r="M800" s="146"/>
    </row>
    <row r="801" spans="6:13" ht="12.75" x14ac:dyDescent="0.2">
      <c r="F801" s="147"/>
      <c r="G801" s="146"/>
      <c r="I801" s="147"/>
      <c r="J801" s="146"/>
      <c r="L801" s="147"/>
      <c r="M801" s="146"/>
    </row>
    <row r="802" spans="6:13" ht="12.75" x14ac:dyDescent="0.2">
      <c r="F802" s="147"/>
      <c r="G802" s="146"/>
      <c r="I802" s="147"/>
      <c r="J802" s="146"/>
      <c r="L802" s="147"/>
      <c r="M802" s="146"/>
    </row>
    <row r="803" spans="6:13" ht="12.75" x14ac:dyDescent="0.2">
      <c r="F803" s="147"/>
      <c r="G803" s="146"/>
      <c r="I803" s="147"/>
      <c r="J803" s="146"/>
      <c r="L803" s="147"/>
      <c r="M803" s="146"/>
    </row>
    <row r="804" spans="6:13" ht="12.75" x14ac:dyDescent="0.2">
      <c r="F804" s="147"/>
      <c r="G804" s="146"/>
      <c r="I804" s="147"/>
      <c r="J804" s="146"/>
      <c r="L804" s="147"/>
      <c r="M804" s="146"/>
    </row>
    <row r="805" spans="6:13" ht="12.75" x14ac:dyDescent="0.2">
      <c r="F805" s="147"/>
      <c r="G805" s="146"/>
      <c r="I805" s="147"/>
      <c r="J805" s="146"/>
      <c r="L805" s="147"/>
      <c r="M805" s="146"/>
    </row>
    <row r="806" spans="6:13" ht="12.75" x14ac:dyDescent="0.2">
      <c r="F806" s="147"/>
      <c r="G806" s="146"/>
      <c r="I806" s="147"/>
      <c r="J806" s="146"/>
      <c r="L806" s="147"/>
      <c r="M806" s="146"/>
    </row>
    <row r="807" spans="6:13" ht="12.75" x14ac:dyDescent="0.2">
      <c r="F807" s="147"/>
      <c r="G807" s="146"/>
      <c r="I807" s="147"/>
      <c r="J807" s="146"/>
      <c r="L807" s="147"/>
      <c r="M807" s="146"/>
    </row>
    <row r="808" spans="6:13" ht="12.75" x14ac:dyDescent="0.2">
      <c r="F808" s="147"/>
      <c r="G808" s="146"/>
      <c r="I808" s="147"/>
      <c r="J808" s="146"/>
      <c r="L808" s="147"/>
      <c r="M808" s="146"/>
    </row>
    <row r="809" spans="6:13" ht="12.75" x14ac:dyDescent="0.2">
      <c r="F809" s="147"/>
      <c r="G809" s="146"/>
      <c r="I809" s="147"/>
      <c r="J809" s="146"/>
      <c r="L809" s="147"/>
      <c r="M809" s="146"/>
    </row>
    <row r="810" spans="6:13" ht="12.75" x14ac:dyDescent="0.2">
      <c r="F810" s="147"/>
      <c r="G810" s="146"/>
      <c r="I810" s="147"/>
      <c r="J810" s="146"/>
      <c r="L810" s="147"/>
      <c r="M810" s="146"/>
    </row>
    <row r="811" spans="6:13" ht="12.75" x14ac:dyDescent="0.2">
      <c r="F811" s="147"/>
      <c r="G811" s="146"/>
      <c r="I811" s="147"/>
      <c r="J811" s="146"/>
      <c r="L811" s="147"/>
      <c r="M811" s="146"/>
    </row>
    <row r="812" spans="6:13" ht="12.75" x14ac:dyDescent="0.2">
      <c r="F812" s="147"/>
      <c r="G812" s="146"/>
      <c r="I812" s="147"/>
      <c r="J812" s="146"/>
      <c r="L812" s="147"/>
      <c r="M812" s="146"/>
    </row>
    <row r="813" spans="6:13" ht="12.75" x14ac:dyDescent="0.2">
      <c r="F813" s="147"/>
      <c r="G813" s="146"/>
      <c r="I813" s="147"/>
      <c r="J813" s="146"/>
      <c r="L813" s="147"/>
      <c r="M813" s="146"/>
    </row>
    <row r="814" spans="6:13" ht="12.75" x14ac:dyDescent="0.2">
      <c r="F814" s="147"/>
      <c r="G814" s="146"/>
      <c r="I814" s="147"/>
      <c r="J814" s="146"/>
      <c r="L814" s="147"/>
      <c r="M814" s="146"/>
    </row>
    <row r="815" spans="6:13" ht="12.75" x14ac:dyDescent="0.2">
      <c r="F815" s="147"/>
      <c r="G815" s="146"/>
      <c r="I815" s="147"/>
      <c r="J815" s="146"/>
      <c r="L815" s="147"/>
      <c r="M815" s="146"/>
    </row>
    <row r="816" spans="6:13" ht="12.75" x14ac:dyDescent="0.2">
      <c r="F816" s="147"/>
      <c r="G816" s="146"/>
      <c r="I816" s="147"/>
      <c r="J816" s="146"/>
      <c r="L816" s="147"/>
      <c r="M816" s="146"/>
    </row>
    <row r="817" spans="6:13" ht="12.75" x14ac:dyDescent="0.2">
      <c r="F817" s="147"/>
      <c r="G817" s="146"/>
      <c r="I817" s="147"/>
      <c r="J817" s="146"/>
      <c r="L817" s="147"/>
      <c r="M817" s="146"/>
    </row>
    <row r="818" spans="6:13" ht="12.75" x14ac:dyDescent="0.2">
      <c r="F818" s="147"/>
      <c r="G818" s="146"/>
      <c r="I818" s="147"/>
      <c r="J818" s="146"/>
      <c r="L818" s="147"/>
      <c r="M818" s="146"/>
    </row>
    <row r="819" spans="6:13" ht="12.75" x14ac:dyDescent="0.2">
      <c r="F819" s="147"/>
      <c r="G819" s="146"/>
      <c r="I819" s="147"/>
      <c r="J819" s="146"/>
      <c r="L819" s="147"/>
      <c r="M819" s="146"/>
    </row>
    <row r="820" spans="6:13" ht="12.75" x14ac:dyDescent="0.2">
      <c r="F820" s="147"/>
      <c r="G820" s="146"/>
      <c r="I820" s="147"/>
      <c r="J820" s="146"/>
      <c r="L820" s="147"/>
      <c r="M820" s="146"/>
    </row>
    <row r="821" spans="6:13" ht="12.75" x14ac:dyDescent="0.2">
      <c r="F821" s="147"/>
      <c r="G821" s="146"/>
      <c r="I821" s="147"/>
      <c r="J821" s="146"/>
      <c r="L821" s="147"/>
      <c r="M821" s="146"/>
    </row>
    <row r="822" spans="6:13" ht="12.75" x14ac:dyDescent="0.2">
      <c r="F822" s="147"/>
      <c r="G822" s="146"/>
      <c r="I822" s="147"/>
      <c r="J822" s="146"/>
      <c r="L822" s="147"/>
      <c r="M822" s="146"/>
    </row>
    <row r="823" spans="6:13" ht="12.75" x14ac:dyDescent="0.2">
      <c r="F823" s="147"/>
      <c r="G823" s="146"/>
      <c r="I823" s="147"/>
      <c r="J823" s="146"/>
      <c r="L823" s="147"/>
      <c r="M823" s="146"/>
    </row>
    <row r="824" spans="6:13" ht="12.75" x14ac:dyDescent="0.2">
      <c r="F824" s="147"/>
      <c r="G824" s="146"/>
      <c r="I824" s="147"/>
      <c r="J824" s="146"/>
      <c r="L824" s="147"/>
      <c r="M824" s="146"/>
    </row>
    <row r="825" spans="6:13" ht="12.75" x14ac:dyDescent="0.2">
      <c r="F825" s="147"/>
      <c r="G825" s="146"/>
      <c r="I825" s="147"/>
      <c r="J825" s="146"/>
      <c r="L825" s="147"/>
      <c r="M825" s="146"/>
    </row>
    <row r="826" spans="6:13" ht="12.75" x14ac:dyDescent="0.2">
      <c r="F826" s="147"/>
      <c r="G826" s="146"/>
      <c r="I826" s="147"/>
      <c r="J826" s="146"/>
      <c r="L826" s="147"/>
      <c r="M826" s="146"/>
    </row>
    <row r="827" spans="6:13" ht="12.75" x14ac:dyDescent="0.2">
      <c r="F827" s="147"/>
      <c r="G827" s="146"/>
      <c r="I827" s="147"/>
      <c r="J827" s="146"/>
      <c r="L827" s="147"/>
      <c r="M827" s="146"/>
    </row>
    <row r="828" spans="6:13" ht="12.75" x14ac:dyDescent="0.2">
      <c r="F828" s="147"/>
      <c r="G828" s="146"/>
      <c r="I828" s="147"/>
      <c r="J828" s="146"/>
      <c r="L828" s="147"/>
      <c r="M828" s="146"/>
    </row>
    <row r="829" spans="6:13" ht="12.75" x14ac:dyDescent="0.2">
      <c r="F829" s="147"/>
      <c r="G829" s="146"/>
      <c r="I829" s="147"/>
      <c r="J829" s="146"/>
      <c r="L829" s="147"/>
      <c r="M829" s="146"/>
    </row>
    <row r="830" spans="6:13" ht="12.75" x14ac:dyDescent="0.2">
      <c r="F830" s="147"/>
      <c r="G830" s="146"/>
      <c r="I830" s="147"/>
      <c r="J830" s="146"/>
      <c r="L830" s="147"/>
      <c r="M830" s="146"/>
    </row>
    <row r="831" spans="6:13" ht="12.75" x14ac:dyDescent="0.2">
      <c r="F831" s="147"/>
      <c r="G831" s="146"/>
      <c r="I831" s="147"/>
      <c r="J831" s="146"/>
      <c r="L831" s="147"/>
      <c r="M831" s="146"/>
    </row>
    <row r="832" spans="6:13" ht="12.75" x14ac:dyDescent="0.2">
      <c r="F832" s="147"/>
      <c r="G832" s="146"/>
      <c r="I832" s="147"/>
      <c r="J832" s="146"/>
      <c r="L832" s="147"/>
      <c r="M832" s="146"/>
    </row>
    <row r="833" spans="6:13" ht="12.75" x14ac:dyDescent="0.2">
      <c r="F833" s="147"/>
      <c r="G833" s="146"/>
      <c r="I833" s="147"/>
      <c r="J833" s="146"/>
      <c r="L833" s="147"/>
      <c r="M833" s="146"/>
    </row>
    <row r="834" spans="6:13" ht="12.75" x14ac:dyDescent="0.2">
      <c r="F834" s="147"/>
      <c r="G834" s="146"/>
      <c r="I834" s="147"/>
      <c r="J834" s="146"/>
      <c r="L834" s="147"/>
      <c r="M834" s="146"/>
    </row>
    <row r="835" spans="6:13" ht="12.75" x14ac:dyDescent="0.2">
      <c r="F835" s="147"/>
      <c r="G835" s="146"/>
      <c r="I835" s="147"/>
      <c r="J835" s="146"/>
      <c r="L835" s="147"/>
      <c r="M835" s="146"/>
    </row>
    <row r="836" spans="6:13" ht="12.75" x14ac:dyDescent="0.2">
      <c r="F836" s="147"/>
      <c r="G836" s="146"/>
      <c r="I836" s="147"/>
      <c r="J836" s="146"/>
      <c r="L836" s="147"/>
      <c r="M836" s="146"/>
    </row>
    <row r="837" spans="6:13" ht="12.75" x14ac:dyDescent="0.2">
      <c r="F837" s="147"/>
      <c r="G837" s="146"/>
      <c r="I837" s="147"/>
      <c r="J837" s="146"/>
      <c r="L837" s="147"/>
      <c r="M837" s="146"/>
    </row>
    <row r="838" spans="6:13" ht="12.75" x14ac:dyDescent="0.2">
      <c r="F838" s="147"/>
      <c r="G838" s="146"/>
      <c r="I838" s="147"/>
      <c r="J838" s="146"/>
      <c r="L838" s="147"/>
      <c r="M838" s="146"/>
    </row>
    <row r="839" spans="6:13" ht="12.75" x14ac:dyDescent="0.2">
      <c r="F839" s="147"/>
      <c r="G839" s="146"/>
      <c r="I839" s="147"/>
      <c r="J839" s="146"/>
      <c r="L839" s="147"/>
      <c r="M839" s="146"/>
    </row>
    <row r="840" spans="6:13" ht="12.75" x14ac:dyDescent="0.2">
      <c r="F840" s="147"/>
      <c r="G840" s="146"/>
      <c r="I840" s="147"/>
      <c r="J840" s="146"/>
      <c r="L840" s="147"/>
      <c r="M840" s="146"/>
    </row>
    <row r="841" spans="6:13" ht="12.75" x14ac:dyDescent="0.2">
      <c r="F841" s="147"/>
      <c r="G841" s="146"/>
      <c r="I841" s="147"/>
      <c r="J841" s="146"/>
      <c r="L841" s="147"/>
      <c r="M841" s="146"/>
    </row>
    <row r="842" spans="6:13" ht="12.75" x14ac:dyDescent="0.2">
      <c r="F842" s="147"/>
      <c r="G842" s="146"/>
      <c r="I842" s="147"/>
      <c r="J842" s="146"/>
      <c r="L842" s="147"/>
      <c r="M842" s="146"/>
    </row>
    <row r="843" spans="6:13" ht="12.75" x14ac:dyDescent="0.2">
      <c r="F843" s="147"/>
      <c r="G843" s="146"/>
      <c r="I843" s="147"/>
      <c r="J843" s="146"/>
      <c r="L843" s="147"/>
      <c r="M843" s="146"/>
    </row>
    <row r="844" spans="6:13" ht="12.75" x14ac:dyDescent="0.2">
      <c r="F844" s="147"/>
      <c r="G844" s="146"/>
      <c r="I844" s="147"/>
      <c r="J844" s="146"/>
      <c r="L844" s="147"/>
      <c r="M844" s="146"/>
    </row>
    <row r="845" spans="6:13" ht="12.75" x14ac:dyDescent="0.2">
      <c r="F845" s="147"/>
      <c r="G845" s="146"/>
      <c r="I845" s="147"/>
      <c r="J845" s="146"/>
      <c r="L845" s="147"/>
      <c r="M845" s="146"/>
    </row>
    <row r="846" spans="6:13" ht="12.75" x14ac:dyDescent="0.2">
      <c r="F846" s="147"/>
      <c r="G846" s="146"/>
      <c r="I846" s="147"/>
      <c r="J846" s="146"/>
      <c r="L846" s="147"/>
      <c r="M846" s="146"/>
    </row>
    <row r="847" spans="6:13" ht="12.75" x14ac:dyDescent="0.2">
      <c r="F847" s="147"/>
      <c r="G847" s="146"/>
      <c r="I847" s="147"/>
      <c r="J847" s="146"/>
      <c r="L847" s="147"/>
      <c r="M847" s="146"/>
    </row>
    <row r="848" spans="6:13" ht="12.75" x14ac:dyDescent="0.2">
      <c r="F848" s="147"/>
      <c r="G848" s="146"/>
      <c r="I848" s="147"/>
      <c r="J848" s="146"/>
      <c r="L848" s="147"/>
      <c r="M848" s="146"/>
    </row>
    <row r="849" spans="6:13" ht="12.75" x14ac:dyDescent="0.2">
      <c r="F849" s="147"/>
      <c r="G849" s="146"/>
      <c r="I849" s="147"/>
      <c r="J849" s="146"/>
      <c r="L849" s="147"/>
      <c r="M849" s="146"/>
    </row>
    <row r="850" spans="6:13" ht="12.75" x14ac:dyDescent="0.2">
      <c r="F850" s="147"/>
      <c r="G850" s="146"/>
      <c r="I850" s="147"/>
      <c r="J850" s="146"/>
      <c r="L850" s="147"/>
      <c r="M850" s="146"/>
    </row>
    <row r="851" spans="6:13" ht="12.75" x14ac:dyDescent="0.2">
      <c r="F851" s="147"/>
      <c r="G851" s="146"/>
      <c r="I851" s="147"/>
      <c r="J851" s="146"/>
      <c r="L851" s="147"/>
      <c r="M851" s="146"/>
    </row>
    <row r="852" spans="6:13" ht="12.75" x14ac:dyDescent="0.2">
      <c r="F852" s="147"/>
      <c r="G852" s="146"/>
      <c r="I852" s="147"/>
      <c r="J852" s="146"/>
      <c r="L852" s="147"/>
      <c r="M852" s="146"/>
    </row>
    <row r="853" spans="6:13" ht="12.75" x14ac:dyDescent="0.2">
      <c r="F853" s="147"/>
      <c r="G853" s="146"/>
      <c r="I853" s="147"/>
      <c r="J853" s="146"/>
      <c r="L853" s="147"/>
      <c r="M853" s="146"/>
    </row>
    <row r="854" spans="6:13" ht="12.75" x14ac:dyDescent="0.2">
      <c r="F854" s="147"/>
      <c r="G854" s="146"/>
      <c r="I854" s="147"/>
      <c r="J854" s="146"/>
      <c r="L854" s="147"/>
      <c r="M854" s="146"/>
    </row>
    <row r="855" spans="6:13" ht="12.75" x14ac:dyDescent="0.2">
      <c r="F855" s="147"/>
      <c r="G855" s="146"/>
      <c r="I855" s="147"/>
      <c r="J855" s="146"/>
      <c r="L855" s="147"/>
      <c r="M855" s="146"/>
    </row>
    <row r="856" spans="6:13" ht="12.75" x14ac:dyDescent="0.2">
      <c r="F856" s="147"/>
      <c r="G856" s="146"/>
      <c r="I856" s="147"/>
      <c r="J856" s="146"/>
      <c r="L856" s="147"/>
      <c r="M856" s="146"/>
    </row>
    <row r="857" spans="6:13" ht="12.75" x14ac:dyDescent="0.2">
      <c r="F857" s="147"/>
      <c r="G857" s="146"/>
      <c r="I857" s="147"/>
      <c r="J857" s="146"/>
      <c r="L857" s="147"/>
      <c r="M857" s="146"/>
    </row>
    <row r="858" spans="6:13" ht="12.75" x14ac:dyDescent="0.2">
      <c r="F858" s="147"/>
      <c r="G858" s="146"/>
      <c r="I858" s="147"/>
      <c r="J858" s="146"/>
      <c r="L858" s="147"/>
      <c r="M858" s="146"/>
    </row>
    <row r="859" spans="6:13" ht="12.75" x14ac:dyDescent="0.2">
      <c r="F859" s="147"/>
      <c r="G859" s="146"/>
      <c r="I859" s="147"/>
      <c r="J859" s="146"/>
      <c r="L859" s="147"/>
      <c r="M859" s="146"/>
    </row>
    <row r="860" spans="6:13" ht="12.75" x14ac:dyDescent="0.2">
      <c r="F860" s="147"/>
      <c r="G860" s="146"/>
      <c r="I860" s="147"/>
      <c r="J860" s="146"/>
      <c r="L860" s="147"/>
      <c r="M860" s="146"/>
    </row>
    <row r="861" spans="6:13" ht="12.75" x14ac:dyDescent="0.2">
      <c r="F861" s="147"/>
      <c r="G861" s="146"/>
      <c r="I861" s="147"/>
      <c r="J861" s="146"/>
      <c r="L861" s="147"/>
      <c r="M861" s="146"/>
    </row>
    <row r="862" spans="6:13" ht="12.75" x14ac:dyDescent="0.2">
      <c r="F862" s="147"/>
      <c r="G862" s="146"/>
      <c r="I862" s="147"/>
      <c r="J862" s="146"/>
      <c r="L862" s="147"/>
      <c r="M862" s="146"/>
    </row>
    <row r="863" spans="6:13" ht="12.75" x14ac:dyDescent="0.2">
      <c r="F863" s="147"/>
      <c r="G863" s="146"/>
      <c r="I863" s="147"/>
      <c r="J863" s="146"/>
      <c r="L863" s="147"/>
      <c r="M863" s="146"/>
    </row>
    <row r="864" spans="6:13" ht="12.75" x14ac:dyDescent="0.2">
      <c r="F864" s="147"/>
      <c r="G864" s="146"/>
      <c r="I864" s="147"/>
      <c r="J864" s="146"/>
      <c r="L864" s="147"/>
      <c r="M864" s="146"/>
    </row>
    <row r="865" spans="6:13" ht="12.75" x14ac:dyDescent="0.2">
      <c r="F865" s="147"/>
      <c r="G865" s="146"/>
      <c r="I865" s="147"/>
      <c r="J865" s="146"/>
      <c r="L865" s="147"/>
      <c r="M865" s="146"/>
    </row>
    <row r="866" spans="6:13" ht="12.75" x14ac:dyDescent="0.2">
      <c r="F866" s="147"/>
      <c r="G866" s="146"/>
      <c r="I866" s="147"/>
      <c r="J866" s="146"/>
      <c r="L866" s="147"/>
      <c r="M866" s="146"/>
    </row>
    <row r="867" spans="6:13" ht="12.75" x14ac:dyDescent="0.2">
      <c r="F867" s="147"/>
      <c r="G867" s="146"/>
      <c r="I867" s="147"/>
      <c r="J867" s="146"/>
      <c r="L867" s="147"/>
      <c r="M867" s="146"/>
    </row>
    <row r="868" spans="6:13" ht="12.75" x14ac:dyDescent="0.2">
      <c r="F868" s="147"/>
      <c r="G868" s="146"/>
      <c r="I868" s="147"/>
      <c r="J868" s="146"/>
      <c r="L868" s="147"/>
      <c r="M868" s="146"/>
    </row>
    <row r="869" spans="6:13" ht="12.75" x14ac:dyDescent="0.2">
      <c r="F869" s="147"/>
      <c r="G869" s="146"/>
      <c r="I869" s="147"/>
      <c r="J869" s="146"/>
      <c r="L869" s="147"/>
      <c r="M869" s="146"/>
    </row>
    <row r="870" spans="6:13" ht="12.75" x14ac:dyDescent="0.2">
      <c r="F870" s="147"/>
      <c r="G870" s="146"/>
      <c r="I870" s="147"/>
      <c r="J870" s="146"/>
      <c r="L870" s="147"/>
      <c r="M870" s="146"/>
    </row>
    <row r="871" spans="6:13" ht="12.75" x14ac:dyDescent="0.2">
      <c r="F871" s="147"/>
      <c r="G871" s="146"/>
      <c r="I871" s="147"/>
      <c r="J871" s="146"/>
      <c r="L871" s="147"/>
      <c r="M871" s="146"/>
    </row>
    <row r="872" spans="6:13" ht="12.75" x14ac:dyDescent="0.2">
      <c r="F872" s="147"/>
      <c r="G872" s="146"/>
      <c r="I872" s="147"/>
      <c r="J872" s="146"/>
      <c r="L872" s="147"/>
      <c r="M872" s="146"/>
    </row>
    <row r="873" spans="6:13" ht="12.75" x14ac:dyDescent="0.2">
      <c r="F873" s="147"/>
      <c r="G873" s="146"/>
      <c r="I873" s="147"/>
      <c r="J873" s="146"/>
      <c r="L873" s="147"/>
      <c r="M873" s="146"/>
    </row>
    <row r="874" spans="6:13" ht="12.75" x14ac:dyDescent="0.2">
      <c r="F874" s="147"/>
      <c r="G874" s="146"/>
      <c r="I874" s="147"/>
      <c r="J874" s="146"/>
      <c r="L874" s="147"/>
      <c r="M874" s="146"/>
    </row>
    <row r="875" spans="6:13" ht="12.75" x14ac:dyDescent="0.2">
      <c r="F875" s="147"/>
      <c r="G875" s="146"/>
      <c r="I875" s="147"/>
      <c r="J875" s="146"/>
      <c r="L875" s="147"/>
      <c r="M875" s="146"/>
    </row>
    <row r="876" spans="6:13" ht="12.75" x14ac:dyDescent="0.2">
      <c r="F876" s="147"/>
      <c r="G876" s="146"/>
      <c r="I876" s="147"/>
      <c r="J876" s="146"/>
      <c r="L876" s="147"/>
      <c r="M876" s="146"/>
    </row>
    <row r="877" spans="6:13" ht="12.75" x14ac:dyDescent="0.2">
      <c r="F877" s="147"/>
      <c r="G877" s="146"/>
      <c r="I877" s="147"/>
      <c r="J877" s="146"/>
      <c r="L877" s="147"/>
      <c r="M877" s="146"/>
    </row>
    <row r="878" spans="6:13" ht="12.75" x14ac:dyDescent="0.2">
      <c r="F878" s="147"/>
      <c r="G878" s="146"/>
      <c r="I878" s="147"/>
      <c r="J878" s="146"/>
      <c r="L878" s="147"/>
      <c r="M878" s="146"/>
    </row>
    <row r="879" spans="6:13" ht="12.75" x14ac:dyDescent="0.2">
      <c r="F879" s="147"/>
      <c r="G879" s="146"/>
      <c r="I879" s="147"/>
      <c r="J879" s="146"/>
      <c r="L879" s="147"/>
      <c r="M879" s="146"/>
    </row>
    <row r="880" spans="6:13" ht="12.75" x14ac:dyDescent="0.2">
      <c r="F880" s="147"/>
      <c r="G880" s="146"/>
      <c r="I880" s="147"/>
      <c r="J880" s="146"/>
      <c r="L880" s="147"/>
      <c r="M880" s="146"/>
    </row>
    <row r="881" spans="6:13" ht="12.75" x14ac:dyDescent="0.2">
      <c r="F881" s="147"/>
      <c r="G881" s="146"/>
      <c r="I881" s="147"/>
      <c r="J881" s="146"/>
      <c r="L881" s="147"/>
      <c r="M881" s="146"/>
    </row>
    <row r="882" spans="6:13" ht="12.75" x14ac:dyDescent="0.2">
      <c r="F882" s="147"/>
      <c r="G882" s="146"/>
      <c r="I882" s="147"/>
      <c r="J882" s="146"/>
      <c r="L882" s="147"/>
      <c r="M882" s="146"/>
    </row>
    <row r="883" spans="6:13" ht="12.75" x14ac:dyDescent="0.2">
      <c r="F883" s="147"/>
      <c r="G883" s="146"/>
      <c r="I883" s="147"/>
      <c r="J883" s="146"/>
      <c r="L883" s="147"/>
      <c r="M883" s="146"/>
    </row>
    <row r="884" spans="6:13" ht="12.75" x14ac:dyDescent="0.2">
      <c r="F884" s="147"/>
      <c r="G884" s="146"/>
      <c r="I884" s="147"/>
      <c r="J884" s="146"/>
      <c r="L884" s="147"/>
      <c r="M884" s="146"/>
    </row>
    <row r="885" spans="6:13" ht="12.75" x14ac:dyDescent="0.2">
      <c r="F885" s="147"/>
      <c r="G885" s="146"/>
      <c r="I885" s="147"/>
      <c r="J885" s="146"/>
      <c r="L885" s="147"/>
      <c r="M885" s="146"/>
    </row>
    <row r="886" spans="6:13" ht="12.75" x14ac:dyDescent="0.2">
      <c r="F886" s="147"/>
      <c r="G886" s="146"/>
      <c r="I886" s="147"/>
      <c r="J886" s="146"/>
      <c r="L886" s="147"/>
      <c r="M886" s="146"/>
    </row>
    <row r="887" spans="6:13" ht="12.75" x14ac:dyDescent="0.2">
      <c r="F887" s="147"/>
      <c r="G887" s="146"/>
      <c r="I887" s="147"/>
      <c r="J887" s="146"/>
      <c r="L887" s="147"/>
      <c r="M887" s="146"/>
    </row>
    <row r="888" spans="6:13" ht="12.75" x14ac:dyDescent="0.2">
      <c r="F888" s="147"/>
      <c r="G888" s="146"/>
      <c r="I888" s="147"/>
      <c r="J888" s="146"/>
      <c r="L888" s="147"/>
      <c r="M888" s="146"/>
    </row>
    <row r="889" spans="6:13" ht="12.75" x14ac:dyDescent="0.2">
      <c r="F889" s="147"/>
      <c r="G889" s="146"/>
      <c r="I889" s="147"/>
      <c r="J889" s="146"/>
      <c r="L889" s="147"/>
      <c r="M889" s="146"/>
    </row>
    <row r="890" spans="6:13" ht="12.75" x14ac:dyDescent="0.2">
      <c r="F890" s="147"/>
      <c r="G890" s="146"/>
      <c r="I890" s="147"/>
      <c r="J890" s="146"/>
      <c r="L890" s="147"/>
      <c r="M890" s="146"/>
    </row>
    <row r="891" spans="6:13" ht="12.75" x14ac:dyDescent="0.2">
      <c r="F891" s="147"/>
      <c r="G891" s="146"/>
      <c r="I891" s="147"/>
      <c r="J891" s="146"/>
      <c r="L891" s="147"/>
      <c r="M891" s="146"/>
    </row>
    <row r="892" spans="6:13" ht="12.75" x14ac:dyDescent="0.2">
      <c r="F892" s="147"/>
      <c r="G892" s="146"/>
      <c r="I892" s="147"/>
      <c r="J892" s="146"/>
      <c r="L892" s="147"/>
      <c r="M892" s="146"/>
    </row>
    <row r="893" spans="6:13" ht="12.75" x14ac:dyDescent="0.2">
      <c r="F893" s="147"/>
      <c r="G893" s="146"/>
      <c r="I893" s="147"/>
      <c r="J893" s="146"/>
      <c r="L893" s="147"/>
      <c r="M893" s="146"/>
    </row>
    <row r="894" spans="6:13" ht="12.75" x14ac:dyDescent="0.2">
      <c r="F894" s="147"/>
      <c r="G894" s="146"/>
      <c r="I894" s="147"/>
      <c r="J894" s="146"/>
      <c r="L894" s="147"/>
      <c r="M894" s="146"/>
    </row>
    <row r="895" spans="6:13" ht="12.75" x14ac:dyDescent="0.2">
      <c r="F895" s="147"/>
      <c r="G895" s="146"/>
      <c r="I895" s="147"/>
      <c r="J895" s="146"/>
      <c r="L895" s="147"/>
      <c r="M895" s="146"/>
    </row>
    <row r="896" spans="6:13" ht="12.75" x14ac:dyDescent="0.2">
      <c r="F896" s="147"/>
      <c r="G896" s="146"/>
      <c r="I896" s="147"/>
      <c r="J896" s="146"/>
      <c r="L896" s="147"/>
      <c r="M896" s="146"/>
    </row>
    <row r="897" spans="6:13" ht="12.75" x14ac:dyDescent="0.2">
      <c r="F897" s="147"/>
      <c r="G897" s="146"/>
      <c r="I897" s="147"/>
      <c r="J897" s="146"/>
      <c r="L897" s="147"/>
      <c r="M897" s="146"/>
    </row>
    <row r="898" spans="6:13" ht="12.75" x14ac:dyDescent="0.2">
      <c r="F898" s="147"/>
      <c r="G898" s="146"/>
      <c r="I898" s="147"/>
      <c r="J898" s="146"/>
      <c r="L898" s="147"/>
      <c r="M898" s="146"/>
    </row>
    <row r="899" spans="6:13" ht="12.75" x14ac:dyDescent="0.2">
      <c r="F899" s="147"/>
      <c r="G899" s="146"/>
      <c r="I899" s="147"/>
      <c r="J899" s="146"/>
      <c r="L899" s="147"/>
      <c r="M899" s="146"/>
    </row>
    <row r="900" spans="6:13" ht="12.75" x14ac:dyDescent="0.2">
      <c r="F900" s="147"/>
      <c r="G900" s="146"/>
      <c r="I900" s="147"/>
      <c r="J900" s="146"/>
      <c r="L900" s="147"/>
      <c r="M900" s="146"/>
    </row>
    <row r="901" spans="6:13" ht="12.75" x14ac:dyDescent="0.2">
      <c r="F901" s="147"/>
      <c r="G901" s="146"/>
      <c r="I901" s="147"/>
      <c r="J901" s="146"/>
      <c r="L901" s="147"/>
      <c r="M901" s="146"/>
    </row>
    <row r="902" spans="6:13" ht="12.75" x14ac:dyDescent="0.2">
      <c r="F902" s="147"/>
      <c r="G902" s="146"/>
      <c r="I902" s="147"/>
      <c r="J902" s="146"/>
      <c r="L902" s="147"/>
      <c r="M902" s="146"/>
    </row>
    <row r="903" spans="6:13" ht="12.75" x14ac:dyDescent="0.2">
      <c r="F903" s="147"/>
      <c r="G903" s="146"/>
      <c r="I903" s="147"/>
      <c r="J903" s="146"/>
      <c r="L903" s="147"/>
      <c r="M903" s="146"/>
    </row>
    <row r="904" spans="6:13" ht="12.75" x14ac:dyDescent="0.2">
      <c r="F904" s="147"/>
      <c r="G904" s="146"/>
      <c r="I904" s="147"/>
      <c r="J904" s="146"/>
      <c r="L904" s="147"/>
      <c r="M904" s="146"/>
    </row>
    <row r="905" spans="6:13" ht="12.75" x14ac:dyDescent="0.2">
      <c r="F905" s="147"/>
      <c r="G905" s="146"/>
      <c r="I905" s="147"/>
      <c r="J905" s="146"/>
      <c r="L905" s="147"/>
      <c r="M905" s="146"/>
    </row>
    <row r="906" spans="6:13" ht="12.75" x14ac:dyDescent="0.2">
      <c r="F906" s="147"/>
      <c r="G906" s="146"/>
      <c r="I906" s="147"/>
      <c r="J906" s="146"/>
      <c r="L906" s="147"/>
      <c r="M906" s="146"/>
    </row>
    <row r="907" spans="6:13" ht="12.75" x14ac:dyDescent="0.2">
      <c r="F907" s="147"/>
      <c r="G907" s="146"/>
      <c r="I907" s="147"/>
      <c r="J907" s="146"/>
      <c r="L907" s="147"/>
      <c r="M907" s="146"/>
    </row>
    <row r="908" spans="6:13" ht="12.75" x14ac:dyDescent="0.2">
      <c r="F908" s="147"/>
      <c r="G908" s="146"/>
      <c r="I908" s="147"/>
      <c r="J908" s="146"/>
      <c r="L908" s="147"/>
      <c r="M908" s="146"/>
    </row>
    <row r="909" spans="6:13" ht="12.75" x14ac:dyDescent="0.2">
      <c r="F909" s="147"/>
      <c r="G909" s="146"/>
      <c r="I909" s="147"/>
      <c r="J909" s="146"/>
      <c r="L909" s="147"/>
      <c r="M909" s="146"/>
    </row>
    <row r="910" spans="6:13" ht="12.75" x14ac:dyDescent="0.2">
      <c r="F910" s="147"/>
      <c r="G910" s="146"/>
      <c r="I910" s="147"/>
      <c r="J910" s="146"/>
      <c r="L910" s="147"/>
      <c r="M910" s="146"/>
    </row>
    <row r="911" spans="6:13" ht="12.75" x14ac:dyDescent="0.2">
      <c r="F911" s="147"/>
      <c r="G911" s="146"/>
      <c r="I911" s="147"/>
      <c r="J911" s="146"/>
      <c r="L911" s="147"/>
      <c r="M911" s="146"/>
    </row>
    <row r="912" spans="6:13" ht="12.75" x14ac:dyDescent="0.2">
      <c r="F912" s="147"/>
      <c r="G912" s="146"/>
      <c r="I912" s="147"/>
      <c r="J912" s="146"/>
      <c r="L912" s="147"/>
      <c r="M912" s="146"/>
    </row>
    <row r="913" spans="6:13" ht="12.75" x14ac:dyDescent="0.2">
      <c r="F913" s="147"/>
      <c r="G913" s="146"/>
      <c r="I913" s="147"/>
      <c r="J913" s="146"/>
      <c r="L913" s="147"/>
      <c r="M913" s="146"/>
    </row>
    <row r="914" spans="6:13" ht="12.75" x14ac:dyDescent="0.2">
      <c r="F914" s="147"/>
      <c r="G914" s="146"/>
      <c r="I914" s="147"/>
      <c r="J914" s="146"/>
      <c r="L914" s="147"/>
      <c r="M914" s="146"/>
    </row>
    <row r="915" spans="6:13" ht="12.75" x14ac:dyDescent="0.2">
      <c r="F915" s="147"/>
      <c r="G915" s="146"/>
      <c r="I915" s="147"/>
      <c r="J915" s="146"/>
      <c r="L915" s="147"/>
      <c r="M915" s="146"/>
    </row>
    <row r="916" spans="6:13" ht="12.75" x14ac:dyDescent="0.2">
      <c r="F916" s="147"/>
      <c r="G916" s="146"/>
      <c r="I916" s="147"/>
      <c r="J916" s="146"/>
      <c r="L916" s="147"/>
      <c r="M916" s="146"/>
    </row>
    <row r="917" spans="6:13" ht="12.75" x14ac:dyDescent="0.2">
      <c r="F917" s="147"/>
      <c r="G917" s="146"/>
      <c r="I917" s="147"/>
      <c r="J917" s="146"/>
      <c r="L917" s="147"/>
      <c r="M917" s="146"/>
    </row>
    <row r="918" spans="6:13" ht="12.75" x14ac:dyDescent="0.2">
      <c r="F918" s="147"/>
      <c r="G918" s="146"/>
      <c r="I918" s="147"/>
      <c r="J918" s="146"/>
      <c r="L918" s="147"/>
      <c r="M918" s="146"/>
    </row>
    <row r="919" spans="6:13" ht="12.75" x14ac:dyDescent="0.2">
      <c r="F919" s="147"/>
      <c r="G919" s="146"/>
      <c r="I919" s="147"/>
      <c r="J919" s="146"/>
      <c r="L919" s="147"/>
      <c r="M919" s="146"/>
    </row>
    <row r="920" spans="6:13" ht="12.75" x14ac:dyDescent="0.2">
      <c r="F920" s="147"/>
      <c r="G920" s="146"/>
      <c r="I920" s="147"/>
      <c r="J920" s="146"/>
      <c r="L920" s="147"/>
      <c r="M920" s="146"/>
    </row>
    <row r="921" spans="6:13" ht="12.75" x14ac:dyDescent="0.2">
      <c r="F921" s="147"/>
      <c r="G921" s="146"/>
      <c r="I921" s="147"/>
      <c r="J921" s="146"/>
      <c r="L921" s="147"/>
      <c r="M921" s="146"/>
    </row>
    <row r="922" spans="6:13" ht="12.75" x14ac:dyDescent="0.2">
      <c r="F922" s="147"/>
      <c r="G922" s="146"/>
      <c r="I922" s="147"/>
      <c r="J922" s="146"/>
      <c r="L922" s="147"/>
      <c r="M922" s="146"/>
    </row>
    <row r="923" spans="6:13" ht="12.75" x14ac:dyDescent="0.2">
      <c r="F923" s="147"/>
      <c r="G923" s="146"/>
      <c r="I923" s="147"/>
      <c r="J923" s="146"/>
      <c r="L923" s="147"/>
      <c r="M923" s="146"/>
    </row>
    <row r="924" spans="6:13" ht="12.75" x14ac:dyDescent="0.2">
      <c r="F924" s="147"/>
      <c r="G924" s="146"/>
      <c r="I924" s="147"/>
      <c r="J924" s="146"/>
      <c r="L924" s="147"/>
      <c r="M924" s="146"/>
    </row>
    <row r="925" spans="6:13" ht="12.75" x14ac:dyDescent="0.2">
      <c r="F925" s="147"/>
      <c r="G925" s="146"/>
      <c r="I925" s="147"/>
      <c r="J925" s="146"/>
      <c r="L925" s="147"/>
      <c r="M925" s="146"/>
    </row>
    <row r="926" spans="6:13" ht="12.75" x14ac:dyDescent="0.2">
      <c r="F926" s="147"/>
      <c r="G926" s="146"/>
      <c r="I926" s="147"/>
      <c r="J926" s="146"/>
      <c r="L926" s="147"/>
      <c r="M926" s="146"/>
    </row>
    <row r="927" spans="6:13" ht="12.75" x14ac:dyDescent="0.2">
      <c r="F927" s="147"/>
      <c r="G927" s="146"/>
      <c r="I927" s="147"/>
      <c r="J927" s="146"/>
      <c r="L927" s="147"/>
      <c r="M927" s="146"/>
    </row>
    <row r="928" spans="6:13" ht="12.75" x14ac:dyDescent="0.2">
      <c r="F928" s="147"/>
      <c r="G928" s="146"/>
      <c r="I928" s="147"/>
      <c r="J928" s="146"/>
      <c r="L928" s="147"/>
      <c r="M928" s="146"/>
    </row>
    <row r="929" spans="6:13" ht="12.75" x14ac:dyDescent="0.2">
      <c r="F929" s="147"/>
      <c r="G929" s="146"/>
      <c r="I929" s="147"/>
      <c r="J929" s="146"/>
      <c r="L929" s="147"/>
      <c r="M929" s="146"/>
    </row>
    <row r="930" spans="6:13" ht="12.75" x14ac:dyDescent="0.2">
      <c r="F930" s="147"/>
      <c r="G930" s="146"/>
      <c r="I930" s="147"/>
      <c r="J930" s="146"/>
      <c r="L930" s="147"/>
      <c r="M930" s="146"/>
    </row>
    <row r="931" spans="6:13" ht="12.75" x14ac:dyDescent="0.2">
      <c r="F931" s="147"/>
      <c r="G931" s="146"/>
      <c r="I931" s="147"/>
      <c r="J931" s="146"/>
      <c r="L931" s="147"/>
      <c r="M931" s="146"/>
    </row>
    <row r="932" spans="6:13" ht="12.75" x14ac:dyDescent="0.2">
      <c r="F932" s="147"/>
      <c r="G932" s="146"/>
      <c r="I932" s="147"/>
      <c r="J932" s="146"/>
      <c r="L932" s="147"/>
      <c r="M932" s="146"/>
    </row>
    <row r="933" spans="6:13" ht="12.75" x14ac:dyDescent="0.2">
      <c r="F933" s="147"/>
      <c r="G933" s="146"/>
      <c r="I933" s="147"/>
      <c r="J933" s="146"/>
      <c r="L933" s="147"/>
      <c r="M933" s="146"/>
    </row>
    <row r="934" spans="6:13" ht="12.75" x14ac:dyDescent="0.2">
      <c r="F934" s="147"/>
      <c r="G934" s="146"/>
      <c r="I934" s="147"/>
      <c r="J934" s="146"/>
      <c r="L934" s="147"/>
      <c r="M934" s="146"/>
    </row>
    <row r="935" spans="6:13" ht="12.75" x14ac:dyDescent="0.2">
      <c r="F935" s="147"/>
      <c r="G935" s="146"/>
      <c r="I935" s="147"/>
      <c r="J935" s="146"/>
      <c r="L935" s="147"/>
      <c r="M935" s="146"/>
    </row>
    <row r="936" spans="6:13" ht="12.75" x14ac:dyDescent="0.2">
      <c r="F936" s="147"/>
      <c r="G936" s="146"/>
      <c r="I936" s="147"/>
      <c r="J936" s="146"/>
      <c r="L936" s="147"/>
      <c r="M936" s="146"/>
    </row>
    <row r="937" spans="6:13" ht="12.75" x14ac:dyDescent="0.2">
      <c r="F937" s="147"/>
      <c r="G937" s="146"/>
      <c r="I937" s="147"/>
      <c r="J937" s="146"/>
      <c r="L937" s="147"/>
      <c r="M937" s="146"/>
    </row>
    <row r="938" spans="6:13" ht="12.75" x14ac:dyDescent="0.2">
      <c r="F938" s="147"/>
      <c r="G938" s="146"/>
      <c r="I938" s="147"/>
      <c r="J938" s="146"/>
      <c r="L938" s="147"/>
      <c r="M938" s="146"/>
    </row>
    <row r="939" spans="6:13" ht="12.75" x14ac:dyDescent="0.2">
      <c r="F939" s="147"/>
      <c r="G939" s="146"/>
      <c r="I939" s="147"/>
      <c r="J939" s="146"/>
      <c r="L939" s="147"/>
      <c r="M939" s="146"/>
    </row>
    <row r="940" spans="6:13" ht="12.75" x14ac:dyDescent="0.2">
      <c r="F940" s="147"/>
      <c r="G940" s="146"/>
      <c r="I940" s="147"/>
      <c r="J940" s="146"/>
      <c r="L940" s="147"/>
      <c r="M940" s="146"/>
    </row>
    <row r="941" spans="6:13" ht="12.75" x14ac:dyDescent="0.2">
      <c r="F941" s="147"/>
      <c r="G941" s="146"/>
      <c r="I941" s="147"/>
      <c r="J941" s="146"/>
      <c r="L941" s="147"/>
      <c r="M941" s="146"/>
    </row>
    <row r="942" spans="6:13" ht="12.75" x14ac:dyDescent="0.2">
      <c r="F942" s="147"/>
      <c r="G942" s="146"/>
      <c r="I942" s="147"/>
      <c r="J942" s="146"/>
      <c r="L942" s="147"/>
      <c r="M942" s="146"/>
    </row>
    <row r="943" spans="6:13" ht="12.75" x14ac:dyDescent="0.2">
      <c r="F943" s="147"/>
      <c r="G943" s="146"/>
      <c r="I943" s="147"/>
      <c r="J943" s="146"/>
      <c r="L943" s="147"/>
      <c r="M943" s="146"/>
    </row>
    <row r="944" spans="6:13" ht="12.75" x14ac:dyDescent="0.2">
      <c r="F944" s="147"/>
      <c r="G944" s="146"/>
      <c r="I944" s="147"/>
      <c r="J944" s="146"/>
      <c r="L944" s="147"/>
      <c r="M944" s="146"/>
    </row>
    <row r="945" spans="6:13" ht="12.75" x14ac:dyDescent="0.2">
      <c r="F945" s="147"/>
      <c r="G945" s="146"/>
      <c r="I945" s="147"/>
      <c r="J945" s="146"/>
      <c r="L945" s="147"/>
      <c r="M945" s="146"/>
    </row>
    <row r="946" spans="6:13" ht="12.75" x14ac:dyDescent="0.2">
      <c r="F946" s="147"/>
      <c r="G946" s="146"/>
      <c r="I946" s="147"/>
      <c r="J946" s="146"/>
      <c r="L946" s="147"/>
      <c r="M946" s="146"/>
    </row>
    <row r="947" spans="6:13" ht="12.75" x14ac:dyDescent="0.2">
      <c r="F947" s="147"/>
      <c r="G947" s="146"/>
      <c r="I947" s="147"/>
      <c r="J947" s="146"/>
      <c r="L947" s="147"/>
      <c r="M947" s="146"/>
    </row>
    <row r="948" spans="6:13" ht="12.75" x14ac:dyDescent="0.2">
      <c r="F948" s="147"/>
      <c r="G948" s="146"/>
      <c r="I948" s="147"/>
      <c r="J948" s="146"/>
      <c r="L948" s="147"/>
      <c r="M948" s="146"/>
    </row>
    <row r="949" spans="6:13" ht="12.75" x14ac:dyDescent="0.2">
      <c r="F949" s="147"/>
      <c r="G949" s="146"/>
      <c r="I949" s="147"/>
      <c r="J949" s="146"/>
      <c r="L949" s="147"/>
      <c r="M949" s="146"/>
    </row>
    <row r="950" spans="6:13" ht="12.75" x14ac:dyDescent="0.2">
      <c r="F950" s="147"/>
      <c r="G950" s="146"/>
      <c r="I950" s="147"/>
      <c r="J950" s="146"/>
      <c r="L950" s="147"/>
      <c r="M950" s="146"/>
    </row>
    <row r="951" spans="6:13" ht="12.75" x14ac:dyDescent="0.2">
      <c r="F951" s="147"/>
      <c r="G951" s="146"/>
      <c r="I951" s="147"/>
      <c r="J951" s="146"/>
      <c r="L951" s="147"/>
      <c r="M951" s="146"/>
    </row>
    <row r="952" spans="6:13" ht="12.75" x14ac:dyDescent="0.2">
      <c r="F952" s="147"/>
      <c r="G952" s="146"/>
      <c r="I952" s="147"/>
      <c r="J952" s="146"/>
      <c r="L952" s="147"/>
      <c r="M952" s="146"/>
    </row>
    <row r="953" spans="6:13" ht="12.75" x14ac:dyDescent="0.2">
      <c r="F953" s="147"/>
      <c r="G953" s="146"/>
      <c r="I953" s="147"/>
      <c r="J953" s="146"/>
      <c r="L953" s="147"/>
      <c r="M953" s="146"/>
    </row>
    <row r="954" spans="6:13" ht="12.75" x14ac:dyDescent="0.2">
      <c r="F954" s="147"/>
      <c r="G954" s="146"/>
      <c r="I954" s="147"/>
      <c r="J954" s="146"/>
      <c r="L954" s="147"/>
      <c r="M954" s="146"/>
    </row>
    <row r="955" spans="6:13" ht="12.75" x14ac:dyDescent="0.2">
      <c r="F955" s="147"/>
      <c r="G955" s="146"/>
      <c r="I955" s="147"/>
      <c r="J955" s="146"/>
      <c r="L955" s="147"/>
      <c r="M955" s="146"/>
    </row>
    <row r="956" spans="6:13" ht="12.75" x14ac:dyDescent="0.2">
      <c r="F956" s="147"/>
      <c r="G956" s="146"/>
      <c r="I956" s="147"/>
      <c r="J956" s="146"/>
      <c r="L956" s="147"/>
      <c r="M956" s="146"/>
    </row>
    <row r="957" spans="6:13" ht="12.75" x14ac:dyDescent="0.2">
      <c r="F957" s="147"/>
      <c r="G957" s="146"/>
      <c r="I957" s="147"/>
      <c r="J957" s="146"/>
      <c r="L957" s="147"/>
      <c r="M957" s="146"/>
    </row>
    <row r="958" spans="6:13" ht="12.75" x14ac:dyDescent="0.2">
      <c r="F958" s="147"/>
      <c r="G958" s="146"/>
      <c r="I958" s="147"/>
      <c r="J958" s="146"/>
      <c r="L958" s="147"/>
      <c r="M958" s="146"/>
    </row>
    <row r="959" spans="6:13" ht="12.75" x14ac:dyDescent="0.2">
      <c r="F959" s="147"/>
      <c r="G959" s="146"/>
      <c r="I959" s="147"/>
      <c r="J959" s="146"/>
      <c r="L959" s="147"/>
      <c r="M959" s="146"/>
    </row>
    <row r="960" spans="6:13" ht="12.75" x14ac:dyDescent="0.2">
      <c r="F960" s="147"/>
      <c r="G960" s="146"/>
      <c r="I960" s="147"/>
      <c r="J960" s="146"/>
      <c r="L960" s="147"/>
      <c r="M960" s="146"/>
    </row>
    <row r="961" spans="6:13" ht="12.75" x14ac:dyDescent="0.2">
      <c r="F961" s="147"/>
      <c r="G961" s="146"/>
      <c r="I961" s="147"/>
      <c r="J961" s="146"/>
      <c r="L961" s="147"/>
      <c r="M961" s="146"/>
    </row>
    <row r="962" spans="6:13" ht="12.75" x14ac:dyDescent="0.2">
      <c r="F962" s="147"/>
      <c r="G962" s="146"/>
      <c r="I962" s="147"/>
      <c r="J962" s="146"/>
      <c r="L962" s="147"/>
      <c r="M962" s="146"/>
    </row>
    <row r="963" spans="6:13" ht="12.75" x14ac:dyDescent="0.2">
      <c r="F963" s="147"/>
      <c r="G963" s="146"/>
      <c r="I963" s="147"/>
      <c r="J963" s="146"/>
      <c r="L963" s="147"/>
      <c r="M963" s="146"/>
    </row>
    <row r="964" spans="6:13" ht="12.75" x14ac:dyDescent="0.2">
      <c r="F964" s="147"/>
      <c r="G964" s="146"/>
      <c r="I964" s="147"/>
      <c r="J964" s="146"/>
      <c r="L964" s="147"/>
      <c r="M964" s="146"/>
    </row>
    <row r="965" spans="6:13" ht="12.75" x14ac:dyDescent="0.2">
      <c r="F965" s="147"/>
      <c r="G965" s="146"/>
      <c r="I965" s="147"/>
      <c r="J965" s="146"/>
      <c r="L965" s="147"/>
      <c r="M965" s="146"/>
    </row>
    <row r="966" spans="6:13" ht="12.75" x14ac:dyDescent="0.2">
      <c r="F966" s="147"/>
      <c r="G966" s="146"/>
      <c r="I966" s="147"/>
      <c r="J966" s="146"/>
      <c r="L966" s="147"/>
      <c r="M966" s="146"/>
    </row>
    <row r="967" spans="6:13" ht="12.75" x14ac:dyDescent="0.2">
      <c r="F967" s="147"/>
      <c r="G967" s="146"/>
      <c r="I967" s="147"/>
      <c r="J967" s="146"/>
      <c r="L967" s="147"/>
      <c r="M967" s="146"/>
    </row>
    <row r="968" spans="6:13" ht="12.75" x14ac:dyDescent="0.2">
      <c r="F968" s="147"/>
      <c r="G968" s="146"/>
      <c r="I968" s="147"/>
      <c r="J968" s="146"/>
      <c r="L968" s="147"/>
      <c r="M968" s="146"/>
    </row>
    <row r="969" spans="6:13" ht="12.75" x14ac:dyDescent="0.2">
      <c r="F969" s="147"/>
      <c r="G969" s="146"/>
      <c r="I969" s="147"/>
      <c r="J969" s="146"/>
      <c r="L969" s="147"/>
      <c r="M969" s="146"/>
    </row>
    <row r="970" spans="6:13" ht="12.75" x14ac:dyDescent="0.2">
      <c r="F970" s="147"/>
      <c r="G970" s="146"/>
      <c r="I970" s="147"/>
      <c r="J970" s="146"/>
      <c r="L970" s="147"/>
      <c r="M970" s="146"/>
    </row>
    <row r="971" spans="6:13" ht="12.75" x14ac:dyDescent="0.2">
      <c r="F971" s="147"/>
      <c r="G971" s="146"/>
      <c r="I971" s="147"/>
      <c r="J971" s="146"/>
      <c r="L971" s="147"/>
      <c r="M971" s="146"/>
    </row>
    <row r="972" spans="6:13" ht="12.75" x14ac:dyDescent="0.2">
      <c r="F972" s="147"/>
      <c r="G972" s="146"/>
      <c r="I972" s="147"/>
      <c r="J972" s="146"/>
      <c r="L972" s="147"/>
      <c r="M972" s="146"/>
    </row>
    <row r="973" spans="6:13" ht="12.75" x14ac:dyDescent="0.2">
      <c r="F973" s="147"/>
      <c r="G973" s="146"/>
      <c r="I973" s="147"/>
      <c r="J973" s="146"/>
      <c r="L973" s="147"/>
      <c r="M973" s="146"/>
    </row>
    <row r="974" spans="6:13" ht="12.75" x14ac:dyDescent="0.2">
      <c r="F974" s="147"/>
      <c r="G974" s="146"/>
      <c r="I974" s="147"/>
      <c r="J974" s="146"/>
      <c r="L974" s="147"/>
      <c r="M974" s="146"/>
    </row>
    <row r="975" spans="6:13" ht="12.75" x14ac:dyDescent="0.2">
      <c r="F975" s="147"/>
      <c r="G975" s="146"/>
      <c r="I975" s="147"/>
      <c r="J975" s="146"/>
      <c r="L975" s="147"/>
      <c r="M975" s="146"/>
    </row>
    <row r="976" spans="6:13" ht="12.75" x14ac:dyDescent="0.2">
      <c r="F976" s="147"/>
      <c r="G976" s="146"/>
      <c r="I976" s="147"/>
      <c r="J976" s="146"/>
      <c r="L976" s="147"/>
      <c r="M976" s="146"/>
    </row>
    <row r="977" spans="6:13" ht="12.75" x14ac:dyDescent="0.2">
      <c r="F977" s="147"/>
      <c r="G977" s="146"/>
      <c r="I977" s="147"/>
      <c r="J977" s="146"/>
      <c r="L977" s="147"/>
      <c r="M977" s="146"/>
    </row>
    <row r="978" spans="6:13" ht="12.75" x14ac:dyDescent="0.2">
      <c r="F978" s="147"/>
      <c r="G978" s="146"/>
      <c r="I978" s="147"/>
      <c r="J978" s="146"/>
      <c r="L978" s="147"/>
      <c r="M978" s="146"/>
    </row>
    <row r="979" spans="6:13" ht="12.75" x14ac:dyDescent="0.2">
      <c r="F979" s="147"/>
      <c r="G979" s="146"/>
      <c r="I979" s="147"/>
      <c r="J979" s="146"/>
      <c r="L979" s="147"/>
      <c r="M979" s="146"/>
    </row>
    <row r="980" spans="6:13" ht="12.75" x14ac:dyDescent="0.2">
      <c r="F980" s="147"/>
      <c r="G980" s="146"/>
      <c r="I980" s="147"/>
      <c r="J980" s="146"/>
      <c r="L980" s="147"/>
      <c r="M980" s="146"/>
    </row>
    <row r="981" spans="6:13" ht="12.75" x14ac:dyDescent="0.2">
      <c r="F981" s="147"/>
      <c r="G981" s="146"/>
      <c r="I981" s="147"/>
      <c r="J981" s="146"/>
      <c r="L981" s="147"/>
      <c r="M981" s="146"/>
    </row>
    <row r="982" spans="6:13" ht="12.75" x14ac:dyDescent="0.2">
      <c r="F982" s="147"/>
      <c r="G982" s="146"/>
      <c r="I982" s="147"/>
      <c r="J982" s="146"/>
      <c r="L982" s="147"/>
      <c r="M982" s="146"/>
    </row>
    <row r="983" spans="6:13" ht="12.75" x14ac:dyDescent="0.2">
      <c r="F983" s="147"/>
      <c r="G983" s="146"/>
      <c r="I983" s="147"/>
      <c r="J983" s="146"/>
      <c r="L983" s="147"/>
      <c r="M983" s="146"/>
    </row>
    <row r="984" spans="6:13" ht="12.75" x14ac:dyDescent="0.2">
      <c r="F984" s="147"/>
      <c r="G984" s="146"/>
      <c r="I984" s="147"/>
      <c r="J984" s="146"/>
      <c r="L984" s="147"/>
      <c r="M984" s="146"/>
    </row>
    <row r="985" spans="6:13" ht="12.75" x14ac:dyDescent="0.2">
      <c r="F985" s="147"/>
      <c r="G985" s="146"/>
      <c r="I985" s="147"/>
      <c r="J985" s="146"/>
      <c r="L985" s="147"/>
      <c r="M985" s="146"/>
    </row>
    <row r="986" spans="6:13" ht="12.75" x14ac:dyDescent="0.2">
      <c r="F986" s="147"/>
      <c r="G986" s="146"/>
      <c r="I986" s="147"/>
      <c r="J986" s="146"/>
      <c r="L986" s="147"/>
      <c r="M986" s="146"/>
    </row>
    <row r="987" spans="6:13" ht="12.75" x14ac:dyDescent="0.2">
      <c r="F987" s="147"/>
      <c r="G987" s="146"/>
      <c r="I987" s="147"/>
      <c r="J987" s="146"/>
      <c r="L987" s="147"/>
      <c r="M987" s="146"/>
    </row>
    <row r="988" spans="6:13" ht="12.75" x14ac:dyDescent="0.2">
      <c r="F988" s="147"/>
      <c r="G988" s="146"/>
      <c r="I988" s="147"/>
      <c r="J988" s="146"/>
      <c r="L988" s="147"/>
      <c r="M988" s="146"/>
    </row>
    <row r="989" spans="6:13" ht="12.75" x14ac:dyDescent="0.2">
      <c r="F989" s="147"/>
      <c r="G989" s="146"/>
      <c r="I989" s="147"/>
      <c r="J989" s="146"/>
      <c r="L989" s="147"/>
      <c r="M989" s="146"/>
    </row>
    <row r="990" spans="6:13" ht="12.75" x14ac:dyDescent="0.2">
      <c r="F990" s="147"/>
      <c r="G990" s="146"/>
      <c r="I990" s="147"/>
      <c r="J990" s="146"/>
      <c r="L990" s="147"/>
      <c r="M990" s="146"/>
    </row>
    <row r="991" spans="6:13" ht="12.75" x14ac:dyDescent="0.2">
      <c r="F991" s="147"/>
      <c r="G991" s="146"/>
      <c r="I991" s="147"/>
      <c r="J991" s="146"/>
      <c r="L991" s="147"/>
      <c r="M991" s="146"/>
    </row>
    <row r="992" spans="6:13" ht="12.75" x14ac:dyDescent="0.2">
      <c r="F992" s="147"/>
      <c r="G992" s="146"/>
      <c r="I992" s="147"/>
      <c r="J992" s="146"/>
      <c r="L992" s="147"/>
      <c r="M992" s="146"/>
    </row>
    <row r="993" spans="6:13" ht="12.75" x14ac:dyDescent="0.2">
      <c r="F993" s="147"/>
      <c r="G993" s="146"/>
      <c r="I993" s="147"/>
      <c r="J993" s="146"/>
      <c r="L993" s="147"/>
      <c r="M993" s="146"/>
    </row>
    <row r="994" spans="6:13" ht="12.75" x14ac:dyDescent="0.2">
      <c r="F994" s="147"/>
      <c r="G994" s="146"/>
      <c r="I994" s="147"/>
      <c r="J994" s="146"/>
      <c r="L994" s="147"/>
      <c r="M994" s="146"/>
    </row>
    <row r="995" spans="6:13" ht="12.75" x14ac:dyDescent="0.2">
      <c r="F995" s="147"/>
      <c r="G995" s="146"/>
      <c r="I995" s="147"/>
      <c r="J995" s="146"/>
      <c r="L995" s="147"/>
      <c r="M995" s="146"/>
    </row>
    <row r="996" spans="6:13" ht="12.75" x14ac:dyDescent="0.2">
      <c r="F996" s="147"/>
      <c r="G996" s="146"/>
      <c r="I996" s="147"/>
      <c r="J996" s="146"/>
      <c r="L996" s="147"/>
      <c r="M996" s="146"/>
    </row>
    <row r="997" spans="6:13" ht="12.75" x14ac:dyDescent="0.2">
      <c r="F997" s="147"/>
      <c r="G997" s="146"/>
      <c r="I997" s="147"/>
      <c r="J997" s="146"/>
      <c r="L997" s="147"/>
      <c r="M997" s="146"/>
    </row>
    <row r="998" spans="6:13" ht="12.75" x14ac:dyDescent="0.2">
      <c r="F998" s="147"/>
      <c r="G998" s="146"/>
      <c r="I998" s="147"/>
      <c r="J998" s="146"/>
      <c r="L998" s="147"/>
      <c r="M998" s="146"/>
    </row>
    <row r="999" spans="6:13" ht="12.75" x14ac:dyDescent="0.2">
      <c r="F999" s="147"/>
      <c r="G999" s="146"/>
      <c r="I999" s="147"/>
      <c r="J999" s="146"/>
      <c r="L999" s="147"/>
      <c r="M999" s="146"/>
    </row>
    <row r="1000" spans="6:13" ht="12.75" x14ac:dyDescent="0.2">
      <c r="F1000" s="147"/>
      <c r="G1000" s="146"/>
      <c r="I1000" s="147"/>
      <c r="J1000" s="146"/>
      <c r="L1000" s="147"/>
      <c r="M1000" s="146"/>
    </row>
    <row r="1001" spans="6:13" ht="12.75" x14ac:dyDescent="0.2">
      <c r="F1001" s="147"/>
      <c r="G1001" s="146"/>
      <c r="I1001" s="147"/>
      <c r="J1001" s="146"/>
      <c r="L1001" s="147"/>
      <c r="M1001" s="146"/>
    </row>
    <row r="1002" spans="6:13" ht="12.75" x14ac:dyDescent="0.2">
      <c r="F1002" s="147"/>
      <c r="G1002" s="146"/>
      <c r="I1002" s="147"/>
      <c r="J1002" s="146"/>
      <c r="L1002" s="147"/>
      <c r="M1002" s="146"/>
    </row>
    <row r="1003" spans="6:13" ht="12.75" x14ac:dyDescent="0.2">
      <c r="F1003" s="147"/>
      <c r="G1003" s="146"/>
      <c r="I1003" s="147"/>
      <c r="J1003" s="146"/>
      <c r="L1003" s="147"/>
      <c r="M1003" s="146"/>
    </row>
    <row r="1004" spans="6:13" ht="12.75" x14ac:dyDescent="0.2">
      <c r="F1004" s="147"/>
      <c r="G1004" s="146"/>
      <c r="I1004" s="147"/>
      <c r="J1004" s="146"/>
      <c r="L1004" s="147"/>
      <c r="M1004" s="146"/>
    </row>
    <row r="1005" spans="6:13" ht="12.75" x14ac:dyDescent="0.2">
      <c r="F1005" s="147"/>
      <c r="G1005" s="146"/>
      <c r="I1005" s="147"/>
      <c r="J1005" s="146"/>
      <c r="L1005" s="147"/>
      <c r="M1005" s="146"/>
    </row>
    <row r="1006" spans="6:13" ht="12.75" x14ac:dyDescent="0.2">
      <c r="F1006" s="147"/>
      <c r="G1006" s="146"/>
      <c r="I1006" s="147"/>
      <c r="J1006" s="146"/>
      <c r="L1006" s="147"/>
      <c r="M1006" s="146"/>
    </row>
    <row r="1007" spans="6:13" ht="12.75" x14ac:dyDescent="0.2">
      <c r="F1007" s="147"/>
      <c r="G1007" s="146"/>
      <c r="I1007" s="147"/>
      <c r="J1007" s="146"/>
      <c r="L1007" s="147"/>
      <c r="M1007" s="146"/>
    </row>
    <row r="1008" spans="6:13" ht="12.75" x14ac:dyDescent="0.2">
      <c r="F1008" s="147"/>
      <c r="G1008" s="146"/>
      <c r="I1008" s="147"/>
      <c r="J1008" s="146"/>
      <c r="L1008" s="147"/>
      <c r="M1008" s="146"/>
    </row>
    <row r="1009" spans="6:13" ht="12.75" x14ac:dyDescent="0.2">
      <c r="F1009" s="147"/>
      <c r="G1009" s="146"/>
      <c r="I1009" s="147"/>
      <c r="J1009" s="146"/>
      <c r="L1009" s="147"/>
      <c r="M1009" s="146"/>
    </row>
    <row r="1010" spans="6:13" ht="12.75" x14ac:dyDescent="0.2">
      <c r="F1010" s="147"/>
      <c r="G1010" s="146"/>
      <c r="I1010" s="147"/>
      <c r="J1010" s="146"/>
      <c r="L1010" s="147"/>
      <c r="M1010" s="146"/>
    </row>
    <row r="1011" spans="6:13" ht="12.75" x14ac:dyDescent="0.2">
      <c r="F1011" s="147"/>
      <c r="G1011" s="146"/>
      <c r="I1011" s="147"/>
      <c r="J1011" s="146"/>
      <c r="L1011" s="147"/>
      <c r="M1011" s="146"/>
    </row>
    <row r="1012" spans="6:13" ht="12.75" x14ac:dyDescent="0.2">
      <c r="F1012" s="147"/>
      <c r="G1012" s="146"/>
      <c r="I1012" s="147"/>
      <c r="J1012" s="146"/>
      <c r="L1012" s="147"/>
      <c r="M1012" s="146"/>
    </row>
    <row r="1013" spans="6:13" ht="12.75" x14ac:dyDescent="0.2">
      <c r="F1013" s="147"/>
      <c r="G1013" s="146"/>
      <c r="I1013" s="147"/>
      <c r="J1013" s="146"/>
      <c r="L1013" s="147"/>
      <c r="M1013" s="146"/>
    </row>
    <row r="1014" spans="6:13" ht="12.75" x14ac:dyDescent="0.2">
      <c r="F1014" s="147"/>
      <c r="G1014" s="146"/>
      <c r="I1014" s="147"/>
      <c r="J1014" s="146"/>
      <c r="L1014" s="147"/>
      <c r="M1014" s="146"/>
    </row>
    <row r="1015" spans="6:13" ht="12.75" x14ac:dyDescent="0.2">
      <c r="F1015" s="147"/>
      <c r="G1015" s="146"/>
      <c r="I1015" s="147"/>
      <c r="J1015" s="146"/>
      <c r="L1015" s="147"/>
      <c r="M1015" s="146"/>
    </row>
    <row r="1016" spans="6:13" ht="12.75" x14ac:dyDescent="0.2">
      <c r="F1016" s="147"/>
      <c r="G1016" s="146"/>
      <c r="I1016" s="147"/>
      <c r="J1016" s="146"/>
      <c r="L1016" s="147"/>
      <c r="M1016" s="146"/>
    </row>
    <row r="1017" spans="6:13" ht="12.75" x14ac:dyDescent="0.2">
      <c r="F1017" s="147"/>
      <c r="G1017" s="146"/>
      <c r="I1017" s="147"/>
      <c r="J1017" s="146"/>
      <c r="L1017" s="147"/>
      <c r="M1017" s="146"/>
    </row>
    <row r="1018" spans="6:13" ht="12.75" x14ac:dyDescent="0.2">
      <c r="F1018" s="147"/>
      <c r="G1018" s="146"/>
      <c r="I1018" s="147"/>
      <c r="J1018" s="146"/>
      <c r="L1018" s="147"/>
      <c r="M1018" s="146"/>
    </row>
    <row r="1019" spans="6:13" ht="12.75" x14ac:dyDescent="0.2">
      <c r="F1019" s="147"/>
      <c r="G1019" s="146"/>
      <c r="I1019" s="147"/>
      <c r="J1019" s="146"/>
      <c r="L1019" s="147"/>
      <c r="M1019" s="146"/>
    </row>
    <row r="1020" spans="6:13" ht="12.75" x14ac:dyDescent="0.2">
      <c r="F1020" s="147"/>
      <c r="G1020" s="146"/>
      <c r="I1020" s="147"/>
      <c r="J1020" s="146"/>
      <c r="L1020" s="147"/>
      <c r="M1020" s="146"/>
    </row>
    <row r="1021" spans="6:13" ht="12.75" x14ac:dyDescent="0.2">
      <c r="F1021" s="147"/>
      <c r="G1021" s="146"/>
      <c r="I1021" s="147"/>
      <c r="J1021" s="146"/>
      <c r="L1021" s="147"/>
      <c r="M1021" s="146"/>
    </row>
    <row r="1022" spans="6:13" ht="12.75" x14ac:dyDescent="0.2">
      <c r="F1022" s="147"/>
      <c r="G1022" s="146"/>
      <c r="I1022" s="147"/>
      <c r="J1022" s="146"/>
      <c r="L1022" s="147"/>
      <c r="M1022" s="146"/>
    </row>
    <row r="1023" spans="6:13" ht="12.75" x14ac:dyDescent="0.2">
      <c r="F1023" s="147"/>
      <c r="G1023" s="146"/>
      <c r="I1023" s="147"/>
      <c r="J1023" s="146"/>
      <c r="L1023" s="147"/>
      <c r="M1023" s="146"/>
    </row>
    <row r="1024" spans="6:13" ht="12.75" x14ac:dyDescent="0.2">
      <c r="F1024" s="147"/>
      <c r="G1024" s="146"/>
      <c r="I1024" s="147"/>
      <c r="J1024" s="146"/>
      <c r="L1024" s="147"/>
      <c r="M1024" s="146"/>
    </row>
    <row r="1025" spans="6:13" ht="12.75" x14ac:dyDescent="0.2">
      <c r="F1025" s="147"/>
      <c r="G1025" s="146"/>
      <c r="I1025" s="147"/>
      <c r="J1025" s="146"/>
      <c r="L1025" s="147"/>
      <c r="M1025" s="146"/>
    </row>
    <row r="1026" spans="6:13" ht="12.75" x14ac:dyDescent="0.2">
      <c r="F1026" s="147"/>
      <c r="G1026" s="146"/>
      <c r="I1026" s="147"/>
      <c r="J1026" s="146"/>
      <c r="L1026" s="147"/>
      <c r="M1026" s="146"/>
    </row>
    <row r="1027" spans="6:13" ht="12.75" x14ac:dyDescent="0.2">
      <c r="F1027" s="147"/>
      <c r="G1027" s="146"/>
      <c r="I1027" s="147"/>
      <c r="J1027" s="146"/>
      <c r="L1027" s="147"/>
      <c r="M1027" s="146"/>
    </row>
    <row r="1028" spans="6:13" ht="12.75" x14ac:dyDescent="0.2">
      <c r="F1028" s="147"/>
      <c r="G1028" s="146"/>
      <c r="I1028" s="147"/>
      <c r="J1028" s="146"/>
      <c r="L1028" s="147"/>
      <c r="M1028" s="146"/>
    </row>
    <row r="1029" spans="6:13" ht="12.75" x14ac:dyDescent="0.2">
      <c r="F1029" s="147"/>
      <c r="G1029" s="146"/>
      <c r="I1029" s="147"/>
      <c r="J1029" s="146"/>
      <c r="L1029" s="147"/>
      <c r="M1029" s="146"/>
    </row>
    <row r="1030" spans="6:13" ht="12.75" x14ac:dyDescent="0.2">
      <c r="F1030" s="147"/>
      <c r="G1030" s="146"/>
      <c r="I1030" s="147"/>
      <c r="J1030" s="146"/>
      <c r="L1030" s="147"/>
      <c r="M1030" s="146"/>
    </row>
    <row r="1031" spans="6:13" ht="12.75" x14ac:dyDescent="0.2">
      <c r="F1031" s="147"/>
      <c r="G1031" s="146"/>
      <c r="I1031" s="147"/>
      <c r="J1031" s="146"/>
      <c r="L1031" s="147"/>
      <c r="M1031" s="146"/>
    </row>
    <row r="1032" spans="6:13" ht="12.75" x14ac:dyDescent="0.2">
      <c r="F1032" s="147"/>
      <c r="G1032" s="146"/>
      <c r="I1032" s="147"/>
      <c r="J1032" s="146"/>
      <c r="L1032" s="147"/>
      <c r="M1032" s="146"/>
    </row>
    <row r="1033" spans="6:13" ht="12.75" x14ac:dyDescent="0.2">
      <c r="F1033" s="147"/>
      <c r="G1033" s="146"/>
      <c r="I1033" s="147"/>
      <c r="J1033" s="146"/>
      <c r="L1033" s="147"/>
      <c r="M1033" s="146"/>
    </row>
    <row r="1034" spans="6:13" ht="12.75" x14ac:dyDescent="0.2">
      <c r="F1034" s="147"/>
      <c r="G1034" s="146"/>
      <c r="I1034" s="147"/>
      <c r="J1034" s="146"/>
      <c r="L1034" s="147"/>
      <c r="M1034" s="146"/>
    </row>
    <row r="1035" spans="6:13" ht="12.75" x14ac:dyDescent="0.2">
      <c r="F1035" s="147"/>
      <c r="G1035" s="146"/>
      <c r="I1035" s="147"/>
      <c r="J1035" s="146"/>
      <c r="L1035" s="147"/>
      <c r="M1035" s="146"/>
    </row>
    <row r="1036" spans="6:13" ht="12.75" x14ac:dyDescent="0.2">
      <c r="F1036" s="147"/>
      <c r="G1036" s="146"/>
      <c r="I1036" s="147"/>
      <c r="J1036" s="146"/>
      <c r="L1036" s="147"/>
      <c r="M1036" s="146"/>
    </row>
    <row r="1037" spans="6:13" ht="12.75" x14ac:dyDescent="0.2">
      <c r="F1037" s="147"/>
      <c r="G1037" s="146"/>
      <c r="I1037" s="147"/>
      <c r="J1037" s="146"/>
      <c r="L1037" s="147"/>
      <c r="M1037" s="146"/>
    </row>
    <row r="1038" spans="6:13" ht="12.75" x14ac:dyDescent="0.2">
      <c r="F1038" s="147"/>
      <c r="G1038" s="146"/>
      <c r="I1038" s="147"/>
      <c r="J1038" s="146"/>
      <c r="L1038" s="147"/>
      <c r="M1038" s="146"/>
    </row>
    <row r="1039" spans="6:13" ht="12.75" x14ac:dyDescent="0.2">
      <c r="F1039" s="147"/>
      <c r="G1039" s="146"/>
      <c r="I1039" s="147"/>
      <c r="J1039" s="146"/>
      <c r="L1039" s="147"/>
      <c r="M1039" s="146"/>
    </row>
    <row r="1040" spans="6:13" ht="12.75" x14ac:dyDescent="0.2">
      <c r="F1040" s="147"/>
      <c r="G1040" s="146"/>
      <c r="I1040" s="147"/>
      <c r="J1040" s="146"/>
      <c r="L1040" s="147"/>
      <c r="M1040" s="146"/>
    </row>
    <row r="1041" spans="6:13" ht="12.75" x14ac:dyDescent="0.2">
      <c r="F1041" s="147"/>
      <c r="G1041" s="146"/>
      <c r="I1041" s="147"/>
      <c r="J1041" s="146"/>
      <c r="L1041" s="147"/>
      <c r="M1041" s="146"/>
    </row>
    <row r="1042" spans="6:13" ht="12.75" x14ac:dyDescent="0.2">
      <c r="F1042" s="147"/>
      <c r="G1042" s="146"/>
      <c r="I1042" s="147"/>
      <c r="J1042" s="146"/>
      <c r="L1042" s="147"/>
      <c r="M1042" s="146"/>
    </row>
    <row r="1043" spans="6:13" ht="12.75" x14ac:dyDescent="0.2">
      <c r="F1043" s="147"/>
      <c r="G1043" s="146"/>
      <c r="I1043" s="147"/>
      <c r="J1043" s="146"/>
      <c r="L1043" s="147"/>
      <c r="M1043" s="146"/>
    </row>
    <row r="1044" spans="6:13" ht="12.75" x14ac:dyDescent="0.2">
      <c r="F1044" s="147"/>
      <c r="G1044" s="146"/>
      <c r="I1044" s="147"/>
      <c r="J1044" s="146"/>
      <c r="L1044" s="147"/>
      <c r="M1044" s="146"/>
    </row>
    <row r="1045" spans="6:13" ht="12.75" x14ac:dyDescent="0.2">
      <c r="F1045" s="147"/>
      <c r="G1045" s="146"/>
      <c r="I1045" s="147"/>
      <c r="J1045" s="146"/>
      <c r="L1045" s="147"/>
      <c r="M1045" s="146"/>
    </row>
    <row r="1046" spans="6:13" ht="12.75" x14ac:dyDescent="0.2">
      <c r="F1046" s="147"/>
      <c r="G1046" s="146"/>
      <c r="I1046" s="147"/>
      <c r="J1046" s="146"/>
      <c r="L1046" s="147"/>
      <c r="M1046" s="146"/>
    </row>
    <row r="1047" spans="6:13" ht="12.75" x14ac:dyDescent="0.2">
      <c r="F1047" s="147"/>
      <c r="G1047" s="146"/>
      <c r="I1047" s="147"/>
      <c r="J1047" s="146"/>
      <c r="L1047" s="147"/>
      <c r="M1047" s="146"/>
    </row>
    <row r="1048" spans="6:13" ht="12.75" x14ac:dyDescent="0.2">
      <c r="F1048" s="147"/>
      <c r="G1048" s="146"/>
      <c r="I1048" s="147"/>
      <c r="J1048" s="146"/>
      <c r="L1048" s="147"/>
      <c r="M1048" s="146"/>
    </row>
    <row r="1049" spans="6:13" ht="12.75" x14ac:dyDescent="0.2">
      <c r="F1049" s="147"/>
      <c r="G1049" s="146"/>
      <c r="I1049" s="147"/>
      <c r="J1049" s="146"/>
      <c r="L1049" s="147"/>
      <c r="M1049" s="146"/>
    </row>
    <row r="1050" spans="6:13" ht="12.75" x14ac:dyDescent="0.2">
      <c r="F1050" s="147"/>
      <c r="G1050" s="146"/>
      <c r="I1050" s="147"/>
      <c r="J1050" s="146"/>
      <c r="L1050" s="147"/>
      <c r="M1050" s="146"/>
    </row>
    <row r="1051" spans="6:13" ht="12.75" x14ac:dyDescent="0.2">
      <c r="F1051" s="147"/>
      <c r="G1051" s="146"/>
      <c r="I1051" s="147"/>
      <c r="J1051" s="146"/>
      <c r="L1051" s="147"/>
      <c r="M1051" s="146"/>
    </row>
    <row r="1052" spans="6:13" ht="12.75" x14ac:dyDescent="0.2">
      <c r="F1052" s="147"/>
      <c r="G1052" s="146"/>
      <c r="I1052" s="147"/>
      <c r="J1052" s="146"/>
      <c r="L1052" s="147"/>
      <c r="M1052" s="146"/>
    </row>
    <row r="1053" spans="6:13" ht="12.75" x14ac:dyDescent="0.2">
      <c r="F1053" s="147"/>
      <c r="G1053" s="146"/>
      <c r="I1053" s="147"/>
      <c r="J1053" s="146"/>
      <c r="L1053" s="147"/>
      <c r="M1053" s="146"/>
    </row>
    <row r="1054" spans="6:13" ht="12.75" x14ac:dyDescent="0.2">
      <c r="F1054" s="147"/>
      <c r="G1054" s="146"/>
      <c r="I1054" s="147"/>
      <c r="J1054" s="146"/>
      <c r="L1054" s="147"/>
      <c r="M1054" s="146"/>
    </row>
    <row r="1055" spans="6:13" ht="12.75" x14ac:dyDescent="0.2">
      <c r="F1055" s="147"/>
      <c r="G1055" s="146"/>
      <c r="I1055" s="147"/>
      <c r="J1055" s="146"/>
      <c r="L1055" s="147"/>
      <c r="M1055" s="146"/>
    </row>
    <row r="1056" spans="6:13" ht="12.75" x14ac:dyDescent="0.2">
      <c r="F1056" s="147"/>
      <c r="G1056" s="146"/>
      <c r="I1056" s="147"/>
      <c r="J1056" s="146"/>
      <c r="L1056" s="147"/>
      <c r="M1056" s="146"/>
    </row>
    <row r="1057" spans="6:13" ht="12.75" x14ac:dyDescent="0.2">
      <c r="F1057" s="147"/>
      <c r="G1057" s="146"/>
      <c r="I1057" s="147"/>
      <c r="J1057" s="146"/>
      <c r="L1057" s="147"/>
      <c r="M1057" s="146"/>
    </row>
    <row r="1058" spans="6:13" ht="12.75" x14ac:dyDescent="0.2">
      <c r="F1058" s="147"/>
      <c r="G1058" s="146"/>
      <c r="I1058" s="147"/>
      <c r="J1058" s="146"/>
      <c r="L1058" s="147"/>
      <c r="M1058" s="146"/>
    </row>
    <row r="1059" spans="6:13" ht="12.75" x14ac:dyDescent="0.2">
      <c r="F1059" s="147"/>
      <c r="G1059" s="146"/>
      <c r="I1059" s="147"/>
      <c r="J1059" s="146"/>
      <c r="L1059" s="147"/>
      <c r="M1059" s="146"/>
    </row>
    <row r="1060" spans="6:13" ht="12.75" x14ac:dyDescent="0.2">
      <c r="F1060" s="147"/>
      <c r="G1060" s="146"/>
      <c r="I1060" s="147"/>
      <c r="J1060" s="146"/>
      <c r="L1060" s="147"/>
      <c r="M1060" s="146"/>
    </row>
    <row r="1061" spans="6:13" ht="12.75" x14ac:dyDescent="0.2">
      <c r="F1061" s="147"/>
      <c r="G1061" s="146"/>
      <c r="I1061" s="147"/>
      <c r="J1061" s="146"/>
      <c r="L1061" s="147"/>
      <c r="M1061" s="146"/>
    </row>
    <row r="1062" spans="6:13" ht="12.75" x14ac:dyDescent="0.2">
      <c r="F1062" s="147"/>
      <c r="G1062" s="146"/>
      <c r="I1062" s="147"/>
      <c r="J1062" s="146"/>
      <c r="L1062" s="147"/>
      <c r="M1062" s="146"/>
    </row>
    <row r="1063" spans="6:13" ht="12.75" x14ac:dyDescent="0.2">
      <c r="F1063" s="147"/>
      <c r="G1063" s="146"/>
      <c r="I1063" s="147"/>
      <c r="J1063" s="146"/>
      <c r="L1063" s="147"/>
      <c r="M1063" s="146"/>
    </row>
    <row r="1064" spans="6:13" ht="12.75" x14ac:dyDescent="0.2">
      <c r="F1064" s="147"/>
      <c r="G1064" s="146"/>
      <c r="I1064" s="147"/>
      <c r="J1064" s="146"/>
      <c r="L1064" s="147"/>
      <c r="M1064" s="146"/>
    </row>
    <row r="1065" spans="6:13" ht="12.75" x14ac:dyDescent="0.2">
      <c r="F1065" s="147"/>
      <c r="G1065" s="146"/>
      <c r="I1065" s="147"/>
      <c r="J1065" s="146"/>
      <c r="L1065" s="147"/>
      <c r="M1065" s="146"/>
    </row>
    <row r="1066" spans="6:13" ht="12.75" x14ac:dyDescent="0.2">
      <c r="F1066" s="147"/>
      <c r="G1066" s="146"/>
      <c r="I1066" s="147"/>
      <c r="J1066" s="146"/>
      <c r="L1066" s="147"/>
      <c r="M1066" s="146"/>
    </row>
    <row r="1067" spans="6:13" ht="12.75" x14ac:dyDescent="0.2">
      <c r="F1067" s="147"/>
      <c r="G1067" s="146"/>
      <c r="I1067" s="147"/>
      <c r="J1067" s="146"/>
      <c r="L1067" s="147"/>
      <c r="M1067" s="146"/>
    </row>
    <row r="1068" spans="6:13" ht="12.75" x14ac:dyDescent="0.2">
      <c r="F1068" s="147"/>
      <c r="G1068" s="146"/>
      <c r="I1068" s="147"/>
      <c r="J1068" s="146"/>
      <c r="L1068" s="147"/>
      <c r="M1068" s="146"/>
    </row>
    <row r="1069" spans="6:13" ht="12.75" x14ac:dyDescent="0.2">
      <c r="F1069" s="147"/>
      <c r="G1069" s="146"/>
      <c r="I1069" s="147"/>
      <c r="J1069" s="146"/>
      <c r="L1069" s="147"/>
      <c r="M1069" s="146"/>
    </row>
    <row r="1070" spans="6:13" ht="12.75" x14ac:dyDescent="0.2">
      <c r="F1070" s="147"/>
      <c r="G1070" s="146"/>
      <c r="I1070" s="147"/>
      <c r="J1070" s="146"/>
      <c r="L1070" s="147"/>
      <c r="M1070" s="146"/>
    </row>
    <row r="1071" spans="6:13" ht="12.75" x14ac:dyDescent="0.2">
      <c r="F1071" s="147"/>
      <c r="G1071" s="146"/>
      <c r="I1071" s="147"/>
      <c r="J1071" s="146"/>
      <c r="L1071" s="147"/>
      <c r="M1071" s="146"/>
    </row>
    <row r="1072" spans="6:13" ht="12.75" x14ac:dyDescent="0.2">
      <c r="F1072" s="147"/>
      <c r="G1072" s="146"/>
      <c r="I1072" s="147"/>
      <c r="J1072" s="146"/>
      <c r="L1072" s="147"/>
      <c r="M1072" s="146"/>
    </row>
    <row r="1073" spans="6:13" ht="12.75" x14ac:dyDescent="0.2">
      <c r="F1073" s="147"/>
      <c r="G1073" s="146"/>
      <c r="I1073" s="147"/>
      <c r="J1073" s="146"/>
      <c r="L1073" s="147"/>
      <c r="M1073" s="146"/>
    </row>
    <row r="1074" spans="6:13" ht="12.75" x14ac:dyDescent="0.2">
      <c r="F1074" s="147"/>
      <c r="G1074" s="146"/>
      <c r="I1074" s="147"/>
      <c r="J1074" s="146"/>
      <c r="L1074" s="147"/>
      <c r="M1074" s="146"/>
    </row>
    <row r="1075" spans="6:13" ht="12.75" x14ac:dyDescent="0.2">
      <c r="F1075" s="147"/>
      <c r="G1075" s="146"/>
      <c r="I1075" s="147"/>
      <c r="J1075" s="146"/>
      <c r="L1075" s="147"/>
      <c r="M1075" s="146"/>
    </row>
    <row r="1076" spans="6:13" ht="12.75" x14ac:dyDescent="0.2">
      <c r="F1076" s="147"/>
      <c r="G1076" s="146"/>
      <c r="I1076" s="147"/>
      <c r="J1076" s="146"/>
      <c r="L1076" s="147"/>
      <c r="M1076" s="146"/>
    </row>
    <row r="1077" spans="6:13" ht="12.75" x14ac:dyDescent="0.2">
      <c r="F1077" s="147"/>
      <c r="G1077" s="146"/>
      <c r="I1077" s="147"/>
      <c r="J1077" s="146"/>
      <c r="L1077" s="147"/>
      <c r="M1077" s="146"/>
    </row>
    <row r="1078" spans="6:13" ht="12.75" x14ac:dyDescent="0.2">
      <c r="F1078" s="147"/>
      <c r="G1078" s="146"/>
      <c r="I1078" s="147"/>
      <c r="J1078" s="146"/>
      <c r="L1078" s="147"/>
      <c r="M1078" s="146"/>
    </row>
    <row r="1079" spans="6:13" ht="12.75" x14ac:dyDescent="0.2">
      <c r="F1079" s="147"/>
      <c r="G1079" s="146"/>
      <c r="I1079" s="147"/>
      <c r="J1079" s="146"/>
      <c r="L1079" s="147"/>
      <c r="M1079" s="146"/>
    </row>
    <row r="1080" spans="6:13" ht="12.75" x14ac:dyDescent="0.2">
      <c r="F1080" s="147"/>
      <c r="G1080" s="146"/>
      <c r="I1080" s="147"/>
      <c r="J1080" s="146"/>
      <c r="L1080" s="147"/>
      <c r="M1080" s="146"/>
    </row>
    <row r="1081" spans="6:13" ht="12.75" x14ac:dyDescent="0.2">
      <c r="F1081" s="147"/>
      <c r="G1081" s="146"/>
      <c r="I1081" s="147"/>
      <c r="J1081" s="146"/>
      <c r="L1081" s="147"/>
      <c r="M1081" s="146"/>
    </row>
    <row r="1082" spans="6:13" ht="12.75" x14ac:dyDescent="0.2">
      <c r="F1082" s="147"/>
      <c r="G1082" s="146"/>
      <c r="I1082" s="147"/>
      <c r="J1082" s="146"/>
      <c r="L1082" s="147"/>
      <c r="M1082" s="146"/>
    </row>
    <row r="1083" spans="6:13" ht="12.75" x14ac:dyDescent="0.2">
      <c r="F1083" s="147"/>
      <c r="G1083" s="146"/>
      <c r="I1083" s="147"/>
      <c r="J1083" s="146"/>
      <c r="L1083" s="147"/>
      <c r="M1083" s="146"/>
    </row>
    <row r="1084" spans="6:13" ht="12.75" x14ac:dyDescent="0.2">
      <c r="F1084" s="147"/>
      <c r="G1084" s="146"/>
      <c r="I1084" s="147"/>
      <c r="J1084" s="146"/>
      <c r="L1084" s="147"/>
      <c r="M1084" s="146"/>
    </row>
    <row r="1085" spans="6:13" ht="12.75" x14ac:dyDescent="0.2">
      <c r="F1085" s="147"/>
      <c r="G1085" s="146"/>
      <c r="I1085" s="147"/>
      <c r="J1085" s="146"/>
      <c r="L1085" s="147"/>
      <c r="M1085" s="146"/>
    </row>
    <row r="1086" spans="6:13" ht="12.75" x14ac:dyDescent="0.2">
      <c r="F1086" s="147"/>
      <c r="G1086" s="146"/>
      <c r="I1086" s="147"/>
      <c r="J1086" s="146"/>
      <c r="L1086" s="147"/>
      <c r="M1086" s="146"/>
    </row>
    <row r="1087" spans="6:13" ht="12.75" x14ac:dyDescent="0.2">
      <c r="F1087" s="147"/>
      <c r="G1087" s="146"/>
      <c r="I1087" s="147"/>
      <c r="J1087" s="146"/>
      <c r="L1087" s="147"/>
      <c r="M1087" s="146"/>
    </row>
    <row r="1088" spans="6:13" ht="12.75" x14ac:dyDescent="0.2">
      <c r="F1088" s="147"/>
      <c r="G1088" s="146"/>
      <c r="I1088" s="147"/>
      <c r="J1088" s="146"/>
      <c r="L1088" s="147"/>
      <c r="M1088" s="146"/>
    </row>
    <row r="1089" spans="6:13" ht="12.75" x14ac:dyDescent="0.2">
      <c r="F1089" s="147"/>
      <c r="G1089" s="146"/>
      <c r="I1089" s="147"/>
      <c r="J1089" s="146"/>
      <c r="L1089" s="147"/>
      <c r="M1089" s="146"/>
    </row>
    <row r="1090" spans="6:13" ht="12.75" x14ac:dyDescent="0.2">
      <c r="F1090" s="147"/>
      <c r="G1090" s="146"/>
      <c r="I1090" s="147"/>
      <c r="J1090" s="146"/>
      <c r="L1090" s="147"/>
      <c r="M1090" s="146"/>
    </row>
    <row r="1091" spans="6:13" ht="12.75" x14ac:dyDescent="0.2">
      <c r="F1091" s="147"/>
      <c r="G1091" s="146"/>
      <c r="I1091" s="147"/>
      <c r="J1091" s="146"/>
      <c r="L1091" s="147"/>
      <c r="M1091" s="146"/>
    </row>
    <row r="1092" spans="6:13" ht="12.75" x14ac:dyDescent="0.2">
      <c r="F1092" s="147"/>
      <c r="G1092" s="146"/>
      <c r="I1092" s="147"/>
      <c r="J1092" s="146"/>
      <c r="L1092" s="147"/>
      <c r="M1092" s="146"/>
    </row>
    <row r="1093" spans="6:13" ht="12.75" x14ac:dyDescent="0.2">
      <c r="F1093" s="147"/>
      <c r="G1093" s="146"/>
      <c r="I1093" s="147"/>
      <c r="J1093" s="146"/>
      <c r="L1093" s="147"/>
      <c r="M1093" s="146"/>
    </row>
    <row r="1094" spans="6:13" ht="12.75" x14ac:dyDescent="0.2">
      <c r="F1094" s="147"/>
      <c r="G1094" s="146"/>
      <c r="I1094" s="147"/>
      <c r="J1094" s="146"/>
      <c r="L1094" s="147"/>
      <c r="M1094" s="146"/>
    </row>
    <row r="1095" spans="6:13" ht="12.75" x14ac:dyDescent="0.2">
      <c r="F1095" s="147"/>
      <c r="G1095" s="146"/>
      <c r="I1095" s="147"/>
      <c r="J1095" s="146"/>
      <c r="L1095" s="147"/>
      <c r="M1095" s="146"/>
    </row>
    <row r="1096" spans="6:13" ht="12.75" x14ac:dyDescent="0.2">
      <c r="F1096" s="147"/>
      <c r="G1096" s="146"/>
      <c r="I1096" s="147"/>
      <c r="J1096" s="146"/>
      <c r="L1096" s="147"/>
      <c r="M1096" s="146"/>
    </row>
    <row r="1097" spans="6:13" ht="12.75" x14ac:dyDescent="0.2">
      <c r="F1097" s="147"/>
      <c r="G1097" s="146"/>
      <c r="I1097" s="147"/>
      <c r="J1097" s="146"/>
      <c r="L1097" s="147"/>
      <c r="M1097" s="146"/>
    </row>
    <row r="1098" spans="6:13" ht="12.75" x14ac:dyDescent="0.2">
      <c r="F1098" s="147"/>
      <c r="G1098" s="146"/>
      <c r="I1098" s="147"/>
      <c r="J1098" s="146"/>
      <c r="L1098" s="147"/>
      <c r="M1098" s="146"/>
    </row>
    <row r="1099" spans="6:13" ht="12.75" x14ac:dyDescent="0.2">
      <c r="F1099" s="147"/>
      <c r="G1099" s="146"/>
      <c r="I1099" s="147"/>
      <c r="J1099" s="146"/>
      <c r="L1099" s="147"/>
      <c r="M1099" s="146"/>
    </row>
    <row r="1100" spans="6:13" ht="12.75" x14ac:dyDescent="0.2">
      <c r="F1100" s="147"/>
      <c r="G1100" s="146"/>
      <c r="I1100" s="147"/>
      <c r="J1100" s="146"/>
      <c r="L1100" s="147"/>
      <c r="M1100" s="146"/>
    </row>
    <row r="1101" spans="6:13" ht="12.75" x14ac:dyDescent="0.2">
      <c r="F1101" s="147"/>
      <c r="G1101" s="146"/>
      <c r="I1101" s="147"/>
      <c r="J1101" s="146"/>
      <c r="L1101" s="147"/>
      <c r="M1101" s="146"/>
    </row>
    <row r="1102" spans="6:13" ht="12.75" x14ac:dyDescent="0.2">
      <c r="F1102" s="147"/>
      <c r="G1102" s="146"/>
      <c r="I1102" s="147"/>
      <c r="J1102" s="146"/>
      <c r="L1102" s="147"/>
      <c r="M1102" s="146"/>
    </row>
    <row r="1103" spans="6:13" ht="12.75" x14ac:dyDescent="0.2">
      <c r="F1103" s="147"/>
      <c r="G1103" s="146"/>
      <c r="I1103" s="147"/>
      <c r="J1103" s="146"/>
      <c r="L1103" s="147"/>
      <c r="M1103" s="146"/>
    </row>
    <row r="1104" spans="6:13" ht="12.75" x14ac:dyDescent="0.2">
      <c r="F1104" s="147"/>
      <c r="G1104" s="146"/>
      <c r="I1104" s="147"/>
      <c r="J1104" s="146"/>
      <c r="L1104" s="147"/>
      <c r="M1104" s="146"/>
    </row>
    <row r="1105" spans="6:13" ht="12.75" x14ac:dyDescent="0.2">
      <c r="F1105" s="147"/>
      <c r="G1105" s="146"/>
      <c r="I1105" s="147"/>
      <c r="J1105" s="146"/>
      <c r="L1105" s="147"/>
      <c r="M1105" s="146"/>
    </row>
    <row r="1106" spans="6:13" ht="12.75" x14ac:dyDescent="0.2">
      <c r="F1106" s="147"/>
      <c r="G1106" s="146"/>
      <c r="I1106" s="147"/>
      <c r="J1106" s="146"/>
      <c r="L1106" s="147"/>
      <c r="M1106" s="146"/>
    </row>
    <row r="1107" spans="6:13" ht="12.75" x14ac:dyDescent="0.2">
      <c r="F1107" s="147"/>
      <c r="G1107" s="146"/>
      <c r="I1107" s="147"/>
      <c r="J1107" s="146"/>
      <c r="L1107" s="147"/>
      <c r="M1107" s="146"/>
    </row>
    <row r="1108" spans="6:13" ht="12.75" x14ac:dyDescent="0.2">
      <c r="F1108" s="147"/>
      <c r="G1108" s="146"/>
      <c r="I1108" s="147"/>
      <c r="J1108" s="146"/>
      <c r="L1108" s="147"/>
      <c r="M1108" s="146"/>
    </row>
    <row r="1109" spans="6:13" ht="12.75" x14ac:dyDescent="0.2">
      <c r="F1109" s="147"/>
      <c r="G1109" s="146"/>
      <c r="I1109" s="147"/>
      <c r="J1109" s="146"/>
      <c r="L1109" s="147"/>
      <c r="M1109" s="146"/>
    </row>
    <row r="1110" spans="6:13" ht="12.75" x14ac:dyDescent="0.2">
      <c r="F1110" s="147"/>
      <c r="G1110" s="146"/>
      <c r="I1110" s="147"/>
      <c r="J1110" s="146"/>
      <c r="L1110" s="147"/>
      <c r="M1110" s="146"/>
    </row>
    <row r="1111" spans="6:13" ht="12.75" x14ac:dyDescent="0.2">
      <c r="F1111" s="147"/>
      <c r="G1111" s="146"/>
      <c r="I1111" s="147"/>
      <c r="J1111" s="146"/>
      <c r="L1111" s="147"/>
      <c r="M1111" s="146"/>
    </row>
    <row r="1112" spans="6:13" ht="12.75" x14ac:dyDescent="0.2">
      <c r="F1112" s="147"/>
      <c r="G1112" s="146"/>
      <c r="I1112" s="147"/>
      <c r="J1112" s="146"/>
      <c r="L1112" s="147"/>
      <c r="M1112" s="146"/>
    </row>
    <row r="1113" spans="6:13" ht="12.75" x14ac:dyDescent="0.2">
      <c r="F1113" s="147"/>
      <c r="G1113" s="146"/>
      <c r="I1113" s="147"/>
      <c r="J1113" s="146"/>
      <c r="L1113" s="147"/>
      <c r="M1113" s="146"/>
    </row>
    <row r="1114" spans="6:13" ht="12.75" x14ac:dyDescent="0.2">
      <c r="F1114" s="147"/>
      <c r="G1114" s="146"/>
      <c r="I1114" s="147"/>
      <c r="J1114" s="146"/>
      <c r="L1114" s="147"/>
      <c r="M1114" s="146"/>
    </row>
    <row r="1115" spans="6:13" ht="12.75" x14ac:dyDescent="0.2">
      <c r="F1115" s="147"/>
      <c r="G1115" s="146"/>
      <c r="I1115" s="147"/>
      <c r="J1115" s="146"/>
      <c r="L1115" s="147"/>
      <c r="M1115" s="146"/>
    </row>
    <row r="1116" spans="6:13" ht="12.75" x14ac:dyDescent="0.2">
      <c r="F1116" s="147"/>
      <c r="G1116" s="146"/>
      <c r="I1116" s="147"/>
      <c r="J1116" s="146"/>
      <c r="L1116" s="147"/>
      <c r="M1116" s="146"/>
    </row>
    <row r="1117" spans="6:13" ht="12.75" x14ac:dyDescent="0.2">
      <c r="F1117" s="147"/>
      <c r="G1117" s="146"/>
      <c r="I1117" s="147"/>
      <c r="J1117" s="146"/>
      <c r="L1117" s="147"/>
      <c r="M1117" s="146"/>
    </row>
    <row r="1118" spans="6:13" ht="12.75" x14ac:dyDescent="0.2">
      <c r="F1118" s="147"/>
      <c r="G1118" s="146"/>
      <c r="I1118" s="147"/>
      <c r="J1118" s="146"/>
      <c r="L1118" s="147"/>
      <c r="M1118" s="146"/>
    </row>
    <row r="1119" spans="6:13" ht="12.75" x14ac:dyDescent="0.2">
      <c r="F1119" s="147"/>
      <c r="G1119" s="146"/>
      <c r="I1119" s="147"/>
      <c r="J1119" s="146"/>
      <c r="L1119" s="147"/>
      <c r="M1119" s="146"/>
    </row>
    <row r="1120" spans="6:13" ht="12.75" x14ac:dyDescent="0.2">
      <c r="F1120" s="147"/>
      <c r="G1120" s="146"/>
      <c r="I1120" s="147"/>
      <c r="J1120" s="146"/>
      <c r="L1120" s="147"/>
      <c r="M1120" s="146"/>
    </row>
    <row r="1121" spans="6:13" ht="12.75" x14ac:dyDescent="0.2">
      <c r="F1121" s="147"/>
      <c r="G1121" s="146"/>
      <c r="I1121" s="147"/>
      <c r="J1121" s="146"/>
      <c r="L1121" s="147"/>
      <c r="M1121" s="146"/>
    </row>
    <row r="1122" spans="6:13" ht="12.75" x14ac:dyDescent="0.2">
      <c r="F1122" s="147"/>
      <c r="G1122" s="146"/>
      <c r="I1122" s="147"/>
      <c r="J1122" s="146"/>
      <c r="L1122" s="147"/>
      <c r="M1122" s="146"/>
    </row>
    <row r="1123" spans="6:13" ht="12.75" x14ac:dyDescent="0.2">
      <c r="F1123" s="147"/>
      <c r="G1123" s="146"/>
      <c r="I1123" s="147"/>
      <c r="J1123" s="146"/>
      <c r="L1123" s="147"/>
      <c r="M1123" s="146"/>
    </row>
    <row r="1124" spans="6:13" ht="12.75" x14ac:dyDescent="0.2">
      <c r="F1124" s="147"/>
      <c r="G1124" s="146"/>
      <c r="I1124" s="147"/>
      <c r="J1124" s="146"/>
      <c r="L1124" s="147"/>
      <c r="M1124" s="146"/>
    </row>
    <row r="1125" spans="6:13" ht="12.75" x14ac:dyDescent="0.2">
      <c r="F1125" s="147"/>
      <c r="G1125" s="146"/>
      <c r="I1125" s="147"/>
      <c r="J1125" s="146"/>
      <c r="L1125" s="147"/>
      <c r="M1125" s="146"/>
    </row>
    <row r="1126" spans="6:13" ht="12.75" x14ac:dyDescent="0.2">
      <c r="F1126" s="147"/>
      <c r="G1126" s="146"/>
      <c r="I1126" s="147"/>
      <c r="J1126" s="146"/>
      <c r="L1126" s="147"/>
      <c r="M1126" s="146"/>
    </row>
    <row r="1127" spans="6:13" ht="12.75" x14ac:dyDescent="0.2">
      <c r="F1127" s="147"/>
      <c r="G1127" s="146"/>
      <c r="I1127" s="147"/>
      <c r="J1127" s="146"/>
      <c r="L1127" s="147"/>
      <c r="M1127" s="146"/>
    </row>
    <row r="1128" spans="6:13" ht="12.75" x14ac:dyDescent="0.2">
      <c r="F1128" s="147"/>
      <c r="G1128" s="146"/>
      <c r="I1128" s="147"/>
      <c r="J1128" s="146"/>
      <c r="L1128" s="147"/>
      <c r="M1128" s="146"/>
    </row>
    <row r="1129" spans="6:13" ht="12.75" x14ac:dyDescent="0.2">
      <c r="F1129" s="147"/>
      <c r="G1129" s="146"/>
      <c r="I1129" s="147"/>
      <c r="J1129" s="146"/>
      <c r="L1129" s="147"/>
      <c r="M1129" s="146"/>
    </row>
    <row r="1130" spans="6:13" ht="12.75" x14ac:dyDescent="0.2">
      <c r="F1130" s="147"/>
      <c r="G1130" s="146"/>
      <c r="I1130" s="147"/>
      <c r="J1130" s="146"/>
      <c r="L1130" s="147"/>
      <c r="M1130" s="146"/>
    </row>
    <row r="1131" spans="6:13" ht="12.75" x14ac:dyDescent="0.2">
      <c r="F1131" s="147"/>
      <c r="G1131" s="146"/>
      <c r="I1131" s="147"/>
      <c r="J1131" s="146"/>
      <c r="L1131" s="147"/>
      <c r="M1131" s="146"/>
    </row>
    <row r="1132" spans="6:13" ht="12.75" x14ac:dyDescent="0.2">
      <c r="F1132" s="147"/>
      <c r="G1132" s="146"/>
      <c r="I1132" s="147"/>
      <c r="J1132" s="146"/>
      <c r="L1132" s="147"/>
      <c r="M1132" s="146"/>
    </row>
    <row r="1133" spans="6:13" ht="12.75" x14ac:dyDescent="0.2">
      <c r="F1133" s="147"/>
      <c r="G1133" s="146"/>
      <c r="I1133" s="147"/>
      <c r="J1133" s="146"/>
      <c r="L1133" s="147"/>
      <c r="M1133" s="146"/>
    </row>
    <row r="1134" spans="6:13" ht="12.75" x14ac:dyDescent="0.2">
      <c r="F1134" s="147"/>
      <c r="G1134" s="146"/>
      <c r="I1134" s="147"/>
      <c r="J1134" s="146"/>
      <c r="L1134" s="147"/>
      <c r="M1134" s="146"/>
    </row>
    <row r="1135" spans="6:13" ht="12.75" x14ac:dyDescent="0.2">
      <c r="F1135" s="147"/>
      <c r="G1135" s="146"/>
      <c r="I1135" s="147"/>
      <c r="J1135" s="146"/>
      <c r="L1135" s="147"/>
      <c r="M1135" s="146"/>
    </row>
    <row r="1136" spans="6:13" ht="12.75" x14ac:dyDescent="0.2">
      <c r="F1136" s="147"/>
      <c r="G1136" s="146"/>
      <c r="I1136" s="147"/>
      <c r="J1136" s="146"/>
      <c r="L1136" s="147"/>
      <c r="M1136" s="146"/>
    </row>
    <row r="1137" spans="6:13" ht="12.75" x14ac:dyDescent="0.2">
      <c r="F1137" s="147"/>
      <c r="G1137" s="146"/>
      <c r="I1137" s="147"/>
      <c r="J1137" s="146"/>
      <c r="L1137" s="147"/>
      <c r="M1137" s="146"/>
    </row>
    <row r="1138" spans="6:13" ht="12.75" x14ac:dyDescent="0.2">
      <c r="F1138" s="147"/>
      <c r="G1138" s="146"/>
      <c r="I1138" s="147"/>
      <c r="J1138" s="146"/>
      <c r="L1138" s="147"/>
      <c r="M1138" s="146"/>
    </row>
    <row r="1139" spans="6:13" ht="12.75" x14ac:dyDescent="0.2">
      <c r="F1139" s="147"/>
      <c r="G1139" s="146"/>
      <c r="I1139" s="147"/>
      <c r="J1139" s="146"/>
      <c r="L1139" s="147"/>
      <c r="M1139" s="146"/>
    </row>
    <row r="1140" spans="6:13" ht="12.75" x14ac:dyDescent="0.2">
      <c r="F1140" s="147"/>
      <c r="G1140" s="146"/>
      <c r="I1140" s="147"/>
      <c r="J1140" s="146"/>
      <c r="L1140" s="147"/>
      <c r="M1140" s="146"/>
    </row>
    <row r="1141" spans="6:13" ht="12.75" x14ac:dyDescent="0.2">
      <c r="F1141" s="147"/>
      <c r="G1141" s="146"/>
      <c r="I1141" s="147"/>
      <c r="J1141" s="146"/>
      <c r="L1141" s="147"/>
      <c r="M1141" s="146"/>
    </row>
    <row r="1142" spans="6:13" ht="12.75" x14ac:dyDescent="0.2">
      <c r="F1142" s="147"/>
      <c r="G1142" s="146"/>
      <c r="I1142" s="147"/>
      <c r="J1142" s="146"/>
      <c r="L1142" s="147"/>
      <c r="M1142" s="146"/>
    </row>
    <row r="1143" spans="6:13" ht="12.75" x14ac:dyDescent="0.2">
      <c r="F1143" s="147"/>
      <c r="G1143" s="146"/>
      <c r="I1143" s="147"/>
      <c r="J1143" s="146"/>
      <c r="L1143" s="147"/>
      <c r="M1143" s="146"/>
    </row>
    <row r="1144" spans="6:13" ht="12.75" x14ac:dyDescent="0.2">
      <c r="F1144" s="147"/>
      <c r="G1144" s="146"/>
      <c r="I1144" s="147"/>
      <c r="J1144" s="146"/>
      <c r="L1144" s="147"/>
      <c r="M1144" s="146"/>
    </row>
    <row r="1145" spans="6:13" ht="12.75" x14ac:dyDescent="0.2">
      <c r="F1145" s="147"/>
      <c r="G1145" s="146"/>
      <c r="I1145" s="147"/>
      <c r="J1145" s="146"/>
      <c r="L1145" s="147"/>
      <c r="M1145" s="146"/>
    </row>
    <row r="1146" spans="6:13" ht="12.75" x14ac:dyDescent="0.2">
      <c r="F1146" s="147"/>
      <c r="G1146" s="146"/>
      <c r="I1146" s="147"/>
      <c r="J1146" s="146"/>
      <c r="L1146" s="147"/>
      <c r="M1146" s="146"/>
    </row>
    <row r="1147" spans="6:13" ht="12.75" x14ac:dyDescent="0.2">
      <c r="F1147" s="147"/>
      <c r="G1147" s="146"/>
      <c r="I1147" s="147"/>
      <c r="J1147" s="146"/>
      <c r="L1147" s="147"/>
      <c r="M1147" s="146"/>
    </row>
    <row r="1148" spans="6:13" ht="12.75" x14ac:dyDescent="0.2">
      <c r="F1148" s="147"/>
      <c r="G1148" s="146"/>
      <c r="I1148" s="147"/>
      <c r="J1148" s="146"/>
      <c r="L1148" s="147"/>
      <c r="M1148" s="146"/>
    </row>
    <row r="1149" spans="6:13" ht="12.75" x14ac:dyDescent="0.2">
      <c r="F1149" s="147"/>
      <c r="G1149" s="146"/>
      <c r="I1149" s="147"/>
      <c r="J1149" s="146"/>
      <c r="L1149" s="147"/>
      <c r="M1149" s="146"/>
    </row>
    <row r="1150" spans="6:13" ht="12.75" x14ac:dyDescent="0.2">
      <c r="F1150" s="147"/>
      <c r="G1150" s="146"/>
      <c r="I1150" s="147"/>
      <c r="J1150" s="146"/>
      <c r="L1150" s="147"/>
      <c r="M1150" s="146"/>
    </row>
    <row r="1151" spans="6:13" ht="12.75" x14ac:dyDescent="0.2">
      <c r="F1151" s="147"/>
      <c r="G1151" s="146"/>
      <c r="I1151" s="147"/>
      <c r="J1151" s="146"/>
      <c r="L1151" s="147"/>
      <c r="M1151" s="146"/>
    </row>
    <row r="1152" spans="6:13" ht="12.75" x14ac:dyDescent="0.2">
      <c r="F1152" s="147"/>
      <c r="G1152" s="146"/>
      <c r="I1152" s="147"/>
      <c r="J1152" s="146"/>
      <c r="L1152" s="147"/>
      <c r="M1152" s="146"/>
    </row>
    <row r="1153" spans="6:13" ht="12.75" x14ac:dyDescent="0.2">
      <c r="F1153" s="147"/>
      <c r="G1153" s="146"/>
      <c r="I1153" s="147"/>
      <c r="J1153" s="146"/>
      <c r="L1153" s="147"/>
      <c r="M1153" s="146"/>
    </row>
    <row r="1154" spans="6:13" ht="12.75" x14ac:dyDescent="0.2">
      <c r="F1154" s="147"/>
      <c r="G1154" s="146"/>
      <c r="I1154" s="147"/>
      <c r="J1154" s="146"/>
      <c r="L1154" s="147"/>
      <c r="M1154" s="146"/>
    </row>
    <row r="1155" spans="6:13" ht="12.75" x14ac:dyDescent="0.2">
      <c r="F1155" s="147"/>
      <c r="G1155" s="146"/>
      <c r="I1155" s="147"/>
      <c r="J1155" s="146"/>
      <c r="L1155" s="147"/>
      <c r="M1155" s="146"/>
    </row>
    <row r="1156" spans="6:13" ht="12.75" x14ac:dyDescent="0.2">
      <c r="F1156" s="147"/>
      <c r="G1156" s="146"/>
      <c r="I1156" s="147"/>
      <c r="J1156" s="146"/>
      <c r="L1156" s="147"/>
      <c r="M1156" s="146"/>
    </row>
    <row r="1157" spans="6:13" ht="12.75" x14ac:dyDescent="0.2">
      <c r="F1157" s="147"/>
      <c r="G1157" s="146"/>
      <c r="I1157" s="147"/>
      <c r="J1157" s="146"/>
      <c r="L1157" s="147"/>
      <c r="M1157" s="146"/>
    </row>
    <row r="1158" spans="6:13" ht="12.75" x14ac:dyDescent="0.2">
      <c r="F1158" s="147"/>
      <c r="G1158" s="146"/>
      <c r="I1158" s="147"/>
      <c r="J1158" s="146"/>
      <c r="L1158" s="147"/>
      <c r="M1158" s="146"/>
    </row>
    <row r="1159" spans="6:13" ht="12.75" x14ac:dyDescent="0.2">
      <c r="F1159" s="147"/>
      <c r="G1159" s="146"/>
      <c r="I1159" s="147"/>
      <c r="J1159" s="146"/>
      <c r="L1159" s="147"/>
      <c r="M1159" s="146"/>
    </row>
    <row r="1160" spans="6:13" ht="12.75" x14ac:dyDescent="0.2">
      <c r="F1160" s="147"/>
      <c r="G1160" s="146"/>
      <c r="I1160" s="147"/>
      <c r="J1160" s="146"/>
      <c r="L1160" s="147"/>
      <c r="M1160" s="146"/>
    </row>
    <row r="1161" spans="6:13" ht="12.75" x14ac:dyDescent="0.2">
      <c r="F1161" s="147"/>
      <c r="G1161" s="146"/>
      <c r="I1161" s="147"/>
      <c r="J1161" s="146"/>
      <c r="L1161" s="147"/>
      <c r="M1161" s="146"/>
    </row>
    <row r="1162" spans="6:13" ht="12.75" x14ac:dyDescent="0.2">
      <c r="F1162" s="147"/>
      <c r="G1162" s="146"/>
      <c r="I1162" s="147"/>
      <c r="J1162" s="146"/>
      <c r="L1162" s="147"/>
      <c r="M1162" s="146"/>
    </row>
    <row r="1163" spans="6:13" ht="12.75" x14ac:dyDescent="0.2">
      <c r="F1163" s="147"/>
      <c r="G1163" s="146"/>
      <c r="I1163" s="147"/>
      <c r="J1163" s="146"/>
      <c r="L1163" s="147"/>
      <c r="M1163" s="146"/>
    </row>
    <row r="1164" spans="6:13" ht="12.75" x14ac:dyDescent="0.2">
      <c r="F1164" s="147"/>
      <c r="G1164" s="146"/>
      <c r="I1164" s="147"/>
      <c r="J1164" s="146"/>
      <c r="L1164" s="147"/>
      <c r="M1164" s="146"/>
    </row>
    <row r="1165" spans="6:13" ht="12.75" x14ac:dyDescent="0.2">
      <c r="F1165" s="147"/>
      <c r="G1165" s="146"/>
      <c r="I1165" s="147"/>
      <c r="J1165" s="146"/>
      <c r="L1165" s="147"/>
      <c r="M1165" s="146"/>
    </row>
    <row r="1166" spans="6:13" ht="12.75" x14ac:dyDescent="0.2">
      <c r="F1166" s="147"/>
      <c r="G1166" s="146"/>
      <c r="I1166" s="147"/>
      <c r="J1166" s="146"/>
      <c r="L1166" s="147"/>
      <c r="M1166" s="146"/>
    </row>
    <row r="1167" spans="6:13" ht="12.75" x14ac:dyDescent="0.2">
      <c r="F1167" s="147"/>
      <c r="G1167" s="146"/>
      <c r="I1167" s="147"/>
      <c r="J1167" s="146"/>
      <c r="L1167" s="147"/>
      <c r="M1167" s="146"/>
    </row>
    <row r="1168" spans="6:13" ht="12.75" x14ac:dyDescent="0.2">
      <c r="F1168" s="147"/>
      <c r="G1168" s="146"/>
      <c r="I1168" s="147"/>
      <c r="J1168" s="146"/>
      <c r="L1168" s="147"/>
      <c r="M1168" s="146"/>
    </row>
    <row r="1169" spans="6:13" ht="12.75" x14ac:dyDescent="0.2">
      <c r="F1169" s="147"/>
      <c r="G1169" s="146"/>
      <c r="I1169" s="147"/>
      <c r="J1169" s="146"/>
      <c r="L1169" s="147"/>
      <c r="M1169" s="146"/>
    </row>
    <row r="1170" spans="6:13" ht="12.75" x14ac:dyDescent="0.2">
      <c r="F1170" s="147"/>
      <c r="G1170" s="146"/>
      <c r="I1170" s="147"/>
      <c r="J1170" s="146"/>
      <c r="L1170" s="147"/>
      <c r="M1170" s="146"/>
    </row>
    <row r="1171" spans="6:13" ht="12.75" x14ac:dyDescent="0.2">
      <c r="F1171" s="147"/>
      <c r="G1171" s="146"/>
      <c r="I1171" s="147"/>
      <c r="J1171" s="146"/>
      <c r="L1171" s="147"/>
      <c r="M1171" s="146"/>
    </row>
    <row r="1172" spans="6:13" ht="12.75" x14ac:dyDescent="0.2">
      <c r="F1172" s="147"/>
      <c r="G1172" s="146"/>
      <c r="I1172" s="147"/>
      <c r="J1172" s="146"/>
      <c r="L1172" s="147"/>
      <c r="M1172" s="146"/>
    </row>
    <row r="1173" spans="6:13" ht="12.75" x14ac:dyDescent="0.2">
      <c r="F1173" s="147"/>
      <c r="G1173" s="146"/>
      <c r="I1173" s="147"/>
      <c r="J1173" s="146"/>
      <c r="L1173" s="147"/>
      <c r="M1173" s="146"/>
    </row>
    <row r="1174" spans="6:13" ht="12.75" x14ac:dyDescent="0.2">
      <c r="F1174" s="147"/>
      <c r="G1174" s="146"/>
      <c r="I1174" s="147"/>
      <c r="J1174" s="146"/>
      <c r="L1174" s="147"/>
      <c r="M1174" s="146"/>
    </row>
    <row r="1175" spans="6:13" ht="12.75" x14ac:dyDescent="0.2">
      <c r="F1175" s="147"/>
      <c r="G1175" s="146"/>
      <c r="I1175" s="147"/>
      <c r="J1175" s="146"/>
      <c r="L1175" s="147"/>
      <c r="M1175" s="146"/>
    </row>
    <row r="1176" spans="6:13" ht="12.75" x14ac:dyDescent="0.2">
      <c r="F1176" s="147"/>
      <c r="G1176" s="146"/>
      <c r="I1176" s="147"/>
      <c r="J1176" s="146"/>
      <c r="L1176" s="147"/>
      <c r="M1176" s="146"/>
    </row>
    <row r="1177" spans="6:13" ht="12.75" x14ac:dyDescent="0.2">
      <c r="F1177" s="147"/>
      <c r="G1177" s="146"/>
      <c r="I1177" s="147"/>
      <c r="J1177" s="146"/>
      <c r="L1177" s="147"/>
      <c r="M1177" s="146"/>
    </row>
    <row r="1178" spans="6:13" ht="12.75" x14ac:dyDescent="0.2">
      <c r="F1178" s="147"/>
      <c r="G1178" s="146"/>
      <c r="I1178" s="147"/>
      <c r="J1178" s="146"/>
      <c r="L1178" s="147"/>
      <c r="M1178" s="146"/>
    </row>
    <row r="1179" spans="6:13" ht="12.75" x14ac:dyDescent="0.2">
      <c r="F1179" s="147"/>
      <c r="G1179" s="146"/>
      <c r="I1179" s="147"/>
      <c r="J1179" s="146"/>
      <c r="L1179" s="147"/>
      <c r="M1179" s="146"/>
    </row>
    <row r="1180" spans="6:13" ht="12.75" x14ac:dyDescent="0.2">
      <c r="F1180" s="147"/>
      <c r="G1180" s="146"/>
      <c r="I1180" s="147"/>
      <c r="J1180" s="146"/>
      <c r="L1180" s="147"/>
      <c r="M1180" s="146"/>
    </row>
    <row r="1181" spans="6:13" ht="12.75" x14ac:dyDescent="0.2">
      <c r="F1181" s="147"/>
      <c r="G1181" s="146"/>
      <c r="I1181" s="147"/>
      <c r="J1181" s="146"/>
      <c r="L1181" s="147"/>
      <c r="M1181" s="146"/>
    </row>
    <row r="1182" spans="6:13" ht="12.75" x14ac:dyDescent="0.2">
      <c r="F1182" s="147"/>
      <c r="G1182" s="146"/>
      <c r="I1182" s="147"/>
      <c r="J1182" s="146"/>
      <c r="L1182" s="147"/>
      <c r="M1182" s="146"/>
    </row>
    <row r="1183" spans="6:13" ht="12.75" x14ac:dyDescent="0.2">
      <c r="F1183" s="147"/>
      <c r="G1183" s="146"/>
      <c r="I1183" s="147"/>
      <c r="J1183" s="146"/>
      <c r="L1183" s="147"/>
      <c r="M1183" s="146"/>
    </row>
    <row r="1184" spans="6:13" ht="12.75" x14ac:dyDescent="0.2">
      <c r="F1184" s="147"/>
      <c r="G1184" s="146"/>
      <c r="I1184" s="147"/>
      <c r="J1184" s="146"/>
      <c r="L1184" s="147"/>
      <c r="M1184" s="146"/>
    </row>
    <row r="1185" spans="6:13" ht="12.75" x14ac:dyDescent="0.2">
      <c r="F1185" s="147"/>
      <c r="G1185" s="146"/>
      <c r="I1185" s="147"/>
      <c r="J1185" s="146"/>
      <c r="L1185" s="147"/>
      <c r="M1185" s="146"/>
    </row>
    <row r="1186" spans="6:13" ht="12.75" x14ac:dyDescent="0.2">
      <c r="F1186" s="147"/>
      <c r="G1186" s="146"/>
      <c r="I1186" s="147"/>
      <c r="J1186" s="146"/>
      <c r="L1186" s="147"/>
      <c r="M1186" s="146"/>
    </row>
    <row r="1187" spans="6:13" ht="12.75" x14ac:dyDescent="0.2">
      <c r="F1187" s="147"/>
      <c r="G1187" s="146"/>
      <c r="I1187" s="147"/>
      <c r="J1187" s="146"/>
      <c r="L1187" s="147"/>
      <c r="M1187" s="146"/>
    </row>
    <row r="1188" spans="6:13" ht="12.75" x14ac:dyDescent="0.2">
      <c r="F1188" s="147"/>
      <c r="G1188" s="146"/>
      <c r="I1188" s="147"/>
      <c r="J1188" s="146"/>
      <c r="L1188" s="147"/>
      <c r="M1188" s="146"/>
    </row>
    <row r="1189" spans="6:13" ht="12.75" x14ac:dyDescent="0.2">
      <c r="F1189" s="147"/>
      <c r="G1189" s="146"/>
      <c r="I1189" s="147"/>
      <c r="J1189" s="146"/>
      <c r="L1189" s="147"/>
      <c r="M1189" s="146"/>
    </row>
    <row r="1190" spans="6:13" ht="12.75" x14ac:dyDescent="0.2">
      <c r="F1190" s="147"/>
      <c r="G1190" s="146"/>
      <c r="I1190" s="147"/>
      <c r="J1190" s="146"/>
      <c r="L1190" s="147"/>
      <c r="M1190" s="146"/>
    </row>
    <row r="1191" spans="6:13" ht="12.75" x14ac:dyDescent="0.2">
      <c r="F1191" s="147"/>
      <c r="G1191" s="146"/>
      <c r="I1191" s="147"/>
      <c r="J1191" s="146"/>
      <c r="L1191" s="147"/>
      <c r="M1191" s="146"/>
    </row>
    <row r="1192" spans="6:13" ht="12.75" x14ac:dyDescent="0.2">
      <c r="F1192" s="147"/>
      <c r="G1192" s="146"/>
      <c r="I1192" s="147"/>
      <c r="J1192" s="146"/>
      <c r="L1192" s="147"/>
      <c r="M1192" s="146"/>
    </row>
    <row r="1193" spans="6:13" ht="12.75" x14ac:dyDescent="0.2">
      <c r="F1193" s="147"/>
      <c r="G1193" s="146"/>
      <c r="I1193" s="147"/>
      <c r="J1193" s="146"/>
      <c r="L1193" s="147"/>
      <c r="M1193" s="146"/>
    </row>
    <row r="1194" spans="6:13" ht="12.75" x14ac:dyDescent="0.2">
      <c r="F1194" s="147"/>
      <c r="G1194" s="146"/>
      <c r="I1194" s="147"/>
      <c r="J1194" s="146"/>
      <c r="L1194" s="147"/>
      <c r="M1194" s="146"/>
    </row>
    <row r="1195" spans="6:13" ht="12.75" x14ac:dyDescent="0.2">
      <c r="F1195" s="147"/>
      <c r="G1195" s="146"/>
      <c r="I1195" s="147"/>
      <c r="J1195" s="146"/>
      <c r="L1195" s="147"/>
      <c r="M1195" s="146"/>
    </row>
    <row r="1196" spans="6:13" ht="12.75" x14ac:dyDescent="0.2">
      <c r="F1196" s="147"/>
      <c r="G1196" s="146"/>
      <c r="I1196" s="147"/>
      <c r="J1196" s="146"/>
      <c r="L1196" s="147"/>
      <c r="M1196" s="146"/>
    </row>
    <row r="1197" spans="6:13" ht="12.75" x14ac:dyDescent="0.2">
      <c r="F1197" s="147"/>
      <c r="G1197" s="146"/>
      <c r="I1197" s="147"/>
      <c r="J1197" s="146"/>
      <c r="L1197" s="147"/>
      <c r="M1197" s="146"/>
    </row>
    <row r="1198" spans="6:13" ht="12.75" x14ac:dyDescent="0.2">
      <c r="F1198" s="147"/>
      <c r="G1198" s="146"/>
      <c r="I1198" s="147"/>
      <c r="J1198" s="146"/>
      <c r="L1198" s="147"/>
      <c r="M1198" s="146"/>
    </row>
    <row r="1199" spans="6:13" ht="12.75" x14ac:dyDescent="0.2">
      <c r="F1199" s="147"/>
      <c r="G1199" s="146"/>
      <c r="I1199" s="147"/>
      <c r="J1199" s="146"/>
      <c r="L1199" s="147"/>
      <c r="M1199" s="146"/>
    </row>
    <row r="1200" spans="6:13" ht="12.75" x14ac:dyDescent="0.2">
      <c r="F1200" s="147"/>
      <c r="G1200" s="146"/>
      <c r="I1200" s="147"/>
      <c r="J1200" s="146"/>
      <c r="L1200" s="147"/>
      <c r="M1200" s="146"/>
    </row>
    <row r="1201" spans="6:13" ht="12.75" x14ac:dyDescent="0.2">
      <c r="F1201" s="147"/>
      <c r="G1201" s="146"/>
      <c r="I1201" s="147"/>
      <c r="J1201" s="146"/>
      <c r="L1201" s="147"/>
      <c r="M1201" s="146"/>
    </row>
    <row r="1202" spans="6:13" ht="12.75" x14ac:dyDescent="0.2">
      <c r="F1202" s="147"/>
      <c r="G1202" s="146"/>
      <c r="I1202" s="147"/>
      <c r="J1202" s="146"/>
      <c r="L1202" s="147"/>
      <c r="M1202" s="146"/>
    </row>
    <row r="1203" spans="6:13" ht="12.75" x14ac:dyDescent="0.2">
      <c r="F1203" s="147"/>
      <c r="G1203" s="146"/>
      <c r="I1203" s="147"/>
      <c r="J1203" s="146"/>
      <c r="L1203" s="147"/>
      <c r="M1203" s="146"/>
    </row>
    <row r="1204" spans="6:13" ht="12.75" x14ac:dyDescent="0.2">
      <c r="F1204" s="147"/>
      <c r="G1204" s="146"/>
      <c r="I1204" s="147"/>
      <c r="J1204" s="146"/>
      <c r="L1204" s="147"/>
      <c r="M1204" s="146"/>
    </row>
    <row r="1205" spans="6:13" ht="12.75" x14ac:dyDescent="0.2">
      <c r="F1205" s="147"/>
      <c r="G1205" s="146"/>
      <c r="I1205" s="147"/>
      <c r="J1205" s="146"/>
      <c r="L1205" s="147"/>
      <c r="M1205" s="146"/>
    </row>
    <row r="1206" spans="6:13" ht="12.75" x14ac:dyDescent="0.2">
      <c r="F1206" s="147"/>
      <c r="G1206" s="146"/>
      <c r="I1206" s="147"/>
      <c r="J1206" s="146"/>
      <c r="L1206" s="147"/>
      <c r="M1206" s="146"/>
    </row>
    <row r="1207" spans="6:13" ht="12.75" x14ac:dyDescent="0.2">
      <c r="F1207" s="147"/>
      <c r="G1207" s="146"/>
      <c r="I1207" s="147"/>
      <c r="J1207" s="146"/>
      <c r="L1207" s="147"/>
      <c r="M1207" s="146"/>
    </row>
    <row r="1208" spans="6:13" ht="12.75" x14ac:dyDescent="0.2">
      <c r="F1208" s="147"/>
      <c r="G1208" s="146"/>
      <c r="I1208" s="147"/>
      <c r="J1208" s="146"/>
      <c r="L1208" s="147"/>
      <c r="M1208" s="146"/>
    </row>
    <row r="1209" spans="6:13" ht="12.75" x14ac:dyDescent="0.2">
      <c r="F1209" s="147"/>
      <c r="G1209" s="146"/>
      <c r="I1209" s="147"/>
      <c r="J1209" s="146"/>
      <c r="L1209" s="147"/>
      <c r="M1209" s="146"/>
    </row>
    <row r="1210" spans="6:13" ht="12.75" x14ac:dyDescent="0.2">
      <c r="F1210" s="147"/>
      <c r="G1210" s="146"/>
      <c r="I1210" s="147"/>
      <c r="J1210" s="146"/>
      <c r="L1210" s="147"/>
      <c r="M1210" s="146"/>
    </row>
    <row r="1211" spans="6:13" ht="12.75" x14ac:dyDescent="0.2">
      <c r="F1211" s="147"/>
      <c r="G1211" s="146"/>
      <c r="I1211" s="147"/>
      <c r="J1211" s="146"/>
      <c r="L1211" s="147"/>
      <c r="M1211" s="146"/>
    </row>
    <row r="1212" spans="6:13" ht="12.75" x14ac:dyDescent="0.2">
      <c r="F1212" s="147"/>
      <c r="G1212" s="146"/>
      <c r="I1212" s="147"/>
      <c r="J1212" s="146"/>
      <c r="L1212" s="147"/>
      <c r="M1212" s="146"/>
    </row>
    <row r="1213" spans="6:13" ht="12.75" x14ac:dyDescent="0.2">
      <c r="F1213" s="147"/>
      <c r="G1213" s="146"/>
      <c r="I1213" s="147"/>
      <c r="J1213" s="146"/>
      <c r="L1213" s="147"/>
      <c r="M1213" s="146"/>
    </row>
    <row r="1214" spans="6:13" ht="12.75" x14ac:dyDescent="0.2">
      <c r="F1214" s="147"/>
      <c r="G1214" s="146"/>
      <c r="I1214" s="147"/>
      <c r="J1214" s="146"/>
      <c r="L1214" s="147"/>
      <c r="M1214" s="146"/>
    </row>
    <row r="1215" spans="6:13" ht="12.75" x14ac:dyDescent="0.2">
      <c r="F1215" s="147"/>
      <c r="G1215" s="146"/>
      <c r="I1215" s="147"/>
      <c r="J1215" s="146"/>
      <c r="L1215" s="147"/>
      <c r="M1215" s="146"/>
    </row>
    <row r="1216" spans="6:13" ht="12.75" x14ac:dyDescent="0.2">
      <c r="F1216" s="147"/>
      <c r="G1216" s="146"/>
      <c r="I1216" s="147"/>
      <c r="J1216" s="146"/>
      <c r="L1216" s="147"/>
      <c r="M1216" s="146"/>
    </row>
    <row r="1217" spans="6:13" ht="12.75" x14ac:dyDescent="0.2">
      <c r="F1217" s="147"/>
      <c r="G1217" s="146"/>
      <c r="I1217" s="147"/>
      <c r="J1217" s="146"/>
      <c r="L1217" s="147"/>
      <c r="M1217" s="146"/>
    </row>
    <row r="1218" spans="6:13" ht="12.75" x14ac:dyDescent="0.2">
      <c r="F1218" s="147"/>
      <c r="G1218" s="146"/>
      <c r="I1218" s="147"/>
      <c r="J1218" s="146"/>
      <c r="L1218" s="147"/>
      <c r="M1218" s="146"/>
    </row>
    <row r="1219" spans="6:13" ht="12.75" x14ac:dyDescent="0.2">
      <c r="F1219" s="147"/>
      <c r="G1219" s="146"/>
      <c r="I1219" s="147"/>
      <c r="J1219" s="146"/>
      <c r="L1219" s="147"/>
      <c r="M1219" s="146"/>
    </row>
    <row r="1220" spans="6:13" ht="12.75" x14ac:dyDescent="0.2">
      <c r="F1220" s="147"/>
      <c r="G1220" s="146"/>
      <c r="I1220" s="147"/>
      <c r="J1220" s="146"/>
      <c r="L1220" s="147"/>
      <c r="M1220" s="146"/>
    </row>
    <row r="1221" spans="6:13" ht="12.75" x14ac:dyDescent="0.2">
      <c r="F1221" s="147"/>
      <c r="G1221" s="146"/>
      <c r="I1221" s="147"/>
      <c r="J1221" s="146"/>
      <c r="L1221" s="147"/>
      <c r="M1221" s="146"/>
    </row>
    <row r="1222" spans="6:13" ht="12.75" x14ac:dyDescent="0.2">
      <c r="F1222" s="147"/>
      <c r="G1222" s="146"/>
      <c r="I1222" s="147"/>
      <c r="J1222" s="146"/>
      <c r="L1222" s="147"/>
      <c r="M1222" s="146"/>
    </row>
    <row r="1223" spans="6:13" ht="12.75" x14ac:dyDescent="0.2">
      <c r="F1223" s="147"/>
      <c r="G1223" s="146"/>
      <c r="I1223" s="147"/>
      <c r="J1223" s="146"/>
      <c r="L1223" s="147"/>
      <c r="M1223" s="146"/>
    </row>
    <row r="1224" spans="6:13" ht="12.75" x14ac:dyDescent="0.2">
      <c r="F1224" s="147"/>
      <c r="G1224" s="146"/>
      <c r="I1224" s="147"/>
      <c r="J1224" s="146"/>
      <c r="L1224" s="147"/>
      <c r="M1224" s="146"/>
    </row>
    <row r="1225" spans="6:13" ht="12.75" x14ac:dyDescent="0.2">
      <c r="F1225" s="147"/>
      <c r="G1225" s="146"/>
      <c r="I1225" s="147"/>
      <c r="J1225" s="146"/>
      <c r="L1225" s="147"/>
      <c r="M1225" s="146"/>
    </row>
    <row r="1226" spans="6:13" ht="12.75" x14ac:dyDescent="0.2">
      <c r="F1226" s="147"/>
      <c r="G1226" s="146"/>
      <c r="I1226" s="147"/>
      <c r="J1226" s="146"/>
      <c r="L1226" s="147"/>
      <c r="M1226" s="146"/>
    </row>
    <row r="1227" spans="6:13" ht="12.75" x14ac:dyDescent="0.2">
      <c r="F1227" s="147"/>
      <c r="G1227" s="146"/>
      <c r="I1227" s="147"/>
      <c r="J1227" s="146"/>
      <c r="L1227" s="147"/>
      <c r="M1227" s="146"/>
    </row>
    <row r="1228" spans="6:13" ht="12.75" x14ac:dyDescent="0.2">
      <c r="F1228" s="147"/>
      <c r="G1228" s="146"/>
      <c r="I1228" s="147"/>
      <c r="J1228" s="146"/>
      <c r="L1228" s="147"/>
      <c r="M1228" s="146"/>
    </row>
    <row r="1229" spans="6:13" ht="12.75" x14ac:dyDescent="0.2">
      <c r="F1229" s="147"/>
      <c r="G1229" s="146"/>
      <c r="I1229" s="147"/>
      <c r="J1229" s="146"/>
      <c r="L1229" s="147"/>
      <c r="M1229" s="146"/>
    </row>
    <row r="1230" spans="6:13" ht="12.75" x14ac:dyDescent="0.2">
      <c r="F1230" s="147"/>
      <c r="G1230" s="146"/>
      <c r="I1230" s="147"/>
      <c r="J1230" s="146"/>
      <c r="L1230" s="147"/>
      <c r="M1230" s="146"/>
    </row>
    <row r="1231" spans="6:13" ht="12.75" x14ac:dyDescent="0.2">
      <c r="F1231" s="147"/>
      <c r="G1231" s="146"/>
      <c r="I1231" s="147"/>
      <c r="J1231" s="146"/>
      <c r="L1231" s="147"/>
      <c r="M1231" s="146"/>
    </row>
    <row r="1232" spans="6:13" ht="12.75" x14ac:dyDescent="0.2">
      <c r="F1232" s="147"/>
      <c r="G1232" s="146"/>
      <c r="I1232" s="147"/>
      <c r="J1232" s="146"/>
      <c r="L1232" s="147"/>
      <c r="M1232" s="146"/>
    </row>
    <row r="1233" spans="6:13" ht="12.75" x14ac:dyDescent="0.2">
      <c r="F1233" s="147"/>
      <c r="G1233" s="146"/>
      <c r="I1233" s="147"/>
      <c r="J1233" s="146"/>
      <c r="L1233" s="147"/>
      <c r="M1233" s="146"/>
    </row>
    <row r="1234" spans="6:13" ht="12.75" x14ac:dyDescent="0.2">
      <c r="F1234" s="147"/>
      <c r="G1234" s="146"/>
      <c r="I1234" s="147"/>
      <c r="J1234" s="146"/>
      <c r="L1234" s="147"/>
      <c r="M1234" s="146"/>
    </row>
    <row r="1235" spans="6:13" ht="12.75" x14ac:dyDescent="0.2">
      <c r="F1235" s="147"/>
      <c r="G1235" s="146"/>
      <c r="I1235" s="147"/>
      <c r="J1235" s="146"/>
      <c r="L1235" s="147"/>
      <c r="M1235" s="146"/>
    </row>
    <row r="1236" spans="6:13" ht="12.75" x14ac:dyDescent="0.2">
      <c r="F1236" s="147"/>
      <c r="G1236" s="146"/>
      <c r="I1236" s="147"/>
      <c r="J1236" s="146"/>
      <c r="L1236" s="147"/>
      <c r="M1236" s="146"/>
    </row>
    <row r="1237" spans="6:13" ht="12.75" x14ac:dyDescent="0.2">
      <c r="F1237" s="147"/>
      <c r="G1237" s="146"/>
      <c r="I1237" s="147"/>
      <c r="J1237" s="146"/>
      <c r="L1237" s="147"/>
      <c r="M1237" s="146"/>
    </row>
    <row r="1238" spans="6:13" ht="12.75" x14ac:dyDescent="0.2">
      <c r="F1238" s="147"/>
      <c r="G1238" s="146"/>
      <c r="I1238" s="147"/>
      <c r="J1238" s="146"/>
      <c r="L1238" s="147"/>
      <c r="M1238" s="146"/>
    </row>
    <row r="1239" spans="6:13" ht="12.75" x14ac:dyDescent="0.2">
      <c r="F1239" s="147"/>
      <c r="G1239" s="146"/>
      <c r="I1239" s="147"/>
      <c r="J1239" s="146"/>
      <c r="L1239" s="147"/>
      <c r="M1239" s="146"/>
    </row>
    <row r="1240" spans="6:13" ht="12.75" x14ac:dyDescent="0.2">
      <c r="F1240" s="147"/>
      <c r="G1240" s="146"/>
      <c r="I1240" s="147"/>
      <c r="J1240" s="146"/>
      <c r="L1240" s="147"/>
      <c r="M1240" s="146"/>
    </row>
    <row r="1241" spans="6:13" ht="12.75" x14ac:dyDescent="0.2">
      <c r="F1241" s="147"/>
      <c r="G1241" s="146"/>
      <c r="I1241" s="147"/>
      <c r="J1241" s="146"/>
      <c r="L1241" s="147"/>
      <c r="M1241" s="146"/>
    </row>
    <row r="1242" spans="6:13" ht="12.75" x14ac:dyDescent="0.2">
      <c r="F1242" s="147"/>
      <c r="G1242" s="146"/>
      <c r="I1242" s="147"/>
      <c r="J1242" s="146"/>
      <c r="L1242" s="147"/>
      <c r="M1242" s="146"/>
    </row>
    <row r="1243" spans="6:13" ht="12.75" x14ac:dyDescent="0.2">
      <c r="F1243" s="147"/>
      <c r="G1243" s="146"/>
      <c r="I1243" s="147"/>
      <c r="J1243" s="146"/>
      <c r="L1243" s="147"/>
      <c r="M1243" s="146"/>
    </row>
    <row r="1244" spans="6:13" ht="12.75" x14ac:dyDescent="0.2">
      <c r="F1244" s="147"/>
      <c r="G1244" s="146"/>
      <c r="I1244" s="147"/>
      <c r="J1244" s="146"/>
      <c r="L1244" s="147"/>
      <c r="M1244" s="146"/>
    </row>
    <row r="1245" spans="6:13" ht="12.75" x14ac:dyDescent="0.2">
      <c r="F1245" s="147"/>
      <c r="G1245" s="146"/>
      <c r="I1245" s="147"/>
      <c r="J1245" s="146"/>
      <c r="L1245" s="147"/>
      <c r="M1245" s="146"/>
    </row>
    <row r="1246" spans="6:13" ht="12.75" x14ac:dyDescent="0.2">
      <c r="F1246" s="147"/>
      <c r="G1246" s="146"/>
      <c r="I1246" s="147"/>
      <c r="J1246" s="146"/>
      <c r="L1246" s="147"/>
      <c r="M1246" s="146"/>
    </row>
    <row r="1247" spans="6:13" ht="12.75" x14ac:dyDescent="0.2">
      <c r="F1247" s="147"/>
      <c r="G1247" s="146"/>
      <c r="I1247" s="147"/>
      <c r="J1247" s="146"/>
      <c r="L1247" s="147"/>
      <c r="M1247" s="146"/>
    </row>
    <row r="1248" spans="6:13" ht="12.75" x14ac:dyDescent="0.2">
      <c r="F1248" s="147"/>
      <c r="G1248" s="146"/>
      <c r="I1248" s="147"/>
      <c r="J1248" s="146"/>
      <c r="L1248" s="147"/>
      <c r="M1248" s="146"/>
    </row>
    <row r="1249" spans="6:13" ht="12.75" x14ac:dyDescent="0.2">
      <c r="F1249" s="147"/>
      <c r="G1249" s="146"/>
      <c r="I1249" s="147"/>
      <c r="J1249" s="146"/>
      <c r="L1249" s="147"/>
      <c r="M1249" s="146"/>
    </row>
    <row r="1250" spans="6:13" ht="12.75" x14ac:dyDescent="0.2">
      <c r="F1250" s="147"/>
      <c r="G1250" s="146"/>
      <c r="I1250" s="147"/>
      <c r="J1250" s="146"/>
      <c r="L1250" s="147"/>
      <c r="M1250" s="146"/>
    </row>
    <row r="1251" spans="6:13" ht="12.75" x14ac:dyDescent="0.2">
      <c r="F1251" s="147"/>
      <c r="G1251" s="146"/>
      <c r="I1251" s="147"/>
      <c r="J1251" s="146"/>
      <c r="L1251" s="147"/>
      <c r="M1251" s="146"/>
    </row>
    <row r="1252" spans="6:13" ht="12.75" x14ac:dyDescent="0.2">
      <c r="F1252" s="147"/>
      <c r="G1252" s="146"/>
      <c r="I1252" s="147"/>
      <c r="J1252" s="146"/>
      <c r="L1252" s="147"/>
      <c r="M1252" s="146"/>
    </row>
    <row r="1253" spans="6:13" ht="12.75" x14ac:dyDescent="0.2">
      <c r="F1253" s="147"/>
      <c r="G1253" s="146"/>
      <c r="I1253" s="147"/>
      <c r="J1253" s="146"/>
      <c r="L1253" s="147"/>
      <c r="M1253" s="146"/>
    </row>
    <row r="1254" spans="6:13" ht="12.75" x14ac:dyDescent="0.2">
      <c r="F1254" s="147"/>
      <c r="G1254" s="146"/>
      <c r="I1254" s="147"/>
      <c r="J1254" s="146"/>
      <c r="L1254" s="147"/>
      <c r="M1254" s="146"/>
    </row>
    <row r="1255" spans="6:13" ht="12.75" x14ac:dyDescent="0.2">
      <c r="F1255" s="147"/>
      <c r="G1255" s="146"/>
      <c r="I1255" s="147"/>
      <c r="J1255" s="146"/>
      <c r="L1255" s="147"/>
      <c r="M1255" s="146"/>
    </row>
    <row r="1256" spans="6:13" ht="12.75" x14ac:dyDescent="0.2">
      <c r="F1256" s="147"/>
      <c r="G1256" s="146"/>
      <c r="I1256" s="147"/>
      <c r="J1256" s="146"/>
      <c r="L1256" s="147"/>
      <c r="M1256" s="146"/>
    </row>
    <row r="1257" spans="6:13" ht="12.75" x14ac:dyDescent="0.2">
      <c r="F1257" s="147"/>
      <c r="G1257" s="146"/>
      <c r="I1257" s="147"/>
      <c r="J1257" s="146"/>
      <c r="L1257" s="147"/>
      <c r="M1257" s="146"/>
    </row>
    <row r="1258" spans="6:13" ht="12.75" x14ac:dyDescent="0.2">
      <c r="F1258" s="147"/>
      <c r="G1258" s="146"/>
      <c r="I1258" s="147"/>
      <c r="J1258" s="146"/>
      <c r="L1258" s="147"/>
      <c r="M1258" s="146"/>
    </row>
    <row r="1259" spans="6:13" ht="12.75" x14ac:dyDescent="0.2">
      <c r="F1259" s="147"/>
      <c r="G1259" s="146"/>
      <c r="I1259" s="147"/>
      <c r="J1259" s="146"/>
      <c r="L1259" s="147"/>
      <c r="M1259" s="146"/>
    </row>
    <row r="1260" spans="6:13" ht="12.75" x14ac:dyDescent="0.2">
      <c r="F1260" s="147"/>
      <c r="G1260" s="146"/>
      <c r="I1260" s="147"/>
      <c r="J1260" s="146"/>
      <c r="L1260" s="147"/>
      <c r="M1260" s="146"/>
    </row>
    <row r="1261" spans="6:13" ht="12.75" x14ac:dyDescent="0.2">
      <c r="F1261" s="147"/>
      <c r="G1261" s="146"/>
      <c r="I1261" s="147"/>
      <c r="J1261" s="146"/>
      <c r="L1261" s="147"/>
      <c r="M1261" s="146"/>
    </row>
    <row r="1262" spans="6:13" ht="12.75" x14ac:dyDescent="0.2">
      <c r="F1262" s="147"/>
      <c r="G1262" s="146"/>
      <c r="I1262" s="147"/>
      <c r="J1262" s="146"/>
      <c r="L1262" s="147"/>
      <c r="M1262" s="146"/>
    </row>
    <row r="1263" spans="6:13" ht="12.75" x14ac:dyDescent="0.2">
      <c r="F1263" s="147"/>
      <c r="G1263" s="146"/>
      <c r="I1263" s="147"/>
      <c r="J1263" s="146"/>
      <c r="L1263" s="147"/>
      <c r="M1263" s="146"/>
    </row>
    <row r="1264" spans="6:13" ht="12.75" x14ac:dyDescent="0.2">
      <c r="F1264" s="147"/>
      <c r="G1264" s="146"/>
      <c r="I1264" s="147"/>
      <c r="J1264" s="146"/>
      <c r="L1264" s="147"/>
      <c r="M1264" s="146"/>
    </row>
    <row r="1265" spans="6:13" ht="12.75" x14ac:dyDescent="0.2">
      <c r="F1265" s="147"/>
      <c r="G1265" s="146"/>
      <c r="I1265" s="147"/>
      <c r="J1265" s="146"/>
      <c r="L1265" s="147"/>
      <c r="M1265" s="146"/>
    </row>
    <row r="1266" spans="6:13" ht="12.75" x14ac:dyDescent="0.2">
      <c r="F1266" s="147"/>
      <c r="G1266" s="146"/>
      <c r="I1266" s="147"/>
      <c r="J1266" s="146"/>
      <c r="L1266" s="147"/>
      <c r="M1266" s="146"/>
    </row>
    <row r="1267" spans="6:13" ht="12.75" x14ac:dyDescent="0.2">
      <c r="F1267" s="147"/>
      <c r="G1267" s="146"/>
      <c r="I1267" s="147"/>
      <c r="J1267" s="146"/>
      <c r="L1267" s="147"/>
      <c r="M1267" s="146"/>
    </row>
    <row r="1268" spans="6:13" ht="12.75" x14ac:dyDescent="0.2">
      <c r="F1268" s="147"/>
      <c r="G1268" s="146"/>
      <c r="I1268" s="147"/>
      <c r="J1268" s="146"/>
      <c r="L1268" s="147"/>
      <c r="M1268" s="146"/>
    </row>
    <row r="1269" spans="6:13" ht="12.75" x14ac:dyDescent="0.2">
      <c r="F1269" s="147"/>
      <c r="G1269" s="146"/>
      <c r="I1269" s="147"/>
      <c r="J1269" s="146"/>
      <c r="L1269" s="147"/>
      <c r="M1269" s="146"/>
    </row>
    <row r="1270" spans="6:13" ht="12.75" x14ac:dyDescent="0.2">
      <c r="F1270" s="147"/>
      <c r="G1270" s="146"/>
      <c r="I1270" s="147"/>
      <c r="J1270" s="146"/>
      <c r="L1270" s="147"/>
      <c r="M1270" s="146"/>
    </row>
    <row r="1271" spans="6:13" ht="12.75" x14ac:dyDescent="0.2">
      <c r="F1271" s="147"/>
      <c r="G1271" s="146"/>
      <c r="I1271" s="147"/>
      <c r="J1271" s="146"/>
      <c r="L1271" s="147"/>
      <c r="M1271" s="146"/>
    </row>
    <row r="1272" spans="6:13" ht="12.75" x14ac:dyDescent="0.2">
      <c r="F1272" s="147"/>
      <c r="G1272" s="146"/>
      <c r="I1272" s="147"/>
      <c r="J1272" s="146"/>
      <c r="L1272" s="147"/>
      <c r="M1272" s="146"/>
    </row>
    <row r="1273" spans="6:13" ht="12.75" x14ac:dyDescent="0.2">
      <c r="F1273" s="147"/>
      <c r="G1273" s="146"/>
      <c r="I1273" s="147"/>
      <c r="J1273" s="146"/>
      <c r="L1273" s="147"/>
      <c r="M1273" s="146"/>
    </row>
    <row r="1274" spans="6:13" ht="12.75" x14ac:dyDescent="0.2">
      <c r="F1274" s="147"/>
      <c r="G1274" s="146"/>
      <c r="I1274" s="147"/>
      <c r="J1274" s="146"/>
      <c r="L1274" s="147"/>
      <c r="M1274" s="146"/>
    </row>
    <row r="1275" spans="6:13" ht="12.75" x14ac:dyDescent="0.2">
      <c r="F1275" s="147"/>
      <c r="G1275" s="146"/>
      <c r="I1275" s="147"/>
      <c r="J1275" s="146"/>
      <c r="L1275" s="147"/>
      <c r="M1275" s="146"/>
    </row>
    <row r="1276" spans="6:13" ht="12.75" x14ac:dyDescent="0.2">
      <c r="F1276" s="147"/>
      <c r="G1276" s="146"/>
      <c r="I1276" s="147"/>
      <c r="J1276" s="146"/>
      <c r="L1276" s="147"/>
      <c r="M1276" s="146"/>
    </row>
    <row r="1277" spans="6:13" ht="12.75" x14ac:dyDescent="0.2">
      <c r="F1277" s="147"/>
      <c r="G1277" s="146"/>
      <c r="I1277" s="147"/>
      <c r="J1277" s="146"/>
      <c r="L1277" s="147"/>
      <c r="M1277" s="146"/>
    </row>
    <row r="1278" spans="6:13" ht="12.75" x14ac:dyDescent="0.2">
      <c r="F1278" s="147"/>
      <c r="G1278" s="146"/>
      <c r="I1278" s="147"/>
      <c r="J1278" s="146"/>
      <c r="L1278" s="147"/>
      <c r="M1278" s="146"/>
    </row>
    <row r="1279" spans="6:13" ht="12.75" x14ac:dyDescent="0.2">
      <c r="F1279" s="147"/>
      <c r="G1279" s="146"/>
      <c r="I1279" s="147"/>
      <c r="J1279" s="146"/>
      <c r="L1279" s="147"/>
      <c r="M1279" s="146"/>
    </row>
    <row r="1280" spans="6:13" ht="12.75" x14ac:dyDescent="0.2">
      <c r="F1280" s="147"/>
      <c r="G1280" s="146"/>
      <c r="I1280" s="147"/>
      <c r="J1280" s="146"/>
      <c r="L1280" s="147"/>
      <c r="M1280" s="146"/>
    </row>
    <row r="1281" spans="6:13" ht="12.75" x14ac:dyDescent="0.2">
      <c r="F1281" s="147"/>
      <c r="G1281" s="146"/>
      <c r="I1281" s="147"/>
      <c r="J1281" s="146"/>
      <c r="L1281" s="147"/>
      <c r="M1281" s="146"/>
    </row>
    <row r="1282" spans="6:13" ht="12.75" x14ac:dyDescent="0.2">
      <c r="F1282" s="147"/>
      <c r="G1282" s="146"/>
      <c r="I1282" s="147"/>
      <c r="J1282" s="146"/>
      <c r="L1282" s="147"/>
      <c r="M1282" s="146"/>
    </row>
    <row r="1283" spans="6:13" ht="12.75" x14ac:dyDescent="0.2">
      <c r="F1283" s="147"/>
      <c r="G1283" s="146"/>
      <c r="I1283" s="147"/>
      <c r="J1283" s="146"/>
      <c r="L1283" s="147"/>
      <c r="M1283" s="146"/>
    </row>
    <row r="1284" spans="6:13" ht="12.75" x14ac:dyDescent="0.2">
      <c r="F1284" s="147"/>
      <c r="G1284" s="146"/>
      <c r="I1284" s="147"/>
      <c r="J1284" s="146"/>
      <c r="L1284" s="147"/>
      <c r="M1284" s="146"/>
    </row>
    <row r="1285" spans="6:13" ht="12.75" x14ac:dyDescent="0.2">
      <c r="F1285" s="147"/>
      <c r="G1285" s="146"/>
      <c r="I1285" s="147"/>
      <c r="J1285" s="146"/>
      <c r="L1285" s="147"/>
      <c r="M1285" s="146"/>
    </row>
    <row r="1286" spans="6:13" ht="12.75" x14ac:dyDescent="0.2">
      <c r="F1286" s="147"/>
      <c r="G1286" s="146"/>
      <c r="I1286" s="147"/>
      <c r="J1286" s="146"/>
      <c r="L1286" s="147"/>
      <c r="M1286" s="146"/>
    </row>
    <row r="1287" spans="6:13" ht="12.75" x14ac:dyDescent="0.2">
      <c r="F1287" s="147"/>
      <c r="G1287" s="146"/>
      <c r="I1287" s="147"/>
      <c r="J1287" s="146"/>
      <c r="L1287" s="147"/>
      <c r="M1287" s="146"/>
    </row>
    <row r="1288" spans="6:13" ht="12.75" x14ac:dyDescent="0.2">
      <c r="F1288" s="147"/>
      <c r="G1288" s="146"/>
      <c r="I1288" s="147"/>
      <c r="J1288" s="146"/>
      <c r="L1288" s="147"/>
      <c r="M1288" s="146"/>
    </row>
    <row r="1289" spans="6:13" ht="12.75" x14ac:dyDescent="0.2">
      <c r="F1289" s="147"/>
      <c r="G1289" s="146"/>
      <c r="I1289" s="147"/>
      <c r="J1289" s="146"/>
      <c r="L1289" s="147"/>
      <c r="M1289" s="146"/>
    </row>
    <row r="1290" spans="6:13" ht="12.75" x14ac:dyDescent="0.2">
      <c r="F1290" s="147"/>
      <c r="G1290" s="146"/>
      <c r="I1290" s="147"/>
      <c r="J1290" s="146"/>
      <c r="L1290" s="147"/>
      <c r="M1290" s="146"/>
    </row>
    <row r="1291" spans="6:13" ht="12.75" x14ac:dyDescent="0.2">
      <c r="F1291" s="147"/>
      <c r="G1291" s="146"/>
      <c r="I1291" s="147"/>
      <c r="J1291" s="146"/>
      <c r="L1291" s="147"/>
      <c r="M1291" s="146"/>
    </row>
    <row r="1292" spans="6:13" ht="12.75" x14ac:dyDescent="0.2">
      <c r="F1292" s="147"/>
      <c r="G1292" s="146"/>
      <c r="I1292" s="147"/>
      <c r="J1292" s="146"/>
      <c r="L1292" s="147"/>
      <c r="M1292" s="146"/>
    </row>
    <row r="1293" spans="6:13" ht="12.75" x14ac:dyDescent="0.2">
      <c r="F1293" s="147"/>
      <c r="G1293" s="146"/>
      <c r="I1293" s="147"/>
      <c r="J1293" s="146"/>
      <c r="L1293" s="147"/>
      <c r="M1293" s="146"/>
    </row>
    <row r="1294" spans="6:13" ht="12.75" x14ac:dyDescent="0.2">
      <c r="F1294" s="147"/>
      <c r="G1294" s="146"/>
      <c r="I1294" s="147"/>
      <c r="J1294" s="146"/>
      <c r="L1294" s="147"/>
      <c r="M1294" s="146"/>
    </row>
    <row r="1295" spans="6:13" ht="12.75" x14ac:dyDescent="0.2">
      <c r="F1295" s="147"/>
      <c r="G1295" s="146"/>
      <c r="I1295" s="147"/>
      <c r="J1295" s="146"/>
      <c r="L1295" s="147"/>
      <c r="M1295" s="146"/>
    </row>
    <row r="1296" spans="6:13" ht="12.75" x14ac:dyDescent="0.2">
      <c r="F1296" s="147"/>
      <c r="G1296" s="146"/>
      <c r="I1296" s="147"/>
      <c r="J1296" s="146"/>
      <c r="L1296" s="147"/>
      <c r="M1296" s="146"/>
    </row>
    <row r="1297" spans="6:13" ht="12.75" x14ac:dyDescent="0.2">
      <c r="F1297" s="147"/>
      <c r="G1297" s="146"/>
      <c r="I1297" s="147"/>
      <c r="J1297" s="146"/>
      <c r="L1297" s="147"/>
      <c r="M1297" s="146"/>
    </row>
    <row r="1298" spans="6:13" ht="12.75" x14ac:dyDescent="0.2">
      <c r="F1298" s="147"/>
      <c r="G1298" s="146"/>
      <c r="I1298" s="147"/>
      <c r="J1298" s="146"/>
      <c r="L1298" s="147"/>
      <c r="M1298" s="146"/>
    </row>
    <row r="1299" spans="6:13" ht="12.75" x14ac:dyDescent="0.2">
      <c r="F1299" s="147"/>
      <c r="G1299" s="146"/>
      <c r="I1299" s="147"/>
      <c r="J1299" s="146"/>
      <c r="L1299" s="147"/>
      <c r="M1299" s="146"/>
    </row>
    <row r="1300" spans="6:13" ht="12.75" x14ac:dyDescent="0.2">
      <c r="F1300" s="147"/>
      <c r="G1300" s="146"/>
      <c r="I1300" s="147"/>
      <c r="J1300" s="146"/>
      <c r="L1300" s="147"/>
      <c r="M1300" s="146"/>
    </row>
    <row r="1301" spans="6:13" ht="12.75" x14ac:dyDescent="0.2">
      <c r="F1301" s="147"/>
      <c r="G1301" s="146"/>
      <c r="I1301" s="147"/>
      <c r="J1301" s="146"/>
      <c r="L1301" s="147"/>
      <c r="M1301" s="146"/>
    </row>
    <row r="1302" spans="6:13" ht="12.75" x14ac:dyDescent="0.2">
      <c r="F1302" s="147"/>
      <c r="G1302" s="146"/>
      <c r="I1302" s="147"/>
      <c r="J1302" s="146"/>
      <c r="L1302" s="147"/>
      <c r="M1302" s="146"/>
    </row>
    <row r="1303" spans="6:13" ht="12.75" x14ac:dyDescent="0.2">
      <c r="F1303" s="147"/>
      <c r="G1303" s="146"/>
      <c r="I1303" s="147"/>
      <c r="J1303" s="146"/>
      <c r="L1303" s="147"/>
      <c r="M1303" s="146"/>
    </row>
    <row r="1304" spans="6:13" ht="12.75" x14ac:dyDescent="0.2">
      <c r="F1304" s="147"/>
      <c r="G1304" s="146"/>
      <c r="I1304" s="147"/>
      <c r="J1304" s="146"/>
      <c r="L1304" s="147"/>
      <c r="M1304" s="146"/>
    </row>
    <row r="1305" spans="6:13" ht="12.75" x14ac:dyDescent="0.2">
      <c r="F1305" s="147"/>
      <c r="G1305" s="146"/>
      <c r="I1305" s="147"/>
      <c r="J1305" s="146"/>
      <c r="L1305" s="147"/>
      <c r="M1305" s="146"/>
    </row>
    <row r="1306" spans="6:13" ht="12.75" x14ac:dyDescent="0.2">
      <c r="F1306" s="147"/>
      <c r="G1306" s="146"/>
      <c r="I1306" s="147"/>
      <c r="J1306" s="146"/>
      <c r="L1306" s="147"/>
      <c r="M1306" s="146"/>
    </row>
    <row r="1307" spans="6:13" ht="12.75" x14ac:dyDescent="0.2">
      <c r="F1307" s="147"/>
      <c r="G1307" s="146"/>
      <c r="I1307" s="147"/>
      <c r="J1307" s="146"/>
      <c r="L1307" s="147"/>
      <c r="M1307" s="146"/>
    </row>
    <row r="1308" spans="6:13" ht="12.75" x14ac:dyDescent="0.2">
      <c r="F1308" s="147"/>
      <c r="G1308" s="146"/>
      <c r="I1308" s="147"/>
      <c r="J1308" s="146"/>
      <c r="L1308" s="147"/>
      <c r="M1308" s="146"/>
    </row>
    <row r="1309" spans="6:13" ht="12.75" x14ac:dyDescent="0.2">
      <c r="F1309" s="147"/>
      <c r="G1309" s="146"/>
      <c r="I1309" s="147"/>
      <c r="J1309" s="146"/>
      <c r="L1309" s="147"/>
      <c r="M1309" s="146"/>
    </row>
    <row r="1310" spans="6:13" ht="12.75" x14ac:dyDescent="0.2">
      <c r="F1310" s="147"/>
      <c r="G1310" s="146"/>
      <c r="I1310" s="147"/>
      <c r="J1310" s="146"/>
      <c r="L1310" s="147"/>
      <c r="M1310" s="146"/>
    </row>
    <row r="1311" spans="6:13" ht="12.75" x14ac:dyDescent="0.2">
      <c r="F1311" s="147"/>
      <c r="G1311" s="146"/>
      <c r="I1311" s="147"/>
      <c r="J1311" s="146"/>
      <c r="L1311" s="147"/>
      <c r="M1311" s="146"/>
    </row>
    <row r="1312" spans="6:13" ht="12.75" x14ac:dyDescent="0.2">
      <c r="F1312" s="147"/>
      <c r="G1312" s="146"/>
      <c r="I1312" s="147"/>
      <c r="J1312" s="146"/>
      <c r="L1312" s="147"/>
      <c r="M1312" s="146"/>
    </row>
    <row r="1313" spans="6:13" ht="12.75" x14ac:dyDescent="0.2">
      <c r="F1313" s="147"/>
      <c r="G1313" s="146"/>
      <c r="I1313" s="147"/>
      <c r="J1313" s="146"/>
      <c r="L1313" s="147"/>
      <c r="M1313" s="146"/>
    </row>
    <row r="1314" spans="6:13" ht="12.75" x14ac:dyDescent="0.2">
      <c r="F1314" s="147"/>
      <c r="G1314" s="146"/>
      <c r="I1314" s="147"/>
      <c r="J1314" s="146"/>
      <c r="L1314" s="147"/>
      <c r="M1314" s="146"/>
    </row>
    <row r="1315" spans="6:13" ht="12.75" x14ac:dyDescent="0.2">
      <c r="F1315" s="147"/>
      <c r="G1315" s="146"/>
      <c r="I1315" s="147"/>
      <c r="J1315" s="146"/>
      <c r="L1315" s="147"/>
      <c r="M1315" s="146"/>
    </row>
    <row r="1316" spans="6:13" ht="12.75" x14ac:dyDescent="0.2">
      <c r="F1316" s="147"/>
      <c r="G1316" s="146"/>
      <c r="I1316" s="147"/>
      <c r="J1316" s="146"/>
      <c r="L1316" s="147"/>
      <c r="M1316" s="146"/>
    </row>
    <row r="1317" spans="6:13" ht="12.75" x14ac:dyDescent="0.2">
      <c r="F1317" s="147"/>
      <c r="G1317" s="146"/>
      <c r="I1317" s="147"/>
      <c r="J1317" s="146"/>
      <c r="L1317" s="147"/>
      <c r="M1317" s="146"/>
    </row>
    <row r="1318" spans="6:13" ht="12.75" x14ac:dyDescent="0.2">
      <c r="F1318" s="147"/>
      <c r="G1318" s="146"/>
      <c r="I1318" s="147"/>
      <c r="J1318" s="146"/>
      <c r="L1318" s="147"/>
      <c r="M1318" s="146"/>
    </row>
    <row r="1319" spans="6:13" ht="12.75" x14ac:dyDescent="0.2">
      <c r="F1319" s="147"/>
      <c r="G1319" s="146"/>
      <c r="I1319" s="147"/>
      <c r="J1319" s="146"/>
      <c r="L1319" s="147"/>
      <c r="M1319" s="146"/>
    </row>
    <row r="1320" spans="6:13" ht="12.75" x14ac:dyDescent="0.2">
      <c r="F1320" s="147"/>
      <c r="G1320" s="146"/>
      <c r="I1320" s="147"/>
      <c r="J1320" s="146"/>
      <c r="L1320" s="147"/>
      <c r="M1320" s="146"/>
    </row>
    <row r="1321" spans="6:13" ht="12.75" x14ac:dyDescent="0.2">
      <c r="F1321" s="147"/>
      <c r="G1321" s="146"/>
      <c r="I1321" s="147"/>
      <c r="J1321" s="146"/>
      <c r="L1321" s="147"/>
      <c r="M1321" s="146"/>
    </row>
    <row r="1322" spans="6:13" ht="12.75" x14ac:dyDescent="0.2">
      <c r="F1322" s="147"/>
      <c r="G1322" s="146"/>
      <c r="I1322" s="147"/>
      <c r="J1322" s="146"/>
      <c r="L1322" s="147"/>
      <c r="M1322" s="146"/>
    </row>
    <row r="1323" spans="6:13" ht="12.75" x14ac:dyDescent="0.2">
      <c r="F1323" s="147"/>
      <c r="G1323" s="146"/>
      <c r="I1323" s="147"/>
      <c r="J1323" s="146"/>
      <c r="L1323" s="147"/>
      <c r="M1323" s="146"/>
    </row>
    <row r="1324" spans="6:13" ht="12.75" x14ac:dyDescent="0.2">
      <c r="F1324" s="147"/>
      <c r="G1324" s="146"/>
      <c r="I1324" s="147"/>
      <c r="J1324" s="146"/>
      <c r="L1324" s="147"/>
      <c r="M1324" s="146"/>
    </row>
    <row r="1325" spans="6:13" ht="12.75" x14ac:dyDescent="0.2">
      <c r="F1325" s="147"/>
      <c r="G1325" s="146"/>
      <c r="I1325" s="147"/>
      <c r="J1325" s="146"/>
      <c r="L1325" s="147"/>
      <c r="M1325" s="146"/>
    </row>
    <row r="1326" spans="6:13" ht="12.75" x14ac:dyDescent="0.2">
      <c r="F1326" s="147"/>
      <c r="G1326" s="146"/>
      <c r="I1326" s="147"/>
      <c r="J1326" s="146"/>
      <c r="L1326" s="147"/>
      <c r="M1326" s="146"/>
    </row>
    <row r="1327" spans="6:13" ht="12.75" x14ac:dyDescent="0.2">
      <c r="F1327" s="147"/>
      <c r="G1327" s="146"/>
      <c r="I1327" s="147"/>
      <c r="J1327" s="146"/>
      <c r="L1327" s="147"/>
      <c r="M1327" s="146"/>
    </row>
    <row r="1328" spans="6:13" ht="12.75" x14ac:dyDescent="0.2">
      <c r="F1328" s="147"/>
      <c r="G1328" s="146"/>
      <c r="I1328" s="147"/>
      <c r="J1328" s="146"/>
      <c r="L1328" s="147"/>
      <c r="M1328" s="146"/>
    </row>
    <row r="1329" spans="6:13" ht="12.75" x14ac:dyDescent="0.2">
      <c r="F1329" s="147"/>
      <c r="G1329" s="146"/>
      <c r="I1329" s="147"/>
      <c r="J1329" s="146"/>
      <c r="L1329" s="147"/>
      <c r="M1329" s="146"/>
    </row>
    <row r="1330" spans="6:13" ht="12.75" x14ac:dyDescent="0.2">
      <c r="F1330" s="147"/>
      <c r="G1330" s="146"/>
      <c r="I1330" s="147"/>
      <c r="J1330" s="146"/>
      <c r="L1330" s="147"/>
      <c r="M1330" s="146"/>
    </row>
    <row r="1331" spans="6:13" ht="12.75" x14ac:dyDescent="0.2">
      <c r="F1331" s="147"/>
      <c r="G1331" s="146"/>
      <c r="I1331" s="147"/>
      <c r="J1331" s="146"/>
      <c r="L1331" s="147"/>
      <c r="M1331" s="146"/>
    </row>
    <row r="1332" spans="6:13" ht="12.75" x14ac:dyDescent="0.2">
      <c r="F1332" s="147"/>
      <c r="G1332" s="146"/>
      <c r="I1332" s="147"/>
      <c r="J1332" s="146"/>
      <c r="L1332" s="147"/>
      <c r="M1332" s="146"/>
    </row>
    <row r="1333" spans="6:13" ht="12.75" x14ac:dyDescent="0.2">
      <c r="F1333" s="147"/>
      <c r="G1333" s="146"/>
      <c r="I1333" s="147"/>
      <c r="J1333" s="146"/>
      <c r="L1333" s="147"/>
      <c r="M1333" s="146"/>
    </row>
    <row r="1334" spans="6:13" ht="12.75" x14ac:dyDescent="0.2">
      <c r="F1334" s="147"/>
      <c r="G1334" s="146"/>
      <c r="I1334" s="147"/>
      <c r="J1334" s="146"/>
      <c r="L1334" s="147"/>
      <c r="M1334" s="146"/>
    </row>
    <row r="1335" spans="6:13" ht="12.75" x14ac:dyDescent="0.2">
      <c r="F1335" s="147"/>
      <c r="G1335" s="146"/>
      <c r="I1335" s="147"/>
      <c r="J1335" s="146"/>
      <c r="L1335" s="147"/>
      <c r="M1335" s="146"/>
    </row>
    <row r="1336" spans="6:13" ht="12.75" x14ac:dyDescent="0.2">
      <c r="F1336" s="147"/>
      <c r="G1336" s="146"/>
      <c r="I1336" s="147"/>
      <c r="J1336" s="146"/>
      <c r="L1336" s="147"/>
      <c r="M1336" s="146"/>
    </row>
    <row r="1337" spans="6:13" ht="12.75" x14ac:dyDescent="0.2">
      <c r="F1337" s="147"/>
      <c r="G1337" s="146"/>
      <c r="I1337" s="147"/>
      <c r="J1337" s="146"/>
      <c r="L1337" s="147"/>
      <c r="M1337" s="146"/>
    </row>
    <row r="1338" spans="6:13" ht="12.75" x14ac:dyDescent="0.2">
      <c r="F1338" s="147"/>
      <c r="G1338" s="146"/>
      <c r="I1338" s="147"/>
      <c r="J1338" s="146"/>
      <c r="L1338" s="147"/>
      <c r="M1338" s="146"/>
    </row>
    <row r="1339" spans="6:13" ht="12.75" x14ac:dyDescent="0.2">
      <c r="F1339" s="147"/>
      <c r="G1339" s="146"/>
      <c r="I1339" s="147"/>
      <c r="J1339" s="146"/>
      <c r="L1339" s="147"/>
      <c r="M1339" s="146"/>
    </row>
    <row r="1340" spans="6:13" ht="12.75" x14ac:dyDescent="0.2">
      <c r="F1340" s="147"/>
      <c r="G1340" s="146"/>
      <c r="I1340" s="147"/>
      <c r="J1340" s="146"/>
      <c r="L1340" s="147"/>
      <c r="M1340" s="146"/>
    </row>
    <row r="1341" spans="6:13" ht="12.75" x14ac:dyDescent="0.2">
      <c r="F1341" s="147"/>
      <c r="G1341" s="146"/>
      <c r="I1341" s="147"/>
      <c r="J1341" s="146"/>
      <c r="L1341" s="147"/>
      <c r="M1341" s="146"/>
    </row>
    <row r="1342" spans="6:13" ht="12.75" x14ac:dyDescent="0.2">
      <c r="F1342" s="147"/>
      <c r="G1342" s="146"/>
      <c r="I1342" s="147"/>
      <c r="J1342" s="146"/>
      <c r="L1342" s="147"/>
      <c r="M1342" s="146"/>
    </row>
    <row r="1343" spans="6:13" ht="12.75" x14ac:dyDescent="0.2">
      <c r="F1343" s="147"/>
      <c r="G1343" s="146"/>
      <c r="I1343" s="147"/>
      <c r="J1343" s="146"/>
      <c r="L1343" s="147"/>
      <c r="M1343" s="146"/>
    </row>
    <row r="1344" spans="6:13" ht="12.75" x14ac:dyDescent="0.2">
      <c r="F1344" s="147"/>
      <c r="G1344" s="146"/>
      <c r="I1344" s="147"/>
      <c r="J1344" s="146"/>
      <c r="L1344" s="147"/>
      <c r="M1344" s="146"/>
    </row>
    <row r="1345" spans="6:13" ht="12.75" x14ac:dyDescent="0.2">
      <c r="F1345" s="147"/>
      <c r="G1345" s="146"/>
      <c r="I1345" s="147"/>
      <c r="J1345" s="146"/>
      <c r="L1345" s="147"/>
      <c r="M1345" s="146"/>
    </row>
    <row r="1346" spans="6:13" ht="12.75" x14ac:dyDescent="0.2">
      <c r="F1346" s="147"/>
      <c r="G1346" s="146"/>
      <c r="I1346" s="147"/>
      <c r="J1346" s="146"/>
      <c r="L1346" s="147"/>
      <c r="M1346" s="146"/>
    </row>
    <row r="1347" spans="6:13" ht="12.75" x14ac:dyDescent="0.2">
      <c r="F1347" s="147"/>
      <c r="G1347" s="146"/>
      <c r="I1347" s="147"/>
      <c r="J1347" s="146"/>
      <c r="L1347" s="147"/>
      <c r="M1347" s="146"/>
    </row>
    <row r="1348" spans="6:13" ht="12.75" x14ac:dyDescent="0.2">
      <c r="F1348" s="147"/>
      <c r="G1348" s="146"/>
      <c r="I1348" s="147"/>
      <c r="J1348" s="146"/>
      <c r="L1348" s="147"/>
      <c r="M1348" s="146"/>
    </row>
    <row r="1349" spans="6:13" ht="12.75" x14ac:dyDescent="0.2">
      <c r="F1349" s="147"/>
      <c r="G1349" s="146"/>
      <c r="I1349" s="147"/>
      <c r="J1349" s="146"/>
      <c r="L1349" s="147"/>
      <c r="M1349" s="146"/>
    </row>
    <row r="1350" spans="6:13" ht="12.75" x14ac:dyDescent="0.2">
      <c r="F1350" s="147"/>
      <c r="G1350" s="146"/>
      <c r="I1350" s="147"/>
      <c r="J1350" s="146"/>
      <c r="L1350" s="147"/>
      <c r="M1350" s="146"/>
    </row>
    <row r="1351" spans="6:13" ht="12.75" x14ac:dyDescent="0.2">
      <c r="F1351" s="147"/>
      <c r="G1351" s="146"/>
      <c r="I1351" s="147"/>
      <c r="J1351" s="146"/>
      <c r="L1351" s="147"/>
      <c r="M1351" s="146"/>
    </row>
    <row r="1352" spans="6:13" ht="12.75" x14ac:dyDescent="0.2">
      <c r="F1352" s="147"/>
      <c r="G1352" s="146"/>
      <c r="I1352" s="147"/>
      <c r="J1352" s="146"/>
      <c r="L1352" s="147"/>
      <c r="M1352" s="146"/>
    </row>
    <row r="1353" spans="6:13" ht="12.75" x14ac:dyDescent="0.2">
      <c r="F1353" s="147"/>
      <c r="G1353" s="146"/>
      <c r="I1353" s="147"/>
      <c r="J1353" s="146"/>
      <c r="L1353" s="147"/>
      <c r="M1353" s="146"/>
    </row>
    <row r="1354" spans="6:13" ht="12.75" x14ac:dyDescent="0.2">
      <c r="F1354" s="147"/>
      <c r="G1354" s="146"/>
      <c r="I1354" s="147"/>
      <c r="J1354" s="146"/>
      <c r="L1354" s="147"/>
      <c r="M1354" s="146"/>
    </row>
    <row r="1355" spans="6:13" ht="12.75" x14ac:dyDescent="0.2">
      <c r="F1355" s="147"/>
      <c r="G1355" s="146"/>
      <c r="I1355" s="147"/>
      <c r="J1355" s="146"/>
      <c r="L1355" s="147"/>
      <c r="M1355" s="146"/>
    </row>
    <row r="1356" spans="6:13" ht="12.75" x14ac:dyDescent="0.2">
      <c r="F1356" s="147"/>
      <c r="G1356" s="146"/>
      <c r="I1356" s="147"/>
      <c r="J1356" s="146"/>
      <c r="L1356" s="147"/>
      <c r="M1356" s="146"/>
    </row>
    <row r="1357" spans="6:13" ht="12.75" x14ac:dyDescent="0.2">
      <c r="F1357" s="147"/>
      <c r="G1357" s="146"/>
      <c r="I1357" s="147"/>
      <c r="J1357" s="146"/>
      <c r="L1357" s="147"/>
      <c r="M1357" s="146"/>
    </row>
    <row r="1358" spans="6:13" ht="12.75" x14ac:dyDescent="0.2">
      <c r="F1358" s="147"/>
      <c r="G1358" s="146"/>
      <c r="I1358" s="147"/>
      <c r="J1358" s="146"/>
      <c r="L1358" s="147"/>
      <c r="M1358" s="146"/>
    </row>
    <row r="1359" spans="6:13" ht="12.75" x14ac:dyDescent="0.2">
      <c r="F1359" s="147"/>
      <c r="G1359" s="146"/>
      <c r="I1359" s="147"/>
      <c r="J1359" s="146"/>
      <c r="L1359" s="147"/>
      <c r="M1359" s="146"/>
    </row>
    <row r="1360" spans="6:13" ht="12.75" x14ac:dyDescent="0.2">
      <c r="F1360" s="147"/>
      <c r="G1360" s="146"/>
      <c r="I1360" s="147"/>
      <c r="J1360" s="146"/>
      <c r="L1360" s="147"/>
      <c r="M1360" s="146"/>
    </row>
    <row r="1361" spans="6:13" ht="12.75" x14ac:dyDescent="0.2">
      <c r="F1361" s="147"/>
      <c r="G1361" s="146"/>
      <c r="I1361" s="147"/>
      <c r="J1361" s="146"/>
      <c r="L1361" s="147"/>
      <c r="M1361" s="146"/>
    </row>
    <row r="1362" spans="6:13" ht="12.75" x14ac:dyDescent="0.2">
      <c r="F1362" s="147"/>
      <c r="G1362" s="146"/>
      <c r="I1362" s="147"/>
      <c r="J1362" s="146"/>
      <c r="L1362" s="147"/>
      <c r="M1362" s="146"/>
    </row>
    <row r="1363" spans="6:13" ht="12.75" x14ac:dyDescent="0.2">
      <c r="F1363" s="147"/>
      <c r="G1363" s="146"/>
      <c r="I1363" s="147"/>
      <c r="J1363" s="146"/>
      <c r="L1363" s="147"/>
      <c r="M1363" s="146"/>
    </row>
    <row r="1364" spans="6:13" ht="12.75" x14ac:dyDescent="0.2">
      <c r="F1364" s="147"/>
      <c r="G1364" s="146"/>
      <c r="I1364" s="147"/>
      <c r="J1364" s="146"/>
      <c r="L1364" s="147"/>
      <c r="M1364" s="146"/>
    </row>
    <row r="1365" spans="6:13" ht="12.75" x14ac:dyDescent="0.2">
      <c r="F1365" s="147"/>
      <c r="G1365" s="146"/>
      <c r="I1365" s="147"/>
      <c r="J1365" s="146"/>
      <c r="L1365" s="147"/>
      <c r="M1365" s="146"/>
    </row>
    <row r="1366" spans="6:13" ht="12.75" x14ac:dyDescent="0.2">
      <c r="F1366" s="147"/>
      <c r="G1366" s="146"/>
      <c r="I1366" s="147"/>
      <c r="J1366" s="146"/>
      <c r="L1366" s="147"/>
      <c r="M1366" s="146"/>
    </row>
    <row r="1367" spans="6:13" ht="12.75" x14ac:dyDescent="0.2">
      <c r="F1367" s="147"/>
      <c r="G1367" s="146"/>
      <c r="I1367" s="147"/>
      <c r="J1367" s="146"/>
      <c r="L1367" s="147"/>
      <c r="M1367" s="146"/>
    </row>
    <row r="1368" spans="6:13" ht="12.75" x14ac:dyDescent="0.2">
      <c r="F1368" s="147"/>
      <c r="G1368" s="146"/>
      <c r="I1368" s="147"/>
      <c r="J1368" s="146"/>
      <c r="L1368" s="147"/>
      <c r="M1368" s="146"/>
    </row>
    <row r="1369" spans="6:13" ht="12.75" x14ac:dyDescent="0.2">
      <c r="F1369" s="147"/>
      <c r="G1369" s="146"/>
      <c r="I1369" s="147"/>
      <c r="J1369" s="146"/>
      <c r="L1369" s="147"/>
      <c r="M1369" s="146"/>
    </row>
    <row r="1370" spans="6:13" ht="12.75" x14ac:dyDescent="0.2">
      <c r="F1370" s="147"/>
      <c r="G1370" s="146"/>
      <c r="I1370" s="147"/>
      <c r="J1370" s="146"/>
      <c r="L1370" s="147"/>
      <c r="M1370" s="146"/>
    </row>
    <row r="1371" spans="6:13" ht="12.75" x14ac:dyDescent="0.2">
      <c r="F1371" s="147"/>
      <c r="G1371" s="146"/>
      <c r="I1371" s="147"/>
      <c r="J1371" s="146"/>
      <c r="L1371" s="147"/>
      <c r="M1371" s="146"/>
    </row>
    <row r="1372" spans="6:13" ht="12.75" x14ac:dyDescent="0.2">
      <c r="F1372" s="147"/>
      <c r="G1372" s="146"/>
      <c r="I1372" s="147"/>
      <c r="J1372" s="146"/>
      <c r="L1372" s="147"/>
      <c r="M1372" s="146"/>
    </row>
    <row r="1373" spans="6:13" ht="12.75" x14ac:dyDescent="0.2">
      <c r="F1373" s="147"/>
      <c r="G1373" s="146"/>
      <c r="I1373" s="147"/>
      <c r="J1373" s="146"/>
      <c r="L1373" s="147"/>
      <c r="M1373" s="146"/>
    </row>
    <row r="1374" spans="6:13" ht="12.75" x14ac:dyDescent="0.2">
      <c r="F1374" s="147"/>
      <c r="G1374" s="146"/>
      <c r="I1374" s="147"/>
      <c r="J1374" s="146"/>
      <c r="L1374" s="147"/>
      <c r="M1374" s="146"/>
    </row>
    <row r="1375" spans="6:13" ht="12.75" x14ac:dyDescent="0.2">
      <c r="F1375" s="147"/>
      <c r="G1375" s="146"/>
      <c r="I1375" s="147"/>
      <c r="J1375" s="146"/>
      <c r="L1375" s="147"/>
      <c r="M1375" s="146"/>
    </row>
    <row r="1376" spans="6:13" ht="12.75" x14ac:dyDescent="0.2">
      <c r="F1376" s="147"/>
      <c r="G1376" s="146"/>
      <c r="I1376" s="147"/>
      <c r="J1376" s="146"/>
      <c r="L1376" s="147"/>
      <c r="M1376" s="146"/>
    </row>
    <row r="1377" spans="6:13" ht="12.75" x14ac:dyDescent="0.2">
      <c r="F1377" s="147"/>
      <c r="G1377" s="146"/>
      <c r="I1377" s="147"/>
      <c r="J1377" s="146"/>
      <c r="L1377" s="147"/>
      <c r="M1377" s="146"/>
    </row>
    <row r="1378" spans="6:13" ht="12.75" x14ac:dyDescent="0.2">
      <c r="F1378" s="147"/>
      <c r="G1378" s="146"/>
      <c r="I1378" s="147"/>
      <c r="J1378" s="146"/>
      <c r="L1378" s="147"/>
      <c r="M1378" s="146"/>
    </row>
    <row r="1379" spans="6:13" ht="12.75" x14ac:dyDescent="0.2">
      <c r="F1379" s="147"/>
      <c r="G1379" s="146"/>
      <c r="I1379" s="147"/>
      <c r="J1379" s="146"/>
      <c r="L1379" s="147"/>
      <c r="M1379" s="146"/>
    </row>
    <row r="1380" spans="6:13" ht="12.75" x14ac:dyDescent="0.2">
      <c r="F1380" s="147"/>
      <c r="G1380" s="146"/>
      <c r="I1380" s="147"/>
      <c r="J1380" s="146"/>
      <c r="L1380" s="147"/>
      <c r="M1380" s="146"/>
    </row>
    <row r="1381" spans="6:13" ht="12.75" x14ac:dyDescent="0.2">
      <c r="F1381" s="147"/>
      <c r="G1381" s="146"/>
      <c r="I1381" s="147"/>
      <c r="J1381" s="146"/>
      <c r="L1381" s="147"/>
      <c r="M1381" s="146"/>
    </row>
    <row r="1382" spans="6:13" ht="12.75" x14ac:dyDescent="0.2">
      <c r="F1382" s="147"/>
      <c r="G1382" s="146"/>
      <c r="I1382" s="147"/>
      <c r="J1382" s="146"/>
      <c r="L1382" s="147"/>
      <c r="M1382" s="146"/>
    </row>
    <row r="1383" spans="6:13" ht="12.75" x14ac:dyDescent="0.2">
      <c r="F1383" s="147"/>
      <c r="G1383" s="146"/>
      <c r="I1383" s="147"/>
      <c r="J1383" s="146"/>
      <c r="L1383" s="147"/>
      <c r="M1383" s="146"/>
    </row>
    <row r="1384" spans="6:13" ht="12.75" x14ac:dyDescent="0.2">
      <c r="F1384" s="147"/>
      <c r="G1384" s="146"/>
      <c r="I1384" s="147"/>
      <c r="J1384" s="146"/>
      <c r="L1384" s="147"/>
      <c r="M1384" s="146"/>
    </row>
    <row r="1385" spans="6:13" ht="12.75" x14ac:dyDescent="0.2">
      <c r="F1385" s="147"/>
      <c r="G1385" s="146"/>
      <c r="I1385" s="147"/>
      <c r="J1385" s="146"/>
      <c r="L1385" s="147"/>
      <c r="M1385" s="146"/>
    </row>
    <row r="1386" spans="6:13" ht="12.75" x14ac:dyDescent="0.2">
      <c r="F1386" s="147"/>
      <c r="G1386" s="146"/>
      <c r="I1386" s="147"/>
      <c r="J1386" s="146"/>
      <c r="L1386" s="147"/>
      <c r="M1386" s="146"/>
    </row>
    <row r="1387" spans="6:13" ht="12.75" x14ac:dyDescent="0.2">
      <c r="F1387" s="147"/>
      <c r="G1387" s="146"/>
      <c r="I1387" s="147"/>
      <c r="J1387" s="146"/>
      <c r="L1387" s="147"/>
      <c r="M1387" s="146"/>
    </row>
    <row r="1388" spans="6:13" ht="12.75" x14ac:dyDescent="0.2">
      <c r="F1388" s="147"/>
      <c r="G1388" s="146"/>
      <c r="I1388" s="147"/>
      <c r="J1388" s="146"/>
      <c r="L1388" s="147"/>
      <c r="M1388" s="146"/>
    </row>
    <row r="1389" spans="6:13" ht="12.75" x14ac:dyDescent="0.2">
      <c r="F1389" s="147"/>
      <c r="G1389" s="146"/>
      <c r="I1389" s="147"/>
      <c r="J1389" s="146"/>
      <c r="L1389" s="147"/>
      <c r="M1389" s="146"/>
    </row>
    <row r="1390" spans="6:13" ht="12.75" x14ac:dyDescent="0.2">
      <c r="F1390" s="147"/>
      <c r="G1390" s="146"/>
      <c r="I1390" s="147"/>
      <c r="J1390" s="146"/>
      <c r="L1390" s="147"/>
      <c r="M1390" s="146"/>
    </row>
    <row r="1391" spans="6:13" ht="12.75" x14ac:dyDescent="0.2">
      <c r="F1391" s="147"/>
      <c r="G1391" s="146"/>
      <c r="I1391" s="147"/>
      <c r="J1391" s="146"/>
      <c r="L1391" s="147"/>
      <c r="M1391" s="146"/>
    </row>
    <row r="1392" spans="6:13" ht="12.75" x14ac:dyDescent="0.2">
      <c r="F1392" s="147"/>
      <c r="G1392" s="146"/>
      <c r="I1392" s="147"/>
      <c r="J1392" s="146"/>
      <c r="L1392" s="147"/>
      <c r="M1392" s="146"/>
    </row>
    <row r="1393" spans="6:13" ht="12.75" x14ac:dyDescent="0.2">
      <c r="F1393" s="147"/>
      <c r="G1393" s="146"/>
      <c r="I1393" s="147"/>
      <c r="J1393" s="146"/>
      <c r="L1393" s="147"/>
      <c r="M1393" s="146"/>
    </row>
    <row r="1394" spans="6:13" ht="12.75" x14ac:dyDescent="0.2">
      <c r="F1394" s="147"/>
      <c r="G1394" s="146"/>
      <c r="I1394" s="147"/>
      <c r="J1394" s="146"/>
      <c r="L1394" s="147"/>
      <c r="M1394" s="146"/>
    </row>
    <row r="1395" spans="6:13" ht="12.75" x14ac:dyDescent="0.2">
      <c r="F1395" s="147"/>
      <c r="G1395" s="146"/>
      <c r="I1395" s="147"/>
      <c r="J1395" s="146"/>
      <c r="L1395" s="147"/>
      <c r="M1395" s="146"/>
    </row>
    <row r="1396" spans="6:13" ht="12.75" x14ac:dyDescent="0.2">
      <c r="F1396" s="147"/>
      <c r="G1396" s="146"/>
      <c r="I1396" s="147"/>
      <c r="J1396" s="146"/>
      <c r="L1396" s="147"/>
      <c r="M1396" s="146"/>
    </row>
    <row r="1397" spans="6:13" ht="12.75" x14ac:dyDescent="0.2">
      <c r="F1397" s="147"/>
      <c r="G1397" s="146"/>
      <c r="I1397" s="147"/>
      <c r="J1397" s="146"/>
      <c r="L1397" s="147"/>
      <c r="M1397" s="146"/>
    </row>
    <row r="1398" spans="6:13" ht="12.75" x14ac:dyDescent="0.2">
      <c r="F1398" s="147"/>
      <c r="G1398" s="146"/>
      <c r="I1398" s="147"/>
      <c r="J1398" s="146"/>
      <c r="L1398" s="147"/>
      <c r="M1398" s="146"/>
    </row>
    <row r="1399" spans="6:13" ht="12.75" x14ac:dyDescent="0.2">
      <c r="F1399" s="147"/>
      <c r="G1399" s="146"/>
      <c r="I1399" s="147"/>
      <c r="J1399" s="146"/>
      <c r="L1399" s="147"/>
      <c r="M1399" s="146"/>
    </row>
    <row r="1400" spans="6:13" ht="12.75" x14ac:dyDescent="0.2">
      <c r="F1400" s="147"/>
      <c r="G1400" s="146"/>
      <c r="I1400" s="147"/>
      <c r="J1400" s="146"/>
      <c r="L1400" s="147"/>
      <c r="M1400" s="146"/>
    </row>
    <row r="1401" spans="6:13" ht="12.75" x14ac:dyDescent="0.2">
      <c r="F1401" s="147"/>
      <c r="G1401" s="146"/>
      <c r="I1401" s="147"/>
      <c r="J1401" s="146"/>
      <c r="L1401" s="147"/>
      <c r="M1401" s="146"/>
    </row>
    <row r="1402" spans="6:13" ht="12.75" x14ac:dyDescent="0.2">
      <c r="F1402" s="147"/>
      <c r="G1402" s="146"/>
      <c r="I1402" s="147"/>
      <c r="J1402" s="146"/>
      <c r="L1402" s="147"/>
      <c r="M1402" s="146"/>
    </row>
    <row r="1403" spans="6:13" ht="12.75" x14ac:dyDescent="0.2">
      <c r="F1403" s="147"/>
      <c r="G1403" s="146"/>
      <c r="I1403" s="147"/>
      <c r="J1403" s="146"/>
      <c r="L1403" s="147"/>
      <c r="M1403" s="146"/>
    </row>
    <row r="1404" spans="6:13" ht="12.75" x14ac:dyDescent="0.2">
      <c r="F1404" s="147"/>
      <c r="G1404" s="146"/>
      <c r="I1404" s="147"/>
      <c r="J1404" s="146"/>
      <c r="L1404" s="147"/>
      <c r="M1404" s="146"/>
    </row>
    <row r="1405" spans="6:13" ht="12.75" x14ac:dyDescent="0.2">
      <c r="F1405" s="147"/>
      <c r="G1405" s="146"/>
      <c r="I1405" s="147"/>
      <c r="J1405" s="146"/>
      <c r="L1405" s="147"/>
      <c r="M1405" s="146"/>
    </row>
    <row r="1406" spans="6:13" ht="12.75" x14ac:dyDescent="0.2">
      <c r="F1406" s="147"/>
      <c r="G1406" s="146"/>
      <c r="I1406" s="147"/>
      <c r="J1406" s="146"/>
      <c r="L1406" s="147"/>
      <c r="M1406" s="146"/>
    </row>
    <row r="1407" spans="6:13" ht="12.75" x14ac:dyDescent="0.2">
      <c r="F1407" s="147"/>
      <c r="G1407" s="146"/>
      <c r="I1407" s="147"/>
      <c r="J1407" s="146"/>
      <c r="L1407" s="147"/>
      <c r="M1407" s="146"/>
    </row>
    <row r="1408" spans="6:13" ht="12.75" x14ac:dyDescent="0.2">
      <c r="F1408" s="147"/>
      <c r="G1408" s="146"/>
      <c r="I1408" s="147"/>
      <c r="J1408" s="146"/>
      <c r="L1408" s="147"/>
      <c r="M1408" s="146"/>
    </row>
    <row r="1409" spans="6:13" ht="12.75" x14ac:dyDescent="0.2">
      <c r="F1409" s="147"/>
      <c r="G1409" s="146"/>
      <c r="I1409" s="147"/>
      <c r="J1409" s="146"/>
      <c r="L1409" s="147"/>
      <c r="M1409" s="146"/>
    </row>
    <row r="1410" spans="6:13" ht="12.75" x14ac:dyDescent="0.2">
      <c r="F1410" s="147"/>
      <c r="G1410" s="146"/>
      <c r="I1410" s="147"/>
      <c r="J1410" s="146"/>
      <c r="L1410" s="147"/>
      <c r="M1410" s="146"/>
    </row>
    <row r="1411" spans="6:13" ht="12.75" x14ac:dyDescent="0.2">
      <c r="F1411" s="147"/>
      <c r="G1411" s="146"/>
      <c r="I1411" s="147"/>
      <c r="J1411" s="146"/>
      <c r="L1411" s="147"/>
      <c r="M1411" s="146"/>
    </row>
    <row r="1412" spans="6:13" ht="12.75" x14ac:dyDescent="0.2">
      <c r="F1412" s="147"/>
      <c r="G1412" s="146"/>
      <c r="I1412" s="147"/>
      <c r="J1412" s="146"/>
      <c r="L1412" s="147"/>
      <c r="M1412" s="146"/>
    </row>
    <row r="1413" spans="6:13" ht="12.75" x14ac:dyDescent="0.2">
      <c r="F1413" s="147"/>
      <c r="G1413" s="146"/>
      <c r="I1413" s="147"/>
      <c r="J1413" s="146"/>
      <c r="L1413" s="147"/>
      <c r="M1413" s="146"/>
    </row>
    <row r="1414" spans="6:13" ht="12.75" x14ac:dyDescent="0.2">
      <c r="F1414" s="147"/>
      <c r="G1414" s="146"/>
      <c r="I1414" s="147"/>
      <c r="J1414" s="146"/>
      <c r="L1414" s="147"/>
      <c r="M1414" s="146"/>
    </row>
    <row r="1415" spans="6:13" ht="12.75" x14ac:dyDescent="0.2">
      <c r="F1415" s="147"/>
      <c r="G1415" s="146"/>
      <c r="I1415" s="147"/>
      <c r="J1415" s="146"/>
      <c r="L1415" s="147"/>
      <c r="M1415" s="146"/>
    </row>
    <row r="1416" spans="6:13" ht="12.75" x14ac:dyDescent="0.2">
      <c r="F1416" s="147"/>
      <c r="G1416" s="146"/>
      <c r="I1416" s="147"/>
      <c r="J1416" s="146"/>
      <c r="L1416" s="147"/>
      <c r="M1416" s="146"/>
    </row>
    <row r="1417" spans="6:13" ht="12.75" x14ac:dyDescent="0.2">
      <c r="F1417" s="147"/>
      <c r="G1417" s="146"/>
      <c r="I1417" s="147"/>
      <c r="J1417" s="146"/>
      <c r="L1417" s="147"/>
      <c r="M1417" s="146"/>
    </row>
    <row r="1418" spans="6:13" ht="12.75" x14ac:dyDescent="0.2">
      <c r="F1418" s="147"/>
      <c r="G1418" s="146"/>
      <c r="I1418" s="147"/>
      <c r="J1418" s="146"/>
      <c r="L1418" s="147"/>
      <c r="M1418" s="146"/>
    </row>
    <row r="1419" spans="6:13" ht="12.75" x14ac:dyDescent="0.2">
      <c r="F1419" s="147"/>
      <c r="G1419" s="146"/>
      <c r="I1419" s="147"/>
      <c r="J1419" s="146"/>
      <c r="L1419" s="147"/>
      <c r="M1419" s="146"/>
    </row>
    <row r="1420" spans="6:13" ht="12.75" x14ac:dyDescent="0.2">
      <c r="F1420" s="147"/>
      <c r="G1420" s="146"/>
      <c r="I1420" s="147"/>
      <c r="J1420" s="146"/>
      <c r="L1420" s="147"/>
      <c r="M1420" s="146"/>
    </row>
    <row r="1421" spans="6:13" ht="12.75" x14ac:dyDescent="0.2">
      <c r="F1421" s="147"/>
      <c r="G1421" s="146"/>
      <c r="I1421" s="147"/>
      <c r="J1421" s="146"/>
      <c r="L1421" s="147"/>
      <c r="M1421" s="146"/>
    </row>
    <row r="1422" spans="6:13" ht="12.75" x14ac:dyDescent="0.2">
      <c r="F1422" s="147"/>
      <c r="G1422" s="146"/>
      <c r="I1422" s="147"/>
      <c r="J1422" s="146"/>
      <c r="L1422" s="147"/>
      <c r="M1422" s="146"/>
    </row>
    <row r="1423" spans="6:13" ht="12.75" x14ac:dyDescent="0.2">
      <c r="F1423" s="147"/>
      <c r="G1423" s="146"/>
      <c r="I1423" s="147"/>
      <c r="J1423" s="146"/>
      <c r="L1423" s="147"/>
      <c r="M1423" s="146"/>
    </row>
    <row r="1424" spans="6:13" ht="12.75" x14ac:dyDescent="0.2">
      <c r="F1424" s="147"/>
      <c r="G1424" s="146"/>
      <c r="I1424" s="147"/>
      <c r="J1424" s="146"/>
      <c r="L1424" s="147"/>
      <c r="M1424" s="146"/>
    </row>
    <row r="1425" spans="6:13" ht="12.75" x14ac:dyDescent="0.2">
      <c r="F1425" s="147"/>
      <c r="G1425" s="146"/>
      <c r="I1425" s="147"/>
      <c r="J1425" s="146"/>
      <c r="L1425" s="147"/>
      <c r="M1425" s="146"/>
    </row>
    <row r="1426" spans="6:13" ht="12.75" x14ac:dyDescent="0.2">
      <c r="F1426" s="147"/>
      <c r="G1426" s="146"/>
      <c r="I1426" s="147"/>
      <c r="J1426" s="146"/>
      <c r="L1426" s="147"/>
      <c r="M1426" s="146"/>
    </row>
    <row r="1427" spans="6:13" ht="12.75" x14ac:dyDescent="0.2">
      <c r="F1427" s="147"/>
      <c r="G1427" s="146"/>
      <c r="I1427" s="147"/>
      <c r="J1427" s="146"/>
      <c r="L1427" s="147"/>
      <c r="M1427" s="146"/>
    </row>
    <row r="1428" spans="6:13" ht="12.75" x14ac:dyDescent="0.2">
      <c r="F1428" s="147"/>
      <c r="G1428" s="146"/>
      <c r="I1428" s="147"/>
      <c r="J1428" s="146"/>
      <c r="L1428" s="147"/>
      <c r="M1428" s="146"/>
    </row>
    <row r="1429" spans="6:13" ht="12.75" x14ac:dyDescent="0.2">
      <c r="F1429" s="147"/>
      <c r="G1429" s="146"/>
      <c r="I1429" s="147"/>
      <c r="J1429" s="146"/>
      <c r="L1429" s="147"/>
      <c r="M1429" s="146"/>
    </row>
    <row r="1430" spans="6:13" ht="12.75" x14ac:dyDescent="0.2">
      <c r="F1430" s="147"/>
      <c r="G1430" s="146"/>
      <c r="I1430" s="147"/>
      <c r="J1430" s="146"/>
      <c r="L1430" s="147"/>
      <c r="M1430" s="146"/>
    </row>
    <row r="1431" spans="6:13" ht="12.75" x14ac:dyDescent="0.2">
      <c r="F1431" s="147"/>
      <c r="G1431" s="146"/>
      <c r="I1431" s="147"/>
      <c r="J1431" s="146"/>
      <c r="L1431" s="147"/>
      <c r="M1431" s="146"/>
    </row>
    <row r="1432" spans="6:13" ht="12.75" x14ac:dyDescent="0.2">
      <c r="F1432" s="147"/>
      <c r="G1432" s="146"/>
      <c r="I1432" s="147"/>
      <c r="J1432" s="146"/>
      <c r="L1432" s="147"/>
      <c r="M1432" s="146"/>
    </row>
    <row r="1433" spans="6:13" ht="12.75" x14ac:dyDescent="0.2">
      <c r="F1433" s="147"/>
      <c r="G1433" s="146"/>
      <c r="I1433" s="147"/>
      <c r="J1433" s="146"/>
      <c r="L1433" s="147"/>
      <c r="M1433" s="146"/>
    </row>
    <row r="1434" spans="6:13" ht="12.75" x14ac:dyDescent="0.2">
      <c r="F1434" s="147"/>
      <c r="G1434" s="146"/>
      <c r="I1434" s="147"/>
      <c r="J1434" s="146"/>
      <c r="L1434" s="147"/>
      <c r="M1434" s="146"/>
    </row>
    <row r="1435" spans="6:13" ht="12.75" x14ac:dyDescent="0.2">
      <c r="F1435" s="147"/>
      <c r="G1435" s="146"/>
      <c r="I1435" s="147"/>
      <c r="J1435" s="146"/>
      <c r="L1435" s="147"/>
      <c r="M1435" s="146"/>
    </row>
    <row r="1436" spans="6:13" ht="12.75" x14ac:dyDescent="0.2">
      <c r="F1436" s="147"/>
      <c r="G1436" s="146"/>
      <c r="I1436" s="147"/>
      <c r="J1436" s="146"/>
      <c r="L1436" s="147"/>
      <c r="M1436" s="146"/>
    </row>
    <row r="1437" spans="6:13" ht="12.75" x14ac:dyDescent="0.2">
      <c r="F1437" s="147"/>
      <c r="G1437" s="146"/>
      <c r="I1437" s="147"/>
      <c r="J1437" s="146"/>
      <c r="L1437" s="147"/>
      <c r="M1437" s="146"/>
    </row>
    <row r="1438" spans="6:13" ht="12.75" x14ac:dyDescent="0.2">
      <c r="F1438" s="147"/>
      <c r="G1438" s="146"/>
      <c r="I1438" s="147"/>
      <c r="J1438" s="146"/>
      <c r="L1438" s="147"/>
      <c r="M1438" s="146"/>
    </row>
    <row r="1439" spans="6:13" ht="12.75" x14ac:dyDescent="0.2">
      <c r="F1439" s="147"/>
      <c r="G1439" s="146"/>
      <c r="I1439" s="147"/>
      <c r="J1439" s="146"/>
      <c r="L1439" s="147"/>
      <c r="M1439" s="146"/>
    </row>
    <row r="1440" spans="6:13" ht="12.75" x14ac:dyDescent="0.2">
      <c r="F1440" s="147"/>
      <c r="G1440" s="146"/>
      <c r="I1440" s="147"/>
      <c r="J1440" s="146"/>
      <c r="L1440" s="147"/>
      <c r="M1440" s="146"/>
    </row>
    <row r="1441" spans="6:13" ht="12.75" x14ac:dyDescent="0.2">
      <c r="F1441" s="147"/>
      <c r="G1441" s="146"/>
      <c r="I1441" s="147"/>
      <c r="J1441" s="146"/>
      <c r="L1441" s="147"/>
      <c r="M1441" s="146"/>
    </row>
    <row r="1442" spans="6:13" ht="12.75" x14ac:dyDescent="0.2">
      <c r="F1442" s="147"/>
      <c r="G1442" s="146"/>
      <c r="I1442" s="147"/>
      <c r="J1442" s="146"/>
      <c r="L1442" s="147"/>
      <c r="M1442" s="146"/>
    </row>
    <row r="1443" spans="6:13" ht="12.75" x14ac:dyDescent="0.2">
      <c r="F1443" s="147"/>
      <c r="G1443" s="146"/>
      <c r="I1443" s="147"/>
      <c r="J1443" s="146"/>
      <c r="L1443" s="147"/>
      <c r="M1443" s="146"/>
    </row>
    <row r="1444" spans="6:13" ht="12.75" x14ac:dyDescent="0.2">
      <c r="F1444" s="147"/>
      <c r="G1444" s="146"/>
      <c r="I1444" s="147"/>
      <c r="J1444" s="146"/>
      <c r="L1444" s="147"/>
      <c r="M1444" s="146"/>
    </row>
    <row r="1445" spans="6:13" ht="12.75" x14ac:dyDescent="0.2">
      <c r="F1445" s="147"/>
      <c r="G1445" s="146"/>
      <c r="I1445" s="147"/>
      <c r="J1445" s="146"/>
      <c r="L1445" s="147"/>
      <c r="M1445" s="146"/>
    </row>
    <row r="1446" spans="6:13" ht="12.75" x14ac:dyDescent="0.2">
      <c r="F1446" s="147"/>
      <c r="G1446" s="146"/>
      <c r="I1446" s="147"/>
      <c r="J1446" s="146"/>
      <c r="L1446" s="147"/>
      <c r="M1446" s="146"/>
    </row>
    <row r="1447" spans="6:13" ht="12.75" x14ac:dyDescent="0.2">
      <c r="F1447" s="147"/>
      <c r="G1447" s="146"/>
      <c r="I1447" s="147"/>
      <c r="J1447" s="146"/>
      <c r="L1447" s="147"/>
      <c r="M1447" s="146"/>
    </row>
    <row r="1448" spans="6:13" ht="12.75" x14ac:dyDescent="0.2">
      <c r="F1448" s="147"/>
      <c r="G1448" s="146"/>
      <c r="I1448" s="147"/>
      <c r="J1448" s="146"/>
      <c r="L1448" s="147"/>
      <c r="M1448" s="146"/>
    </row>
    <row r="1449" spans="6:13" ht="12.75" x14ac:dyDescent="0.2">
      <c r="F1449" s="147"/>
      <c r="G1449" s="146"/>
      <c r="I1449" s="147"/>
      <c r="J1449" s="146"/>
      <c r="L1449" s="147"/>
      <c r="M1449" s="146"/>
    </row>
    <row r="1450" spans="6:13" ht="12.75" x14ac:dyDescent="0.2">
      <c r="F1450" s="147"/>
      <c r="G1450" s="146"/>
      <c r="I1450" s="147"/>
      <c r="J1450" s="146"/>
      <c r="L1450" s="147"/>
      <c r="M1450" s="146"/>
    </row>
    <row r="1451" spans="6:13" ht="12.75" x14ac:dyDescent="0.2">
      <c r="F1451" s="147"/>
      <c r="G1451" s="146"/>
      <c r="I1451" s="147"/>
      <c r="J1451" s="146"/>
      <c r="L1451" s="147"/>
      <c r="M1451" s="146"/>
    </row>
    <row r="1452" spans="6:13" ht="12.75" x14ac:dyDescent="0.2">
      <c r="F1452" s="147"/>
      <c r="G1452" s="146"/>
      <c r="I1452" s="147"/>
      <c r="J1452" s="146"/>
      <c r="L1452" s="147"/>
      <c r="M1452" s="146"/>
    </row>
    <row r="1453" spans="6:13" ht="12.75" x14ac:dyDescent="0.2">
      <c r="F1453" s="147"/>
      <c r="G1453" s="146"/>
      <c r="I1453" s="147"/>
      <c r="J1453" s="146"/>
      <c r="L1453" s="147"/>
      <c r="M1453" s="146"/>
    </row>
    <row r="1454" spans="6:13" ht="12.75" x14ac:dyDescent="0.2">
      <c r="F1454" s="147"/>
      <c r="G1454" s="146"/>
      <c r="I1454" s="147"/>
      <c r="J1454" s="146"/>
      <c r="L1454" s="147"/>
      <c r="M1454" s="146"/>
    </row>
    <row r="1455" spans="6:13" ht="12.75" x14ac:dyDescent="0.2">
      <c r="F1455" s="147"/>
      <c r="G1455" s="146"/>
      <c r="I1455" s="147"/>
      <c r="J1455" s="146"/>
      <c r="L1455" s="147"/>
      <c r="M1455" s="146"/>
    </row>
    <row r="1456" spans="6:13" ht="12.75" x14ac:dyDescent="0.2">
      <c r="F1456" s="147"/>
      <c r="G1456" s="146"/>
      <c r="I1456" s="147"/>
      <c r="J1456" s="146"/>
      <c r="L1456" s="147"/>
      <c r="M1456" s="146"/>
    </row>
    <row r="1457" spans="6:13" ht="12.75" x14ac:dyDescent="0.2">
      <c r="F1457" s="147"/>
      <c r="G1457" s="146"/>
      <c r="I1457" s="147"/>
      <c r="J1457" s="146"/>
      <c r="L1457" s="147"/>
      <c r="M1457" s="146"/>
    </row>
    <row r="1458" spans="6:13" ht="12.75" x14ac:dyDescent="0.2">
      <c r="F1458" s="147"/>
      <c r="G1458" s="146"/>
      <c r="I1458" s="147"/>
      <c r="J1458" s="146"/>
      <c r="L1458" s="147"/>
      <c r="M1458" s="146"/>
    </row>
    <row r="1459" spans="6:13" ht="12.75" x14ac:dyDescent="0.2">
      <c r="F1459" s="147"/>
      <c r="G1459" s="146"/>
      <c r="I1459" s="147"/>
      <c r="J1459" s="146"/>
      <c r="L1459" s="147"/>
      <c r="M1459" s="146"/>
    </row>
    <row r="1460" spans="6:13" ht="12.75" x14ac:dyDescent="0.2">
      <c r="F1460" s="147"/>
      <c r="G1460" s="146"/>
      <c r="I1460" s="147"/>
      <c r="J1460" s="146"/>
      <c r="L1460" s="147"/>
      <c r="M1460" s="146"/>
    </row>
    <row r="1461" spans="6:13" ht="12.75" x14ac:dyDescent="0.2">
      <c r="F1461" s="147"/>
      <c r="G1461" s="146"/>
      <c r="I1461" s="147"/>
      <c r="J1461" s="146"/>
      <c r="L1461" s="147"/>
      <c r="M1461" s="146"/>
    </row>
    <row r="1462" spans="6:13" ht="12.75" x14ac:dyDescent="0.2">
      <c r="F1462" s="147"/>
      <c r="G1462" s="146"/>
      <c r="I1462" s="147"/>
      <c r="J1462" s="146"/>
      <c r="L1462" s="147"/>
      <c r="M1462" s="146"/>
    </row>
    <row r="1463" spans="6:13" ht="12.75" x14ac:dyDescent="0.2">
      <c r="F1463" s="147"/>
      <c r="G1463" s="146"/>
      <c r="I1463" s="147"/>
      <c r="J1463" s="146"/>
      <c r="L1463" s="147"/>
      <c r="M1463" s="146"/>
    </row>
    <row r="1464" spans="6:13" ht="12.75" x14ac:dyDescent="0.2">
      <c r="F1464" s="147"/>
      <c r="G1464" s="146"/>
      <c r="I1464" s="147"/>
      <c r="J1464" s="146"/>
      <c r="L1464" s="147"/>
      <c r="M1464" s="146"/>
    </row>
    <row r="1465" spans="6:13" ht="12.75" x14ac:dyDescent="0.2">
      <c r="F1465" s="147"/>
      <c r="G1465" s="146"/>
      <c r="I1465" s="147"/>
      <c r="J1465" s="146"/>
      <c r="L1465" s="147"/>
      <c r="M1465" s="146"/>
    </row>
    <row r="1466" spans="6:13" ht="12.75" x14ac:dyDescent="0.2">
      <c r="F1466" s="147"/>
      <c r="G1466" s="146"/>
      <c r="I1466" s="147"/>
      <c r="J1466" s="146"/>
      <c r="L1466" s="147"/>
      <c r="M1466" s="146"/>
    </row>
    <row r="1467" spans="6:13" ht="12.75" x14ac:dyDescent="0.2">
      <c r="F1467" s="147"/>
      <c r="G1467" s="146"/>
      <c r="I1467" s="147"/>
      <c r="J1467" s="146"/>
      <c r="L1467" s="147"/>
      <c r="M1467" s="146"/>
    </row>
    <row r="1468" spans="6:13" ht="12.75" x14ac:dyDescent="0.2">
      <c r="F1468" s="147"/>
      <c r="G1468" s="146"/>
      <c r="I1468" s="147"/>
      <c r="J1468" s="146"/>
      <c r="L1468" s="147"/>
      <c r="M1468" s="146"/>
    </row>
    <row r="1469" spans="6:13" ht="12.75" x14ac:dyDescent="0.2">
      <c r="F1469" s="147"/>
      <c r="G1469" s="146"/>
      <c r="I1469" s="147"/>
      <c r="J1469" s="146"/>
      <c r="L1469" s="147"/>
      <c r="M1469" s="146"/>
    </row>
    <row r="1470" spans="6:13" ht="12.75" x14ac:dyDescent="0.2">
      <c r="F1470" s="147"/>
      <c r="G1470" s="146"/>
      <c r="I1470" s="147"/>
      <c r="J1470" s="146"/>
      <c r="L1470" s="147"/>
      <c r="M1470" s="146"/>
    </row>
    <row r="1471" spans="6:13" ht="12.75" x14ac:dyDescent="0.2">
      <c r="F1471" s="147"/>
      <c r="G1471" s="146"/>
      <c r="I1471" s="147"/>
      <c r="J1471" s="146"/>
      <c r="L1471" s="147"/>
      <c r="M1471" s="146"/>
    </row>
    <row r="1472" spans="6:13" ht="12.75" x14ac:dyDescent="0.2">
      <c r="F1472" s="147"/>
      <c r="G1472" s="146"/>
      <c r="I1472" s="147"/>
      <c r="J1472" s="146"/>
      <c r="L1472" s="147"/>
      <c r="M1472" s="146"/>
    </row>
    <row r="1473" spans="6:13" ht="12.75" x14ac:dyDescent="0.2">
      <c r="F1473" s="147"/>
      <c r="G1473" s="146"/>
      <c r="I1473" s="147"/>
      <c r="J1473" s="146"/>
      <c r="L1473" s="147"/>
      <c r="M1473" s="146"/>
    </row>
    <row r="1474" spans="6:13" ht="12.75" x14ac:dyDescent="0.2">
      <c r="F1474" s="147"/>
      <c r="G1474" s="146"/>
      <c r="I1474" s="147"/>
      <c r="J1474" s="146"/>
      <c r="L1474" s="147"/>
      <c r="M1474" s="146"/>
    </row>
    <row r="1475" spans="6:13" ht="12.75" x14ac:dyDescent="0.2">
      <c r="F1475" s="147"/>
      <c r="G1475" s="146"/>
      <c r="I1475" s="147"/>
      <c r="J1475" s="146"/>
      <c r="L1475" s="147"/>
      <c r="M1475" s="146"/>
    </row>
    <row r="1476" spans="6:13" ht="12.75" x14ac:dyDescent="0.2">
      <c r="F1476" s="147"/>
      <c r="G1476" s="146"/>
      <c r="I1476" s="147"/>
      <c r="J1476" s="146"/>
      <c r="L1476" s="147"/>
      <c r="M1476" s="146"/>
    </row>
    <row r="1477" spans="6:13" ht="12.75" x14ac:dyDescent="0.2">
      <c r="F1477" s="147"/>
      <c r="G1477" s="146"/>
      <c r="I1477" s="147"/>
      <c r="J1477" s="146"/>
      <c r="L1477" s="147"/>
      <c r="M1477" s="146"/>
    </row>
    <row r="1478" spans="6:13" ht="12.75" x14ac:dyDescent="0.2">
      <c r="F1478" s="147"/>
      <c r="G1478" s="146"/>
      <c r="I1478" s="147"/>
      <c r="J1478" s="146"/>
      <c r="L1478" s="147"/>
      <c r="M1478" s="146"/>
    </row>
    <row r="1479" spans="6:13" ht="12.75" x14ac:dyDescent="0.2">
      <c r="F1479" s="147"/>
      <c r="G1479" s="146"/>
      <c r="I1479" s="147"/>
      <c r="J1479" s="146"/>
      <c r="L1479" s="147"/>
      <c r="M1479" s="146"/>
    </row>
    <row r="1480" spans="6:13" ht="12.75" x14ac:dyDescent="0.2">
      <c r="F1480" s="147"/>
      <c r="G1480" s="146"/>
      <c r="I1480" s="147"/>
      <c r="J1480" s="146"/>
      <c r="L1480" s="147"/>
      <c r="M1480" s="146"/>
    </row>
    <row r="1481" spans="6:13" ht="12.75" x14ac:dyDescent="0.2">
      <c r="F1481" s="147"/>
      <c r="G1481" s="146"/>
      <c r="I1481" s="147"/>
      <c r="J1481" s="146"/>
      <c r="L1481" s="147"/>
      <c r="M1481" s="146"/>
    </row>
    <row r="1482" spans="6:13" ht="12.75" x14ac:dyDescent="0.2">
      <c r="F1482" s="147"/>
      <c r="G1482" s="146"/>
      <c r="I1482" s="147"/>
      <c r="J1482" s="146"/>
      <c r="L1482" s="147"/>
      <c r="M1482" s="146"/>
    </row>
    <row r="1483" spans="6:13" ht="12.75" x14ac:dyDescent="0.2">
      <c r="F1483" s="147"/>
      <c r="G1483" s="146"/>
      <c r="I1483" s="147"/>
      <c r="J1483" s="146"/>
      <c r="L1483" s="147"/>
      <c r="M1483" s="146"/>
    </row>
    <row r="1484" spans="6:13" ht="12.75" x14ac:dyDescent="0.2">
      <c r="F1484" s="147"/>
      <c r="G1484" s="146"/>
      <c r="I1484" s="147"/>
      <c r="J1484" s="146"/>
      <c r="L1484" s="147"/>
      <c r="M1484" s="146"/>
    </row>
    <row r="1485" spans="6:13" ht="12.75" x14ac:dyDescent="0.2">
      <c r="F1485" s="147"/>
      <c r="G1485" s="146"/>
      <c r="I1485" s="147"/>
      <c r="J1485" s="146"/>
      <c r="L1485" s="147"/>
      <c r="M1485" s="146"/>
    </row>
    <row r="1486" spans="6:13" ht="12.75" x14ac:dyDescent="0.2">
      <c r="F1486" s="147"/>
      <c r="G1486" s="146"/>
      <c r="I1486" s="147"/>
      <c r="J1486" s="146"/>
      <c r="L1486" s="147"/>
      <c r="M1486" s="146"/>
    </row>
    <row r="1487" spans="6:13" ht="12.75" x14ac:dyDescent="0.2">
      <c r="F1487" s="147"/>
      <c r="G1487" s="146"/>
      <c r="I1487" s="147"/>
      <c r="J1487" s="146"/>
      <c r="L1487" s="147"/>
      <c r="M1487" s="146"/>
    </row>
    <row r="1488" spans="6:13" ht="12.75" x14ac:dyDescent="0.2">
      <c r="F1488" s="147"/>
      <c r="G1488" s="146"/>
      <c r="I1488" s="147"/>
      <c r="J1488" s="146"/>
      <c r="L1488" s="147"/>
      <c r="M1488" s="146"/>
    </row>
    <row r="1489" spans="6:13" ht="12.75" x14ac:dyDescent="0.2">
      <c r="F1489" s="147"/>
      <c r="G1489" s="146"/>
      <c r="I1489" s="147"/>
      <c r="J1489" s="146"/>
      <c r="L1489" s="147"/>
      <c r="M1489" s="146"/>
    </row>
    <row r="1490" spans="6:13" ht="12.75" x14ac:dyDescent="0.2">
      <c r="F1490" s="147"/>
      <c r="G1490" s="146"/>
      <c r="I1490" s="147"/>
      <c r="J1490" s="146"/>
      <c r="L1490" s="147"/>
      <c r="M1490" s="146"/>
    </row>
    <row r="1491" spans="6:13" ht="12.75" x14ac:dyDescent="0.2">
      <c r="F1491" s="147"/>
      <c r="G1491" s="146"/>
      <c r="I1491" s="147"/>
      <c r="J1491" s="146"/>
      <c r="L1491" s="147"/>
      <c r="M1491" s="146"/>
    </row>
    <row r="1492" spans="6:13" ht="12.75" x14ac:dyDescent="0.2">
      <c r="F1492" s="147"/>
      <c r="G1492" s="146"/>
      <c r="I1492" s="147"/>
      <c r="J1492" s="146"/>
      <c r="L1492" s="147"/>
      <c r="M1492" s="146"/>
    </row>
    <row r="1493" spans="6:13" ht="12.75" x14ac:dyDescent="0.2">
      <c r="F1493" s="147"/>
      <c r="G1493" s="146"/>
      <c r="I1493" s="147"/>
      <c r="J1493" s="146"/>
      <c r="L1493" s="147"/>
      <c r="M1493" s="146"/>
    </row>
    <row r="1494" spans="6:13" ht="12.75" x14ac:dyDescent="0.2">
      <c r="F1494" s="147"/>
      <c r="G1494" s="146"/>
      <c r="I1494" s="147"/>
      <c r="J1494" s="146"/>
      <c r="L1494" s="147"/>
      <c r="M1494" s="146"/>
    </row>
    <row r="1495" spans="6:13" ht="12.75" x14ac:dyDescent="0.2">
      <c r="F1495" s="147"/>
      <c r="G1495" s="146"/>
      <c r="I1495" s="147"/>
      <c r="J1495" s="146"/>
      <c r="L1495" s="147"/>
      <c r="M1495" s="146"/>
    </row>
    <row r="1496" spans="6:13" ht="12.75" x14ac:dyDescent="0.2">
      <c r="F1496" s="147"/>
      <c r="G1496" s="146"/>
      <c r="I1496" s="147"/>
      <c r="J1496" s="146"/>
      <c r="L1496" s="147"/>
      <c r="M1496" s="146"/>
    </row>
    <row r="1497" spans="6:13" ht="12.75" x14ac:dyDescent="0.2">
      <c r="F1497" s="147"/>
      <c r="G1497" s="146"/>
      <c r="I1497" s="147"/>
      <c r="J1497" s="146"/>
      <c r="L1497" s="147"/>
      <c r="M1497" s="146"/>
    </row>
    <row r="1498" spans="6:13" ht="12.75" x14ac:dyDescent="0.2">
      <c r="F1498" s="147"/>
      <c r="G1498" s="146"/>
      <c r="I1498" s="147"/>
      <c r="J1498" s="146"/>
      <c r="L1498" s="147"/>
      <c r="M1498" s="146"/>
    </row>
    <row r="1499" spans="6:13" ht="12.75" x14ac:dyDescent="0.2">
      <c r="F1499" s="147"/>
      <c r="G1499" s="146"/>
      <c r="I1499" s="147"/>
      <c r="J1499" s="146"/>
      <c r="L1499" s="147"/>
      <c r="M1499" s="146"/>
    </row>
    <row r="1500" spans="6:13" ht="12.75" x14ac:dyDescent="0.2">
      <c r="F1500" s="147"/>
      <c r="G1500" s="146"/>
      <c r="I1500" s="147"/>
      <c r="J1500" s="146"/>
      <c r="L1500" s="147"/>
      <c r="M1500" s="146"/>
    </row>
    <row r="1501" spans="6:13" ht="12.75" x14ac:dyDescent="0.2">
      <c r="F1501" s="147"/>
      <c r="G1501" s="146"/>
      <c r="I1501" s="147"/>
      <c r="J1501" s="146"/>
      <c r="L1501" s="147"/>
      <c r="M1501" s="146"/>
    </row>
    <row r="1502" spans="6:13" ht="12.75" x14ac:dyDescent="0.2">
      <c r="F1502" s="147"/>
      <c r="G1502" s="146"/>
      <c r="I1502" s="147"/>
      <c r="J1502" s="146"/>
      <c r="L1502" s="147"/>
      <c r="M1502" s="146"/>
    </row>
    <row r="1503" spans="6:13" ht="12.75" x14ac:dyDescent="0.2">
      <c r="F1503" s="147"/>
      <c r="G1503" s="146"/>
      <c r="I1503" s="147"/>
      <c r="J1503" s="146"/>
      <c r="L1503" s="147"/>
      <c r="M1503" s="146"/>
    </row>
    <row r="1504" spans="6:13" ht="12.75" x14ac:dyDescent="0.2">
      <c r="F1504" s="147"/>
      <c r="G1504" s="146"/>
      <c r="I1504" s="147"/>
      <c r="J1504" s="146"/>
      <c r="L1504" s="147"/>
      <c r="M1504" s="146"/>
    </row>
    <row r="1505" spans="6:13" ht="12.75" x14ac:dyDescent="0.2">
      <c r="F1505" s="147"/>
      <c r="G1505" s="146"/>
      <c r="I1505" s="147"/>
      <c r="J1505" s="146"/>
      <c r="L1505" s="147"/>
      <c r="M1505" s="146"/>
    </row>
    <row r="1506" spans="6:13" ht="12.75" x14ac:dyDescent="0.2">
      <c r="F1506" s="147"/>
      <c r="G1506" s="146"/>
      <c r="I1506" s="147"/>
      <c r="J1506" s="146"/>
      <c r="L1506" s="147"/>
      <c r="M1506" s="146"/>
    </row>
    <row r="1507" spans="6:13" ht="12.75" x14ac:dyDescent="0.2">
      <c r="F1507" s="147"/>
      <c r="G1507" s="146"/>
      <c r="I1507" s="147"/>
      <c r="J1507" s="146"/>
      <c r="L1507" s="147"/>
      <c r="M1507" s="146"/>
    </row>
    <row r="1508" spans="6:13" ht="12.75" x14ac:dyDescent="0.2">
      <c r="F1508" s="147"/>
      <c r="G1508" s="146"/>
      <c r="I1508" s="147"/>
      <c r="J1508" s="146"/>
      <c r="L1508" s="147"/>
      <c r="M1508" s="146"/>
    </row>
    <row r="1509" spans="6:13" ht="12.75" x14ac:dyDescent="0.2">
      <c r="F1509" s="147"/>
      <c r="G1509" s="146"/>
      <c r="I1509" s="147"/>
      <c r="J1509" s="146"/>
      <c r="L1509" s="147"/>
      <c r="M1509" s="146"/>
    </row>
    <row r="1510" spans="6:13" ht="12.75" x14ac:dyDescent="0.2">
      <c r="F1510" s="147"/>
      <c r="G1510" s="146"/>
      <c r="I1510" s="147"/>
      <c r="J1510" s="146"/>
      <c r="L1510" s="147"/>
      <c r="M1510" s="146"/>
    </row>
    <row r="1511" spans="6:13" ht="12.75" x14ac:dyDescent="0.2">
      <c r="F1511" s="147"/>
      <c r="G1511" s="146"/>
      <c r="I1511" s="147"/>
      <c r="J1511" s="146"/>
      <c r="L1511" s="147"/>
      <c r="M1511" s="146"/>
    </row>
    <row r="1512" spans="6:13" ht="12.75" x14ac:dyDescent="0.2">
      <c r="F1512" s="147"/>
      <c r="G1512" s="146"/>
      <c r="I1512" s="147"/>
      <c r="J1512" s="146"/>
      <c r="L1512" s="147"/>
      <c r="M1512" s="146"/>
    </row>
    <row r="1513" spans="6:13" ht="12.75" x14ac:dyDescent="0.2">
      <c r="F1513" s="147"/>
      <c r="G1513" s="146"/>
      <c r="I1513" s="147"/>
      <c r="J1513" s="146"/>
      <c r="L1513" s="147"/>
      <c r="M1513" s="146"/>
    </row>
    <row r="1514" spans="6:13" ht="12.75" x14ac:dyDescent="0.2">
      <c r="F1514" s="147"/>
      <c r="G1514" s="146"/>
      <c r="I1514" s="147"/>
      <c r="J1514" s="146"/>
      <c r="L1514" s="147"/>
      <c r="M1514" s="146"/>
    </row>
    <row r="1515" spans="6:13" ht="12.75" x14ac:dyDescent="0.2">
      <c r="F1515" s="147"/>
      <c r="G1515" s="146"/>
      <c r="I1515" s="147"/>
      <c r="J1515" s="146"/>
      <c r="L1515" s="147"/>
      <c r="M1515" s="146"/>
    </row>
    <row r="1516" spans="6:13" ht="12.75" x14ac:dyDescent="0.2">
      <c r="F1516" s="147"/>
      <c r="G1516" s="146"/>
      <c r="I1516" s="147"/>
      <c r="J1516" s="146"/>
      <c r="L1516" s="147"/>
      <c r="M1516" s="146"/>
    </row>
    <row r="1517" spans="6:13" ht="12.75" x14ac:dyDescent="0.2">
      <c r="F1517" s="147"/>
      <c r="G1517" s="146"/>
      <c r="I1517" s="147"/>
      <c r="J1517" s="146"/>
      <c r="L1517" s="147"/>
      <c r="M1517" s="146"/>
    </row>
    <row r="1518" spans="6:13" ht="12.75" x14ac:dyDescent="0.2">
      <c r="F1518" s="147"/>
      <c r="G1518" s="146"/>
      <c r="I1518" s="147"/>
      <c r="J1518" s="146"/>
      <c r="L1518" s="147"/>
      <c r="M1518" s="146"/>
    </row>
    <row r="1519" spans="6:13" ht="12.75" x14ac:dyDescent="0.2">
      <c r="F1519" s="147"/>
      <c r="G1519" s="146"/>
      <c r="I1519" s="147"/>
      <c r="J1519" s="146"/>
      <c r="L1519" s="147"/>
      <c r="M1519" s="146"/>
    </row>
    <row r="1520" spans="6:13" ht="12.75" x14ac:dyDescent="0.2">
      <c r="F1520" s="147"/>
      <c r="G1520" s="146"/>
      <c r="I1520" s="147"/>
      <c r="J1520" s="146"/>
      <c r="L1520" s="147"/>
      <c r="M1520" s="146"/>
    </row>
    <row r="1521" spans="6:13" ht="12.75" x14ac:dyDescent="0.2">
      <c r="F1521" s="147"/>
      <c r="G1521" s="146"/>
      <c r="I1521" s="147"/>
      <c r="J1521" s="146"/>
      <c r="L1521" s="147"/>
      <c r="M1521" s="146"/>
    </row>
    <row r="1522" spans="6:13" ht="12.75" x14ac:dyDescent="0.2">
      <c r="F1522" s="147"/>
      <c r="G1522" s="146"/>
      <c r="I1522" s="147"/>
      <c r="J1522" s="146"/>
      <c r="L1522" s="147"/>
      <c r="M1522" s="146"/>
    </row>
    <row r="1523" spans="6:13" ht="12.75" x14ac:dyDescent="0.2">
      <c r="F1523" s="147"/>
      <c r="G1523" s="146"/>
      <c r="I1523" s="147"/>
      <c r="J1523" s="146"/>
      <c r="L1523" s="147"/>
      <c r="M1523" s="146"/>
    </row>
    <row r="1524" spans="6:13" ht="12.75" x14ac:dyDescent="0.2">
      <c r="F1524" s="147"/>
      <c r="G1524" s="146"/>
      <c r="I1524" s="147"/>
      <c r="J1524" s="146"/>
      <c r="L1524" s="147"/>
      <c r="M1524" s="146"/>
    </row>
    <row r="1525" spans="6:13" ht="12.75" x14ac:dyDescent="0.2">
      <c r="F1525" s="147"/>
      <c r="G1525" s="146"/>
      <c r="I1525" s="147"/>
      <c r="J1525" s="146"/>
      <c r="L1525" s="147"/>
      <c r="M1525" s="146"/>
    </row>
    <row r="1526" spans="6:13" ht="12.75" x14ac:dyDescent="0.2">
      <c r="F1526" s="147"/>
      <c r="G1526" s="146"/>
      <c r="I1526" s="147"/>
      <c r="J1526" s="146"/>
      <c r="L1526" s="147"/>
      <c r="M1526" s="146"/>
    </row>
    <row r="1527" spans="6:13" ht="12.75" x14ac:dyDescent="0.2">
      <c r="F1527" s="147"/>
      <c r="G1527" s="146"/>
      <c r="I1527" s="147"/>
      <c r="J1527" s="146"/>
      <c r="L1527" s="147"/>
      <c r="M1527" s="146"/>
    </row>
    <row r="1528" spans="6:13" ht="12.75" x14ac:dyDescent="0.2">
      <c r="F1528" s="147"/>
      <c r="G1528" s="146"/>
      <c r="I1528" s="147"/>
      <c r="J1528" s="146"/>
      <c r="L1528" s="147"/>
      <c r="M1528" s="146"/>
    </row>
    <row r="1529" spans="6:13" ht="12.75" x14ac:dyDescent="0.2">
      <c r="F1529" s="147"/>
      <c r="G1529" s="146"/>
      <c r="I1529" s="147"/>
      <c r="J1529" s="146"/>
      <c r="L1529" s="147"/>
      <c r="M1529" s="146"/>
    </row>
    <row r="1530" spans="6:13" ht="12.75" x14ac:dyDescent="0.2">
      <c r="F1530" s="147"/>
      <c r="G1530" s="146"/>
      <c r="I1530" s="147"/>
      <c r="J1530" s="146"/>
      <c r="L1530" s="147"/>
      <c r="M1530" s="146"/>
    </row>
    <row r="1531" spans="6:13" ht="12.75" x14ac:dyDescent="0.2">
      <c r="F1531" s="147"/>
      <c r="G1531" s="146"/>
      <c r="I1531" s="147"/>
      <c r="J1531" s="146"/>
      <c r="L1531" s="147"/>
      <c r="M1531" s="146"/>
    </row>
    <row r="1532" spans="6:13" ht="12.75" x14ac:dyDescent="0.2">
      <c r="F1532" s="147"/>
      <c r="G1532" s="146"/>
      <c r="I1532" s="147"/>
      <c r="J1532" s="146"/>
      <c r="L1532" s="147"/>
      <c r="M1532" s="146"/>
    </row>
    <row r="1533" spans="6:13" ht="12.75" x14ac:dyDescent="0.2">
      <c r="F1533" s="147"/>
      <c r="G1533" s="146"/>
      <c r="I1533" s="147"/>
      <c r="J1533" s="146"/>
      <c r="L1533" s="147"/>
      <c r="M1533" s="146"/>
    </row>
    <row r="1534" spans="6:13" ht="12.75" x14ac:dyDescent="0.2">
      <c r="F1534" s="147"/>
      <c r="G1534" s="146"/>
      <c r="I1534" s="147"/>
      <c r="J1534" s="146"/>
      <c r="L1534" s="147"/>
      <c r="M1534" s="146"/>
    </row>
    <row r="1535" spans="6:13" ht="12.75" x14ac:dyDescent="0.2">
      <c r="F1535" s="147"/>
      <c r="G1535" s="146"/>
      <c r="I1535" s="147"/>
      <c r="J1535" s="146"/>
      <c r="L1535" s="147"/>
      <c r="M1535" s="146"/>
    </row>
    <row r="1536" spans="6:13" ht="12.75" x14ac:dyDescent="0.2">
      <c r="F1536" s="147"/>
      <c r="G1536" s="146"/>
      <c r="I1536" s="147"/>
      <c r="J1536" s="146"/>
      <c r="L1536" s="147"/>
      <c r="M1536" s="146"/>
    </row>
    <row r="1537" spans="6:13" ht="12.75" x14ac:dyDescent="0.2">
      <c r="F1537" s="147"/>
      <c r="G1537" s="146"/>
      <c r="I1537" s="147"/>
      <c r="J1537" s="146"/>
      <c r="L1537" s="147"/>
      <c r="M1537" s="146"/>
    </row>
    <row r="1538" spans="6:13" ht="12.75" x14ac:dyDescent="0.2">
      <c r="F1538" s="147"/>
      <c r="G1538" s="146"/>
      <c r="I1538" s="147"/>
      <c r="J1538" s="146"/>
      <c r="L1538" s="147"/>
      <c r="M1538" s="146"/>
    </row>
    <row r="1539" spans="6:13" ht="12.75" x14ac:dyDescent="0.2">
      <c r="F1539" s="147"/>
      <c r="G1539" s="146"/>
      <c r="I1539" s="147"/>
      <c r="J1539" s="146"/>
      <c r="L1539" s="147"/>
      <c r="M1539" s="146"/>
    </row>
    <row r="1540" spans="6:13" ht="12.75" x14ac:dyDescent="0.2">
      <c r="F1540" s="147"/>
      <c r="G1540" s="146"/>
      <c r="I1540" s="147"/>
      <c r="J1540" s="146"/>
      <c r="L1540" s="147"/>
      <c r="M1540" s="146"/>
    </row>
    <row r="1541" spans="6:13" ht="12.75" x14ac:dyDescent="0.2">
      <c r="F1541" s="147"/>
      <c r="G1541" s="146"/>
      <c r="I1541" s="147"/>
      <c r="J1541" s="146"/>
      <c r="L1541" s="147"/>
      <c r="M1541" s="146"/>
    </row>
    <row r="1542" spans="6:13" ht="12.75" x14ac:dyDescent="0.2">
      <c r="F1542" s="147"/>
      <c r="G1542" s="146"/>
      <c r="I1542" s="147"/>
      <c r="J1542" s="146"/>
      <c r="L1542" s="147"/>
      <c r="M1542" s="146"/>
    </row>
    <row r="1543" spans="6:13" ht="12.75" x14ac:dyDescent="0.2">
      <c r="F1543" s="147"/>
      <c r="G1543" s="146"/>
      <c r="I1543" s="147"/>
      <c r="J1543" s="146"/>
      <c r="L1543" s="147"/>
      <c r="M1543" s="146"/>
    </row>
    <row r="1544" spans="6:13" ht="12.75" x14ac:dyDescent="0.2">
      <c r="F1544" s="147"/>
      <c r="G1544" s="146"/>
      <c r="I1544" s="147"/>
      <c r="J1544" s="146"/>
      <c r="L1544" s="147"/>
      <c r="M1544" s="146"/>
    </row>
    <row r="1545" spans="6:13" ht="12.75" x14ac:dyDescent="0.2">
      <c r="F1545" s="147"/>
      <c r="G1545" s="146"/>
      <c r="I1545" s="147"/>
      <c r="J1545" s="146"/>
      <c r="L1545" s="147"/>
      <c r="M1545" s="146"/>
    </row>
    <row r="1546" spans="6:13" ht="12.75" x14ac:dyDescent="0.2">
      <c r="F1546" s="147"/>
      <c r="G1546" s="146"/>
      <c r="I1546" s="147"/>
      <c r="J1546" s="146"/>
      <c r="L1546" s="147"/>
      <c r="M1546" s="146"/>
    </row>
    <row r="1547" spans="6:13" ht="12.75" x14ac:dyDescent="0.2">
      <c r="F1547" s="147"/>
      <c r="G1547" s="146"/>
      <c r="I1547" s="147"/>
      <c r="J1547" s="146"/>
      <c r="L1547" s="147"/>
      <c r="M1547" s="146"/>
    </row>
    <row r="1548" spans="6:13" ht="12.75" x14ac:dyDescent="0.2">
      <c r="F1548" s="147"/>
      <c r="G1548" s="146"/>
      <c r="I1548" s="147"/>
      <c r="J1548" s="146"/>
      <c r="L1548" s="147"/>
      <c r="M1548" s="146"/>
    </row>
    <row r="1549" spans="6:13" ht="12.75" x14ac:dyDescent="0.2">
      <c r="F1549" s="147"/>
      <c r="G1549" s="146"/>
      <c r="I1549" s="147"/>
      <c r="J1549" s="146"/>
      <c r="L1549" s="147"/>
      <c r="M1549" s="146"/>
    </row>
    <row r="1550" spans="6:13" ht="12.75" x14ac:dyDescent="0.2">
      <c r="F1550" s="147"/>
      <c r="G1550" s="146"/>
      <c r="I1550" s="147"/>
      <c r="J1550" s="146"/>
      <c r="L1550" s="147"/>
      <c r="M1550" s="146"/>
    </row>
    <row r="1551" spans="6:13" ht="12.75" x14ac:dyDescent="0.2">
      <c r="F1551" s="147"/>
      <c r="G1551" s="146"/>
      <c r="I1551" s="147"/>
      <c r="J1551" s="146"/>
      <c r="L1551" s="147"/>
      <c r="M1551" s="146"/>
    </row>
    <row r="1552" spans="6:13" ht="12.75" x14ac:dyDescent="0.2">
      <c r="F1552" s="147"/>
      <c r="G1552" s="146"/>
      <c r="I1552" s="147"/>
      <c r="J1552" s="146"/>
      <c r="L1552" s="147"/>
      <c r="M1552" s="146"/>
    </row>
    <row r="1553" spans="6:13" ht="12.75" x14ac:dyDescent="0.2">
      <c r="F1553" s="147"/>
      <c r="G1553" s="146"/>
      <c r="I1553" s="147"/>
      <c r="J1553" s="146"/>
      <c r="L1553" s="147"/>
      <c r="M1553" s="146"/>
    </row>
    <row r="1554" spans="6:13" ht="12.75" x14ac:dyDescent="0.2">
      <c r="F1554" s="147"/>
      <c r="G1554" s="146"/>
      <c r="I1554" s="147"/>
      <c r="J1554" s="146"/>
      <c r="L1554" s="147"/>
      <c r="M1554" s="146"/>
    </row>
    <row r="1555" spans="6:13" ht="12.75" x14ac:dyDescent="0.2">
      <c r="F1555" s="147"/>
      <c r="G1555" s="146"/>
      <c r="I1555" s="147"/>
      <c r="J1555" s="146"/>
      <c r="L1555" s="147"/>
      <c r="M1555" s="146"/>
    </row>
    <row r="1556" spans="6:13" ht="12.75" x14ac:dyDescent="0.2">
      <c r="F1556" s="147"/>
      <c r="G1556" s="146"/>
      <c r="I1556" s="147"/>
      <c r="J1556" s="146"/>
      <c r="L1556" s="147"/>
      <c r="M1556" s="146"/>
    </row>
    <row r="1557" spans="6:13" ht="12.75" x14ac:dyDescent="0.2">
      <c r="F1557" s="147"/>
      <c r="G1557" s="146"/>
      <c r="I1557" s="147"/>
      <c r="J1557" s="146"/>
      <c r="L1557" s="147"/>
      <c r="M1557" s="146"/>
    </row>
    <row r="1558" spans="6:13" ht="12.75" x14ac:dyDescent="0.2">
      <c r="F1558" s="147"/>
      <c r="G1558" s="146"/>
      <c r="I1558" s="147"/>
      <c r="J1558" s="146"/>
      <c r="L1558" s="147"/>
      <c r="M1558" s="146"/>
    </row>
    <row r="1559" spans="6:13" ht="12.75" x14ac:dyDescent="0.2">
      <c r="F1559" s="147"/>
      <c r="G1559" s="146"/>
      <c r="I1559" s="147"/>
      <c r="J1559" s="146"/>
      <c r="L1559" s="147"/>
      <c r="M1559" s="146"/>
    </row>
    <row r="1560" spans="6:13" ht="12.75" x14ac:dyDescent="0.2">
      <c r="F1560" s="147"/>
      <c r="G1560" s="146"/>
      <c r="I1560" s="147"/>
      <c r="J1560" s="146"/>
      <c r="L1560" s="147"/>
      <c r="M1560" s="146"/>
    </row>
    <row r="1561" spans="6:13" ht="12.75" x14ac:dyDescent="0.2">
      <c r="F1561" s="147"/>
      <c r="G1561" s="146"/>
      <c r="I1561" s="147"/>
      <c r="J1561" s="146"/>
      <c r="L1561" s="147"/>
      <c r="M1561" s="146"/>
    </row>
    <row r="1562" spans="6:13" ht="12.75" x14ac:dyDescent="0.2">
      <c r="F1562" s="147"/>
      <c r="G1562" s="146"/>
      <c r="I1562" s="147"/>
      <c r="J1562" s="146"/>
      <c r="L1562" s="147"/>
      <c r="M1562" s="146"/>
    </row>
    <row r="1563" spans="6:13" ht="12.75" x14ac:dyDescent="0.2">
      <c r="F1563" s="147"/>
      <c r="G1563" s="146"/>
      <c r="I1563" s="147"/>
      <c r="J1563" s="146"/>
      <c r="L1563" s="147"/>
      <c r="M1563" s="146"/>
    </row>
    <row r="1564" spans="6:13" ht="12.75" x14ac:dyDescent="0.2">
      <c r="F1564" s="147"/>
      <c r="G1564" s="146"/>
      <c r="I1564" s="147"/>
      <c r="J1564" s="146"/>
      <c r="L1564" s="147"/>
      <c r="M1564" s="146"/>
    </row>
    <row r="1565" spans="6:13" ht="12.75" x14ac:dyDescent="0.2">
      <c r="F1565" s="147"/>
      <c r="G1565" s="146"/>
      <c r="I1565" s="147"/>
      <c r="J1565" s="146"/>
      <c r="L1565" s="147"/>
      <c r="M1565" s="146"/>
    </row>
    <row r="1566" spans="6:13" ht="12.75" x14ac:dyDescent="0.2">
      <c r="F1566" s="147"/>
      <c r="G1566" s="146"/>
      <c r="I1566" s="147"/>
      <c r="J1566" s="146"/>
      <c r="L1566" s="147"/>
      <c r="M1566" s="146"/>
    </row>
    <row r="1567" spans="6:13" ht="12.75" x14ac:dyDescent="0.2">
      <c r="F1567" s="147"/>
      <c r="G1567" s="146"/>
      <c r="I1567" s="147"/>
      <c r="J1567" s="146"/>
      <c r="L1567" s="147"/>
      <c r="M1567" s="146"/>
    </row>
    <row r="1568" spans="6:13" ht="12.75" x14ac:dyDescent="0.2">
      <c r="F1568" s="147"/>
      <c r="G1568" s="146"/>
      <c r="I1568" s="147"/>
      <c r="J1568" s="146"/>
      <c r="L1568" s="147"/>
      <c r="M1568" s="146"/>
    </row>
    <row r="1569" spans="6:13" ht="12.75" x14ac:dyDescent="0.2">
      <c r="F1569" s="147"/>
      <c r="G1569" s="146"/>
      <c r="I1569" s="147"/>
      <c r="J1569" s="146"/>
      <c r="L1569" s="147"/>
      <c r="M1569" s="146"/>
    </row>
    <row r="1570" spans="6:13" ht="12.75" x14ac:dyDescent="0.2">
      <c r="F1570" s="147"/>
      <c r="G1570" s="146"/>
      <c r="I1570" s="147"/>
      <c r="J1570" s="146"/>
      <c r="L1570" s="147"/>
      <c r="M1570" s="146"/>
    </row>
    <row r="1571" spans="6:13" ht="12.75" x14ac:dyDescent="0.2">
      <c r="F1571" s="147"/>
      <c r="G1571" s="146"/>
      <c r="I1571" s="147"/>
      <c r="J1571" s="146"/>
      <c r="L1571" s="147"/>
      <c r="M1571" s="146"/>
    </row>
    <row r="1572" spans="6:13" ht="12.75" x14ac:dyDescent="0.2">
      <c r="F1572" s="147"/>
      <c r="G1572" s="146"/>
      <c r="I1572" s="147"/>
      <c r="J1572" s="146"/>
      <c r="L1572" s="147"/>
      <c r="M1572" s="146"/>
    </row>
    <row r="1573" spans="6:13" ht="12.75" x14ac:dyDescent="0.2">
      <c r="F1573" s="147"/>
      <c r="G1573" s="146"/>
      <c r="I1573" s="147"/>
      <c r="J1573" s="146"/>
      <c r="L1573" s="147"/>
      <c r="M1573" s="146"/>
    </row>
    <row r="1574" spans="6:13" ht="12.75" x14ac:dyDescent="0.2">
      <c r="F1574" s="147"/>
      <c r="G1574" s="146"/>
      <c r="I1574" s="147"/>
      <c r="J1574" s="146"/>
      <c r="L1574" s="147"/>
      <c r="M1574" s="146"/>
    </row>
    <row r="1575" spans="6:13" ht="12.75" x14ac:dyDescent="0.2">
      <c r="F1575" s="147"/>
      <c r="G1575" s="146"/>
      <c r="I1575" s="147"/>
      <c r="J1575" s="146"/>
      <c r="L1575" s="147"/>
      <c r="M1575" s="146"/>
    </row>
    <row r="1576" spans="6:13" ht="12.75" x14ac:dyDescent="0.2">
      <c r="F1576" s="147"/>
      <c r="G1576" s="146"/>
      <c r="I1576" s="147"/>
      <c r="J1576" s="146"/>
      <c r="L1576" s="147"/>
      <c r="M1576" s="146"/>
    </row>
    <row r="1577" spans="6:13" ht="12.75" x14ac:dyDescent="0.2">
      <c r="F1577" s="147"/>
      <c r="G1577" s="146"/>
      <c r="I1577" s="147"/>
      <c r="J1577" s="146"/>
      <c r="L1577" s="147"/>
      <c r="M1577" s="146"/>
    </row>
    <row r="1578" spans="6:13" ht="12.75" x14ac:dyDescent="0.2">
      <c r="F1578" s="147"/>
      <c r="G1578" s="146"/>
      <c r="I1578" s="147"/>
      <c r="J1578" s="146"/>
      <c r="L1578" s="147"/>
      <c r="M1578" s="146"/>
    </row>
    <row r="1579" spans="6:13" ht="12.75" x14ac:dyDescent="0.2">
      <c r="F1579" s="147"/>
      <c r="G1579" s="146"/>
      <c r="I1579" s="147"/>
      <c r="J1579" s="146"/>
      <c r="L1579" s="147"/>
      <c r="M1579" s="146"/>
    </row>
    <row r="1580" spans="6:13" ht="12.75" x14ac:dyDescent="0.2">
      <c r="F1580" s="147"/>
      <c r="G1580" s="146"/>
      <c r="I1580" s="147"/>
      <c r="J1580" s="146"/>
      <c r="L1580" s="147"/>
      <c r="M1580" s="146"/>
    </row>
    <row r="1581" spans="6:13" ht="12.75" x14ac:dyDescent="0.2">
      <c r="F1581" s="147"/>
      <c r="G1581" s="146"/>
      <c r="I1581" s="147"/>
      <c r="J1581" s="146"/>
      <c r="L1581" s="147"/>
      <c r="M1581" s="146"/>
    </row>
    <row r="1582" spans="6:13" ht="12.75" x14ac:dyDescent="0.2">
      <c r="F1582" s="147"/>
      <c r="G1582" s="146"/>
      <c r="I1582" s="147"/>
      <c r="J1582" s="146"/>
      <c r="L1582" s="147"/>
      <c r="M1582" s="146"/>
    </row>
    <row r="1583" spans="6:13" ht="12.75" x14ac:dyDescent="0.2">
      <c r="F1583" s="147"/>
      <c r="G1583" s="146"/>
      <c r="I1583" s="147"/>
      <c r="J1583" s="146"/>
      <c r="L1583" s="147"/>
      <c r="M1583" s="146"/>
    </row>
    <row r="1584" spans="6:13" ht="12.75" x14ac:dyDescent="0.2">
      <c r="F1584" s="147"/>
      <c r="G1584" s="146"/>
      <c r="I1584" s="147"/>
      <c r="J1584" s="146"/>
      <c r="L1584" s="147"/>
      <c r="M1584" s="146"/>
    </row>
    <row r="1585" spans="6:13" ht="12.75" x14ac:dyDescent="0.2">
      <c r="F1585" s="147"/>
      <c r="G1585" s="146"/>
      <c r="I1585" s="147"/>
      <c r="J1585" s="146"/>
      <c r="L1585" s="147"/>
      <c r="M1585" s="146"/>
    </row>
    <row r="1586" spans="6:13" ht="12.75" x14ac:dyDescent="0.2">
      <c r="F1586" s="147"/>
      <c r="G1586" s="146"/>
      <c r="I1586" s="147"/>
      <c r="J1586" s="146"/>
      <c r="L1586" s="147"/>
      <c r="M1586" s="146"/>
    </row>
    <row r="1587" spans="6:13" ht="12.75" x14ac:dyDescent="0.2">
      <c r="F1587" s="147"/>
      <c r="G1587" s="146"/>
      <c r="I1587" s="147"/>
      <c r="J1587" s="146"/>
      <c r="L1587" s="147"/>
      <c r="M1587" s="146"/>
    </row>
    <row r="1588" spans="6:13" ht="12.75" x14ac:dyDescent="0.2">
      <c r="F1588" s="147"/>
      <c r="G1588" s="146"/>
      <c r="I1588" s="147"/>
      <c r="J1588" s="146"/>
      <c r="L1588" s="147"/>
      <c r="M1588" s="146"/>
    </row>
    <row r="1589" spans="6:13" ht="12.75" x14ac:dyDescent="0.2">
      <c r="F1589" s="147"/>
      <c r="G1589" s="146"/>
      <c r="I1589" s="147"/>
      <c r="J1589" s="146"/>
      <c r="L1589" s="147"/>
      <c r="M1589" s="146"/>
    </row>
    <row r="1590" spans="6:13" ht="12.75" x14ac:dyDescent="0.2">
      <c r="F1590" s="147"/>
      <c r="G1590" s="146"/>
      <c r="I1590" s="147"/>
      <c r="J1590" s="146"/>
      <c r="L1590" s="147"/>
      <c r="M1590" s="146"/>
    </row>
    <row r="1591" spans="6:13" ht="12.75" x14ac:dyDescent="0.2">
      <c r="F1591" s="147"/>
      <c r="G1591" s="146"/>
      <c r="I1591" s="147"/>
      <c r="J1591" s="146"/>
      <c r="L1591" s="147"/>
      <c r="M1591" s="146"/>
    </row>
    <row r="1592" spans="6:13" ht="12.75" x14ac:dyDescent="0.2">
      <c r="F1592" s="147"/>
      <c r="G1592" s="146"/>
      <c r="I1592" s="147"/>
      <c r="J1592" s="146"/>
      <c r="L1592" s="147"/>
      <c r="M1592" s="146"/>
    </row>
    <row r="1593" spans="6:13" ht="12.75" x14ac:dyDescent="0.2">
      <c r="F1593" s="147"/>
      <c r="G1593" s="146"/>
      <c r="I1593" s="147"/>
      <c r="J1593" s="146"/>
      <c r="L1593" s="147"/>
      <c r="M1593" s="146"/>
    </row>
    <row r="1594" spans="6:13" ht="12.75" x14ac:dyDescent="0.2">
      <c r="F1594" s="147"/>
      <c r="G1594" s="146"/>
      <c r="I1594" s="147"/>
      <c r="J1594" s="146"/>
      <c r="L1594" s="147"/>
      <c r="M1594" s="146"/>
    </row>
    <row r="1595" spans="6:13" ht="12.75" x14ac:dyDescent="0.2">
      <c r="F1595" s="147"/>
      <c r="G1595" s="146"/>
      <c r="I1595" s="147"/>
      <c r="J1595" s="146"/>
      <c r="L1595" s="147"/>
      <c r="M1595" s="146"/>
    </row>
    <row r="1596" spans="6:13" ht="12.75" x14ac:dyDescent="0.2">
      <c r="F1596" s="147"/>
      <c r="G1596" s="146"/>
      <c r="I1596" s="147"/>
      <c r="J1596" s="146"/>
      <c r="L1596" s="147"/>
      <c r="M1596" s="146"/>
    </row>
    <row r="1597" spans="6:13" ht="12.75" x14ac:dyDescent="0.2">
      <c r="F1597" s="147"/>
      <c r="G1597" s="146"/>
      <c r="I1597" s="147"/>
      <c r="J1597" s="146"/>
      <c r="L1597" s="147"/>
      <c r="M1597" s="146"/>
    </row>
    <row r="1598" spans="6:13" ht="12.75" x14ac:dyDescent="0.2">
      <c r="F1598" s="147"/>
      <c r="G1598" s="146"/>
      <c r="I1598" s="147"/>
      <c r="J1598" s="146"/>
      <c r="L1598" s="147"/>
      <c r="M1598" s="146"/>
    </row>
    <row r="1599" spans="6:13" ht="12.75" x14ac:dyDescent="0.2">
      <c r="F1599" s="147"/>
      <c r="G1599" s="146"/>
      <c r="I1599" s="147"/>
      <c r="J1599" s="146"/>
      <c r="L1599" s="147"/>
      <c r="M1599" s="146"/>
    </row>
    <row r="1600" spans="6:13" ht="12.75" x14ac:dyDescent="0.2">
      <c r="F1600" s="147"/>
      <c r="G1600" s="146"/>
      <c r="I1600" s="147"/>
      <c r="J1600" s="146"/>
      <c r="L1600" s="147"/>
      <c r="M1600" s="146"/>
    </row>
    <row r="1601" spans="6:13" ht="12.75" x14ac:dyDescent="0.2">
      <c r="F1601" s="147"/>
      <c r="G1601" s="146"/>
      <c r="I1601" s="147"/>
      <c r="J1601" s="146"/>
      <c r="L1601" s="147"/>
      <c r="M1601" s="146"/>
    </row>
    <row r="1602" spans="6:13" ht="12.75" x14ac:dyDescent="0.2">
      <c r="F1602" s="147"/>
      <c r="G1602" s="146"/>
      <c r="I1602" s="147"/>
      <c r="J1602" s="146"/>
      <c r="L1602" s="147"/>
      <c r="M1602" s="146"/>
    </row>
    <row r="1603" spans="6:13" ht="12.75" x14ac:dyDescent="0.2">
      <c r="F1603" s="147"/>
      <c r="G1603" s="146"/>
      <c r="I1603" s="147"/>
      <c r="J1603" s="146"/>
      <c r="L1603" s="147"/>
      <c r="M1603" s="146"/>
    </row>
    <row r="1604" spans="6:13" ht="12.75" x14ac:dyDescent="0.2">
      <c r="F1604" s="147"/>
      <c r="G1604" s="146"/>
      <c r="I1604" s="147"/>
      <c r="J1604" s="146"/>
      <c r="L1604" s="147"/>
      <c r="M1604" s="146"/>
    </row>
    <row r="1605" spans="6:13" ht="12.75" x14ac:dyDescent="0.2">
      <c r="F1605" s="147"/>
      <c r="G1605" s="146"/>
      <c r="I1605" s="147"/>
      <c r="J1605" s="146"/>
      <c r="L1605" s="147"/>
      <c r="M1605" s="146"/>
    </row>
    <row r="1606" spans="6:13" ht="12.75" x14ac:dyDescent="0.2">
      <c r="F1606" s="147"/>
      <c r="G1606" s="146"/>
      <c r="I1606" s="147"/>
      <c r="J1606" s="146"/>
      <c r="L1606" s="147"/>
      <c r="M1606" s="146"/>
    </row>
    <row r="1607" spans="6:13" ht="12.75" x14ac:dyDescent="0.2">
      <c r="F1607" s="147"/>
      <c r="G1607" s="146"/>
      <c r="I1607" s="147"/>
      <c r="J1607" s="146"/>
      <c r="L1607" s="147"/>
      <c r="M1607" s="146"/>
    </row>
    <row r="1608" spans="6:13" ht="12.75" x14ac:dyDescent="0.2">
      <c r="F1608" s="147"/>
      <c r="G1608" s="146"/>
      <c r="I1608" s="147"/>
      <c r="J1608" s="146"/>
      <c r="L1608" s="147"/>
      <c r="M1608" s="146"/>
    </row>
    <row r="1609" spans="6:13" ht="12.75" x14ac:dyDescent="0.2">
      <c r="F1609" s="147"/>
      <c r="G1609" s="146"/>
      <c r="I1609" s="147"/>
      <c r="J1609" s="146"/>
      <c r="L1609" s="147"/>
      <c r="M1609" s="146"/>
    </row>
    <row r="1610" spans="6:13" ht="12.75" x14ac:dyDescent="0.2">
      <c r="F1610" s="147"/>
      <c r="G1610" s="146"/>
      <c r="I1610" s="147"/>
      <c r="J1610" s="146"/>
      <c r="L1610" s="147"/>
      <c r="M1610" s="146"/>
    </row>
    <row r="1611" spans="6:13" ht="12.75" x14ac:dyDescent="0.2">
      <c r="F1611" s="147"/>
      <c r="G1611" s="146"/>
      <c r="I1611" s="147"/>
      <c r="J1611" s="146"/>
      <c r="L1611" s="147"/>
      <c r="M1611" s="146"/>
    </row>
    <row r="1612" spans="6:13" ht="12.75" x14ac:dyDescent="0.2">
      <c r="F1612" s="147"/>
      <c r="G1612" s="146"/>
      <c r="I1612" s="147"/>
      <c r="J1612" s="146"/>
      <c r="L1612" s="147"/>
      <c r="M1612" s="146"/>
    </row>
    <row r="1613" spans="6:13" ht="12.75" x14ac:dyDescent="0.2">
      <c r="F1613" s="147"/>
      <c r="G1613" s="146"/>
      <c r="I1613" s="147"/>
      <c r="J1613" s="146"/>
      <c r="L1613" s="147"/>
      <c r="M1613" s="146"/>
    </row>
    <row r="1614" spans="6:13" ht="12.75" x14ac:dyDescent="0.2">
      <c r="F1614" s="147"/>
      <c r="G1614" s="146"/>
      <c r="I1614" s="147"/>
      <c r="J1614" s="146"/>
      <c r="L1614" s="147"/>
      <c r="M1614" s="146"/>
    </row>
    <row r="1615" spans="6:13" ht="12.75" x14ac:dyDescent="0.2">
      <c r="F1615" s="147"/>
      <c r="G1615" s="146"/>
      <c r="I1615" s="147"/>
      <c r="J1615" s="146"/>
      <c r="L1615" s="147"/>
      <c r="M1615" s="146"/>
    </row>
    <row r="1616" spans="6:13" ht="12.75" x14ac:dyDescent="0.2">
      <c r="F1616" s="147"/>
      <c r="G1616" s="146"/>
      <c r="I1616" s="147"/>
      <c r="J1616" s="146"/>
      <c r="L1616" s="147"/>
      <c r="M1616" s="146"/>
    </row>
    <row r="1617" spans="6:13" ht="12.75" x14ac:dyDescent="0.2">
      <c r="F1617" s="147"/>
      <c r="G1617" s="146"/>
      <c r="I1617" s="147"/>
      <c r="J1617" s="146"/>
      <c r="L1617" s="147"/>
      <c r="M1617" s="146"/>
    </row>
    <row r="1618" spans="6:13" ht="12.75" x14ac:dyDescent="0.2">
      <c r="F1618" s="147"/>
      <c r="G1618" s="146"/>
      <c r="I1618" s="147"/>
      <c r="J1618" s="146"/>
      <c r="L1618" s="147"/>
      <c r="M1618" s="146"/>
    </row>
    <row r="1619" spans="6:13" ht="12.75" x14ac:dyDescent="0.2">
      <c r="F1619" s="147"/>
      <c r="G1619" s="146"/>
      <c r="I1619" s="147"/>
      <c r="J1619" s="146"/>
      <c r="L1619" s="147"/>
      <c r="M1619" s="146"/>
    </row>
    <row r="1620" spans="6:13" ht="12.75" x14ac:dyDescent="0.2">
      <c r="F1620" s="147"/>
      <c r="G1620" s="146"/>
      <c r="I1620" s="147"/>
      <c r="J1620" s="146"/>
      <c r="L1620" s="147"/>
      <c r="M1620" s="146"/>
    </row>
    <row r="1621" spans="6:13" ht="12.75" x14ac:dyDescent="0.2">
      <c r="F1621" s="147"/>
      <c r="G1621" s="146"/>
      <c r="I1621" s="147"/>
      <c r="J1621" s="146"/>
      <c r="L1621" s="147"/>
      <c r="M1621" s="146"/>
    </row>
    <row r="1622" spans="6:13" ht="12.75" x14ac:dyDescent="0.2">
      <c r="F1622" s="147"/>
      <c r="G1622" s="146"/>
      <c r="I1622" s="147"/>
      <c r="J1622" s="146"/>
      <c r="L1622" s="147"/>
      <c r="M1622" s="146"/>
    </row>
    <row r="1623" spans="6:13" ht="12.75" x14ac:dyDescent="0.2">
      <c r="F1623" s="147"/>
      <c r="G1623" s="146"/>
      <c r="I1623" s="147"/>
      <c r="J1623" s="146"/>
      <c r="L1623" s="147"/>
      <c r="M1623" s="146"/>
    </row>
    <row r="1624" spans="6:13" ht="12.75" x14ac:dyDescent="0.2">
      <c r="F1624" s="147"/>
      <c r="G1624" s="146"/>
      <c r="I1624" s="147"/>
      <c r="J1624" s="146"/>
      <c r="L1624" s="147"/>
      <c r="M1624" s="146"/>
    </row>
    <row r="1625" spans="6:13" ht="12.75" x14ac:dyDescent="0.2">
      <c r="F1625" s="147"/>
      <c r="G1625" s="146"/>
      <c r="I1625" s="147"/>
      <c r="J1625" s="146"/>
      <c r="L1625" s="147"/>
      <c r="M1625" s="146"/>
    </row>
    <row r="1626" spans="6:13" ht="12.75" x14ac:dyDescent="0.2">
      <c r="F1626" s="147"/>
      <c r="G1626" s="146"/>
      <c r="I1626" s="147"/>
      <c r="J1626" s="146"/>
      <c r="L1626" s="147"/>
      <c r="M1626" s="146"/>
    </row>
    <row r="1627" spans="6:13" ht="12.75" x14ac:dyDescent="0.2">
      <c r="F1627" s="147"/>
      <c r="G1627" s="146"/>
      <c r="I1627" s="147"/>
      <c r="J1627" s="146"/>
      <c r="L1627" s="147"/>
      <c r="M1627" s="146"/>
    </row>
    <row r="1628" spans="6:13" ht="12.75" x14ac:dyDescent="0.2">
      <c r="F1628" s="147"/>
      <c r="G1628" s="146"/>
      <c r="I1628" s="147"/>
      <c r="J1628" s="146"/>
      <c r="L1628" s="147"/>
      <c r="M1628" s="146"/>
    </row>
    <row r="1629" spans="6:13" ht="12.75" x14ac:dyDescent="0.2">
      <c r="F1629" s="147"/>
      <c r="G1629" s="146"/>
      <c r="I1629" s="147"/>
      <c r="J1629" s="146"/>
      <c r="L1629" s="147"/>
      <c r="M1629" s="146"/>
    </row>
    <row r="1630" spans="6:13" ht="12.75" x14ac:dyDescent="0.2">
      <c r="F1630" s="147"/>
      <c r="G1630" s="146"/>
      <c r="I1630" s="147"/>
      <c r="J1630" s="146"/>
      <c r="L1630" s="147"/>
      <c r="M1630" s="146"/>
    </row>
    <row r="1631" spans="6:13" ht="12.75" x14ac:dyDescent="0.2">
      <c r="F1631" s="147"/>
      <c r="G1631" s="146"/>
      <c r="I1631" s="147"/>
      <c r="J1631" s="146"/>
      <c r="L1631" s="147"/>
      <c r="M1631" s="146"/>
    </row>
    <row r="1632" spans="6:13" ht="12.75" x14ac:dyDescent="0.2">
      <c r="F1632" s="147"/>
      <c r="G1632" s="146"/>
      <c r="I1632" s="147"/>
      <c r="J1632" s="146"/>
      <c r="L1632" s="147"/>
      <c r="M1632" s="146"/>
    </row>
    <row r="1633" spans="6:13" ht="12.75" x14ac:dyDescent="0.2">
      <c r="F1633" s="147"/>
      <c r="G1633" s="146"/>
      <c r="I1633" s="147"/>
      <c r="J1633" s="146"/>
      <c r="L1633" s="147"/>
      <c r="M1633" s="146"/>
    </row>
    <row r="1634" spans="6:13" ht="12.75" x14ac:dyDescent="0.2">
      <c r="F1634" s="147"/>
      <c r="G1634" s="146"/>
      <c r="I1634" s="147"/>
      <c r="J1634" s="146"/>
      <c r="L1634" s="147"/>
      <c r="M1634" s="146"/>
    </row>
    <row r="1635" spans="6:13" ht="12.75" x14ac:dyDescent="0.2">
      <c r="F1635" s="147"/>
      <c r="G1635" s="146"/>
      <c r="I1635" s="147"/>
      <c r="J1635" s="146"/>
      <c r="L1635" s="147"/>
      <c r="M1635" s="146"/>
    </row>
    <row r="1636" spans="6:13" ht="12.75" x14ac:dyDescent="0.2">
      <c r="F1636" s="147"/>
      <c r="G1636" s="146"/>
      <c r="I1636" s="147"/>
      <c r="J1636" s="146"/>
      <c r="L1636" s="147"/>
      <c r="M1636" s="146"/>
    </row>
    <row r="1637" spans="6:13" ht="12.75" x14ac:dyDescent="0.2">
      <c r="F1637" s="147"/>
      <c r="G1637" s="146"/>
      <c r="I1637" s="147"/>
      <c r="J1637" s="146"/>
      <c r="L1637" s="147"/>
      <c r="M1637" s="146"/>
    </row>
    <row r="1638" spans="6:13" ht="12.75" x14ac:dyDescent="0.2">
      <c r="F1638" s="147"/>
      <c r="G1638" s="146"/>
      <c r="I1638" s="147"/>
      <c r="J1638" s="146"/>
      <c r="L1638" s="147"/>
      <c r="M1638" s="146"/>
    </row>
    <row r="1639" spans="6:13" ht="12.75" x14ac:dyDescent="0.2">
      <c r="F1639" s="147"/>
      <c r="G1639" s="146"/>
      <c r="I1639" s="147"/>
      <c r="J1639" s="146"/>
      <c r="L1639" s="147"/>
      <c r="M1639" s="146"/>
    </row>
    <row r="1640" spans="6:13" ht="12.75" x14ac:dyDescent="0.2">
      <c r="F1640" s="147"/>
      <c r="G1640" s="146"/>
      <c r="I1640" s="147"/>
      <c r="J1640" s="146"/>
      <c r="L1640" s="147"/>
      <c r="M1640" s="146"/>
    </row>
    <row r="1641" spans="6:13" ht="12.75" x14ac:dyDescent="0.2">
      <c r="F1641" s="147"/>
      <c r="G1641" s="146"/>
      <c r="I1641" s="147"/>
      <c r="J1641" s="146"/>
      <c r="L1641" s="147"/>
      <c r="M1641" s="146"/>
    </row>
    <row r="1642" spans="6:13" ht="12.75" x14ac:dyDescent="0.2">
      <c r="F1642" s="147"/>
      <c r="G1642" s="146"/>
      <c r="I1642" s="147"/>
      <c r="J1642" s="146"/>
      <c r="L1642" s="147"/>
      <c r="M1642" s="146"/>
    </row>
    <row r="1643" spans="6:13" ht="12.75" x14ac:dyDescent="0.2">
      <c r="F1643" s="147"/>
      <c r="G1643" s="146"/>
      <c r="I1643" s="147"/>
      <c r="J1643" s="146"/>
      <c r="L1643" s="147"/>
      <c r="M1643" s="146"/>
    </row>
    <row r="1644" spans="6:13" ht="12.75" x14ac:dyDescent="0.2">
      <c r="F1644" s="147"/>
      <c r="G1644" s="146"/>
      <c r="I1644" s="147"/>
      <c r="J1644" s="146"/>
      <c r="L1644" s="147"/>
      <c r="M1644" s="146"/>
    </row>
    <row r="1645" spans="6:13" ht="12.75" x14ac:dyDescent="0.2">
      <c r="F1645" s="147"/>
      <c r="G1645" s="146"/>
      <c r="I1645" s="147"/>
      <c r="J1645" s="146"/>
      <c r="L1645" s="147"/>
      <c r="M1645" s="146"/>
    </row>
    <row r="1646" spans="6:13" ht="12.75" x14ac:dyDescent="0.2">
      <c r="F1646" s="147"/>
      <c r="G1646" s="146"/>
      <c r="I1646" s="147"/>
      <c r="J1646" s="146"/>
      <c r="L1646" s="147"/>
      <c r="M1646" s="146"/>
    </row>
    <row r="1647" spans="6:13" ht="12.75" x14ac:dyDescent="0.2">
      <c r="F1647" s="147"/>
      <c r="G1647" s="146"/>
      <c r="I1647" s="147"/>
      <c r="J1647" s="146"/>
      <c r="L1647" s="147"/>
      <c r="M1647" s="146"/>
    </row>
    <row r="1648" spans="6:13" ht="12.75" x14ac:dyDescent="0.2">
      <c r="F1648" s="147"/>
      <c r="G1648" s="146"/>
      <c r="I1648" s="147"/>
      <c r="J1648" s="146"/>
      <c r="L1648" s="147"/>
      <c r="M1648" s="146"/>
    </row>
    <row r="1649" spans="6:13" ht="12.75" x14ac:dyDescent="0.2">
      <c r="F1649" s="147"/>
      <c r="G1649" s="146"/>
      <c r="I1649" s="147"/>
      <c r="J1649" s="146"/>
      <c r="L1649" s="147"/>
      <c r="M1649" s="146"/>
    </row>
    <row r="1650" spans="6:13" ht="12.75" x14ac:dyDescent="0.2">
      <c r="F1650" s="147"/>
      <c r="G1650" s="146"/>
      <c r="I1650" s="147"/>
      <c r="J1650" s="146"/>
      <c r="L1650" s="147"/>
      <c r="M1650" s="146"/>
    </row>
    <row r="1651" spans="6:13" ht="12.75" x14ac:dyDescent="0.2">
      <c r="F1651" s="147"/>
      <c r="G1651" s="146"/>
      <c r="I1651" s="147"/>
      <c r="J1651" s="146"/>
      <c r="L1651" s="147"/>
      <c r="M1651" s="146"/>
    </row>
    <row r="1652" spans="6:13" ht="12.75" x14ac:dyDescent="0.2">
      <c r="F1652" s="147"/>
      <c r="G1652" s="146"/>
      <c r="I1652" s="147"/>
      <c r="J1652" s="146"/>
      <c r="L1652" s="147"/>
      <c r="M1652" s="146"/>
    </row>
    <row r="1653" spans="6:13" ht="12.75" x14ac:dyDescent="0.2">
      <c r="F1653" s="147"/>
      <c r="G1653" s="146"/>
      <c r="I1653" s="147"/>
      <c r="J1653" s="146"/>
      <c r="L1653" s="147"/>
      <c r="M1653" s="146"/>
    </row>
    <row r="1654" spans="6:13" ht="12.75" x14ac:dyDescent="0.2">
      <c r="F1654" s="147"/>
      <c r="G1654" s="146"/>
      <c r="I1654" s="147"/>
      <c r="J1654" s="146"/>
      <c r="L1654" s="147"/>
      <c r="M1654" s="146"/>
    </row>
    <row r="1655" spans="6:13" ht="12.75" x14ac:dyDescent="0.2">
      <c r="F1655" s="147"/>
      <c r="G1655" s="146"/>
      <c r="I1655" s="147"/>
      <c r="J1655" s="146"/>
      <c r="L1655" s="147"/>
      <c r="M1655" s="146"/>
    </row>
    <row r="1656" spans="6:13" ht="12.75" x14ac:dyDescent="0.2">
      <c r="F1656" s="147"/>
      <c r="G1656" s="146"/>
      <c r="I1656" s="147"/>
      <c r="J1656" s="146"/>
      <c r="L1656" s="147"/>
      <c r="M1656" s="146"/>
    </row>
    <row r="1657" spans="6:13" ht="12.75" x14ac:dyDescent="0.2">
      <c r="F1657" s="147"/>
      <c r="G1657" s="146"/>
      <c r="I1657" s="147"/>
      <c r="J1657" s="146"/>
      <c r="L1657" s="147"/>
      <c r="M1657" s="146"/>
    </row>
    <row r="1658" spans="6:13" ht="12.75" x14ac:dyDescent="0.2">
      <c r="F1658" s="147"/>
      <c r="G1658" s="146"/>
      <c r="I1658" s="147"/>
      <c r="J1658" s="146"/>
      <c r="L1658" s="147"/>
      <c r="M1658" s="146"/>
    </row>
    <row r="1659" spans="6:13" ht="12.75" x14ac:dyDescent="0.2">
      <c r="F1659" s="147"/>
      <c r="G1659" s="146"/>
      <c r="I1659" s="147"/>
      <c r="J1659" s="146"/>
      <c r="L1659" s="147"/>
      <c r="M1659" s="146"/>
    </row>
    <row r="1660" spans="6:13" ht="12.75" x14ac:dyDescent="0.2">
      <c r="F1660" s="147"/>
      <c r="G1660" s="146"/>
      <c r="I1660" s="147"/>
      <c r="J1660" s="146"/>
      <c r="L1660" s="147"/>
      <c r="M1660" s="146"/>
    </row>
    <row r="1661" spans="6:13" ht="12.75" x14ac:dyDescent="0.2">
      <c r="F1661" s="147"/>
      <c r="G1661" s="146"/>
      <c r="I1661" s="147"/>
      <c r="J1661" s="146"/>
      <c r="L1661" s="147"/>
      <c r="M1661" s="146"/>
    </row>
    <row r="1662" spans="6:13" ht="12.75" x14ac:dyDescent="0.2">
      <c r="F1662" s="147"/>
      <c r="G1662" s="146"/>
      <c r="I1662" s="147"/>
      <c r="J1662" s="146"/>
      <c r="L1662" s="147"/>
      <c r="M1662" s="146"/>
    </row>
    <row r="1663" spans="6:13" ht="12.75" x14ac:dyDescent="0.2">
      <c r="F1663" s="147"/>
      <c r="G1663" s="146"/>
      <c r="I1663" s="147"/>
      <c r="J1663" s="146"/>
      <c r="L1663" s="147"/>
      <c r="M1663" s="146"/>
    </row>
    <row r="1664" spans="6:13" ht="12.75" x14ac:dyDescent="0.2">
      <c r="F1664" s="147"/>
      <c r="G1664" s="146"/>
      <c r="I1664" s="147"/>
      <c r="J1664" s="146"/>
      <c r="L1664" s="147"/>
      <c r="M1664" s="146"/>
    </row>
    <row r="1665" spans="6:13" ht="12.75" x14ac:dyDescent="0.2">
      <c r="F1665" s="147"/>
      <c r="G1665" s="146"/>
      <c r="I1665" s="147"/>
      <c r="J1665" s="146"/>
      <c r="L1665" s="147"/>
      <c r="M1665" s="146"/>
    </row>
    <row r="1666" spans="6:13" ht="12.75" x14ac:dyDescent="0.2">
      <c r="F1666" s="147"/>
      <c r="G1666" s="146"/>
      <c r="I1666" s="147"/>
      <c r="J1666" s="146"/>
      <c r="L1666" s="147"/>
      <c r="M1666" s="146"/>
    </row>
    <row r="1667" spans="6:13" ht="12.75" x14ac:dyDescent="0.2">
      <c r="F1667" s="147"/>
      <c r="G1667" s="146"/>
      <c r="I1667" s="147"/>
      <c r="J1667" s="146"/>
      <c r="L1667" s="147"/>
      <c r="M1667" s="146"/>
    </row>
    <row r="1668" spans="6:13" ht="12.75" x14ac:dyDescent="0.2">
      <c r="F1668" s="147"/>
      <c r="G1668" s="146"/>
      <c r="I1668" s="147"/>
      <c r="J1668" s="146"/>
      <c r="L1668" s="147"/>
      <c r="M1668" s="146"/>
    </row>
    <row r="1669" spans="6:13" ht="12.75" x14ac:dyDescent="0.2">
      <c r="F1669" s="147"/>
      <c r="G1669" s="146"/>
      <c r="I1669" s="147"/>
      <c r="J1669" s="146"/>
      <c r="L1669" s="147"/>
      <c r="M1669" s="146"/>
    </row>
    <row r="1670" spans="6:13" ht="12.75" x14ac:dyDescent="0.2">
      <c r="F1670" s="147"/>
      <c r="G1670" s="146"/>
      <c r="I1670" s="147"/>
      <c r="J1670" s="146"/>
      <c r="L1670" s="147"/>
      <c r="M1670" s="146"/>
    </row>
    <row r="1671" spans="6:13" ht="12.75" x14ac:dyDescent="0.2">
      <c r="F1671" s="147"/>
      <c r="G1671" s="146"/>
      <c r="I1671" s="147"/>
      <c r="J1671" s="146"/>
      <c r="L1671" s="147"/>
      <c r="M1671" s="146"/>
    </row>
    <row r="1672" spans="6:13" ht="12.75" x14ac:dyDescent="0.2">
      <c r="F1672" s="147"/>
      <c r="G1672" s="146"/>
      <c r="I1672" s="147"/>
      <c r="J1672" s="146"/>
      <c r="L1672" s="147"/>
      <c r="M1672" s="146"/>
    </row>
    <row r="1673" spans="6:13" ht="12.75" x14ac:dyDescent="0.2">
      <c r="F1673" s="147"/>
      <c r="G1673" s="146"/>
      <c r="I1673" s="147"/>
      <c r="J1673" s="146"/>
      <c r="L1673" s="147"/>
      <c r="M1673" s="146"/>
    </row>
    <row r="1674" spans="6:13" ht="12.75" x14ac:dyDescent="0.2">
      <c r="F1674" s="147"/>
      <c r="G1674" s="146"/>
      <c r="I1674" s="147"/>
      <c r="J1674" s="146"/>
      <c r="L1674" s="147"/>
      <c r="M1674" s="146"/>
    </row>
    <row r="1675" spans="6:13" ht="12.75" x14ac:dyDescent="0.2">
      <c r="F1675" s="147"/>
      <c r="G1675" s="146"/>
      <c r="I1675" s="147"/>
      <c r="J1675" s="146"/>
      <c r="L1675" s="147"/>
      <c r="M1675" s="146"/>
    </row>
    <row r="1676" spans="6:13" ht="12.75" x14ac:dyDescent="0.2">
      <c r="F1676" s="147"/>
      <c r="G1676" s="146"/>
      <c r="I1676" s="147"/>
      <c r="J1676" s="146"/>
      <c r="L1676" s="147"/>
      <c r="M1676" s="146"/>
    </row>
    <row r="1677" spans="6:13" ht="12.75" x14ac:dyDescent="0.2">
      <c r="F1677" s="147"/>
      <c r="G1677" s="146"/>
      <c r="I1677" s="147"/>
      <c r="J1677" s="146"/>
      <c r="L1677" s="147"/>
      <c r="M1677" s="146"/>
    </row>
    <row r="1678" spans="6:13" ht="12.75" x14ac:dyDescent="0.2">
      <c r="F1678" s="147"/>
      <c r="G1678" s="146"/>
      <c r="I1678" s="147"/>
      <c r="J1678" s="146"/>
      <c r="L1678" s="147"/>
      <c r="M1678" s="146"/>
    </row>
    <row r="1679" spans="6:13" ht="12.75" x14ac:dyDescent="0.2">
      <c r="F1679" s="147"/>
      <c r="G1679" s="146"/>
      <c r="I1679" s="147"/>
      <c r="J1679" s="146"/>
      <c r="L1679" s="147"/>
      <c r="M1679" s="146"/>
    </row>
    <row r="1680" spans="6:13" ht="12.75" x14ac:dyDescent="0.2">
      <c r="F1680" s="147"/>
      <c r="G1680" s="146"/>
      <c r="I1680" s="147"/>
      <c r="J1680" s="146"/>
      <c r="L1680" s="147"/>
      <c r="M1680" s="146"/>
    </row>
    <row r="1681" spans="6:13" ht="12.75" x14ac:dyDescent="0.2">
      <c r="F1681" s="147"/>
      <c r="G1681" s="146"/>
      <c r="I1681" s="147"/>
      <c r="J1681" s="146"/>
      <c r="L1681" s="147"/>
      <c r="M1681" s="146"/>
    </row>
    <row r="1682" spans="6:13" ht="12.75" x14ac:dyDescent="0.2">
      <c r="F1682" s="147"/>
      <c r="G1682" s="146"/>
      <c r="I1682" s="147"/>
      <c r="J1682" s="146"/>
      <c r="L1682" s="147"/>
      <c r="M1682" s="146"/>
    </row>
    <row r="1683" spans="6:13" ht="12.75" x14ac:dyDescent="0.2">
      <c r="F1683" s="147"/>
      <c r="G1683" s="146"/>
      <c r="I1683" s="147"/>
      <c r="J1683" s="146"/>
      <c r="L1683" s="147"/>
      <c r="M1683" s="146"/>
    </row>
    <row r="1684" spans="6:13" ht="12.75" x14ac:dyDescent="0.2">
      <c r="F1684" s="147"/>
      <c r="G1684" s="146"/>
      <c r="I1684" s="147"/>
      <c r="J1684" s="146"/>
      <c r="L1684" s="147"/>
      <c r="M1684" s="146"/>
    </row>
    <row r="1685" spans="6:13" ht="12.75" x14ac:dyDescent="0.2">
      <c r="F1685" s="147"/>
      <c r="G1685" s="146"/>
      <c r="I1685" s="147"/>
      <c r="J1685" s="146"/>
      <c r="L1685" s="147"/>
      <c r="M1685" s="146"/>
    </row>
    <row r="1686" spans="6:13" ht="12.75" x14ac:dyDescent="0.2">
      <c r="F1686" s="147"/>
      <c r="G1686" s="146"/>
      <c r="I1686" s="147"/>
      <c r="J1686" s="146"/>
      <c r="L1686" s="147"/>
      <c r="M1686" s="146"/>
    </row>
    <row r="1687" spans="6:13" ht="12.75" x14ac:dyDescent="0.2">
      <c r="F1687" s="147"/>
      <c r="G1687" s="146"/>
      <c r="I1687" s="147"/>
      <c r="J1687" s="146"/>
      <c r="L1687" s="147"/>
      <c r="M1687" s="146"/>
    </row>
    <row r="1688" spans="6:13" ht="12.75" x14ac:dyDescent="0.2">
      <c r="F1688" s="147"/>
      <c r="G1688" s="146"/>
      <c r="I1688" s="147"/>
      <c r="J1688" s="146"/>
      <c r="L1688" s="147"/>
      <c r="M1688" s="146"/>
    </row>
    <row r="1689" spans="6:13" ht="12.75" x14ac:dyDescent="0.2">
      <c r="F1689" s="147"/>
      <c r="G1689" s="146"/>
      <c r="I1689" s="147"/>
      <c r="J1689" s="146"/>
      <c r="L1689" s="147"/>
      <c r="M1689" s="146"/>
    </row>
    <row r="1690" spans="6:13" ht="12.75" x14ac:dyDescent="0.2">
      <c r="F1690" s="147"/>
      <c r="G1690" s="146"/>
      <c r="I1690" s="147"/>
      <c r="J1690" s="146"/>
      <c r="L1690" s="147"/>
      <c r="M1690" s="146"/>
    </row>
    <row r="1691" spans="6:13" ht="12.75" x14ac:dyDescent="0.2">
      <c r="F1691" s="147"/>
      <c r="G1691" s="146"/>
      <c r="I1691" s="147"/>
      <c r="J1691" s="146"/>
      <c r="L1691" s="147"/>
      <c r="M1691" s="146"/>
    </row>
    <row r="1692" spans="6:13" ht="12.75" x14ac:dyDescent="0.2">
      <c r="F1692" s="147"/>
      <c r="G1692" s="146"/>
      <c r="I1692" s="147"/>
      <c r="J1692" s="146"/>
      <c r="L1692" s="147"/>
      <c r="M1692" s="146"/>
    </row>
    <row r="1693" spans="6:13" ht="12.75" x14ac:dyDescent="0.2">
      <c r="F1693" s="147"/>
      <c r="G1693" s="146"/>
      <c r="I1693" s="147"/>
      <c r="J1693" s="146"/>
      <c r="L1693" s="147"/>
      <c r="M1693" s="146"/>
    </row>
    <row r="1694" spans="6:13" ht="12.75" x14ac:dyDescent="0.2">
      <c r="F1694" s="147"/>
      <c r="G1694" s="146"/>
      <c r="I1694" s="147"/>
      <c r="J1694" s="146"/>
      <c r="L1694" s="147"/>
      <c r="M1694" s="146"/>
    </row>
    <row r="1695" spans="6:13" ht="12.75" x14ac:dyDescent="0.2">
      <c r="F1695" s="147"/>
      <c r="G1695" s="146"/>
      <c r="I1695" s="147"/>
      <c r="J1695" s="146"/>
      <c r="L1695" s="147"/>
      <c r="M1695" s="146"/>
    </row>
    <row r="1696" spans="6:13" ht="12.75" x14ac:dyDescent="0.2">
      <c r="F1696" s="147"/>
      <c r="G1696" s="146"/>
      <c r="I1696" s="147"/>
      <c r="J1696" s="146"/>
      <c r="L1696" s="147"/>
      <c r="M1696" s="146"/>
    </row>
    <row r="1697" spans="6:13" ht="12.75" x14ac:dyDescent="0.2">
      <c r="F1697" s="147"/>
      <c r="G1697" s="146"/>
      <c r="I1697" s="147"/>
      <c r="J1697" s="146"/>
      <c r="L1697" s="147"/>
      <c r="M1697" s="146"/>
    </row>
    <row r="1698" spans="6:13" ht="12.75" x14ac:dyDescent="0.2">
      <c r="F1698" s="147"/>
      <c r="G1698" s="146"/>
      <c r="I1698" s="147"/>
      <c r="J1698" s="146"/>
      <c r="L1698" s="147"/>
      <c r="M1698" s="146"/>
    </row>
    <row r="1699" spans="6:13" ht="12.75" x14ac:dyDescent="0.2">
      <c r="F1699" s="147"/>
      <c r="G1699" s="146"/>
      <c r="I1699" s="147"/>
      <c r="J1699" s="146"/>
      <c r="L1699" s="147"/>
      <c r="M1699" s="146"/>
    </row>
    <row r="1700" spans="6:13" ht="12.75" x14ac:dyDescent="0.2">
      <c r="F1700" s="147"/>
      <c r="G1700" s="146"/>
      <c r="I1700" s="147"/>
      <c r="J1700" s="146"/>
      <c r="L1700" s="147"/>
      <c r="M1700" s="146"/>
    </row>
    <row r="1701" spans="6:13" ht="12.75" x14ac:dyDescent="0.2">
      <c r="F1701" s="147"/>
      <c r="G1701" s="146"/>
      <c r="I1701" s="147"/>
      <c r="J1701" s="146"/>
      <c r="L1701" s="147"/>
      <c r="M1701" s="146"/>
    </row>
    <row r="1702" spans="6:13" ht="12.75" x14ac:dyDescent="0.2">
      <c r="F1702" s="147"/>
      <c r="G1702" s="146"/>
      <c r="I1702" s="147"/>
      <c r="J1702" s="146"/>
      <c r="L1702" s="147"/>
      <c r="M1702" s="146"/>
    </row>
    <row r="1703" spans="6:13" ht="12.75" x14ac:dyDescent="0.2">
      <c r="F1703" s="147"/>
      <c r="G1703" s="146"/>
      <c r="I1703" s="147"/>
      <c r="J1703" s="146"/>
      <c r="L1703" s="147"/>
      <c r="M1703" s="146"/>
    </row>
    <row r="1704" spans="6:13" ht="12.75" x14ac:dyDescent="0.2">
      <c r="F1704" s="147"/>
      <c r="G1704" s="146"/>
      <c r="I1704" s="147"/>
      <c r="J1704" s="146"/>
      <c r="L1704" s="147"/>
      <c r="M1704" s="146"/>
    </row>
    <row r="1705" spans="6:13" ht="12.75" x14ac:dyDescent="0.2">
      <c r="F1705" s="147"/>
      <c r="G1705" s="146"/>
      <c r="I1705" s="147"/>
      <c r="J1705" s="146"/>
      <c r="L1705" s="147"/>
      <c r="M1705" s="146"/>
    </row>
    <row r="1706" spans="6:13" ht="12.75" x14ac:dyDescent="0.2">
      <c r="F1706" s="147"/>
      <c r="G1706" s="146"/>
      <c r="I1706" s="147"/>
      <c r="J1706" s="146"/>
      <c r="L1706" s="147"/>
      <c r="M1706" s="146"/>
    </row>
    <row r="1707" spans="6:13" ht="12.75" x14ac:dyDescent="0.2">
      <c r="F1707" s="147"/>
      <c r="G1707" s="146"/>
      <c r="I1707" s="147"/>
      <c r="J1707" s="146"/>
      <c r="L1707" s="147"/>
      <c r="M1707" s="146"/>
    </row>
    <row r="1708" spans="6:13" ht="12.75" x14ac:dyDescent="0.2">
      <c r="F1708" s="147"/>
      <c r="G1708" s="146"/>
      <c r="I1708" s="147"/>
      <c r="J1708" s="146"/>
      <c r="L1708" s="147"/>
      <c r="M1708" s="146"/>
    </row>
    <row r="1709" spans="6:13" ht="12.75" x14ac:dyDescent="0.2">
      <c r="F1709" s="147"/>
      <c r="G1709" s="146"/>
      <c r="I1709" s="147"/>
      <c r="J1709" s="146"/>
      <c r="L1709" s="147"/>
      <c r="M1709" s="146"/>
    </row>
    <row r="1710" spans="6:13" ht="12.75" x14ac:dyDescent="0.2">
      <c r="F1710" s="147"/>
      <c r="G1710" s="146"/>
      <c r="I1710" s="147"/>
      <c r="J1710" s="146"/>
      <c r="L1710" s="147"/>
      <c r="M1710" s="146"/>
    </row>
    <row r="1711" spans="6:13" ht="12.75" x14ac:dyDescent="0.2">
      <c r="F1711" s="147"/>
      <c r="G1711" s="146"/>
      <c r="I1711" s="147"/>
      <c r="J1711" s="146"/>
      <c r="L1711" s="147"/>
      <c r="M1711" s="146"/>
    </row>
    <row r="1712" spans="6:13" ht="12.75" x14ac:dyDescent="0.2">
      <c r="F1712" s="147"/>
      <c r="G1712" s="146"/>
      <c r="I1712" s="147"/>
      <c r="J1712" s="146"/>
      <c r="L1712" s="147"/>
      <c r="M1712" s="146"/>
    </row>
    <row r="1713" spans="6:13" ht="12.75" x14ac:dyDescent="0.2">
      <c r="F1713" s="147"/>
      <c r="G1713" s="146"/>
      <c r="I1713" s="147"/>
      <c r="J1713" s="146"/>
      <c r="L1713" s="147"/>
      <c r="M1713" s="146"/>
    </row>
    <row r="1714" spans="6:13" ht="12.75" x14ac:dyDescent="0.2">
      <c r="F1714" s="147"/>
      <c r="G1714" s="146"/>
      <c r="I1714" s="147"/>
      <c r="J1714" s="146"/>
      <c r="L1714" s="147"/>
      <c r="M1714" s="146"/>
    </row>
    <row r="1715" spans="6:13" ht="12.75" x14ac:dyDescent="0.2">
      <c r="F1715" s="147"/>
      <c r="G1715" s="146"/>
      <c r="I1715" s="147"/>
      <c r="J1715" s="146"/>
      <c r="L1715" s="147"/>
      <c r="M1715" s="146"/>
    </row>
    <row r="1716" spans="6:13" ht="12.75" x14ac:dyDescent="0.2">
      <c r="F1716" s="147"/>
      <c r="G1716" s="146"/>
      <c r="I1716" s="147"/>
      <c r="J1716" s="146"/>
      <c r="L1716" s="147"/>
      <c r="M1716" s="146"/>
    </row>
    <row r="1717" spans="6:13" ht="12.75" x14ac:dyDescent="0.2">
      <c r="F1717" s="147"/>
      <c r="G1717" s="146"/>
      <c r="I1717" s="147"/>
      <c r="J1717" s="146"/>
      <c r="L1717" s="147"/>
      <c r="M1717" s="146"/>
    </row>
    <row r="1718" spans="6:13" ht="12.75" x14ac:dyDescent="0.2">
      <c r="F1718" s="147"/>
      <c r="G1718" s="146"/>
      <c r="I1718" s="147"/>
      <c r="J1718" s="146"/>
      <c r="L1718" s="147"/>
      <c r="M1718" s="146"/>
    </row>
    <row r="1719" spans="6:13" ht="12.75" x14ac:dyDescent="0.2">
      <c r="F1719" s="147"/>
      <c r="G1719" s="146"/>
      <c r="I1719" s="147"/>
      <c r="J1719" s="146"/>
      <c r="L1719" s="147"/>
      <c r="M1719" s="146"/>
    </row>
    <row r="1720" spans="6:13" ht="12.75" x14ac:dyDescent="0.2">
      <c r="F1720" s="147"/>
      <c r="G1720" s="146"/>
      <c r="I1720" s="147"/>
      <c r="J1720" s="146"/>
      <c r="L1720" s="147"/>
      <c r="M1720" s="146"/>
    </row>
    <row r="1721" spans="6:13" ht="12.75" x14ac:dyDescent="0.2">
      <c r="F1721" s="147"/>
      <c r="G1721" s="146"/>
      <c r="I1721" s="147"/>
      <c r="J1721" s="146"/>
      <c r="L1721" s="147"/>
      <c r="M1721" s="146"/>
    </row>
    <row r="1722" spans="6:13" ht="12.75" x14ac:dyDescent="0.2">
      <c r="F1722" s="147"/>
      <c r="G1722" s="146"/>
      <c r="I1722" s="147"/>
      <c r="J1722" s="146"/>
      <c r="L1722" s="147"/>
      <c r="M1722" s="146"/>
    </row>
    <row r="1723" spans="6:13" ht="12.75" x14ac:dyDescent="0.2">
      <c r="F1723" s="147"/>
      <c r="G1723" s="146"/>
      <c r="I1723" s="147"/>
      <c r="J1723" s="146"/>
      <c r="L1723" s="147"/>
      <c r="M1723" s="146"/>
    </row>
    <row r="1724" spans="6:13" ht="12.75" x14ac:dyDescent="0.2">
      <c r="F1724" s="147"/>
      <c r="G1724" s="146"/>
      <c r="I1724" s="147"/>
      <c r="J1724" s="146"/>
      <c r="L1724" s="147"/>
      <c r="M1724" s="146"/>
    </row>
    <row r="1725" spans="6:13" ht="12.75" x14ac:dyDescent="0.2">
      <c r="F1725" s="147"/>
      <c r="G1725" s="146"/>
      <c r="I1725" s="147"/>
      <c r="J1725" s="146"/>
      <c r="L1725" s="147"/>
      <c r="M1725" s="146"/>
    </row>
    <row r="1726" spans="6:13" ht="12.75" x14ac:dyDescent="0.2">
      <c r="F1726" s="147"/>
      <c r="G1726" s="146"/>
      <c r="I1726" s="147"/>
      <c r="J1726" s="146"/>
      <c r="L1726" s="147"/>
      <c r="M1726" s="146"/>
    </row>
    <row r="1727" spans="6:13" ht="12.75" x14ac:dyDescent="0.2">
      <c r="F1727" s="147"/>
      <c r="G1727" s="146"/>
      <c r="I1727" s="147"/>
      <c r="J1727" s="146"/>
      <c r="L1727" s="147"/>
      <c r="M1727" s="146"/>
    </row>
    <row r="1728" spans="6:13" ht="12.75" x14ac:dyDescent="0.2">
      <c r="F1728" s="147"/>
      <c r="G1728" s="146"/>
      <c r="I1728" s="147"/>
      <c r="J1728" s="146"/>
      <c r="L1728" s="147"/>
      <c r="M1728" s="146"/>
    </row>
    <row r="1729" spans="6:13" ht="12.75" x14ac:dyDescent="0.2">
      <c r="F1729" s="147"/>
      <c r="G1729" s="146"/>
      <c r="I1729" s="147"/>
      <c r="J1729" s="146"/>
      <c r="L1729" s="147"/>
      <c r="M1729" s="146"/>
    </row>
    <row r="1730" spans="6:13" ht="12.75" x14ac:dyDescent="0.2">
      <c r="F1730" s="147"/>
      <c r="G1730" s="146"/>
      <c r="I1730" s="147"/>
      <c r="J1730" s="146"/>
      <c r="L1730" s="147"/>
      <c r="M1730" s="146"/>
    </row>
    <row r="1731" spans="6:13" ht="12.75" x14ac:dyDescent="0.2">
      <c r="F1731" s="147"/>
      <c r="G1731" s="146"/>
      <c r="I1731" s="147"/>
      <c r="J1731" s="146"/>
      <c r="L1731" s="147"/>
      <c r="M1731" s="146"/>
    </row>
    <row r="1732" spans="6:13" ht="12.75" x14ac:dyDescent="0.2">
      <c r="F1732" s="147"/>
      <c r="G1732" s="146"/>
      <c r="I1732" s="147"/>
      <c r="J1732" s="146"/>
      <c r="L1732" s="147"/>
      <c r="M1732" s="146"/>
    </row>
    <row r="1733" spans="6:13" ht="12.75" x14ac:dyDescent="0.2">
      <c r="F1733" s="147"/>
      <c r="G1733" s="146"/>
      <c r="I1733" s="147"/>
      <c r="J1733" s="146"/>
      <c r="L1733" s="147"/>
      <c r="M1733" s="146"/>
    </row>
    <row r="1734" spans="6:13" ht="12.75" x14ac:dyDescent="0.2">
      <c r="F1734" s="147"/>
      <c r="G1734" s="146"/>
      <c r="I1734" s="147"/>
      <c r="J1734" s="146"/>
      <c r="L1734" s="147"/>
      <c r="M1734" s="146"/>
    </row>
    <row r="1735" spans="6:13" ht="12.75" x14ac:dyDescent="0.2">
      <c r="F1735" s="147"/>
      <c r="G1735" s="146"/>
      <c r="I1735" s="147"/>
      <c r="J1735" s="146"/>
      <c r="L1735" s="147"/>
      <c r="M1735" s="146"/>
    </row>
    <row r="1736" spans="6:13" ht="12.75" x14ac:dyDescent="0.2">
      <c r="F1736" s="147"/>
      <c r="G1736" s="146"/>
      <c r="I1736" s="147"/>
      <c r="J1736" s="146"/>
      <c r="L1736" s="147"/>
      <c r="M1736" s="146"/>
    </row>
    <row r="1737" spans="6:13" ht="12.75" x14ac:dyDescent="0.2">
      <c r="F1737" s="147"/>
      <c r="G1737" s="146"/>
      <c r="I1737" s="147"/>
      <c r="J1737" s="146"/>
      <c r="L1737" s="147"/>
      <c r="M1737" s="146"/>
    </row>
    <row r="1738" spans="6:13" ht="12.75" x14ac:dyDescent="0.2">
      <c r="F1738" s="147"/>
      <c r="G1738" s="146"/>
      <c r="I1738" s="147"/>
      <c r="J1738" s="146"/>
      <c r="L1738" s="147"/>
      <c r="M1738" s="146"/>
    </row>
    <row r="1739" spans="6:13" ht="12.75" x14ac:dyDescent="0.2">
      <c r="F1739" s="147"/>
      <c r="G1739" s="146"/>
      <c r="I1739" s="147"/>
      <c r="J1739" s="146"/>
      <c r="L1739" s="147"/>
      <c r="M1739" s="146"/>
    </row>
    <row r="1740" spans="6:13" ht="12.75" x14ac:dyDescent="0.2">
      <c r="F1740" s="147"/>
      <c r="G1740" s="146"/>
      <c r="I1740" s="147"/>
      <c r="J1740" s="146"/>
      <c r="L1740" s="147"/>
      <c r="M1740" s="146"/>
    </row>
    <row r="1741" spans="6:13" ht="12.75" x14ac:dyDescent="0.2">
      <c r="F1741" s="147"/>
      <c r="G1741" s="146"/>
      <c r="I1741" s="147"/>
      <c r="J1741" s="146"/>
      <c r="L1741" s="147"/>
      <c r="M1741" s="146"/>
    </row>
    <row r="1742" spans="6:13" ht="12.75" x14ac:dyDescent="0.2">
      <c r="F1742" s="147"/>
      <c r="G1742" s="146"/>
      <c r="I1742" s="147"/>
      <c r="J1742" s="146"/>
      <c r="L1742" s="147"/>
      <c r="M1742" s="146"/>
    </row>
    <row r="1743" spans="6:13" ht="12.75" x14ac:dyDescent="0.2">
      <c r="F1743" s="147"/>
      <c r="G1743" s="146"/>
      <c r="I1743" s="147"/>
      <c r="J1743" s="146"/>
      <c r="L1743" s="147"/>
      <c r="M1743" s="146"/>
    </row>
    <row r="1744" spans="6:13" ht="12.75" x14ac:dyDescent="0.2">
      <c r="F1744" s="147"/>
      <c r="G1744" s="146"/>
      <c r="I1744" s="147"/>
      <c r="J1744" s="146"/>
      <c r="L1744" s="147"/>
      <c r="M1744" s="146"/>
    </row>
    <row r="1745" spans="6:13" ht="12.75" x14ac:dyDescent="0.2">
      <c r="F1745" s="147"/>
      <c r="G1745" s="146"/>
      <c r="I1745" s="147"/>
      <c r="J1745" s="146"/>
      <c r="L1745" s="147"/>
      <c r="M1745" s="146"/>
    </row>
    <row r="1746" spans="6:13" ht="12.75" x14ac:dyDescent="0.2">
      <c r="F1746" s="147"/>
      <c r="G1746" s="146"/>
      <c r="I1746" s="147"/>
      <c r="J1746" s="146"/>
      <c r="L1746" s="147"/>
      <c r="M1746" s="146"/>
    </row>
    <row r="1747" spans="6:13" ht="12.75" x14ac:dyDescent="0.2">
      <c r="F1747" s="147"/>
      <c r="G1747" s="146"/>
      <c r="I1747" s="147"/>
      <c r="J1747" s="146"/>
      <c r="L1747" s="147"/>
      <c r="M1747" s="146"/>
    </row>
    <row r="1748" spans="6:13" ht="12.75" x14ac:dyDescent="0.2">
      <c r="F1748" s="147"/>
      <c r="G1748" s="146"/>
      <c r="I1748" s="147"/>
      <c r="J1748" s="146"/>
      <c r="L1748" s="147"/>
      <c r="M1748" s="146"/>
    </row>
    <row r="1749" spans="6:13" ht="12.75" x14ac:dyDescent="0.2">
      <c r="F1749" s="147"/>
      <c r="G1749" s="146"/>
      <c r="I1749" s="147"/>
      <c r="J1749" s="146"/>
      <c r="L1749" s="147"/>
      <c r="M1749" s="146"/>
    </row>
    <row r="1750" spans="6:13" ht="12.75" x14ac:dyDescent="0.2">
      <c r="F1750" s="147"/>
      <c r="G1750" s="146"/>
      <c r="I1750" s="147"/>
      <c r="J1750" s="146"/>
      <c r="L1750" s="147"/>
      <c r="M1750" s="146"/>
    </row>
    <row r="1751" spans="6:13" ht="12.75" x14ac:dyDescent="0.2">
      <c r="F1751" s="147"/>
      <c r="G1751" s="146"/>
      <c r="I1751" s="147"/>
      <c r="J1751" s="146"/>
      <c r="L1751" s="147"/>
      <c r="M1751" s="146"/>
    </row>
    <row r="1752" spans="6:13" ht="12.75" x14ac:dyDescent="0.2">
      <c r="F1752" s="147"/>
      <c r="G1752" s="146"/>
      <c r="I1752" s="147"/>
      <c r="J1752" s="146"/>
      <c r="L1752" s="147"/>
      <c r="M1752" s="146"/>
    </row>
    <row r="1753" spans="6:13" ht="12.75" x14ac:dyDescent="0.2">
      <c r="F1753" s="147"/>
      <c r="G1753" s="146"/>
      <c r="I1753" s="147"/>
      <c r="J1753" s="146"/>
      <c r="L1753" s="147"/>
      <c r="M1753" s="146"/>
    </row>
    <row r="1754" spans="6:13" ht="12.75" x14ac:dyDescent="0.2">
      <c r="F1754" s="147"/>
      <c r="G1754" s="146"/>
      <c r="I1754" s="147"/>
      <c r="J1754" s="146"/>
      <c r="L1754" s="147"/>
      <c r="M1754" s="146"/>
    </row>
    <row r="1755" spans="6:13" ht="12.75" x14ac:dyDescent="0.2">
      <c r="F1755" s="147"/>
      <c r="G1755" s="146"/>
      <c r="I1755" s="147"/>
      <c r="J1755" s="146"/>
      <c r="L1755" s="147"/>
      <c r="M1755" s="146"/>
    </row>
    <row r="1756" spans="6:13" ht="12.75" x14ac:dyDescent="0.2">
      <c r="F1756" s="147"/>
      <c r="G1756" s="146"/>
      <c r="I1756" s="147"/>
      <c r="J1756" s="146"/>
      <c r="L1756" s="147"/>
      <c r="M1756" s="146"/>
    </row>
    <row r="1757" spans="6:13" ht="12.75" x14ac:dyDescent="0.2">
      <c r="F1757" s="147"/>
      <c r="G1757" s="146"/>
      <c r="I1757" s="147"/>
      <c r="J1757" s="146"/>
      <c r="L1757" s="147"/>
      <c r="M1757" s="146"/>
    </row>
    <row r="1758" spans="6:13" ht="12.75" x14ac:dyDescent="0.2">
      <c r="F1758" s="147"/>
      <c r="G1758" s="146"/>
      <c r="I1758" s="147"/>
      <c r="J1758" s="146"/>
      <c r="L1758" s="147"/>
      <c r="M1758" s="146"/>
    </row>
    <row r="1759" spans="6:13" ht="12.75" x14ac:dyDescent="0.2">
      <c r="F1759" s="147"/>
      <c r="G1759" s="146"/>
      <c r="I1759" s="147"/>
      <c r="J1759" s="146"/>
      <c r="L1759" s="147"/>
      <c r="M1759" s="146"/>
    </row>
    <row r="1760" spans="6:13" ht="12.75" x14ac:dyDescent="0.2">
      <c r="F1760" s="147"/>
      <c r="G1760" s="146"/>
      <c r="I1760" s="147"/>
      <c r="J1760" s="146"/>
      <c r="L1760" s="147"/>
      <c r="M1760" s="146"/>
    </row>
    <row r="1761" spans="6:13" ht="12.75" x14ac:dyDescent="0.2">
      <c r="F1761" s="147"/>
      <c r="G1761" s="146"/>
      <c r="I1761" s="147"/>
      <c r="J1761" s="146"/>
      <c r="L1761" s="147"/>
      <c r="M1761" s="146"/>
    </row>
    <row r="1762" spans="6:13" ht="12.75" x14ac:dyDescent="0.2">
      <c r="F1762" s="147"/>
      <c r="G1762" s="146"/>
      <c r="I1762" s="147"/>
      <c r="J1762" s="146"/>
      <c r="L1762" s="147"/>
      <c r="M1762" s="146"/>
    </row>
    <row r="1763" spans="6:13" ht="12.75" x14ac:dyDescent="0.2">
      <c r="F1763" s="147"/>
      <c r="G1763" s="146"/>
      <c r="I1763" s="147"/>
      <c r="J1763" s="146"/>
      <c r="L1763" s="147"/>
      <c r="M1763" s="146"/>
    </row>
    <row r="1764" spans="6:13" ht="12.75" x14ac:dyDescent="0.2">
      <c r="F1764" s="147"/>
      <c r="G1764" s="146"/>
      <c r="I1764" s="147"/>
      <c r="J1764" s="146"/>
      <c r="L1764" s="147"/>
      <c r="M1764" s="146"/>
    </row>
    <row r="1765" spans="6:13" ht="12.75" x14ac:dyDescent="0.2">
      <c r="F1765" s="147"/>
      <c r="G1765" s="146"/>
      <c r="I1765" s="147"/>
      <c r="J1765" s="146"/>
      <c r="L1765" s="147"/>
      <c r="M1765" s="146"/>
    </row>
    <row r="1766" spans="6:13" ht="12.75" x14ac:dyDescent="0.2">
      <c r="F1766" s="147"/>
      <c r="G1766" s="146"/>
      <c r="I1766" s="147"/>
      <c r="J1766" s="146"/>
      <c r="L1766" s="147"/>
      <c r="M1766" s="146"/>
    </row>
    <row r="1767" spans="6:13" ht="12.75" x14ac:dyDescent="0.2">
      <c r="F1767" s="147"/>
      <c r="G1767" s="146"/>
      <c r="I1767" s="147"/>
      <c r="J1767" s="146"/>
      <c r="L1767" s="147"/>
      <c r="M1767" s="146"/>
    </row>
    <row r="1768" spans="6:13" ht="12.75" x14ac:dyDescent="0.2">
      <c r="F1768" s="147"/>
      <c r="G1768" s="146"/>
      <c r="I1768" s="147"/>
      <c r="J1768" s="146"/>
      <c r="L1768" s="147"/>
      <c r="M1768" s="146"/>
    </row>
    <row r="1769" spans="6:13" ht="12.75" x14ac:dyDescent="0.2">
      <c r="F1769" s="147"/>
      <c r="G1769" s="146"/>
      <c r="I1769" s="147"/>
      <c r="J1769" s="146"/>
      <c r="L1769" s="147"/>
      <c r="M1769" s="146"/>
    </row>
    <row r="1770" spans="6:13" ht="12.75" x14ac:dyDescent="0.2">
      <c r="F1770" s="147"/>
      <c r="G1770" s="146"/>
      <c r="I1770" s="147"/>
      <c r="J1770" s="146"/>
      <c r="L1770" s="147"/>
      <c r="M1770" s="146"/>
    </row>
    <row r="1771" spans="6:13" ht="12.75" x14ac:dyDescent="0.2">
      <c r="F1771" s="147"/>
      <c r="G1771" s="146"/>
      <c r="I1771" s="147"/>
      <c r="J1771" s="146"/>
      <c r="L1771" s="147"/>
      <c r="M1771" s="146"/>
    </row>
    <row r="1772" spans="6:13" ht="12.75" x14ac:dyDescent="0.2">
      <c r="F1772" s="147"/>
      <c r="G1772" s="146"/>
      <c r="I1772" s="147"/>
      <c r="J1772" s="146"/>
      <c r="L1772" s="147"/>
      <c r="M1772" s="146"/>
    </row>
    <row r="1773" spans="6:13" ht="12.75" x14ac:dyDescent="0.2">
      <c r="F1773" s="147"/>
      <c r="G1773" s="146"/>
      <c r="I1773" s="147"/>
      <c r="J1773" s="146"/>
      <c r="L1773" s="147"/>
      <c r="M1773" s="146"/>
    </row>
    <row r="1774" spans="6:13" ht="12.75" x14ac:dyDescent="0.2">
      <c r="F1774" s="147"/>
      <c r="G1774" s="146"/>
      <c r="I1774" s="147"/>
      <c r="J1774" s="146"/>
      <c r="L1774" s="147"/>
      <c r="M1774" s="146"/>
    </row>
    <row r="1775" spans="6:13" ht="12.75" x14ac:dyDescent="0.2">
      <c r="F1775" s="147"/>
      <c r="G1775" s="146"/>
      <c r="I1775" s="147"/>
      <c r="J1775" s="146"/>
      <c r="L1775" s="147"/>
      <c r="M1775" s="146"/>
    </row>
    <row r="1776" spans="6:13" ht="12.75" x14ac:dyDescent="0.2">
      <c r="F1776" s="147"/>
      <c r="G1776" s="146"/>
      <c r="I1776" s="147"/>
      <c r="J1776" s="146"/>
      <c r="L1776" s="147"/>
      <c r="M1776" s="146"/>
    </row>
    <row r="1777" spans="6:13" ht="12.75" x14ac:dyDescent="0.2">
      <c r="F1777" s="147"/>
      <c r="G1777" s="146"/>
      <c r="I1777" s="147"/>
      <c r="J1777" s="146"/>
      <c r="L1777" s="147"/>
      <c r="M1777" s="146"/>
    </row>
    <row r="1778" spans="6:13" ht="12.75" x14ac:dyDescent="0.2">
      <c r="F1778" s="147"/>
      <c r="G1778" s="146"/>
      <c r="I1778" s="147"/>
      <c r="J1778" s="146"/>
      <c r="L1778" s="147"/>
      <c r="M1778" s="146"/>
    </row>
    <row r="1779" spans="6:13" ht="12.75" x14ac:dyDescent="0.2">
      <c r="F1779" s="147"/>
      <c r="G1779" s="146"/>
      <c r="I1779" s="147"/>
      <c r="J1779" s="146"/>
      <c r="L1779" s="147"/>
      <c r="M1779" s="146"/>
    </row>
    <row r="1780" spans="6:13" ht="12.75" x14ac:dyDescent="0.2">
      <c r="F1780" s="147"/>
      <c r="G1780" s="146"/>
      <c r="I1780" s="147"/>
      <c r="J1780" s="146"/>
      <c r="L1780" s="147"/>
      <c r="M1780" s="146"/>
    </row>
    <row r="1781" spans="6:13" ht="12.75" x14ac:dyDescent="0.2">
      <c r="F1781" s="147"/>
      <c r="G1781" s="146"/>
      <c r="I1781" s="147"/>
      <c r="J1781" s="146"/>
      <c r="L1781" s="147"/>
      <c r="M1781" s="146"/>
    </row>
    <row r="1782" spans="6:13" ht="12.75" x14ac:dyDescent="0.2">
      <c r="F1782" s="147"/>
      <c r="G1782" s="146"/>
      <c r="I1782" s="147"/>
      <c r="J1782" s="146"/>
      <c r="L1782" s="147"/>
      <c r="M1782" s="146"/>
    </row>
    <row r="1783" spans="6:13" ht="12.75" x14ac:dyDescent="0.2">
      <c r="F1783" s="147"/>
      <c r="G1783" s="146"/>
      <c r="I1783" s="147"/>
      <c r="J1783" s="146"/>
      <c r="L1783" s="147"/>
      <c r="M1783" s="146"/>
    </row>
    <row r="1784" spans="6:13" ht="12.75" x14ac:dyDescent="0.2">
      <c r="F1784" s="147"/>
      <c r="G1784" s="146"/>
      <c r="I1784" s="147"/>
      <c r="J1784" s="146"/>
      <c r="L1784" s="147"/>
      <c r="M1784" s="146"/>
    </row>
    <row r="1785" spans="6:13" ht="12.75" x14ac:dyDescent="0.2">
      <c r="F1785" s="147"/>
      <c r="G1785" s="146"/>
      <c r="I1785" s="147"/>
      <c r="J1785" s="146"/>
      <c r="L1785" s="147"/>
      <c r="M1785" s="146"/>
    </row>
    <row r="1786" spans="6:13" ht="12.75" x14ac:dyDescent="0.2">
      <c r="F1786" s="147"/>
      <c r="G1786" s="146"/>
      <c r="I1786" s="147"/>
      <c r="J1786" s="146"/>
      <c r="L1786" s="147"/>
      <c r="M1786" s="146"/>
    </row>
    <row r="1787" spans="6:13" ht="12.75" x14ac:dyDescent="0.2">
      <c r="F1787" s="147"/>
      <c r="G1787" s="146"/>
      <c r="I1787" s="147"/>
      <c r="J1787" s="146"/>
      <c r="L1787" s="147"/>
      <c r="M1787" s="146"/>
    </row>
    <row r="1788" spans="6:13" ht="12.75" x14ac:dyDescent="0.2">
      <c r="F1788" s="147"/>
      <c r="G1788" s="146"/>
      <c r="I1788" s="147"/>
      <c r="J1788" s="146"/>
      <c r="L1788" s="147"/>
      <c r="M1788" s="146"/>
    </row>
    <row r="1789" spans="6:13" ht="12.75" x14ac:dyDescent="0.2">
      <c r="F1789" s="147"/>
      <c r="G1789" s="146"/>
      <c r="I1789" s="147"/>
      <c r="J1789" s="146"/>
      <c r="L1789" s="147"/>
      <c r="M1789" s="146"/>
    </row>
    <row r="1790" spans="6:13" ht="12.75" x14ac:dyDescent="0.2">
      <c r="F1790" s="147"/>
      <c r="G1790" s="146"/>
      <c r="I1790" s="147"/>
      <c r="J1790" s="146"/>
      <c r="L1790" s="147"/>
      <c r="M1790" s="146"/>
    </row>
    <row r="1791" spans="6:13" ht="12.75" x14ac:dyDescent="0.2">
      <c r="F1791" s="147"/>
      <c r="G1791" s="146"/>
      <c r="I1791" s="147"/>
      <c r="J1791" s="146"/>
      <c r="L1791" s="147"/>
      <c r="M1791" s="146"/>
    </row>
    <row r="1792" spans="6:13" ht="12.75" x14ac:dyDescent="0.2">
      <c r="F1792" s="147"/>
      <c r="G1792" s="146"/>
      <c r="I1792" s="147"/>
      <c r="J1792" s="146"/>
      <c r="L1792" s="147"/>
      <c r="M1792" s="146"/>
    </row>
    <row r="1793" spans="6:13" ht="12.75" x14ac:dyDescent="0.2">
      <c r="F1793" s="147"/>
      <c r="G1793" s="146"/>
      <c r="I1793" s="147"/>
      <c r="J1793" s="146"/>
      <c r="L1793" s="147"/>
      <c r="M1793" s="146"/>
    </row>
    <row r="1794" spans="6:13" ht="12.75" x14ac:dyDescent="0.2">
      <c r="F1794" s="147"/>
      <c r="G1794" s="146"/>
      <c r="I1794" s="147"/>
      <c r="J1794" s="146"/>
      <c r="L1794" s="147"/>
      <c r="M1794" s="146"/>
    </row>
    <row r="1795" spans="6:13" ht="12.75" x14ac:dyDescent="0.2">
      <c r="F1795" s="147"/>
      <c r="G1795" s="146"/>
      <c r="I1795" s="147"/>
      <c r="J1795" s="146"/>
      <c r="L1795" s="147"/>
      <c r="M1795" s="146"/>
    </row>
    <row r="1796" spans="6:13" ht="12.75" x14ac:dyDescent="0.2">
      <c r="F1796" s="147"/>
      <c r="G1796" s="146"/>
      <c r="I1796" s="147"/>
      <c r="J1796" s="146"/>
      <c r="L1796" s="147"/>
      <c r="M1796" s="146"/>
    </row>
    <row r="1797" spans="6:13" ht="12.75" x14ac:dyDescent="0.2">
      <c r="F1797" s="147"/>
      <c r="G1797" s="146"/>
      <c r="I1797" s="147"/>
      <c r="J1797" s="146"/>
      <c r="L1797" s="147"/>
      <c r="M1797" s="146"/>
    </row>
    <row r="1798" spans="6:13" ht="12.75" x14ac:dyDescent="0.2">
      <c r="F1798" s="147"/>
      <c r="G1798" s="146"/>
      <c r="I1798" s="147"/>
      <c r="J1798" s="146"/>
      <c r="L1798" s="147"/>
      <c r="M1798" s="146"/>
    </row>
    <row r="1799" spans="6:13" ht="12.75" x14ac:dyDescent="0.2">
      <c r="F1799" s="147"/>
      <c r="G1799" s="146"/>
      <c r="I1799" s="147"/>
      <c r="J1799" s="146"/>
      <c r="L1799" s="147"/>
      <c r="M1799" s="146"/>
    </row>
    <row r="1800" spans="6:13" ht="12.75" x14ac:dyDescent="0.2">
      <c r="F1800" s="147"/>
      <c r="G1800" s="146"/>
      <c r="I1800" s="147"/>
      <c r="J1800" s="146"/>
      <c r="L1800" s="147"/>
      <c r="M1800" s="146"/>
    </row>
    <row r="1801" spans="6:13" ht="12.75" x14ac:dyDescent="0.2">
      <c r="F1801" s="147"/>
      <c r="G1801" s="146"/>
      <c r="I1801" s="147"/>
      <c r="J1801" s="146"/>
      <c r="L1801" s="147"/>
      <c r="M1801" s="146"/>
    </row>
    <row r="1802" spans="6:13" ht="12.75" x14ac:dyDescent="0.2">
      <c r="F1802" s="147"/>
      <c r="G1802" s="146"/>
      <c r="I1802" s="147"/>
      <c r="J1802" s="146"/>
      <c r="L1802" s="147"/>
      <c r="M1802" s="146"/>
    </row>
    <row r="1803" spans="6:13" ht="12.75" x14ac:dyDescent="0.2">
      <c r="F1803" s="147"/>
      <c r="G1803" s="146"/>
      <c r="I1803" s="147"/>
      <c r="J1803" s="146"/>
      <c r="L1803" s="147"/>
      <c r="M1803" s="146"/>
    </row>
    <row r="1804" spans="6:13" ht="12.75" x14ac:dyDescent="0.2">
      <c r="F1804" s="147"/>
      <c r="G1804" s="146"/>
      <c r="I1804" s="147"/>
      <c r="J1804" s="146"/>
      <c r="L1804" s="147"/>
      <c r="M1804" s="146"/>
    </row>
    <row r="1805" spans="6:13" ht="12.75" x14ac:dyDescent="0.2">
      <c r="F1805" s="147"/>
      <c r="G1805" s="146"/>
      <c r="I1805" s="147"/>
      <c r="J1805" s="146"/>
      <c r="L1805" s="147"/>
      <c r="M1805" s="146"/>
    </row>
    <row r="1806" spans="6:13" ht="12.75" x14ac:dyDescent="0.2">
      <c r="F1806" s="147"/>
      <c r="G1806" s="146"/>
      <c r="I1806" s="147"/>
      <c r="J1806" s="146"/>
      <c r="L1806" s="147"/>
      <c r="M1806" s="146"/>
    </row>
    <row r="1807" spans="6:13" ht="12.75" x14ac:dyDescent="0.2">
      <c r="F1807" s="147"/>
      <c r="G1807" s="146"/>
      <c r="I1807" s="147"/>
      <c r="J1807" s="146"/>
      <c r="L1807" s="147"/>
      <c r="M1807" s="146"/>
    </row>
    <row r="1808" spans="6:13" ht="12.75" x14ac:dyDescent="0.2">
      <c r="F1808" s="147"/>
      <c r="G1808" s="146"/>
      <c r="I1808" s="147"/>
      <c r="J1808" s="146"/>
      <c r="L1808" s="147"/>
      <c r="M1808" s="146"/>
    </row>
    <row r="1809" spans="6:13" ht="12.75" x14ac:dyDescent="0.2">
      <c r="F1809" s="147"/>
      <c r="G1809" s="146"/>
      <c r="I1809" s="147"/>
      <c r="J1809" s="146"/>
      <c r="L1809" s="147"/>
      <c r="M1809" s="146"/>
    </row>
    <row r="1810" spans="6:13" ht="12.75" x14ac:dyDescent="0.2">
      <c r="F1810" s="147"/>
      <c r="G1810" s="146"/>
      <c r="I1810" s="147"/>
      <c r="J1810" s="146"/>
      <c r="L1810" s="147"/>
      <c r="M1810" s="146"/>
    </row>
    <row r="1811" spans="6:13" ht="12.75" x14ac:dyDescent="0.2">
      <c r="F1811" s="147"/>
      <c r="G1811" s="146"/>
      <c r="I1811" s="147"/>
      <c r="J1811" s="146"/>
      <c r="L1811" s="147"/>
      <c r="M1811" s="146"/>
    </row>
    <row r="1812" spans="6:13" ht="12.75" x14ac:dyDescent="0.2">
      <c r="F1812" s="147"/>
      <c r="G1812" s="146"/>
      <c r="I1812" s="147"/>
      <c r="J1812" s="146"/>
      <c r="L1812" s="147"/>
      <c r="M1812" s="146"/>
    </row>
    <row r="1813" spans="6:13" ht="12.75" x14ac:dyDescent="0.2">
      <c r="F1813" s="147"/>
      <c r="G1813" s="146"/>
      <c r="I1813" s="147"/>
      <c r="J1813" s="146"/>
      <c r="L1813" s="147"/>
      <c r="M1813" s="146"/>
    </row>
    <row r="1814" spans="6:13" ht="12.75" x14ac:dyDescent="0.2">
      <c r="F1814" s="147"/>
      <c r="G1814" s="146"/>
      <c r="I1814" s="147"/>
      <c r="J1814" s="146"/>
      <c r="L1814" s="147"/>
      <c r="M1814" s="146"/>
    </row>
    <row r="1815" spans="6:13" ht="12.75" x14ac:dyDescent="0.2">
      <c r="F1815" s="147"/>
      <c r="G1815" s="146"/>
      <c r="I1815" s="147"/>
      <c r="J1815" s="146"/>
      <c r="L1815" s="147"/>
      <c r="M1815" s="146"/>
    </row>
    <row r="1816" spans="6:13" ht="12.75" x14ac:dyDescent="0.2">
      <c r="F1816" s="147"/>
      <c r="G1816" s="146"/>
      <c r="I1816" s="147"/>
      <c r="J1816" s="146"/>
      <c r="L1816" s="147"/>
      <c r="M1816" s="146"/>
    </row>
    <row r="1817" spans="6:13" ht="12.75" x14ac:dyDescent="0.2">
      <c r="F1817" s="147"/>
      <c r="G1817" s="146"/>
      <c r="I1817" s="147"/>
      <c r="J1817" s="146"/>
      <c r="L1817" s="147"/>
      <c r="M1817" s="146"/>
    </row>
    <row r="1818" spans="6:13" ht="12.75" x14ac:dyDescent="0.2">
      <c r="F1818" s="147"/>
      <c r="G1818" s="146"/>
      <c r="I1818" s="147"/>
      <c r="J1818" s="146"/>
      <c r="L1818" s="147"/>
      <c r="M1818" s="146"/>
    </row>
    <row r="1819" spans="6:13" ht="12.75" x14ac:dyDescent="0.2">
      <c r="F1819" s="147"/>
      <c r="G1819" s="146"/>
      <c r="I1819" s="147"/>
      <c r="J1819" s="146"/>
      <c r="L1819" s="147"/>
      <c r="M1819" s="146"/>
    </row>
    <row r="1820" spans="6:13" ht="12.75" x14ac:dyDescent="0.2">
      <c r="F1820" s="147"/>
      <c r="G1820" s="146"/>
      <c r="I1820" s="147"/>
      <c r="J1820" s="146"/>
      <c r="L1820" s="147"/>
      <c r="M1820" s="146"/>
    </row>
    <row r="1821" spans="6:13" ht="12.75" x14ac:dyDescent="0.2">
      <c r="F1821" s="147"/>
      <c r="G1821" s="146"/>
      <c r="I1821" s="147"/>
      <c r="J1821" s="146"/>
      <c r="L1821" s="147"/>
      <c r="M1821" s="146"/>
    </row>
    <row r="1822" spans="6:13" ht="12.75" x14ac:dyDescent="0.2">
      <c r="F1822" s="147"/>
      <c r="G1822" s="146"/>
      <c r="I1822" s="147"/>
      <c r="J1822" s="146"/>
      <c r="L1822" s="147"/>
      <c r="M1822" s="146"/>
    </row>
    <row r="1823" spans="6:13" ht="12.75" x14ac:dyDescent="0.2">
      <c r="F1823" s="147"/>
      <c r="G1823" s="146"/>
      <c r="I1823" s="147"/>
      <c r="J1823" s="146"/>
      <c r="L1823" s="147"/>
      <c r="M1823" s="146"/>
    </row>
    <row r="1824" spans="6:13" ht="12.75" x14ac:dyDescent="0.2">
      <c r="F1824" s="147"/>
      <c r="G1824" s="146"/>
      <c r="I1824" s="147"/>
      <c r="J1824" s="146"/>
      <c r="L1824" s="147"/>
      <c r="M1824" s="146"/>
    </row>
    <row r="1825" spans="6:13" ht="12.75" x14ac:dyDescent="0.2">
      <c r="F1825" s="147"/>
      <c r="G1825" s="146"/>
      <c r="I1825" s="147"/>
      <c r="J1825" s="146"/>
      <c r="L1825" s="147"/>
      <c r="M1825" s="146"/>
    </row>
    <row r="1826" spans="6:13" ht="12.75" x14ac:dyDescent="0.2">
      <c r="F1826" s="147"/>
      <c r="G1826" s="146"/>
      <c r="I1826" s="147"/>
      <c r="J1826" s="146"/>
      <c r="L1826" s="147"/>
      <c r="M1826" s="146"/>
    </row>
    <row r="1827" spans="6:13" ht="12.75" x14ac:dyDescent="0.2">
      <c r="F1827" s="147"/>
      <c r="G1827" s="146"/>
      <c r="I1827" s="147"/>
      <c r="J1827" s="146"/>
      <c r="L1827" s="147"/>
      <c r="M1827" s="146"/>
    </row>
    <row r="1828" spans="6:13" ht="12.75" x14ac:dyDescent="0.2">
      <c r="F1828" s="147"/>
      <c r="G1828" s="146"/>
      <c r="I1828" s="147"/>
      <c r="J1828" s="146"/>
      <c r="L1828" s="147"/>
      <c r="M1828" s="146"/>
    </row>
    <row r="1829" spans="6:13" ht="12.75" x14ac:dyDescent="0.2">
      <c r="F1829" s="147"/>
      <c r="G1829" s="146"/>
      <c r="I1829" s="147"/>
      <c r="J1829" s="146"/>
      <c r="L1829" s="147"/>
      <c r="M1829" s="146"/>
    </row>
    <row r="1830" spans="6:13" ht="12.75" x14ac:dyDescent="0.2">
      <c r="F1830" s="147"/>
      <c r="G1830" s="146"/>
      <c r="I1830" s="147"/>
      <c r="J1830" s="146"/>
      <c r="L1830" s="147"/>
      <c r="M1830" s="146"/>
    </row>
    <row r="1831" spans="6:13" ht="12.75" x14ac:dyDescent="0.2">
      <c r="F1831" s="147"/>
      <c r="G1831" s="146"/>
      <c r="I1831" s="147"/>
      <c r="J1831" s="146"/>
      <c r="L1831" s="147"/>
      <c r="M1831" s="146"/>
    </row>
    <row r="1832" spans="6:13" ht="12.75" x14ac:dyDescent="0.2">
      <c r="F1832" s="147"/>
      <c r="G1832" s="146"/>
      <c r="I1832" s="147"/>
      <c r="J1832" s="146"/>
      <c r="L1832" s="147"/>
      <c r="M1832" s="146"/>
    </row>
    <row r="1833" spans="6:13" ht="12.75" x14ac:dyDescent="0.2">
      <c r="F1833" s="147"/>
      <c r="G1833" s="146"/>
      <c r="I1833" s="147"/>
      <c r="J1833" s="146"/>
      <c r="L1833" s="147"/>
      <c r="M1833" s="146"/>
    </row>
    <row r="1834" spans="6:13" ht="12.75" x14ac:dyDescent="0.2">
      <c r="F1834" s="147"/>
      <c r="G1834" s="146"/>
      <c r="I1834" s="147"/>
      <c r="J1834" s="146"/>
      <c r="L1834" s="147"/>
      <c r="M1834" s="146"/>
    </row>
    <row r="1835" spans="6:13" ht="12.75" x14ac:dyDescent="0.2">
      <c r="F1835" s="147"/>
      <c r="G1835" s="146"/>
      <c r="I1835" s="147"/>
      <c r="J1835" s="146"/>
      <c r="L1835" s="147"/>
      <c r="M1835" s="146"/>
    </row>
    <row r="1836" spans="6:13" ht="12.75" x14ac:dyDescent="0.2">
      <c r="F1836" s="147"/>
      <c r="G1836" s="146"/>
      <c r="I1836" s="147"/>
      <c r="J1836" s="146"/>
      <c r="L1836" s="147"/>
      <c r="M1836" s="146"/>
    </row>
    <row r="1837" spans="6:13" ht="12.75" x14ac:dyDescent="0.2">
      <c r="F1837" s="147"/>
      <c r="G1837" s="146"/>
      <c r="I1837" s="147"/>
      <c r="J1837" s="146"/>
      <c r="L1837" s="147"/>
      <c r="M1837" s="146"/>
    </row>
    <row r="1838" spans="6:13" ht="12.75" x14ac:dyDescent="0.2">
      <c r="F1838" s="147"/>
      <c r="G1838" s="146"/>
      <c r="I1838" s="147"/>
      <c r="J1838" s="146"/>
      <c r="L1838" s="147"/>
      <c r="M1838" s="146"/>
    </row>
    <row r="1839" spans="6:13" ht="12.75" x14ac:dyDescent="0.2">
      <c r="F1839" s="147"/>
      <c r="G1839" s="146"/>
      <c r="I1839" s="147"/>
      <c r="J1839" s="146"/>
      <c r="L1839" s="147"/>
      <c r="M1839" s="146"/>
    </row>
    <row r="1840" spans="6:13" ht="12.75" x14ac:dyDescent="0.2">
      <c r="F1840" s="147"/>
      <c r="G1840" s="146"/>
      <c r="I1840" s="147"/>
      <c r="J1840" s="146"/>
      <c r="L1840" s="147"/>
      <c r="M1840" s="146"/>
    </row>
    <row r="1841" spans="6:13" ht="12.75" x14ac:dyDescent="0.2">
      <c r="F1841" s="147"/>
      <c r="G1841" s="146"/>
      <c r="I1841" s="147"/>
      <c r="J1841" s="146"/>
      <c r="L1841" s="147"/>
      <c r="M1841" s="146"/>
    </row>
    <row r="1842" spans="6:13" ht="12.75" x14ac:dyDescent="0.2">
      <c r="F1842" s="147"/>
      <c r="G1842" s="146"/>
      <c r="I1842" s="147"/>
      <c r="J1842" s="146"/>
      <c r="L1842" s="147"/>
      <c r="M1842" s="146"/>
    </row>
    <row r="1843" spans="6:13" ht="12.75" x14ac:dyDescent="0.2">
      <c r="F1843" s="147"/>
      <c r="G1843" s="146"/>
      <c r="I1843" s="147"/>
      <c r="J1843" s="146"/>
      <c r="L1843" s="147"/>
      <c r="M1843" s="146"/>
    </row>
    <row r="1844" spans="6:13" ht="12.75" x14ac:dyDescent="0.2">
      <c r="F1844" s="147"/>
      <c r="G1844" s="146"/>
      <c r="I1844" s="147"/>
      <c r="J1844" s="146"/>
      <c r="L1844" s="147"/>
      <c r="M1844" s="146"/>
    </row>
    <row r="1845" spans="6:13" ht="12.75" x14ac:dyDescent="0.2">
      <c r="F1845" s="147"/>
      <c r="G1845" s="146"/>
      <c r="I1845" s="147"/>
      <c r="J1845" s="146"/>
      <c r="L1845" s="147"/>
      <c r="M1845" s="146"/>
    </row>
    <row r="1846" spans="6:13" ht="12.75" x14ac:dyDescent="0.2">
      <c r="F1846" s="147"/>
      <c r="G1846" s="146"/>
      <c r="I1846" s="147"/>
      <c r="J1846" s="146"/>
      <c r="L1846" s="147"/>
      <c r="M1846" s="146"/>
    </row>
    <row r="1847" spans="6:13" ht="12.75" x14ac:dyDescent="0.2">
      <c r="F1847" s="147"/>
      <c r="G1847" s="146"/>
      <c r="I1847" s="147"/>
      <c r="J1847" s="146"/>
      <c r="L1847" s="147"/>
      <c r="M1847" s="146"/>
    </row>
    <row r="1848" spans="6:13" ht="12.75" x14ac:dyDescent="0.2">
      <c r="F1848" s="147"/>
      <c r="G1848" s="146"/>
      <c r="I1848" s="147"/>
      <c r="J1848" s="146"/>
      <c r="L1848" s="147"/>
      <c r="M1848" s="146"/>
    </row>
    <row r="1849" spans="6:13" ht="12.75" x14ac:dyDescent="0.2">
      <c r="F1849" s="147"/>
      <c r="G1849" s="146"/>
      <c r="I1849" s="147"/>
      <c r="J1849" s="146"/>
      <c r="L1849" s="147"/>
      <c r="M1849" s="146"/>
    </row>
    <row r="1850" spans="6:13" ht="12.75" x14ac:dyDescent="0.2">
      <c r="F1850" s="147"/>
      <c r="G1850" s="146"/>
      <c r="I1850" s="147"/>
      <c r="J1850" s="146"/>
      <c r="L1850" s="147"/>
      <c r="M1850" s="146"/>
    </row>
    <row r="1851" spans="6:13" ht="12.75" x14ac:dyDescent="0.2">
      <c r="F1851" s="147"/>
      <c r="G1851" s="146"/>
      <c r="I1851" s="147"/>
      <c r="J1851" s="146"/>
      <c r="L1851" s="147"/>
      <c r="M1851" s="146"/>
    </row>
    <row r="1852" spans="6:13" ht="12.75" x14ac:dyDescent="0.2">
      <c r="F1852" s="147"/>
      <c r="G1852" s="146"/>
      <c r="I1852" s="147"/>
      <c r="J1852" s="146"/>
      <c r="L1852" s="147"/>
      <c r="M1852" s="146"/>
    </row>
    <row r="1853" spans="6:13" ht="12.75" x14ac:dyDescent="0.2">
      <c r="F1853" s="147"/>
      <c r="G1853" s="146"/>
      <c r="I1853" s="147"/>
      <c r="J1853" s="146"/>
      <c r="L1853" s="147"/>
      <c r="M1853" s="146"/>
    </row>
    <row r="1854" spans="6:13" ht="12.75" x14ac:dyDescent="0.2">
      <c r="F1854" s="147"/>
      <c r="G1854" s="146"/>
      <c r="I1854" s="147"/>
      <c r="J1854" s="146"/>
      <c r="L1854" s="147"/>
      <c r="M1854" s="146"/>
    </row>
    <row r="1855" spans="6:13" ht="12.75" x14ac:dyDescent="0.2">
      <c r="F1855" s="147"/>
      <c r="G1855" s="146"/>
      <c r="I1855" s="147"/>
      <c r="J1855" s="146"/>
      <c r="L1855" s="147"/>
      <c r="M1855" s="146"/>
    </row>
    <row r="1856" spans="6:13" ht="12.75" x14ac:dyDescent="0.2">
      <c r="F1856" s="147"/>
      <c r="G1856" s="146"/>
      <c r="I1856" s="147"/>
      <c r="J1856" s="146"/>
      <c r="L1856" s="147"/>
      <c r="M1856" s="146"/>
    </row>
    <row r="1857" spans="6:13" ht="12.75" x14ac:dyDescent="0.2">
      <c r="F1857" s="147"/>
      <c r="G1857" s="146"/>
      <c r="I1857" s="147"/>
      <c r="J1857" s="146"/>
      <c r="L1857" s="147"/>
      <c r="M1857" s="146"/>
    </row>
    <row r="1858" spans="6:13" ht="12.75" x14ac:dyDescent="0.2">
      <c r="F1858" s="147"/>
      <c r="G1858" s="146"/>
      <c r="I1858" s="147"/>
      <c r="J1858" s="146"/>
      <c r="L1858" s="147"/>
      <c r="M1858" s="146"/>
    </row>
    <row r="1859" spans="6:13" ht="12.75" x14ac:dyDescent="0.2">
      <c r="F1859" s="147"/>
      <c r="G1859" s="146"/>
      <c r="I1859" s="147"/>
      <c r="J1859" s="146"/>
      <c r="L1859" s="147"/>
      <c r="M1859" s="146"/>
    </row>
    <row r="1860" spans="6:13" ht="12.75" x14ac:dyDescent="0.2">
      <c r="F1860" s="147"/>
      <c r="G1860" s="146"/>
      <c r="I1860" s="147"/>
      <c r="J1860" s="146"/>
      <c r="L1860" s="147"/>
      <c r="M1860" s="146"/>
    </row>
    <row r="1861" spans="6:13" ht="12.75" x14ac:dyDescent="0.2">
      <c r="F1861" s="147"/>
      <c r="G1861" s="146"/>
      <c r="I1861" s="147"/>
      <c r="J1861" s="146"/>
      <c r="L1861" s="147"/>
      <c r="M1861" s="146"/>
    </row>
    <row r="1862" spans="6:13" ht="12.75" x14ac:dyDescent="0.2">
      <c r="F1862" s="147"/>
      <c r="G1862" s="146"/>
      <c r="I1862" s="147"/>
      <c r="J1862" s="146"/>
      <c r="L1862" s="147"/>
      <c r="M1862" s="146"/>
    </row>
    <row r="1863" spans="6:13" ht="12.75" x14ac:dyDescent="0.2">
      <c r="F1863" s="147"/>
      <c r="G1863" s="146"/>
      <c r="I1863" s="147"/>
      <c r="J1863" s="146"/>
      <c r="L1863" s="147"/>
      <c r="M1863" s="146"/>
    </row>
    <row r="1864" spans="6:13" ht="12.75" x14ac:dyDescent="0.2">
      <c r="F1864" s="147"/>
      <c r="G1864" s="146"/>
      <c r="I1864" s="147"/>
      <c r="J1864" s="146"/>
      <c r="L1864" s="147"/>
      <c r="M1864" s="146"/>
    </row>
    <row r="1865" spans="6:13" ht="12.75" x14ac:dyDescent="0.2">
      <c r="F1865" s="147"/>
      <c r="G1865" s="146"/>
      <c r="I1865" s="147"/>
      <c r="J1865" s="146"/>
      <c r="L1865" s="147"/>
      <c r="M1865" s="146"/>
    </row>
    <row r="1866" spans="6:13" ht="12.75" x14ac:dyDescent="0.2">
      <c r="F1866" s="147"/>
      <c r="G1866" s="146"/>
      <c r="I1866" s="147"/>
      <c r="J1866" s="146"/>
      <c r="L1866" s="147"/>
      <c r="M1866" s="146"/>
    </row>
    <row r="1867" spans="6:13" ht="12.75" x14ac:dyDescent="0.2">
      <c r="F1867" s="147"/>
      <c r="G1867" s="146"/>
      <c r="I1867" s="147"/>
      <c r="J1867" s="146"/>
      <c r="L1867" s="147"/>
      <c r="M1867" s="146"/>
    </row>
    <row r="1868" spans="6:13" ht="12.75" x14ac:dyDescent="0.2">
      <c r="F1868" s="147"/>
      <c r="G1868" s="146"/>
      <c r="I1868" s="147"/>
      <c r="J1868" s="146"/>
      <c r="L1868" s="147"/>
      <c r="M1868" s="146"/>
    </row>
    <row r="1869" spans="6:13" ht="12.75" x14ac:dyDescent="0.2">
      <c r="F1869" s="147"/>
      <c r="G1869" s="146"/>
      <c r="I1869" s="147"/>
      <c r="J1869" s="146"/>
      <c r="L1869" s="147"/>
      <c r="M1869" s="146"/>
    </row>
    <row r="1870" spans="6:13" ht="12.75" x14ac:dyDescent="0.2">
      <c r="F1870" s="147"/>
      <c r="G1870" s="146"/>
      <c r="I1870" s="147"/>
      <c r="J1870" s="146"/>
      <c r="L1870" s="147"/>
      <c r="M1870" s="146"/>
    </row>
    <row r="1871" spans="6:13" ht="12.75" x14ac:dyDescent="0.2">
      <c r="F1871" s="147"/>
      <c r="G1871" s="146"/>
      <c r="I1871" s="147"/>
      <c r="J1871" s="146"/>
      <c r="L1871" s="147"/>
      <c r="M1871" s="146"/>
    </row>
    <row r="1872" spans="6:13" ht="12.75" x14ac:dyDescent="0.2">
      <c r="F1872" s="147"/>
      <c r="G1872" s="146"/>
      <c r="I1872" s="147"/>
      <c r="J1872" s="146"/>
      <c r="L1872" s="147"/>
      <c r="M1872" s="146"/>
    </row>
    <row r="1873" spans="6:13" ht="12.75" x14ac:dyDescent="0.2">
      <c r="F1873" s="147"/>
      <c r="G1873" s="146"/>
      <c r="I1873" s="147"/>
      <c r="J1873" s="146"/>
      <c r="L1873" s="147"/>
      <c r="M1873" s="146"/>
    </row>
    <row r="1874" spans="6:13" ht="12.75" x14ac:dyDescent="0.2">
      <c r="F1874" s="147"/>
      <c r="G1874" s="146"/>
      <c r="I1874" s="147"/>
      <c r="J1874" s="146"/>
      <c r="L1874" s="147"/>
      <c r="M1874" s="146"/>
    </row>
    <row r="1875" spans="6:13" ht="12.75" x14ac:dyDescent="0.2">
      <c r="F1875" s="147"/>
      <c r="G1875" s="146"/>
      <c r="I1875" s="147"/>
      <c r="J1875" s="146"/>
      <c r="L1875" s="147"/>
      <c r="M1875" s="146"/>
    </row>
    <row r="1876" spans="6:13" ht="12.75" x14ac:dyDescent="0.2">
      <c r="F1876" s="147"/>
      <c r="G1876" s="146"/>
      <c r="I1876" s="147"/>
      <c r="J1876" s="146"/>
      <c r="L1876" s="147"/>
      <c r="M1876" s="146"/>
    </row>
    <row r="1877" spans="6:13" ht="12.75" x14ac:dyDescent="0.2">
      <c r="F1877" s="147"/>
      <c r="G1877" s="146"/>
      <c r="I1877" s="147"/>
      <c r="J1877" s="146"/>
      <c r="L1877" s="147"/>
      <c r="M1877" s="146"/>
    </row>
    <row r="1878" spans="6:13" ht="12.75" x14ac:dyDescent="0.2">
      <c r="F1878" s="147"/>
      <c r="G1878" s="146"/>
      <c r="I1878" s="147"/>
      <c r="J1878" s="146"/>
      <c r="L1878" s="147"/>
      <c r="M1878" s="146"/>
    </row>
    <row r="1879" spans="6:13" ht="12.75" x14ac:dyDescent="0.2">
      <c r="F1879" s="147"/>
      <c r="G1879" s="146"/>
      <c r="I1879" s="147"/>
      <c r="J1879" s="146"/>
      <c r="L1879" s="147"/>
      <c r="M1879" s="146"/>
    </row>
    <row r="1880" spans="6:13" ht="12.75" x14ac:dyDescent="0.2">
      <c r="F1880" s="147"/>
      <c r="G1880" s="146"/>
      <c r="I1880" s="147"/>
      <c r="J1880" s="146"/>
      <c r="L1880" s="147"/>
      <c r="M1880" s="146"/>
    </row>
    <row r="1881" spans="6:13" ht="12.75" x14ac:dyDescent="0.2">
      <c r="F1881" s="147"/>
      <c r="G1881" s="146"/>
      <c r="I1881" s="147"/>
      <c r="J1881" s="146"/>
      <c r="L1881" s="147"/>
      <c r="M1881" s="146"/>
    </row>
    <row r="1882" spans="6:13" ht="12.75" x14ac:dyDescent="0.2">
      <c r="F1882" s="147"/>
      <c r="G1882" s="146"/>
      <c r="I1882" s="147"/>
      <c r="J1882" s="146"/>
      <c r="L1882" s="147"/>
      <c r="M1882" s="146"/>
    </row>
    <row r="1883" spans="6:13" ht="12.75" x14ac:dyDescent="0.2">
      <c r="F1883" s="147"/>
      <c r="G1883" s="146"/>
      <c r="I1883" s="147"/>
      <c r="J1883" s="146"/>
      <c r="L1883" s="147"/>
      <c r="M1883" s="146"/>
    </row>
    <row r="1884" spans="6:13" ht="12.75" x14ac:dyDescent="0.2">
      <c r="F1884" s="147"/>
      <c r="G1884" s="146"/>
      <c r="I1884" s="147"/>
      <c r="J1884" s="146"/>
      <c r="L1884" s="147"/>
      <c r="M1884" s="146"/>
    </row>
    <row r="1885" spans="6:13" ht="12.75" x14ac:dyDescent="0.2">
      <c r="F1885" s="147"/>
      <c r="G1885" s="146"/>
      <c r="I1885" s="147"/>
      <c r="J1885" s="146"/>
      <c r="L1885" s="147"/>
      <c r="M1885" s="146"/>
    </row>
    <row r="1886" spans="6:13" ht="12.75" x14ac:dyDescent="0.2">
      <c r="F1886" s="147"/>
      <c r="G1886" s="146"/>
      <c r="I1886" s="147"/>
      <c r="J1886" s="146"/>
      <c r="L1886" s="147"/>
      <c r="M1886" s="146"/>
    </row>
    <row r="1887" spans="6:13" ht="12.75" x14ac:dyDescent="0.2">
      <c r="F1887" s="147"/>
      <c r="G1887" s="146"/>
      <c r="I1887" s="147"/>
      <c r="J1887" s="146"/>
      <c r="L1887" s="147"/>
      <c r="M1887" s="146"/>
    </row>
    <row r="1888" spans="6:13" ht="12.75" x14ac:dyDescent="0.2">
      <c r="F1888" s="147"/>
      <c r="G1888" s="146"/>
      <c r="I1888" s="147"/>
      <c r="J1888" s="146"/>
      <c r="L1888" s="147"/>
      <c r="M1888" s="146"/>
    </row>
    <row r="1889" spans="6:13" ht="12.75" x14ac:dyDescent="0.2">
      <c r="F1889" s="147"/>
      <c r="G1889" s="146"/>
      <c r="I1889" s="147"/>
      <c r="J1889" s="146"/>
      <c r="L1889" s="147"/>
      <c r="M1889" s="146"/>
    </row>
    <row r="1890" spans="6:13" ht="12.75" x14ac:dyDescent="0.2">
      <c r="F1890" s="147"/>
      <c r="G1890" s="146"/>
      <c r="I1890" s="147"/>
      <c r="J1890" s="146"/>
      <c r="L1890" s="147"/>
      <c r="M1890" s="146"/>
    </row>
    <row r="1891" spans="6:13" ht="12.75" x14ac:dyDescent="0.2">
      <c r="F1891" s="147"/>
      <c r="G1891" s="146"/>
      <c r="I1891" s="147"/>
      <c r="J1891" s="146"/>
      <c r="L1891" s="147"/>
      <c r="M1891" s="146"/>
    </row>
    <row r="1892" spans="6:13" ht="12.75" x14ac:dyDescent="0.2">
      <c r="F1892" s="147"/>
      <c r="G1892" s="146"/>
      <c r="I1892" s="147"/>
      <c r="J1892" s="146"/>
      <c r="L1892" s="147"/>
      <c r="M1892" s="146"/>
    </row>
    <row r="1893" spans="6:13" ht="12.75" x14ac:dyDescent="0.2">
      <c r="F1893" s="147"/>
      <c r="G1893" s="146"/>
      <c r="I1893" s="147"/>
      <c r="J1893" s="146"/>
      <c r="L1893" s="147"/>
      <c r="M1893" s="146"/>
    </row>
    <row r="1894" spans="6:13" ht="12.75" x14ac:dyDescent="0.2">
      <c r="F1894" s="147"/>
      <c r="G1894" s="146"/>
      <c r="I1894" s="147"/>
      <c r="J1894" s="146"/>
      <c r="L1894" s="147"/>
      <c r="M1894" s="146"/>
    </row>
    <row r="1895" spans="6:13" ht="12.75" x14ac:dyDescent="0.2">
      <c r="F1895" s="147"/>
      <c r="G1895" s="146"/>
      <c r="I1895" s="147"/>
      <c r="J1895" s="146"/>
      <c r="L1895" s="147"/>
      <c r="M1895" s="146"/>
    </row>
    <row r="1896" spans="6:13" ht="12.75" x14ac:dyDescent="0.2">
      <c r="F1896" s="147"/>
      <c r="G1896" s="146"/>
      <c r="I1896" s="147"/>
      <c r="J1896" s="146"/>
      <c r="L1896" s="147"/>
      <c r="M1896" s="146"/>
    </row>
    <row r="1897" spans="6:13" ht="12.75" x14ac:dyDescent="0.2">
      <c r="F1897" s="147"/>
      <c r="G1897" s="146"/>
      <c r="I1897" s="147"/>
      <c r="J1897" s="146"/>
      <c r="L1897" s="147"/>
      <c r="M1897" s="146"/>
    </row>
    <row r="1898" spans="6:13" ht="12.75" x14ac:dyDescent="0.2">
      <c r="F1898" s="147"/>
      <c r="G1898" s="146"/>
      <c r="I1898" s="147"/>
      <c r="J1898" s="146"/>
      <c r="L1898" s="147"/>
      <c r="M1898" s="146"/>
    </row>
    <row r="1899" spans="6:13" ht="12.75" x14ac:dyDescent="0.2">
      <c r="F1899" s="147"/>
      <c r="G1899" s="146"/>
      <c r="I1899" s="147"/>
      <c r="J1899" s="146"/>
      <c r="L1899" s="147"/>
      <c r="M1899" s="146"/>
    </row>
    <row r="1900" spans="6:13" ht="12.75" x14ac:dyDescent="0.2">
      <c r="F1900" s="147"/>
      <c r="G1900" s="146"/>
      <c r="I1900" s="147"/>
      <c r="J1900" s="146"/>
      <c r="L1900" s="147"/>
      <c r="M1900" s="146"/>
    </row>
    <row r="1901" spans="6:13" ht="12.75" x14ac:dyDescent="0.2">
      <c r="F1901" s="147"/>
      <c r="G1901" s="146"/>
      <c r="I1901" s="147"/>
      <c r="J1901" s="146"/>
      <c r="L1901" s="147"/>
      <c r="M1901" s="146"/>
    </row>
    <row r="1902" spans="6:13" ht="12.75" x14ac:dyDescent="0.2">
      <c r="F1902" s="147"/>
      <c r="G1902" s="146"/>
      <c r="I1902" s="147"/>
      <c r="J1902" s="146"/>
      <c r="L1902" s="147"/>
      <c r="M1902" s="146"/>
    </row>
    <row r="1903" spans="6:13" ht="12.75" x14ac:dyDescent="0.2">
      <c r="F1903" s="147"/>
      <c r="G1903" s="146"/>
      <c r="I1903" s="147"/>
      <c r="J1903" s="146"/>
      <c r="L1903" s="147"/>
      <c r="M1903" s="146"/>
    </row>
    <row r="1904" spans="6:13" ht="12.75" x14ac:dyDescent="0.2">
      <c r="F1904" s="147"/>
      <c r="G1904" s="146"/>
      <c r="I1904" s="147"/>
      <c r="J1904" s="146"/>
      <c r="L1904" s="147"/>
      <c r="M1904" s="146"/>
    </row>
    <row r="1905" spans="6:13" ht="12.75" x14ac:dyDescent="0.2">
      <c r="F1905" s="147"/>
      <c r="G1905" s="146"/>
      <c r="I1905" s="147"/>
      <c r="J1905" s="146"/>
      <c r="L1905" s="147"/>
      <c r="M1905" s="146"/>
    </row>
    <row r="1906" spans="6:13" ht="12.75" x14ac:dyDescent="0.2">
      <c r="F1906" s="147"/>
      <c r="G1906" s="146"/>
      <c r="I1906" s="147"/>
      <c r="J1906" s="146"/>
      <c r="L1906" s="147"/>
      <c r="M1906" s="146"/>
    </row>
    <row r="1907" spans="6:13" ht="12.75" x14ac:dyDescent="0.2">
      <c r="F1907" s="147"/>
      <c r="G1907" s="146"/>
      <c r="I1907" s="147"/>
      <c r="J1907" s="146"/>
      <c r="L1907" s="147"/>
      <c r="M1907" s="146"/>
    </row>
    <row r="1908" spans="6:13" ht="12.75" x14ac:dyDescent="0.2">
      <c r="F1908" s="147"/>
      <c r="G1908" s="146"/>
      <c r="I1908" s="147"/>
      <c r="J1908" s="146"/>
      <c r="L1908" s="147"/>
      <c r="M1908" s="146"/>
    </row>
    <row r="1909" spans="6:13" ht="12.75" x14ac:dyDescent="0.2">
      <c r="F1909" s="147"/>
      <c r="G1909" s="146"/>
      <c r="I1909" s="147"/>
      <c r="J1909" s="146"/>
      <c r="L1909" s="147"/>
      <c r="M1909" s="146"/>
    </row>
    <row r="1910" spans="6:13" ht="12.75" x14ac:dyDescent="0.2">
      <c r="F1910" s="147"/>
      <c r="G1910" s="146"/>
      <c r="I1910" s="147"/>
      <c r="J1910" s="146"/>
      <c r="L1910" s="147"/>
      <c r="M1910" s="146"/>
    </row>
    <row r="1911" spans="6:13" ht="12.75" x14ac:dyDescent="0.2">
      <c r="F1911" s="147"/>
      <c r="G1911" s="146"/>
      <c r="I1911" s="147"/>
      <c r="J1911" s="146"/>
      <c r="L1911" s="147"/>
      <c r="M1911" s="146"/>
    </row>
    <row r="1912" spans="6:13" ht="12.75" x14ac:dyDescent="0.2">
      <c r="F1912" s="147"/>
      <c r="G1912" s="146"/>
      <c r="I1912" s="147"/>
      <c r="J1912" s="146"/>
      <c r="L1912" s="147"/>
      <c r="M1912" s="146"/>
    </row>
    <row r="1913" spans="6:13" ht="12.75" x14ac:dyDescent="0.2">
      <c r="F1913" s="147"/>
      <c r="G1913" s="146"/>
      <c r="I1913" s="147"/>
      <c r="J1913" s="146"/>
      <c r="L1913" s="147"/>
      <c r="M1913" s="146"/>
    </row>
    <row r="1914" spans="6:13" ht="12.75" x14ac:dyDescent="0.2">
      <c r="F1914" s="147"/>
      <c r="G1914" s="146"/>
      <c r="I1914" s="147"/>
      <c r="J1914" s="146"/>
      <c r="L1914" s="147"/>
      <c r="M1914" s="146"/>
    </row>
    <row r="1915" spans="6:13" ht="12.75" x14ac:dyDescent="0.2">
      <c r="F1915" s="147"/>
      <c r="G1915" s="146"/>
      <c r="I1915" s="147"/>
      <c r="J1915" s="146"/>
      <c r="L1915" s="147"/>
      <c r="M1915" s="146"/>
    </row>
    <row r="1916" spans="6:13" ht="12.75" x14ac:dyDescent="0.2">
      <c r="F1916" s="147"/>
      <c r="G1916" s="146"/>
      <c r="I1916" s="147"/>
      <c r="J1916" s="146"/>
      <c r="L1916" s="147"/>
      <c r="M1916" s="146"/>
    </row>
    <row r="1917" spans="6:13" ht="12.75" x14ac:dyDescent="0.2">
      <c r="F1917" s="147"/>
      <c r="G1917" s="146"/>
      <c r="I1917" s="147"/>
      <c r="J1917" s="146"/>
      <c r="L1917" s="147"/>
      <c r="M1917" s="146"/>
    </row>
    <row r="1918" spans="6:13" ht="12.75" x14ac:dyDescent="0.2">
      <c r="F1918" s="147"/>
      <c r="G1918" s="146"/>
      <c r="I1918" s="147"/>
      <c r="J1918" s="146"/>
      <c r="L1918" s="147"/>
      <c r="M1918" s="146"/>
    </row>
    <row r="1919" spans="6:13" ht="12.75" x14ac:dyDescent="0.2">
      <c r="F1919" s="147"/>
      <c r="G1919" s="146"/>
      <c r="I1919" s="147"/>
      <c r="J1919" s="146"/>
      <c r="L1919" s="147"/>
      <c r="M1919" s="146"/>
    </row>
    <row r="1920" spans="6:13" ht="12.75" x14ac:dyDescent="0.2">
      <c r="F1920" s="147"/>
      <c r="G1920" s="146"/>
      <c r="I1920" s="147"/>
      <c r="J1920" s="146"/>
      <c r="L1920" s="147"/>
      <c r="M1920" s="146"/>
    </row>
    <row r="1921" spans="6:13" ht="12.75" x14ac:dyDescent="0.2">
      <c r="F1921" s="147"/>
      <c r="G1921" s="146"/>
      <c r="I1921" s="147"/>
      <c r="J1921" s="146"/>
      <c r="L1921" s="147"/>
      <c r="M1921" s="146"/>
    </row>
    <row r="1922" spans="6:13" ht="12.75" x14ac:dyDescent="0.2">
      <c r="F1922" s="147"/>
      <c r="G1922" s="146"/>
      <c r="I1922" s="147"/>
      <c r="J1922" s="146"/>
      <c r="L1922" s="147"/>
      <c r="M1922" s="146"/>
    </row>
    <row r="1923" spans="6:13" ht="12.75" x14ac:dyDescent="0.2">
      <c r="F1923" s="147"/>
      <c r="G1923" s="146"/>
      <c r="I1923" s="147"/>
      <c r="J1923" s="146"/>
      <c r="L1923" s="147"/>
      <c r="M1923" s="146"/>
    </row>
    <row r="1924" spans="6:13" ht="12.75" x14ac:dyDescent="0.2">
      <c r="F1924" s="147"/>
      <c r="G1924" s="146"/>
      <c r="I1924" s="147"/>
      <c r="J1924" s="146"/>
      <c r="L1924" s="147"/>
      <c r="M1924" s="146"/>
    </row>
    <row r="1925" spans="6:13" ht="12.75" x14ac:dyDescent="0.2">
      <c r="F1925" s="147"/>
      <c r="G1925" s="146"/>
      <c r="I1925" s="147"/>
      <c r="J1925" s="146"/>
      <c r="L1925" s="147"/>
      <c r="M1925" s="146"/>
    </row>
    <row r="1926" spans="6:13" ht="12.75" x14ac:dyDescent="0.2">
      <c r="F1926" s="147"/>
      <c r="G1926" s="146"/>
      <c r="I1926" s="147"/>
      <c r="J1926" s="146"/>
      <c r="L1926" s="147"/>
      <c r="M1926" s="146"/>
    </row>
    <row r="1927" spans="6:13" ht="12.75" x14ac:dyDescent="0.2">
      <c r="F1927" s="147"/>
      <c r="G1927" s="146"/>
      <c r="I1927" s="147"/>
      <c r="J1927" s="146"/>
      <c r="L1927" s="147"/>
      <c r="M1927" s="146"/>
    </row>
    <row r="1928" spans="6:13" ht="12.75" x14ac:dyDescent="0.2">
      <c r="F1928" s="147"/>
      <c r="G1928" s="146"/>
      <c r="I1928" s="147"/>
      <c r="J1928" s="146"/>
      <c r="L1928" s="147"/>
      <c r="M1928" s="146"/>
    </row>
    <row r="1929" spans="6:13" ht="12.75" x14ac:dyDescent="0.2">
      <c r="F1929" s="147"/>
      <c r="G1929" s="146"/>
      <c r="I1929" s="147"/>
      <c r="J1929" s="146"/>
      <c r="L1929" s="147"/>
      <c r="M1929" s="146"/>
    </row>
    <row r="1930" spans="6:13" ht="12.75" x14ac:dyDescent="0.2">
      <c r="F1930" s="147"/>
      <c r="G1930" s="146"/>
      <c r="I1930" s="147"/>
      <c r="J1930" s="146"/>
      <c r="L1930" s="147"/>
      <c r="M1930" s="146"/>
    </row>
    <row r="1931" spans="6:13" ht="12.75" x14ac:dyDescent="0.2">
      <c r="F1931" s="147"/>
      <c r="G1931" s="146"/>
      <c r="I1931" s="147"/>
      <c r="J1931" s="146"/>
      <c r="L1931" s="147"/>
      <c r="M1931" s="146"/>
    </row>
    <row r="1932" spans="6:13" ht="12.75" x14ac:dyDescent="0.2">
      <c r="F1932" s="147"/>
      <c r="G1932" s="146"/>
      <c r="I1932" s="147"/>
      <c r="J1932" s="146"/>
      <c r="L1932" s="147"/>
      <c r="M1932" s="146"/>
    </row>
    <row r="1933" spans="6:13" ht="12.75" x14ac:dyDescent="0.2">
      <c r="F1933" s="147"/>
      <c r="G1933" s="146"/>
      <c r="I1933" s="147"/>
      <c r="J1933" s="146"/>
      <c r="L1933" s="147"/>
      <c r="M1933" s="146"/>
    </row>
    <row r="1934" spans="6:13" ht="12.75" x14ac:dyDescent="0.2">
      <c r="F1934" s="147"/>
      <c r="G1934" s="146"/>
      <c r="I1934" s="147"/>
      <c r="J1934" s="146"/>
      <c r="L1934" s="147"/>
      <c r="M1934" s="146"/>
    </row>
    <row r="1935" spans="6:13" ht="12.75" x14ac:dyDescent="0.2">
      <c r="F1935" s="147"/>
      <c r="G1935" s="146"/>
      <c r="I1935" s="147"/>
      <c r="J1935" s="146"/>
      <c r="L1935" s="147"/>
      <c r="M1935" s="146"/>
    </row>
    <row r="1936" spans="6:13" ht="12.75" x14ac:dyDescent="0.2">
      <c r="F1936" s="147"/>
      <c r="G1936" s="146"/>
      <c r="I1936" s="147"/>
      <c r="J1936" s="146"/>
      <c r="L1936" s="147"/>
      <c r="M1936" s="146"/>
    </row>
    <row r="1937" spans="6:13" ht="12.75" x14ac:dyDescent="0.2">
      <c r="F1937" s="147"/>
      <c r="G1937" s="146"/>
      <c r="I1937" s="147"/>
      <c r="J1937" s="146"/>
      <c r="L1937" s="147"/>
      <c r="M1937" s="146"/>
    </row>
    <row r="1938" spans="6:13" ht="12.75" x14ac:dyDescent="0.2">
      <c r="F1938" s="147"/>
      <c r="G1938" s="146"/>
      <c r="I1938" s="147"/>
      <c r="J1938" s="146"/>
      <c r="L1938" s="147"/>
      <c r="M1938" s="146"/>
    </row>
    <row r="1939" spans="6:13" ht="12.75" x14ac:dyDescent="0.2">
      <c r="F1939" s="147"/>
      <c r="G1939" s="146"/>
      <c r="I1939" s="147"/>
      <c r="J1939" s="146"/>
      <c r="L1939" s="147"/>
      <c r="M1939" s="146"/>
    </row>
    <row r="1940" spans="6:13" ht="12.75" x14ac:dyDescent="0.2">
      <c r="F1940" s="147"/>
      <c r="G1940" s="146"/>
      <c r="I1940" s="147"/>
      <c r="J1940" s="146"/>
      <c r="L1940" s="147"/>
      <c r="M1940" s="146"/>
    </row>
    <row r="1941" spans="6:13" ht="12.75" x14ac:dyDescent="0.2">
      <c r="F1941" s="147"/>
      <c r="G1941" s="146"/>
      <c r="I1941" s="147"/>
      <c r="J1941" s="146"/>
      <c r="L1941" s="147"/>
      <c r="M1941" s="146"/>
    </row>
    <row r="1942" spans="6:13" ht="12.75" x14ac:dyDescent="0.2">
      <c r="F1942" s="147"/>
      <c r="G1942" s="146"/>
      <c r="I1942" s="147"/>
      <c r="J1942" s="146"/>
      <c r="L1942" s="147"/>
      <c r="M1942" s="146"/>
    </row>
    <row r="1943" spans="6:13" ht="12.75" x14ac:dyDescent="0.2">
      <c r="F1943" s="147"/>
      <c r="G1943" s="146"/>
      <c r="I1943" s="147"/>
      <c r="J1943" s="146"/>
      <c r="L1943" s="147"/>
      <c r="M1943" s="146"/>
    </row>
    <row r="1944" spans="6:13" ht="12.75" x14ac:dyDescent="0.2">
      <c r="F1944" s="147"/>
      <c r="G1944" s="146"/>
      <c r="I1944" s="147"/>
      <c r="J1944" s="146"/>
      <c r="L1944" s="147"/>
      <c r="M1944" s="146"/>
    </row>
    <row r="1945" spans="6:13" ht="12.75" x14ac:dyDescent="0.2">
      <c r="F1945" s="147"/>
      <c r="G1945" s="146"/>
      <c r="I1945" s="147"/>
      <c r="J1945" s="146"/>
      <c r="L1945" s="147"/>
      <c r="M1945" s="146"/>
    </row>
    <row r="1946" spans="6:13" ht="12.75" x14ac:dyDescent="0.2">
      <c r="F1946" s="147"/>
      <c r="G1946" s="146"/>
      <c r="I1946" s="147"/>
      <c r="J1946" s="146"/>
      <c r="L1946" s="147"/>
      <c r="M1946" s="146"/>
    </row>
    <row r="1947" spans="6:13" ht="12.75" x14ac:dyDescent="0.2">
      <c r="F1947" s="147"/>
      <c r="G1947" s="146"/>
      <c r="I1947" s="147"/>
      <c r="J1947" s="146"/>
      <c r="L1947" s="147"/>
      <c r="M1947" s="146"/>
    </row>
    <row r="1948" spans="6:13" ht="12.75" x14ac:dyDescent="0.2">
      <c r="F1948" s="147"/>
      <c r="G1948" s="146"/>
      <c r="I1948" s="147"/>
      <c r="J1948" s="146"/>
      <c r="L1948" s="147"/>
      <c r="M1948" s="146"/>
    </row>
    <row r="1949" spans="6:13" ht="12.75" x14ac:dyDescent="0.2">
      <c r="F1949" s="147"/>
      <c r="G1949" s="146"/>
      <c r="I1949" s="147"/>
      <c r="J1949" s="146"/>
      <c r="L1949" s="147"/>
      <c r="M1949" s="146"/>
    </row>
    <row r="1950" spans="6:13" ht="12.75" x14ac:dyDescent="0.2">
      <c r="F1950" s="147"/>
      <c r="G1950" s="146"/>
      <c r="I1950" s="147"/>
      <c r="J1950" s="146"/>
      <c r="L1950" s="147"/>
      <c r="M1950" s="146"/>
    </row>
    <row r="1951" spans="6:13" ht="12.75" x14ac:dyDescent="0.2">
      <c r="F1951" s="147"/>
      <c r="G1951" s="146"/>
      <c r="I1951" s="147"/>
      <c r="J1951" s="146"/>
      <c r="L1951" s="147"/>
      <c r="M1951" s="146"/>
    </row>
    <row r="1952" spans="6:13" ht="12.75" x14ac:dyDescent="0.2">
      <c r="F1952" s="147"/>
      <c r="G1952" s="146"/>
      <c r="I1952" s="147"/>
      <c r="J1952" s="146"/>
      <c r="L1952" s="147"/>
      <c r="M1952" s="146"/>
    </row>
    <row r="1953" spans="6:13" ht="12.75" x14ac:dyDescent="0.2">
      <c r="F1953" s="147"/>
      <c r="G1953" s="146"/>
      <c r="I1953" s="147"/>
      <c r="J1953" s="146"/>
      <c r="L1953" s="147"/>
      <c r="M1953" s="146"/>
    </row>
    <row r="1954" spans="6:13" ht="12.75" x14ac:dyDescent="0.2">
      <c r="F1954" s="147"/>
      <c r="G1954" s="146"/>
      <c r="I1954" s="147"/>
      <c r="J1954" s="146"/>
      <c r="L1954" s="147"/>
      <c r="M1954" s="146"/>
    </row>
    <row r="1955" spans="6:13" ht="12.75" x14ac:dyDescent="0.2">
      <c r="F1955" s="147"/>
      <c r="G1955" s="146"/>
      <c r="I1955" s="147"/>
      <c r="J1955" s="146"/>
      <c r="L1955" s="147"/>
      <c r="M1955" s="146"/>
    </row>
    <row r="1956" spans="6:13" ht="12.75" x14ac:dyDescent="0.2">
      <c r="F1956" s="147"/>
      <c r="G1956" s="146"/>
      <c r="I1956" s="147"/>
      <c r="J1956" s="146"/>
      <c r="L1956" s="147"/>
      <c r="M1956" s="146"/>
    </row>
    <row r="1957" spans="6:13" ht="12.75" x14ac:dyDescent="0.2">
      <c r="F1957" s="147"/>
      <c r="G1957" s="146"/>
      <c r="I1957" s="147"/>
      <c r="J1957" s="146"/>
      <c r="L1957" s="147"/>
      <c r="M1957" s="146"/>
    </row>
    <row r="1958" spans="6:13" ht="12.75" x14ac:dyDescent="0.2">
      <c r="F1958" s="147"/>
      <c r="G1958" s="146"/>
      <c r="I1958" s="147"/>
      <c r="J1958" s="146"/>
      <c r="L1958" s="147"/>
      <c r="M1958" s="146"/>
    </row>
    <row r="1959" spans="6:13" ht="12.75" x14ac:dyDescent="0.2">
      <c r="F1959" s="147"/>
      <c r="G1959" s="146"/>
      <c r="I1959" s="147"/>
      <c r="J1959" s="146"/>
      <c r="L1959" s="147"/>
      <c r="M1959" s="146"/>
    </row>
    <row r="1960" spans="6:13" ht="12.75" x14ac:dyDescent="0.2">
      <c r="F1960" s="147"/>
      <c r="G1960" s="146"/>
      <c r="I1960" s="147"/>
      <c r="J1960" s="146"/>
      <c r="L1960" s="147"/>
      <c r="M1960" s="146"/>
    </row>
    <row r="1961" spans="6:13" ht="12.75" x14ac:dyDescent="0.2">
      <c r="F1961" s="147"/>
      <c r="G1961" s="146"/>
      <c r="I1961" s="147"/>
      <c r="J1961" s="146"/>
      <c r="L1961" s="147"/>
      <c r="M1961" s="146"/>
    </row>
    <row r="1962" spans="6:13" ht="12.75" x14ac:dyDescent="0.2">
      <c r="F1962" s="147"/>
      <c r="G1962" s="146"/>
      <c r="I1962" s="147"/>
      <c r="J1962" s="146"/>
      <c r="L1962" s="147"/>
      <c r="M1962" s="146"/>
    </row>
    <row r="1963" spans="6:13" ht="12.75" x14ac:dyDescent="0.2">
      <c r="F1963" s="147"/>
      <c r="G1963" s="146"/>
      <c r="I1963" s="147"/>
      <c r="J1963" s="146"/>
      <c r="L1963" s="147"/>
      <c r="M1963" s="146"/>
    </row>
    <row r="1964" spans="6:13" ht="12.75" x14ac:dyDescent="0.2">
      <c r="F1964" s="147"/>
      <c r="G1964" s="146"/>
      <c r="I1964" s="147"/>
      <c r="J1964" s="146"/>
      <c r="L1964" s="147"/>
      <c r="M1964" s="146"/>
    </row>
    <row r="1965" spans="6:13" ht="12.75" x14ac:dyDescent="0.2">
      <c r="F1965" s="147"/>
      <c r="G1965" s="146"/>
      <c r="I1965" s="147"/>
      <c r="J1965" s="146"/>
      <c r="L1965" s="147"/>
      <c r="M1965" s="146"/>
    </row>
    <row r="1966" spans="6:13" ht="12.75" x14ac:dyDescent="0.2">
      <c r="F1966" s="147"/>
      <c r="G1966" s="146"/>
      <c r="I1966" s="147"/>
      <c r="J1966" s="146"/>
      <c r="L1966" s="147"/>
      <c r="M1966" s="146"/>
    </row>
    <row r="1967" spans="6:13" ht="12.75" x14ac:dyDescent="0.2">
      <c r="F1967" s="147"/>
      <c r="G1967" s="146"/>
      <c r="I1967" s="147"/>
      <c r="J1967" s="146"/>
      <c r="L1967" s="147"/>
      <c r="M1967" s="146"/>
    </row>
    <row r="1968" spans="6:13" ht="12.75" x14ac:dyDescent="0.2">
      <c r="F1968" s="147"/>
      <c r="G1968" s="146"/>
      <c r="I1968" s="147"/>
      <c r="J1968" s="146"/>
      <c r="L1968" s="147"/>
      <c r="M1968" s="146"/>
    </row>
    <row r="1969" spans="6:13" ht="12.75" x14ac:dyDescent="0.2">
      <c r="F1969" s="147"/>
      <c r="G1969" s="146"/>
      <c r="I1969" s="147"/>
      <c r="J1969" s="146"/>
      <c r="L1969" s="147"/>
      <c r="M1969" s="146"/>
    </row>
    <row r="1970" spans="6:13" ht="12.75" x14ac:dyDescent="0.2">
      <c r="F1970" s="147"/>
      <c r="G1970" s="146"/>
      <c r="I1970" s="147"/>
      <c r="J1970" s="146"/>
      <c r="L1970" s="147"/>
      <c r="M1970" s="146"/>
    </row>
    <row r="1971" spans="6:13" ht="12.75" x14ac:dyDescent="0.2">
      <c r="F1971" s="147"/>
      <c r="G1971" s="146"/>
      <c r="I1971" s="147"/>
      <c r="J1971" s="146"/>
      <c r="L1971" s="147"/>
      <c r="M1971" s="146"/>
    </row>
    <row r="1972" spans="6:13" ht="12.75" x14ac:dyDescent="0.2">
      <c r="F1972" s="147"/>
      <c r="G1972" s="146"/>
      <c r="I1972" s="147"/>
      <c r="J1972" s="146"/>
      <c r="L1972" s="147"/>
      <c r="M1972" s="146"/>
    </row>
    <row r="1973" spans="6:13" ht="12.75" x14ac:dyDescent="0.2">
      <c r="F1973" s="147"/>
      <c r="G1973" s="146"/>
      <c r="I1973" s="147"/>
      <c r="J1973" s="146"/>
      <c r="L1973" s="147"/>
      <c r="M1973" s="146"/>
    </row>
    <row r="1974" spans="6:13" ht="12.75" x14ac:dyDescent="0.2">
      <c r="F1974" s="147"/>
      <c r="G1974" s="146"/>
      <c r="I1974" s="147"/>
      <c r="J1974" s="146"/>
      <c r="L1974" s="147"/>
      <c r="M1974" s="146"/>
    </row>
    <row r="1975" spans="6:13" ht="12.75" x14ac:dyDescent="0.2">
      <c r="F1975" s="147"/>
      <c r="G1975" s="146"/>
      <c r="I1975" s="147"/>
      <c r="J1975" s="146"/>
      <c r="L1975" s="147"/>
      <c r="M1975" s="146"/>
    </row>
    <row r="1976" spans="6:13" ht="12.75" x14ac:dyDescent="0.2">
      <c r="F1976" s="147"/>
      <c r="G1976" s="146"/>
      <c r="I1976" s="147"/>
      <c r="J1976" s="146"/>
      <c r="L1976" s="147"/>
      <c r="M1976" s="146"/>
    </row>
    <row r="1977" spans="6:13" ht="12.75" x14ac:dyDescent="0.2">
      <c r="F1977" s="147"/>
      <c r="G1977" s="146"/>
      <c r="I1977" s="147"/>
      <c r="J1977" s="146"/>
      <c r="L1977" s="147"/>
      <c r="M1977" s="146"/>
    </row>
    <row r="1978" spans="6:13" ht="12.75" x14ac:dyDescent="0.2">
      <c r="F1978" s="147"/>
      <c r="G1978" s="146"/>
      <c r="I1978" s="147"/>
      <c r="J1978" s="146"/>
      <c r="L1978" s="147"/>
      <c r="M1978" s="146"/>
    </row>
    <row r="1979" spans="6:13" ht="12.75" x14ac:dyDescent="0.2">
      <c r="F1979" s="147"/>
      <c r="G1979" s="146"/>
      <c r="I1979" s="147"/>
      <c r="J1979" s="146"/>
      <c r="L1979" s="147"/>
      <c r="M1979" s="146"/>
    </row>
    <row r="1980" spans="6:13" ht="12.75" x14ac:dyDescent="0.2">
      <c r="F1980" s="147"/>
      <c r="G1980" s="146"/>
      <c r="I1980" s="147"/>
      <c r="J1980" s="146"/>
      <c r="L1980" s="147"/>
      <c r="M1980" s="146"/>
    </row>
    <row r="1981" spans="6:13" ht="12.75" x14ac:dyDescent="0.2">
      <c r="F1981" s="147"/>
      <c r="G1981" s="146"/>
      <c r="I1981" s="147"/>
      <c r="J1981" s="146"/>
      <c r="L1981" s="147"/>
      <c r="M1981" s="146"/>
    </row>
    <row r="1982" spans="6:13" ht="12.75" x14ac:dyDescent="0.2">
      <c r="F1982" s="147"/>
      <c r="G1982" s="146"/>
      <c r="I1982" s="147"/>
      <c r="J1982" s="146"/>
      <c r="L1982" s="147"/>
      <c r="M1982" s="146"/>
    </row>
    <row r="1983" spans="6:13" ht="12.75" x14ac:dyDescent="0.2">
      <c r="F1983" s="147"/>
      <c r="G1983" s="146"/>
      <c r="I1983" s="147"/>
      <c r="J1983" s="146"/>
      <c r="L1983" s="147"/>
      <c r="M1983" s="146"/>
    </row>
    <row r="1984" spans="6:13" ht="12.75" x14ac:dyDescent="0.2">
      <c r="F1984" s="147"/>
      <c r="G1984" s="146"/>
      <c r="I1984" s="147"/>
      <c r="J1984" s="146"/>
      <c r="L1984" s="147"/>
      <c r="M1984" s="146"/>
    </row>
    <row r="1985" spans="6:13" ht="12.75" x14ac:dyDescent="0.2">
      <c r="F1985" s="147"/>
      <c r="G1985" s="146"/>
      <c r="I1985" s="147"/>
      <c r="J1985" s="146"/>
      <c r="L1985" s="147"/>
      <c r="M1985" s="146"/>
    </row>
    <row r="1986" spans="6:13" ht="12.75" x14ac:dyDescent="0.2">
      <c r="F1986" s="147"/>
      <c r="G1986" s="146"/>
      <c r="I1986" s="147"/>
      <c r="J1986" s="146"/>
      <c r="L1986" s="147"/>
      <c r="M1986" s="146"/>
    </row>
    <row r="1987" spans="6:13" ht="12.75" x14ac:dyDescent="0.2">
      <c r="F1987" s="147"/>
      <c r="G1987" s="146"/>
      <c r="I1987" s="147"/>
      <c r="J1987" s="146"/>
      <c r="L1987" s="147"/>
      <c r="M1987" s="146"/>
    </row>
    <row r="1988" spans="6:13" ht="12.75" x14ac:dyDescent="0.2">
      <c r="F1988" s="147"/>
      <c r="G1988" s="146"/>
      <c r="I1988" s="147"/>
      <c r="J1988" s="146"/>
      <c r="L1988" s="147"/>
      <c r="M1988" s="146"/>
    </row>
    <row r="1989" spans="6:13" ht="12.75" x14ac:dyDescent="0.2">
      <c r="F1989" s="147"/>
      <c r="G1989" s="146"/>
      <c r="I1989" s="147"/>
      <c r="J1989" s="146"/>
      <c r="L1989" s="147"/>
      <c r="M1989" s="146"/>
    </row>
    <row r="1990" spans="6:13" ht="12.75" x14ac:dyDescent="0.2">
      <c r="F1990" s="147"/>
      <c r="G1990" s="146"/>
      <c r="I1990" s="147"/>
      <c r="J1990" s="146"/>
      <c r="L1990" s="147"/>
      <c r="M1990" s="146"/>
    </row>
    <row r="1991" spans="6:13" ht="12.75" x14ac:dyDescent="0.2">
      <c r="F1991" s="147"/>
      <c r="G1991" s="146"/>
      <c r="I1991" s="147"/>
      <c r="J1991" s="146"/>
      <c r="L1991" s="147"/>
      <c r="M1991" s="146"/>
    </row>
    <row r="1992" spans="6:13" ht="12.75" x14ac:dyDescent="0.2">
      <c r="F1992" s="147"/>
      <c r="G1992" s="146"/>
      <c r="I1992" s="147"/>
      <c r="J1992" s="146"/>
      <c r="L1992" s="147"/>
      <c r="M1992" s="146"/>
    </row>
    <row r="1993" spans="6:13" ht="12.75" x14ac:dyDescent="0.2">
      <c r="F1993" s="147"/>
      <c r="G1993" s="146"/>
      <c r="I1993" s="147"/>
      <c r="J1993" s="146"/>
      <c r="L1993" s="147"/>
      <c r="M1993" s="146"/>
    </row>
    <row r="1994" spans="6:13" ht="12.75" x14ac:dyDescent="0.2">
      <c r="F1994" s="147"/>
      <c r="G1994" s="146"/>
      <c r="I1994" s="147"/>
      <c r="J1994" s="146"/>
      <c r="L1994" s="147"/>
      <c r="M1994" s="146"/>
    </row>
    <row r="1995" spans="6:13" ht="12.75" x14ac:dyDescent="0.2">
      <c r="F1995" s="147"/>
      <c r="G1995" s="146"/>
      <c r="I1995" s="147"/>
      <c r="J1995" s="146"/>
      <c r="L1995" s="147"/>
      <c r="M1995" s="146"/>
    </row>
    <row r="1996" spans="6:13" ht="12.75" x14ac:dyDescent="0.2">
      <c r="F1996" s="147"/>
      <c r="G1996" s="146"/>
      <c r="I1996" s="147"/>
      <c r="J1996" s="146"/>
      <c r="L1996" s="147"/>
      <c r="M1996" s="146"/>
    </row>
    <row r="1997" spans="6:13" ht="12.75" x14ac:dyDescent="0.2">
      <c r="F1997" s="147"/>
      <c r="G1997" s="146"/>
      <c r="I1997" s="147"/>
      <c r="J1997" s="146"/>
      <c r="L1997" s="147"/>
      <c r="M1997" s="146"/>
    </row>
    <row r="1998" spans="6:13" ht="12.75" x14ac:dyDescent="0.2">
      <c r="F1998" s="147"/>
      <c r="G1998" s="146"/>
      <c r="I1998" s="147"/>
      <c r="J1998" s="146"/>
      <c r="L1998" s="147"/>
      <c r="M1998" s="146"/>
    </row>
    <row r="1999" spans="6:13" ht="12.75" x14ac:dyDescent="0.2">
      <c r="F1999" s="147"/>
      <c r="G1999" s="146"/>
      <c r="I1999" s="147"/>
      <c r="J1999" s="146"/>
      <c r="L1999" s="147"/>
      <c r="M1999" s="146"/>
    </row>
    <row r="2000" spans="6:13" ht="12.75" x14ac:dyDescent="0.2">
      <c r="F2000" s="147"/>
      <c r="G2000" s="146"/>
      <c r="I2000" s="147"/>
      <c r="J2000" s="146"/>
      <c r="L2000" s="147"/>
      <c r="M2000" s="146"/>
    </row>
    <row r="2001" spans="6:13" ht="12.75" x14ac:dyDescent="0.2">
      <c r="F2001" s="147"/>
      <c r="G2001" s="146"/>
      <c r="I2001" s="147"/>
      <c r="J2001" s="146"/>
      <c r="L2001" s="147"/>
      <c r="M2001" s="146"/>
    </row>
    <row r="2002" spans="6:13" ht="12.75" x14ac:dyDescent="0.2">
      <c r="F2002" s="147"/>
      <c r="G2002" s="146"/>
      <c r="I2002" s="147"/>
      <c r="J2002" s="146"/>
      <c r="L2002" s="147"/>
      <c r="M2002" s="146"/>
    </row>
    <row r="2003" spans="6:13" ht="12.75" x14ac:dyDescent="0.2">
      <c r="F2003" s="147"/>
      <c r="G2003" s="146"/>
      <c r="I2003" s="147"/>
      <c r="J2003" s="146"/>
      <c r="L2003" s="147"/>
      <c r="M2003" s="146"/>
    </row>
    <row r="2004" spans="6:13" ht="12.75" x14ac:dyDescent="0.2">
      <c r="F2004" s="147"/>
      <c r="G2004" s="146"/>
      <c r="I2004" s="147"/>
      <c r="J2004" s="146"/>
      <c r="L2004" s="147"/>
      <c r="M2004" s="146"/>
    </row>
    <row r="2005" spans="6:13" ht="12.75" x14ac:dyDescent="0.2">
      <c r="F2005" s="147"/>
      <c r="G2005" s="146"/>
      <c r="I2005" s="147"/>
      <c r="J2005" s="146"/>
      <c r="L2005" s="147"/>
      <c r="M2005" s="146"/>
    </row>
    <row r="2006" spans="6:13" ht="12.75" x14ac:dyDescent="0.2">
      <c r="F2006" s="147"/>
      <c r="G2006" s="146"/>
      <c r="I2006" s="147"/>
      <c r="J2006" s="146"/>
      <c r="L2006" s="147"/>
      <c r="M2006" s="146"/>
    </row>
    <row r="2007" spans="6:13" ht="12.75" x14ac:dyDescent="0.2">
      <c r="F2007" s="147"/>
      <c r="G2007" s="146"/>
      <c r="I2007" s="147"/>
      <c r="J2007" s="146"/>
      <c r="L2007" s="147"/>
      <c r="M2007" s="146"/>
    </row>
    <row r="2008" spans="6:13" ht="12.75" x14ac:dyDescent="0.2">
      <c r="F2008" s="147"/>
      <c r="G2008" s="146"/>
      <c r="I2008" s="147"/>
      <c r="J2008" s="146"/>
      <c r="L2008" s="147"/>
      <c r="M2008" s="146"/>
    </row>
    <row r="2009" spans="6:13" ht="12.75" x14ac:dyDescent="0.2">
      <c r="F2009" s="147"/>
      <c r="G2009" s="146"/>
      <c r="I2009" s="147"/>
      <c r="J2009" s="146"/>
      <c r="L2009" s="147"/>
      <c r="M2009" s="146"/>
    </row>
    <row r="2010" spans="6:13" ht="12.75" x14ac:dyDescent="0.2">
      <c r="F2010" s="147"/>
      <c r="G2010" s="146"/>
      <c r="I2010" s="147"/>
      <c r="J2010" s="146"/>
      <c r="L2010" s="147"/>
      <c r="M2010" s="146"/>
    </row>
    <row r="2011" spans="6:13" ht="12.75" x14ac:dyDescent="0.2">
      <c r="F2011" s="147"/>
      <c r="G2011" s="146"/>
      <c r="I2011" s="147"/>
      <c r="J2011" s="146"/>
      <c r="L2011" s="147"/>
      <c r="M2011" s="146"/>
    </row>
    <row r="2012" spans="6:13" ht="12.75" x14ac:dyDescent="0.2">
      <c r="F2012" s="147"/>
      <c r="G2012" s="146"/>
      <c r="I2012" s="147"/>
      <c r="J2012" s="146"/>
      <c r="L2012" s="147"/>
      <c r="M2012" s="146"/>
    </row>
    <row r="2013" spans="6:13" ht="12.75" x14ac:dyDescent="0.2">
      <c r="F2013" s="147"/>
      <c r="G2013" s="146"/>
      <c r="I2013" s="147"/>
      <c r="J2013" s="146"/>
      <c r="L2013" s="147"/>
      <c r="M2013" s="146"/>
    </row>
    <row r="2014" spans="6:13" ht="12.75" x14ac:dyDescent="0.2">
      <c r="F2014" s="147"/>
      <c r="G2014" s="146"/>
      <c r="I2014" s="147"/>
      <c r="J2014" s="146"/>
      <c r="L2014" s="147"/>
      <c r="M2014" s="146"/>
    </row>
    <row r="2015" spans="6:13" ht="12.75" x14ac:dyDescent="0.2">
      <c r="F2015" s="147"/>
      <c r="G2015" s="146"/>
      <c r="I2015" s="147"/>
      <c r="J2015" s="146"/>
      <c r="L2015" s="147"/>
      <c r="M2015" s="146"/>
    </row>
    <row r="2016" spans="6:13" ht="12.75" x14ac:dyDescent="0.2">
      <c r="F2016" s="147"/>
      <c r="G2016" s="146"/>
      <c r="I2016" s="147"/>
      <c r="J2016" s="146"/>
      <c r="L2016" s="147"/>
      <c r="M2016" s="146"/>
    </row>
    <row r="2017" spans="6:13" ht="12.75" x14ac:dyDescent="0.2">
      <c r="F2017" s="147"/>
      <c r="G2017" s="146"/>
      <c r="I2017" s="147"/>
      <c r="J2017" s="146"/>
      <c r="L2017" s="147"/>
      <c r="M2017" s="146"/>
    </row>
    <row r="2018" spans="6:13" ht="12.75" x14ac:dyDescent="0.2">
      <c r="F2018" s="147"/>
      <c r="G2018" s="146"/>
      <c r="I2018" s="147"/>
      <c r="J2018" s="146"/>
      <c r="L2018" s="147"/>
      <c r="M2018" s="146"/>
    </row>
    <row r="2019" spans="6:13" ht="12.75" x14ac:dyDescent="0.2">
      <c r="F2019" s="147"/>
      <c r="G2019" s="146"/>
      <c r="I2019" s="147"/>
      <c r="J2019" s="146"/>
      <c r="L2019" s="147"/>
      <c r="M2019" s="146"/>
    </row>
    <row r="2020" spans="6:13" ht="12.75" x14ac:dyDescent="0.2">
      <c r="F2020" s="64"/>
      <c r="G2020" s="64"/>
      <c r="I2020" s="64"/>
      <c r="J2020" s="64"/>
      <c r="L2020" s="147"/>
      <c r="M2020" s="146"/>
    </row>
  </sheetData>
  <mergeCells count="30">
    <mergeCell ref="AW3:AX3"/>
    <mergeCell ref="AT3:AU3"/>
    <mergeCell ref="AC7:AD7"/>
    <mergeCell ref="AE7:AF7"/>
    <mergeCell ref="Q7:R7"/>
    <mergeCell ref="S7:T7"/>
    <mergeCell ref="U7:V7"/>
    <mergeCell ref="W7:X7"/>
    <mergeCell ref="Y7:Z7"/>
    <mergeCell ref="AA7:AB7"/>
    <mergeCell ref="AC6:AD6"/>
    <mergeCell ref="AE6:AF6"/>
    <mergeCell ref="E7:F7"/>
    <mergeCell ref="G7:H7"/>
    <mergeCell ref="I7:J7"/>
    <mergeCell ref="K7:L7"/>
    <mergeCell ref="M7:N7"/>
    <mergeCell ref="O7:P7"/>
    <mergeCell ref="U6:V6"/>
    <mergeCell ref="W6:X6"/>
    <mergeCell ref="Y6:Z6"/>
    <mergeCell ref="AA6:AB6"/>
    <mergeCell ref="O6:P6"/>
    <mergeCell ref="Q6:R6"/>
    <mergeCell ref="S6:T6"/>
    <mergeCell ref="E6:F6"/>
    <mergeCell ref="G6:H6"/>
    <mergeCell ref="I6:J6"/>
    <mergeCell ref="K6:L6"/>
    <mergeCell ref="M6:N6"/>
  </mergeCells>
  <printOptions gridLines="1"/>
  <pageMargins left="0.5" right="0.5" top="1" bottom="1" header="0.5" footer="0.5"/>
  <pageSetup scale="65" fitToHeight="15" orientation="landscape" r:id="rId1"/>
  <headerFooter alignWithMargins="0">
    <oddHeader>FPC.xls</oddHeader>
    <oddFoote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2:K280"/>
  <sheetViews>
    <sheetView showGridLines="0" topLeftCell="A193" workbookViewId="0">
      <selection activeCell="J4" sqref="J4"/>
    </sheetView>
  </sheetViews>
  <sheetFormatPr defaultRowHeight="12.75" x14ac:dyDescent="0.2"/>
  <cols>
    <col min="1" max="1" width="5.5703125" style="40" customWidth="1"/>
    <col min="2" max="2" width="3.7109375" style="13" customWidth="1"/>
    <col min="3" max="3" width="13.5703125" style="13" customWidth="1"/>
    <col min="4" max="4" width="11.42578125" style="13" customWidth="1"/>
    <col min="5" max="5" width="12.85546875" style="13" customWidth="1"/>
    <col min="6" max="6" width="9.140625" style="13"/>
    <col min="7" max="7" width="11.42578125" style="13" customWidth="1"/>
    <col min="8" max="8" width="10.140625" style="13" customWidth="1"/>
    <col min="9" max="9" width="9.140625" style="13"/>
    <col min="10" max="10" width="12.42578125" style="13" customWidth="1"/>
    <col min="11" max="11" width="14.5703125" style="13" customWidth="1"/>
    <col min="12" max="16384" width="9.140625" style="13"/>
  </cols>
  <sheetData>
    <row r="2" spans="1:11" ht="20.25" x14ac:dyDescent="0.3">
      <c r="B2" s="47" t="s">
        <v>60</v>
      </c>
      <c r="E2" s="48">
        <v>38500</v>
      </c>
      <c r="F2" s="14" t="s">
        <v>64</v>
      </c>
    </row>
    <row r="3" spans="1:11" x14ac:dyDescent="0.2">
      <c r="E3" s="48">
        <f>IF(VLOOKUP(E2,RolloverDates,2)&gt;E2,E2+1,VLOOKUP(E2,RolloverDates,3))</f>
        <v>38504</v>
      </c>
      <c r="F3" s="14" t="s">
        <v>65</v>
      </c>
    </row>
    <row r="4" spans="1:11" s="50" customFormat="1" ht="25.5" x14ac:dyDescent="0.2">
      <c r="A4" s="49"/>
      <c r="C4" s="51" t="s">
        <v>62</v>
      </c>
      <c r="D4" s="52" t="s">
        <v>63</v>
      </c>
      <c r="E4" s="51" t="s">
        <v>61</v>
      </c>
      <c r="J4" s="50" t="s">
        <v>272</v>
      </c>
      <c r="K4" s="50" t="s">
        <v>273</v>
      </c>
    </row>
    <row r="5" spans="1:11" x14ac:dyDescent="0.2">
      <c r="C5" s="41">
        <v>38353</v>
      </c>
      <c r="D5" s="42">
        <v>38380</v>
      </c>
      <c r="E5" s="42">
        <v>38384</v>
      </c>
      <c r="J5" s="48">
        <v>37257</v>
      </c>
      <c r="K5" s="48">
        <v>37286</v>
      </c>
    </row>
    <row r="6" spans="1:11" x14ac:dyDescent="0.2">
      <c r="C6" s="43">
        <v>38384</v>
      </c>
      <c r="D6" s="44">
        <v>38408</v>
      </c>
      <c r="E6" s="44">
        <v>38412</v>
      </c>
      <c r="J6" s="48">
        <v>37288</v>
      </c>
      <c r="K6" s="48">
        <v>37314</v>
      </c>
    </row>
    <row r="7" spans="1:11" x14ac:dyDescent="0.2">
      <c r="C7" s="43">
        <v>38412</v>
      </c>
      <c r="D7" s="44">
        <v>38441</v>
      </c>
      <c r="E7" s="44">
        <v>38443</v>
      </c>
      <c r="J7" s="48">
        <v>37316</v>
      </c>
      <c r="K7" s="48">
        <v>37344</v>
      </c>
    </row>
    <row r="8" spans="1:11" x14ac:dyDescent="0.2">
      <c r="C8" s="43">
        <v>38443</v>
      </c>
      <c r="D8" s="44">
        <v>38470</v>
      </c>
      <c r="E8" s="44">
        <v>38473</v>
      </c>
      <c r="J8" s="48">
        <v>37347</v>
      </c>
      <c r="K8" s="48">
        <v>37375</v>
      </c>
    </row>
    <row r="9" spans="1:11" x14ac:dyDescent="0.2">
      <c r="C9" s="43">
        <v>38473</v>
      </c>
      <c r="D9" s="44">
        <v>38499</v>
      </c>
      <c r="E9" s="44">
        <v>38504</v>
      </c>
      <c r="J9" s="48">
        <v>37377</v>
      </c>
      <c r="K9" s="48">
        <v>37406</v>
      </c>
    </row>
    <row r="10" spans="1:11" x14ac:dyDescent="0.2">
      <c r="C10" s="43">
        <v>38504</v>
      </c>
      <c r="D10" s="44">
        <v>38531</v>
      </c>
      <c r="E10" s="44">
        <v>38534</v>
      </c>
      <c r="J10" s="48">
        <v>37408</v>
      </c>
      <c r="K10" s="48">
        <v>37435</v>
      </c>
    </row>
    <row r="11" spans="1:11" x14ac:dyDescent="0.2">
      <c r="C11" s="43">
        <v>38534</v>
      </c>
      <c r="D11" s="44">
        <v>38561</v>
      </c>
      <c r="E11" s="44">
        <v>38565</v>
      </c>
      <c r="J11" s="48">
        <v>37438</v>
      </c>
      <c r="K11" s="48">
        <v>37467</v>
      </c>
    </row>
    <row r="12" spans="1:11" x14ac:dyDescent="0.2">
      <c r="C12" s="43">
        <v>38565</v>
      </c>
      <c r="D12" s="44">
        <v>38593</v>
      </c>
      <c r="E12" s="44">
        <v>38596</v>
      </c>
      <c r="J12" s="48">
        <v>37469</v>
      </c>
      <c r="K12" s="48">
        <v>37498</v>
      </c>
    </row>
    <row r="13" spans="1:11" x14ac:dyDescent="0.2">
      <c r="C13" s="43">
        <v>38596</v>
      </c>
      <c r="D13" s="44">
        <v>38623</v>
      </c>
      <c r="E13" s="44">
        <v>38626</v>
      </c>
      <c r="J13" s="48">
        <v>37500</v>
      </c>
      <c r="K13" s="48">
        <v>37526</v>
      </c>
    </row>
    <row r="14" spans="1:11" x14ac:dyDescent="0.2">
      <c r="C14" s="43">
        <v>38626</v>
      </c>
      <c r="D14" s="44">
        <v>38653</v>
      </c>
      <c r="E14" s="44">
        <v>38657</v>
      </c>
      <c r="J14" s="48">
        <v>37530</v>
      </c>
      <c r="K14" s="48">
        <v>37559</v>
      </c>
    </row>
    <row r="15" spans="1:11" x14ac:dyDescent="0.2">
      <c r="C15" s="43">
        <v>38657</v>
      </c>
      <c r="D15" s="44">
        <v>38685</v>
      </c>
      <c r="E15" s="44">
        <v>38687</v>
      </c>
      <c r="J15" s="48">
        <v>37561</v>
      </c>
      <c r="K15" s="48">
        <v>37589</v>
      </c>
    </row>
    <row r="16" spans="1:11" x14ac:dyDescent="0.2">
      <c r="C16" s="43">
        <v>38687</v>
      </c>
      <c r="D16" s="44">
        <v>38714</v>
      </c>
      <c r="E16" s="44">
        <v>38718</v>
      </c>
      <c r="J16" s="48">
        <v>37591</v>
      </c>
      <c r="K16" s="48">
        <v>37620</v>
      </c>
    </row>
    <row r="17" spans="3:11" x14ac:dyDescent="0.2">
      <c r="C17" s="43">
        <v>38718</v>
      </c>
      <c r="D17" s="44">
        <v>38747</v>
      </c>
      <c r="E17" s="44">
        <v>38749</v>
      </c>
      <c r="J17" s="48">
        <v>37622</v>
      </c>
      <c r="K17" s="48">
        <v>37651</v>
      </c>
    </row>
    <row r="18" spans="3:11" x14ac:dyDescent="0.2">
      <c r="C18" s="43">
        <v>38749</v>
      </c>
      <c r="D18" s="44">
        <v>38775</v>
      </c>
      <c r="E18" s="44">
        <v>38777</v>
      </c>
      <c r="J18" s="48">
        <v>37653</v>
      </c>
      <c r="K18" s="48">
        <v>37679</v>
      </c>
    </row>
    <row r="19" spans="3:11" x14ac:dyDescent="0.2">
      <c r="C19" s="43">
        <v>38777</v>
      </c>
      <c r="D19" s="44">
        <v>38805</v>
      </c>
      <c r="E19" s="44">
        <v>38808</v>
      </c>
      <c r="J19" s="48">
        <v>37681</v>
      </c>
      <c r="K19" s="48">
        <v>37708</v>
      </c>
    </row>
    <row r="20" spans="3:11" x14ac:dyDescent="0.2">
      <c r="C20" s="43">
        <v>38808</v>
      </c>
      <c r="D20" s="44">
        <v>38834</v>
      </c>
      <c r="E20" s="44">
        <v>38838</v>
      </c>
      <c r="J20" s="48">
        <v>37712</v>
      </c>
      <c r="K20" s="48">
        <v>37740</v>
      </c>
    </row>
    <row r="21" spans="3:11" x14ac:dyDescent="0.2">
      <c r="C21" s="43">
        <v>38838</v>
      </c>
      <c r="D21" s="44">
        <v>38867</v>
      </c>
      <c r="E21" s="44">
        <v>38869</v>
      </c>
      <c r="J21" s="48">
        <v>37742</v>
      </c>
      <c r="K21" s="48">
        <v>37770</v>
      </c>
    </row>
    <row r="22" spans="3:11" x14ac:dyDescent="0.2">
      <c r="C22" s="43">
        <v>38869</v>
      </c>
      <c r="D22" s="44">
        <v>38896</v>
      </c>
      <c r="E22" s="44">
        <v>38899</v>
      </c>
      <c r="J22" s="48">
        <v>37773</v>
      </c>
      <c r="K22" s="48">
        <v>37799</v>
      </c>
    </row>
    <row r="23" spans="3:11" x14ac:dyDescent="0.2">
      <c r="C23" s="43">
        <v>38899</v>
      </c>
      <c r="D23" s="44">
        <v>38926</v>
      </c>
      <c r="E23" s="44">
        <v>38930</v>
      </c>
      <c r="J23" s="48">
        <v>37803</v>
      </c>
      <c r="K23" s="48">
        <v>37832</v>
      </c>
    </row>
    <row r="24" spans="3:11" x14ac:dyDescent="0.2">
      <c r="C24" s="43">
        <v>38930</v>
      </c>
      <c r="D24" s="44">
        <v>38958</v>
      </c>
      <c r="E24" s="44">
        <v>38961</v>
      </c>
      <c r="J24" s="48">
        <v>37834</v>
      </c>
      <c r="K24" s="48">
        <v>37861</v>
      </c>
    </row>
    <row r="25" spans="3:11" x14ac:dyDescent="0.2">
      <c r="C25" s="43">
        <v>38961</v>
      </c>
      <c r="D25" s="44">
        <v>38988</v>
      </c>
      <c r="E25" s="44">
        <v>38991</v>
      </c>
      <c r="J25" s="48">
        <v>37865</v>
      </c>
      <c r="K25" s="48">
        <v>37893</v>
      </c>
    </row>
    <row r="26" spans="3:11" x14ac:dyDescent="0.2">
      <c r="C26" s="43">
        <v>38991</v>
      </c>
      <c r="D26" s="44">
        <v>39020</v>
      </c>
      <c r="E26" s="44">
        <v>39022</v>
      </c>
      <c r="J26" s="48">
        <v>37895</v>
      </c>
      <c r="K26" s="48">
        <v>37923</v>
      </c>
    </row>
    <row r="27" spans="3:11" x14ac:dyDescent="0.2">
      <c r="C27" s="43">
        <v>39022</v>
      </c>
      <c r="D27" s="44">
        <v>39050</v>
      </c>
      <c r="E27" s="44">
        <v>39052</v>
      </c>
      <c r="J27" s="48">
        <v>37926</v>
      </c>
      <c r="K27" s="48">
        <v>37950</v>
      </c>
    </row>
    <row r="28" spans="3:11" x14ac:dyDescent="0.2">
      <c r="C28" s="43">
        <v>39052</v>
      </c>
      <c r="D28" s="44">
        <v>39079</v>
      </c>
      <c r="E28" s="44">
        <v>39083</v>
      </c>
      <c r="J28" s="48">
        <v>37956</v>
      </c>
      <c r="K28" s="48">
        <v>37984</v>
      </c>
    </row>
    <row r="29" spans="3:11" x14ac:dyDescent="0.2">
      <c r="C29" s="43">
        <v>39083</v>
      </c>
      <c r="D29" s="44">
        <v>39112</v>
      </c>
      <c r="E29" s="44">
        <v>39114</v>
      </c>
      <c r="J29" s="48">
        <v>37987</v>
      </c>
      <c r="K29" s="48">
        <v>38015</v>
      </c>
    </row>
    <row r="30" spans="3:11" x14ac:dyDescent="0.2">
      <c r="C30" s="43">
        <v>39114</v>
      </c>
      <c r="D30" s="44">
        <v>39140</v>
      </c>
      <c r="E30" s="44">
        <v>39142</v>
      </c>
      <c r="J30" s="48">
        <v>38018</v>
      </c>
      <c r="K30" s="48">
        <v>38043</v>
      </c>
    </row>
    <row r="31" spans="3:11" x14ac:dyDescent="0.2">
      <c r="C31" s="43">
        <v>39142</v>
      </c>
      <c r="D31" s="44">
        <v>39170</v>
      </c>
      <c r="E31" s="44">
        <v>39173</v>
      </c>
      <c r="J31" s="48">
        <v>38047</v>
      </c>
      <c r="K31" s="48">
        <v>38076</v>
      </c>
    </row>
    <row r="32" spans="3:11" x14ac:dyDescent="0.2">
      <c r="C32" s="43">
        <v>39173</v>
      </c>
      <c r="D32" s="44">
        <v>39199</v>
      </c>
      <c r="E32" s="44">
        <v>39203</v>
      </c>
      <c r="J32" s="48">
        <v>38078</v>
      </c>
      <c r="K32" s="48">
        <v>38105</v>
      </c>
    </row>
    <row r="33" spans="3:11" x14ac:dyDescent="0.2">
      <c r="C33" s="43">
        <v>39203</v>
      </c>
      <c r="D33" s="44">
        <v>39232</v>
      </c>
      <c r="E33" s="44">
        <v>39234</v>
      </c>
      <c r="J33" s="48">
        <v>38108</v>
      </c>
      <c r="K33" s="48">
        <v>38135</v>
      </c>
    </row>
    <row r="34" spans="3:11" x14ac:dyDescent="0.2">
      <c r="C34" s="43">
        <v>39234</v>
      </c>
      <c r="D34" s="44">
        <v>39262</v>
      </c>
      <c r="E34" s="44">
        <v>39264</v>
      </c>
      <c r="J34" s="48">
        <v>38139</v>
      </c>
      <c r="K34" s="48">
        <v>38167</v>
      </c>
    </row>
    <row r="35" spans="3:11" x14ac:dyDescent="0.2">
      <c r="C35" s="43">
        <v>39264</v>
      </c>
      <c r="D35" s="44">
        <v>39293</v>
      </c>
      <c r="E35" s="44">
        <v>39295</v>
      </c>
      <c r="J35" s="48">
        <v>38169</v>
      </c>
      <c r="K35" s="48">
        <v>38197</v>
      </c>
    </row>
    <row r="36" spans="3:11" x14ac:dyDescent="0.2">
      <c r="C36" s="43">
        <v>39295</v>
      </c>
      <c r="D36" s="44">
        <v>39324</v>
      </c>
      <c r="E36" s="44">
        <v>39326</v>
      </c>
      <c r="J36" s="48">
        <v>38200</v>
      </c>
      <c r="K36" s="48">
        <v>38229</v>
      </c>
    </row>
    <row r="37" spans="3:11" x14ac:dyDescent="0.2">
      <c r="C37" s="43">
        <v>39326</v>
      </c>
      <c r="D37" s="44">
        <v>39353</v>
      </c>
      <c r="E37" s="44">
        <v>39356</v>
      </c>
      <c r="J37" s="48">
        <v>38231</v>
      </c>
      <c r="K37" s="48">
        <v>38259</v>
      </c>
    </row>
    <row r="38" spans="3:11" x14ac:dyDescent="0.2">
      <c r="C38" s="43">
        <v>39356</v>
      </c>
      <c r="D38" s="44">
        <v>39385</v>
      </c>
      <c r="E38" s="44">
        <v>39387</v>
      </c>
      <c r="J38" s="48">
        <v>38261</v>
      </c>
      <c r="K38" s="48">
        <v>38288</v>
      </c>
    </row>
    <row r="39" spans="3:11" x14ac:dyDescent="0.2">
      <c r="C39" s="43">
        <v>39387</v>
      </c>
      <c r="D39" s="44">
        <v>39415</v>
      </c>
      <c r="E39" s="44">
        <v>39417</v>
      </c>
      <c r="J39" s="48">
        <v>38292</v>
      </c>
      <c r="K39" s="48">
        <v>38320</v>
      </c>
    </row>
    <row r="40" spans="3:11" x14ac:dyDescent="0.2">
      <c r="C40" s="43">
        <v>39417</v>
      </c>
      <c r="D40" s="44">
        <v>39444</v>
      </c>
      <c r="E40" s="44">
        <v>39448</v>
      </c>
      <c r="J40" s="48">
        <v>38322</v>
      </c>
      <c r="K40" s="48">
        <v>38349</v>
      </c>
    </row>
    <row r="41" spans="3:11" x14ac:dyDescent="0.2">
      <c r="C41" s="43">
        <v>39448</v>
      </c>
      <c r="D41" s="44">
        <v>39477</v>
      </c>
      <c r="E41" s="44">
        <v>39479</v>
      </c>
      <c r="J41" s="48">
        <v>38353</v>
      </c>
      <c r="K41" s="48">
        <v>38380</v>
      </c>
    </row>
    <row r="42" spans="3:11" x14ac:dyDescent="0.2">
      <c r="C42" s="43">
        <v>39479</v>
      </c>
      <c r="D42" s="44">
        <v>39506</v>
      </c>
      <c r="E42" s="44">
        <v>39508</v>
      </c>
      <c r="J42" s="48">
        <v>38384</v>
      </c>
      <c r="K42" s="48">
        <v>38408</v>
      </c>
    </row>
    <row r="43" spans="3:11" x14ac:dyDescent="0.2">
      <c r="C43" s="43">
        <v>39508</v>
      </c>
      <c r="D43" s="44">
        <v>39535</v>
      </c>
      <c r="E43" s="44">
        <v>39539</v>
      </c>
      <c r="J43" s="48">
        <v>38412</v>
      </c>
      <c r="K43" s="48">
        <v>38441</v>
      </c>
    </row>
    <row r="44" spans="3:11" x14ac:dyDescent="0.2">
      <c r="C44" s="43">
        <v>39539</v>
      </c>
      <c r="D44" s="44">
        <v>39567</v>
      </c>
      <c r="E44" s="44">
        <v>39569</v>
      </c>
      <c r="J44" s="48">
        <v>38443</v>
      </c>
      <c r="K44" s="48">
        <v>38470</v>
      </c>
    </row>
    <row r="45" spans="3:11" x14ac:dyDescent="0.2">
      <c r="C45" s="43">
        <v>39569</v>
      </c>
      <c r="D45" s="44">
        <v>39598</v>
      </c>
      <c r="E45" s="44">
        <v>39600</v>
      </c>
      <c r="J45" s="48">
        <v>38473</v>
      </c>
      <c r="K45" s="48">
        <v>38499</v>
      </c>
    </row>
    <row r="46" spans="3:11" x14ac:dyDescent="0.2">
      <c r="C46" s="43">
        <v>39600</v>
      </c>
      <c r="D46" s="44">
        <v>39626</v>
      </c>
      <c r="E46" s="44">
        <v>39630</v>
      </c>
      <c r="J46" s="48">
        <v>38504</v>
      </c>
      <c r="K46" s="48">
        <v>38531</v>
      </c>
    </row>
    <row r="47" spans="3:11" x14ac:dyDescent="0.2">
      <c r="C47" s="43">
        <v>39630</v>
      </c>
      <c r="D47" s="44">
        <v>39659</v>
      </c>
      <c r="E47" s="44">
        <v>39661</v>
      </c>
      <c r="J47" s="48">
        <v>38534</v>
      </c>
      <c r="K47" s="48">
        <v>38561</v>
      </c>
    </row>
    <row r="48" spans="3:11" x14ac:dyDescent="0.2">
      <c r="C48" s="43">
        <v>39661</v>
      </c>
      <c r="D48" s="44">
        <v>39689</v>
      </c>
      <c r="E48" s="44">
        <v>39692</v>
      </c>
      <c r="J48" s="48">
        <v>38565</v>
      </c>
      <c r="K48" s="48">
        <v>38593</v>
      </c>
    </row>
    <row r="49" spans="3:11" x14ac:dyDescent="0.2">
      <c r="C49" s="43">
        <v>39692</v>
      </c>
      <c r="D49" s="44">
        <v>39720</v>
      </c>
      <c r="E49" s="44">
        <v>39722</v>
      </c>
      <c r="J49" s="48">
        <v>38596</v>
      </c>
      <c r="K49" s="48">
        <v>38623</v>
      </c>
    </row>
    <row r="50" spans="3:11" x14ac:dyDescent="0.2">
      <c r="C50" s="43">
        <v>39722</v>
      </c>
      <c r="D50" s="44">
        <v>39751</v>
      </c>
      <c r="E50" s="44">
        <v>39753</v>
      </c>
      <c r="J50" s="48">
        <v>38626</v>
      </c>
      <c r="K50" s="48">
        <v>38653</v>
      </c>
    </row>
    <row r="51" spans="3:11" x14ac:dyDescent="0.2">
      <c r="C51" s="43">
        <v>39753</v>
      </c>
      <c r="D51" s="44">
        <v>39780</v>
      </c>
      <c r="E51" s="44">
        <v>39783</v>
      </c>
      <c r="J51" s="48">
        <v>38657</v>
      </c>
      <c r="K51" s="48">
        <v>38685</v>
      </c>
    </row>
    <row r="52" spans="3:11" x14ac:dyDescent="0.2">
      <c r="C52" s="45">
        <v>39783</v>
      </c>
      <c r="D52" s="46">
        <v>39812</v>
      </c>
      <c r="E52" s="46">
        <v>39814</v>
      </c>
      <c r="J52" s="48">
        <v>38687</v>
      </c>
      <c r="K52" s="48">
        <v>38714</v>
      </c>
    </row>
    <row r="53" spans="3:11" x14ac:dyDescent="0.2">
      <c r="C53" s="54">
        <v>39814</v>
      </c>
      <c r="D53" s="59">
        <v>39842</v>
      </c>
      <c r="E53" s="57">
        <v>39845</v>
      </c>
      <c r="J53" s="48">
        <v>38718</v>
      </c>
      <c r="K53" s="48">
        <v>38747</v>
      </c>
    </row>
    <row r="54" spans="3:11" x14ac:dyDescent="0.2">
      <c r="C54" s="55">
        <v>39845</v>
      </c>
      <c r="D54" s="60">
        <v>39870</v>
      </c>
      <c r="E54" s="56">
        <v>39873</v>
      </c>
      <c r="J54" s="48">
        <v>38749</v>
      </c>
      <c r="K54" s="48">
        <v>38775</v>
      </c>
    </row>
    <row r="55" spans="3:11" x14ac:dyDescent="0.2">
      <c r="C55" s="55">
        <v>39873</v>
      </c>
      <c r="D55" s="60">
        <v>39902</v>
      </c>
      <c r="E55" s="56">
        <v>39904</v>
      </c>
      <c r="J55" s="48">
        <v>38777</v>
      </c>
      <c r="K55" s="48">
        <v>38805</v>
      </c>
    </row>
    <row r="56" spans="3:11" x14ac:dyDescent="0.2">
      <c r="C56" s="55">
        <v>39904</v>
      </c>
      <c r="D56" s="60">
        <v>39932</v>
      </c>
      <c r="E56" s="56">
        <v>39934</v>
      </c>
      <c r="J56" s="48">
        <v>38808</v>
      </c>
      <c r="K56" s="48">
        <v>38834</v>
      </c>
    </row>
    <row r="57" spans="3:11" x14ac:dyDescent="0.2">
      <c r="C57" s="55">
        <v>39934</v>
      </c>
      <c r="D57" s="60">
        <v>39961</v>
      </c>
      <c r="E57" s="56">
        <v>39965</v>
      </c>
      <c r="J57" s="48">
        <v>38838</v>
      </c>
      <c r="K57" s="48">
        <v>38867</v>
      </c>
    </row>
    <row r="58" spans="3:11" x14ac:dyDescent="0.2">
      <c r="C58" s="55">
        <v>39965</v>
      </c>
      <c r="D58" s="60">
        <v>39993</v>
      </c>
      <c r="E58" s="56">
        <v>39995</v>
      </c>
      <c r="J58" s="48">
        <v>38869</v>
      </c>
      <c r="K58" s="48">
        <v>38896</v>
      </c>
    </row>
    <row r="59" spans="3:11" x14ac:dyDescent="0.2">
      <c r="C59" s="55">
        <v>39995</v>
      </c>
      <c r="D59" s="60">
        <v>40023</v>
      </c>
      <c r="E59" s="56">
        <v>40026</v>
      </c>
      <c r="J59" s="48">
        <v>38899</v>
      </c>
      <c r="K59" s="48">
        <v>38926</v>
      </c>
    </row>
    <row r="60" spans="3:11" x14ac:dyDescent="0.2">
      <c r="C60" s="55">
        <v>40026</v>
      </c>
      <c r="D60" s="60">
        <v>40053</v>
      </c>
      <c r="E60" s="56">
        <v>40057</v>
      </c>
      <c r="J60" s="48">
        <v>38930</v>
      </c>
      <c r="K60" s="48">
        <v>38958</v>
      </c>
    </row>
    <row r="61" spans="3:11" x14ac:dyDescent="0.2">
      <c r="C61" s="55">
        <v>40057</v>
      </c>
      <c r="D61" s="60">
        <v>40085</v>
      </c>
      <c r="E61" s="56">
        <v>40087</v>
      </c>
      <c r="J61" s="48">
        <v>38961</v>
      </c>
      <c r="K61" s="48">
        <v>38988</v>
      </c>
    </row>
    <row r="62" spans="3:11" x14ac:dyDescent="0.2">
      <c r="C62" s="55">
        <v>40087</v>
      </c>
      <c r="D62" s="60">
        <v>40115</v>
      </c>
      <c r="E62" s="56">
        <v>40118</v>
      </c>
      <c r="J62" s="48">
        <v>38991</v>
      </c>
      <c r="K62" s="48">
        <v>39020</v>
      </c>
    </row>
    <row r="63" spans="3:11" x14ac:dyDescent="0.2">
      <c r="C63" s="55">
        <v>40118</v>
      </c>
      <c r="D63" s="60">
        <v>40142</v>
      </c>
      <c r="E63" s="56">
        <v>40148</v>
      </c>
      <c r="J63" s="48">
        <v>39022</v>
      </c>
      <c r="K63" s="48">
        <v>39050</v>
      </c>
    </row>
    <row r="64" spans="3:11" x14ac:dyDescent="0.2">
      <c r="C64" s="55">
        <v>40148</v>
      </c>
      <c r="D64" s="62">
        <v>40176</v>
      </c>
      <c r="E64" s="56">
        <v>40179</v>
      </c>
      <c r="F64" s="14" t="s">
        <v>69</v>
      </c>
      <c r="G64" s="63"/>
      <c r="J64" s="48">
        <v>39052</v>
      </c>
      <c r="K64" s="48">
        <v>39079</v>
      </c>
    </row>
    <row r="65" spans="3:11" x14ac:dyDescent="0.2">
      <c r="C65" s="55">
        <v>40179</v>
      </c>
      <c r="D65" s="62">
        <v>40206</v>
      </c>
      <c r="E65" s="56">
        <v>40210</v>
      </c>
      <c r="F65" s="14" t="s">
        <v>69</v>
      </c>
      <c r="G65" s="63"/>
      <c r="J65" s="48">
        <v>39083</v>
      </c>
      <c r="K65" s="48">
        <v>39112</v>
      </c>
    </row>
    <row r="66" spans="3:11" x14ac:dyDescent="0.2">
      <c r="C66" s="55">
        <v>40210</v>
      </c>
      <c r="D66" s="62">
        <v>40234</v>
      </c>
      <c r="E66" s="56">
        <v>40238</v>
      </c>
      <c r="F66" s="14" t="s">
        <v>69</v>
      </c>
      <c r="G66" s="63"/>
      <c r="J66" s="48">
        <v>39114</v>
      </c>
      <c r="K66" s="48">
        <v>39140</v>
      </c>
    </row>
    <row r="67" spans="3:11" x14ac:dyDescent="0.2">
      <c r="C67" s="55">
        <v>40238</v>
      </c>
      <c r="D67" s="62">
        <v>40267</v>
      </c>
      <c r="E67" s="56">
        <v>40269</v>
      </c>
      <c r="F67" s="14" t="s">
        <v>69</v>
      </c>
      <c r="G67" s="63"/>
      <c r="J67" s="48">
        <v>39142</v>
      </c>
      <c r="K67" s="48">
        <v>39170</v>
      </c>
    </row>
    <row r="68" spans="3:11" x14ac:dyDescent="0.2">
      <c r="C68" s="55">
        <v>40269</v>
      </c>
      <c r="D68" s="62">
        <v>40296</v>
      </c>
      <c r="E68" s="56">
        <v>40299</v>
      </c>
      <c r="F68" s="14" t="s">
        <v>69</v>
      </c>
      <c r="G68" s="63"/>
      <c r="J68" s="48">
        <v>39173</v>
      </c>
      <c r="K68" s="48">
        <v>39199</v>
      </c>
    </row>
    <row r="69" spans="3:11" x14ac:dyDescent="0.2">
      <c r="C69" s="55">
        <v>40299</v>
      </c>
      <c r="D69" s="62">
        <v>40325</v>
      </c>
      <c r="E69" s="56">
        <v>40330</v>
      </c>
      <c r="F69" s="14" t="s">
        <v>69</v>
      </c>
      <c r="G69" s="63"/>
      <c r="J69" s="48">
        <v>39203</v>
      </c>
      <c r="K69" s="48">
        <v>39232</v>
      </c>
    </row>
    <row r="70" spans="3:11" x14ac:dyDescent="0.2">
      <c r="C70" s="55">
        <v>40330</v>
      </c>
      <c r="D70" s="62">
        <v>40358</v>
      </c>
      <c r="E70" s="56">
        <v>40360</v>
      </c>
      <c r="F70" s="14" t="s">
        <v>69</v>
      </c>
      <c r="G70" s="63"/>
      <c r="J70" s="48">
        <v>39234</v>
      </c>
      <c r="K70" s="48">
        <v>39261</v>
      </c>
    </row>
    <row r="71" spans="3:11" x14ac:dyDescent="0.2">
      <c r="C71" s="55">
        <v>40360</v>
      </c>
      <c r="D71" s="62">
        <v>40388</v>
      </c>
      <c r="E71" s="56">
        <v>40391</v>
      </c>
      <c r="F71" s="14" t="s">
        <v>69</v>
      </c>
      <c r="G71" s="63"/>
      <c r="J71" s="48">
        <v>39264</v>
      </c>
      <c r="K71" s="48">
        <v>39293</v>
      </c>
    </row>
    <row r="72" spans="3:11" x14ac:dyDescent="0.2">
      <c r="C72" s="55">
        <v>40391</v>
      </c>
      <c r="D72" s="62">
        <v>40420</v>
      </c>
      <c r="E72" s="56">
        <v>40422</v>
      </c>
      <c r="F72" s="14" t="s">
        <v>69</v>
      </c>
      <c r="G72" s="63"/>
      <c r="J72" s="48">
        <v>39295</v>
      </c>
      <c r="K72" s="48">
        <v>39323</v>
      </c>
    </row>
    <row r="73" spans="3:11" x14ac:dyDescent="0.2">
      <c r="C73" s="55">
        <v>40422</v>
      </c>
      <c r="D73" s="62">
        <v>40450</v>
      </c>
      <c r="E73" s="56">
        <v>40452</v>
      </c>
      <c r="F73" s="14" t="s">
        <v>69</v>
      </c>
      <c r="G73" s="63"/>
      <c r="J73" s="48">
        <v>39326</v>
      </c>
      <c r="K73" s="48">
        <v>39352</v>
      </c>
    </row>
    <row r="74" spans="3:11" x14ac:dyDescent="0.2">
      <c r="C74" s="55">
        <v>40452</v>
      </c>
      <c r="D74" s="62">
        <v>40479</v>
      </c>
      <c r="E74" s="56">
        <v>40483</v>
      </c>
      <c r="F74" s="14" t="s">
        <v>69</v>
      </c>
      <c r="G74" s="63"/>
      <c r="J74" s="48">
        <v>39356</v>
      </c>
      <c r="K74" s="48">
        <v>39385</v>
      </c>
    </row>
    <row r="75" spans="3:11" x14ac:dyDescent="0.2">
      <c r="C75" s="55">
        <v>40483</v>
      </c>
      <c r="D75" s="62">
        <v>40507</v>
      </c>
      <c r="E75" s="56">
        <v>40513</v>
      </c>
      <c r="F75" s="14" t="s">
        <v>69</v>
      </c>
      <c r="G75" s="63"/>
      <c r="J75" s="48">
        <v>39387</v>
      </c>
      <c r="K75" s="48">
        <v>39414</v>
      </c>
    </row>
    <row r="76" spans="3:11" x14ac:dyDescent="0.2">
      <c r="C76" s="55">
        <v>40513</v>
      </c>
      <c r="D76" s="62">
        <v>40540</v>
      </c>
      <c r="E76" s="56">
        <v>40544</v>
      </c>
      <c r="F76" s="14" t="s">
        <v>69</v>
      </c>
      <c r="G76" s="63"/>
      <c r="J76" s="48">
        <v>39417</v>
      </c>
      <c r="K76" s="48">
        <v>39444</v>
      </c>
    </row>
    <row r="77" spans="3:11" x14ac:dyDescent="0.2">
      <c r="C77" s="55">
        <v>40544</v>
      </c>
      <c r="D77" s="60">
        <v>40571</v>
      </c>
      <c r="E77" s="56">
        <v>40575</v>
      </c>
      <c r="J77" s="48">
        <v>39448</v>
      </c>
      <c r="K77" s="48">
        <v>39477</v>
      </c>
    </row>
    <row r="78" spans="3:11" x14ac:dyDescent="0.2">
      <c r="C78" s="55">
        <v>40575</v>
      </c>
      <c r="D78" s="60">
        <v>40599</v>
      </c>
      <c r="E78" s="56">
        <v>40603</v>
      </c>
      <c r="J78" s="48">
        <v>39479</v>
      </c>
      <c r="K78" s="48">
        <v>39505</v>
      </c>
    </row>
    <row r="79" spans="3:11" x14ac:dyDescent="0.2">
      <c r="C79" s="55">
        <v>40603</v>
      </c>
      <c r="D79" s="60">
        <v>40632</v>
      </c>
      <c r="E79" s="56">
        <v>40634</v>
      </c>
      <c r="J79" s="48">
        <v>39508</v>
      </c>
      <c r="K79" s="48">
        <v>39535</v>
      </c>
    </row>
    <row r="80" spans="3:11" x14ac:dyDescent="0.2">
      <c r="C80" s="55">
        <v>40634</v>
      </c>
      <c r="D80" s="60">
        <v>40662</v>
      </c>
      <c r="E80" s="56">
        <v>40664</v>
      </c>
      <c r="J80" s="48">
        <v>39539</v>
      </c>
      <c r="K80" s="48">
        <v>39567</v>
      </c>
    </row>
    <row r="81" spans="3:11" x14ac:dyDescent="0.2">
      <c r="C81" s="55">
        <v>40664</v>
      </c>
      <c r="D81" s="60">
        <v>40690</v>
      </c>
      <c r="E81" s="56">
        <v>40695</v>
      </c>
      <c r="J81" s="48">
        <v>39569</v>
      </c>
      <c r="K81" s="48">
        <v>39597</v>
      </c>
    </row>
    <row r="82" spans="3:11" x14ac:dyDescent="0.2">
      <c r="C82" s="55">
        <v>40695</v>
      </c>
      <c r="D82" s="60">
        <v>40723</v>
      </c>
      <c r="E82" s="56">
        <v>40725</v>
      </c>
      <c r="J82" s="48">
        <v>39600</v>
      </c>
      <c r="K82" s="48">
        <v>39626</v>
      </c>
    </row>
    <row r="83" spans="3:11" x14ac:dyDescent="0.2">
      <c r="C83" s="55">
        <v>40725</v>
      </c>
      <c r="D83" s="60">
        <v>40753</v>
      </c>
      <c r="E83" s="56">
        <v>40756</v>
      </c>
      <c r="J83" s="48">
        <v>39630</v>
      </c>
      <c r="K83" s="48">
        <v>39659</v>
      </c>
    </row>
    <row r="84" spans="3:11" x14ac:dyDescent="0.2">
      <c r="C84" s="55">
        <v>40756</v>
      </c>
      <c r="D84" s="60">
        <v>40785</v>
      </c>
      <c r="E84" s="56">
        <v>40787</v>
      </c>
      <c r="J84" s="48">
        <v>39661</v>
      </c>
      <c r="K84" s="48">
        <v>39688</v>
      </c>
    </row>
    <row r="85" spans="3:11" x14ac:dyDescent="0.2">
      <c r="C85" s="55">
        <v>40787</v>
      </c>
      <c r="D85" s="60">
        <v>40815</v>
      </c>
      <c r="E85" s="56">
        <v>40817</v>
      </c>
      <c r="J85" s="48">
        <v>39692</v>
      </c>
      <c r="K85" s="48">
        <v>39720</v>
      </c>
    </row>
    <row r="86" spans="3:11" x14ac:dyDescent="0.2">
      <c r="C86" s="55">
        <v>40817</v>
      </c>
      <c r="D86" s="60">
        <v>40844</v>
      </c>
      <c r="E86" s="56">
        <v>40848</v>
      </c>
      <c r="J86" s="48">
        <v>39722</v>
      </c>
      <c r="K86" s="48">
        <v>39750</v>
      </c>
    </row>
    <row r="87" spans="3:11" x14ac:dyDescent="0.2">
      <c r="C87" s="55">
        <v>40848</v>
      </c>
      <c r="D87" s="60">
        <v>40876</v>
      </c>
      <c r="E87" s="56">
        <v>40878</v>
      </c>
      <c r="J87" s="48">
        <v>39753</v>
      </c>
      <c r="K87" s="48">
        <v>39777</v>
      </c>
    </row>
    <row r="88" spans="3:11" x14ac:dyDescent="0.2">
      <c r="C88" s="55">
        <v>40878</v>
      </c>
      <c r="D88" s="60">
        <v>40907</v>
      </c>
      <c r="E88" s="56">
        <v>40909</v>
      </c>
      <c r="J88" s="48">
        <v>39783</v>
      </c>
      <c r="K88" s="48">
        <v>39811</v>
      </c>
    </row>
    <row r="89" spans="3:11" x14ac:dyDescent="0.2">
      <c r="C89" s="55">
        <v>40909</v>
      </c>
      <c r="D89" s="60">
        <v>40938</v>
      </c>
      <c r="E89" s="56">
        <v>40940</v>
      </c>
      <c r="J89" s="48">
        <v>39814</v>
      </c>
      <c r="K89" s="48">
        <v>39842</v>
      </c>
    </row>
    <row r="90" spans="3:11" x14ac:dyDescent="0.2">
      <c r="C90" s="55">
        <v>40940</v>
      </c>
      <c r="D90" s="60">
        <v>40967</v>
      </c>
      <c r="E90" s="56">
        <v>40969</v>
      </c>
      <c r="J90" s="48">
        <v>39845</v>
      </c>
      <c r="K90" s="48">
        <v>39870</v>
      </c>
    </row>
    <row r="91" spans="3:11" x14ac:dyDescent="0.2">
      <c r="C91" s="55">
        <v>40969</v>
      </c>
      <c r="D91" s="60">
        <v>40998</v>
      </c>
      <c r="E91" s="56">
        <v>41000</v>
      </c>
      <c r="J91" s="48">
        <v>39873</v>
      </c>
      <c r="K91" s="48">
        <v>39902</v>
      </c>
    </row>
    <row r="92" spans="3:11" x14ac:dyDescent="0.2">
      <c r="C92" s="55">
        <v>41000</v>
      </c>
      <c r="D92" s="60">
        <v>41026</v>
      </c>
      <c r="E92" s="56">
        <v>41030</v>
      </c>
      <c r="J92" s="48">
        <v>39904</v>
      </c>
      <c r="K92" s="48">
        <v>39932</v>
      </c>
    </row>
    <row r="93" spans="3:11" x14ac:dyDescent="0.2">
      <c r="C93" s="55">
        <v>41030</v>
      </c>
      <c r="D93" s="60">
        <v>41059</v>
      </c>
      <c r="E93" s="56">
        <v>41061</v>
      </c>
      <c r="J93" s="48">
        <v>39934</v>
      </c>
      <c r="K93" s="48">
        <v>39961</v>
      </c>
    </row>
    <row r="94" spans="3:11" x14ac:dyDescent="0.2">
      <c r="C94" s="55">
        <v>41061</v>
      </c>
      <c r="D94" s="60">
        <v>41089</v>
      </c>
      <c r="E94" s="56">
        <v>41091</v>
      </c>
      <c r="J94" s="48">
        <v>39965</v>
      </c>
      <c r="K94" s="48">
        <v>39993</v>
      </c>
    </row>
    <row r="95" spans="3:11" x14ac:dyDescent="0.2">
      <c r="C95" s="55">
        <v>41091</v>
      </c>
      <c r="D95" s="60">
        <v>41120</v>
      </c>
      <c r="E95" s="56">
        <v>41122</v>
      </c>
      <c r="J95" s="48">
        <v>39995</v>
      </c>
      <c r="K95" s="48">
        <v>40023</v>
      </c>
    </row>
    <row r="96" spans="3:11" x14ac:dyDescent="0.2">
      <c r="C96" s="55">
        <v>41122</v>
      </c>
      <c r="D96" s="60">
        <v>41151</v>
      </c>
      <c r="E96" s="56">
        <v>41153</v>
      </c>
      <c r="J96" s="48">
        <v>40026</v>
      </c>
      <c r="K96" s="48">
        <v>40053</v>
      </c>
    </row>
    <row r="97" spans="3:11" x14ac:dyDescent="0.2">
      <c r="C97" s="55">
        <v>41153</v>
      </c>
      <c r="D97" s="60">
        <v>41180</v>
      </c>
      <c r="E97" s="56">
        <v>41183</v>
      </c>
      <c r="J97" s="48">
        <v>40057</v>
      </c>
      <c r="K97" s="48">
        <v>40085</v>
      </c>
    </row>
    <row r="98" spans="3:11" x14ac:dyDescent="0.2">
      <c r="C98" s="55">
        <v>41183</v>
      </c>
      <c r="D98" s="60">
        <v>41212</v>
      </c>
      <c r="E98" s="56">
        <v>41214</v>
      </c>
      <c r="J98" s="48">
        <v>40087</v>
      </c>
      <c r="K98" s="48">
        <v>40115</v>
      </c>
    </row>
    <row r="99" spans="3:11" x14ac:dyDescent="0.2">
      <c r="C99" s="55">
        <v>41214</v>
      </c>
      <c r="D99" s="60">
        <v>41242</v>
      </c>
      <c r="E99" s="56">
        <v>41244</v>
      </c>
      <c r="G99" s="48"/>
      <c r="H99" s="48"/>
      <c r="J99" s="48">
        <v>40118</v>
      </c>
      <c r="K99" s="48">
        <v>40142</v>
      </c>
    </row>
    <row r="100" spans="3:11" x14ac:dyDescent="0.2">
      <c r="C100" s="55">
        <v>41244</v>
      </c>
      <c r="D100" s="60">
        <v>41271</v>
      </c>
      <c r="E100" s="56">
        <v>41275</v>
      </c>
      <c r="G100" s="48"/>
      <c r="J100" s="48">
        <v>40148</v>
      </c>
      <c r="K100" s="48">
        <v>40176</v>
      </c>
    </row>
    <row r="101" spans="3:11" x14ac:dyDescent="0.2">
      <c r="C101" s="55">
        <v>41275</v>
      </c>
      <c r="D101" s="60">
        <v>41304</v>
      </c>
      <c r="E101" s="56">
        <v>41306</v>
      </c>
      <c r="G101" s="48"/>
      <c r="J101" s="48">
        <v>40179</v>
      </c>
      <c r="K101" s="48">
        <v>40206</v>
      </c>
    </row>
    <row r="102" spans="3:11" x14ac:dyDescent="0.2">
      <c r="C102" s="55">
        <v>41306</v>
      </c>
      <c r="D102" s="60">
        <v>41332</v>
      </c>
      <c r="E102" s="56">
        <v>41334</v>
      </c>
      <c r="G102" s="48"/>
      <c r="J102" s="48">
        <v>40210</v>
      </c>
      <c r="K102" s="48">
        <v>40234</v>
      </c>
    </row>
    <row r="103" spans="3:11" x14ac:dyDescent="0.2">
      <c r="C103" s="55">
        <v>41334</v>
      </c>
      <c r="D103" s="48">
        <v>41360</v>
      </c>
      <c r="E103" s="56">
        <v>41365</v>
      </c>
      <c r="F103" s="13" t="s">
        <v>117</v>
      </c>
      <c r="G103" s="48"/>
      <c r="J103" s="48">
        <v>40238</v>
      </c>
      <c r="K103" s="48">
        <v>40267</v>
      </c>
    </row>
    <row r="104" spans="3:11" x14ac:dyDescent="0.2">
      <c r="C104" s="55">
        <v>41365</v>
      </c>
      <c r="D104" s="48">
        <v>41393</v>
      </c>
      <c r="E104" s="56">
        <v>41395</v>
      </c>
      <c r="F104" s="13" t="s">
        <v>117</v>
      </c>
      <c r="G104" s="48"/>
      <c r="J104" s="48">
        <v>40269</v>
      </c>
      <c r="K104" s="48">
        <v>40296</v>
      </c>
    </row>
    <row r="105" spans="3:11" x14ac:dyDescent="0.2">
      <c r="C105" s="55">
        <v>41395</v>
      </c>
      <c r="D105" s="48">
        <v>41423</v>
      </c>
      <c r="E105" s="56">
        <v>41426</v>
      </c>
      <c r="F105" s="13" t="s">
        <v>117</v>
      </c>
      <c r="G105" s="48"/>
      <c r="J105" s="48">
        <v>40299</v>
      </c>
      <c r="K105" s="48">
        <v>40325</v>
      </c>
    </row>
    <row r="106" spans="3:11" x14ac:dyDescent="0.2">
      <c r="C106" s="55">
        <v>41426</v>
      </c>
      <c r="D106" s="48">
        <v>41452</v>
      </c>
      <c r="E106" s="56">
        <v>41456</v>
      </c>
      <c r="F106" s="13" t="s">
        <v>117</v>
      </c>
      <c r="G106" s="48"/>
      <c r="J106" s="48">
        <v>40330</v>
      </c>
      <c r="K106" s="48">
        <v>40358</v>
      </c>
    </row>
    <row r="107" spans="3:11" x14ac:dyDescent="0.2">
      <c r="C107" s="55">
        <v>41456</v>
      </c>
      <c r="D107" s="48">
        <v>41485</v>
      </c>
      <c r="E107" s="56">
        <v>41487</v>
      </c>
      <c r="F107" s="13" t="s">
        <v>117</v>
      </c>
      <c r="G107" s="48"/>
      <c r="J107" s="48">
        <v>40360</v>
      </c>
      <c r="K107" s="48">
        <v>40388</v>
      </c>
    </row>
    <row r="108" spans="3:11" x14ac:dyDescent="0.2">
      <c r="C108" s="55">
        <v>41487</v>
      </c>
      <c r="D108" s="48">
        <v>41515</v>
      </c>
      <c r="E108" s="56">
        <v>41518</v>
      </c>
      <c r="F108" s="13" t="s">
        <v>117</v>
      </c>
      <c r="G108" s="48"/>
      <c r="J108" s="48">
        <v>40391</v>
      </c>
      <c r="K108" s="48">
        <v>40420</v>
      </c>
    </row>
    <row r="109" spans="3:11" x14ac:dyDescent="0.2">
      <c r="C109" s="55">
        <v>41518</v>
      </c>
      <c r="D109" s="48">
        <v>41544</v>
      </c>
      <c r="E109" s="56">
        <v>41548</v>
      </c>
      <c r="F109" s="13" t="s">
        <v>117</v>
      </c>
      <c r="G109" s="48"/>
      <c r="J109" s="48">
        <v>40422</v>
      </c>
      <c r="K109" s="48">
        <v>40450</v>
      </c>
    </row>
    <row r="110" spans="3:11" x14ac:dyDescent="0.2">
      <c r="C110" s="55">
        <v>41548</v>
      </c>
      <c r="D110" s="48">
        <v>41577</v>
      </c>
      <c r="E110" s="56">
        <v>41579</v>
      </c>
      <c r="F110" s="13" t="s">
        <v>117</v>
      </c>
      <c r="G110" s="48"/>
      <c r="J110" s="48">
        <v>40452</v>
      </c>
      <c r="K110" s="48">
        <v>40479</v>
      </c>
    </row>
    <row r="111" spans="3:11" x14ac:dyDescent="0.2">
      <c r="C111" s="55">
        <v>41579</v>
      </c>
      <c r="D111" s="48">
        <v>41604</v>
      </c>
      <c r="E111" s="56">
        <v>41609</v>
      </c>
      <c r="F111" s="13" t="s">
        <v>117</v>
      </c>
      <c r="G111" s="48"/>
      <c r="J111" s="48">
        <v>40483</v>
      </c>
      <c r="K111" s="48">
        <v>40511</v>
      </c>
    </row>
    <row r="112" spans="3:11" x14ac:dyDescent="0.2">
      <c r="C112" s="55">
        <v>41609</v>
      </c>
      <c r="D112" s="60">
        <v>41638</v>
      </c>
      <c r="E112" s="56">
        <v>41640</v>
      </c>
      <c r="G112" s="48"/>
      <c r="J112" s="48">
        <v>40513</v>
      </c>
      <c r="K112" s="48">
        <v>40540</v>
      </c>
    </row>
    <row r="113" spans="3:11" x14ac:dyDescent="0.2">
      <c r="C113" s="55">
        <v>41640</v>
      </c>
      <c r="D113" s="60">
        <v>41669</v>
      </c>
      <c r="E113" s="56">
        <v>41671</v>
      </c>
      <c r="J113" s="48">
        <v>40544</v>
      </c>
      <c r="K113" s="48">
        <v>40571</v>
      </c>
    </row>
    <row r="114" spans="3:11" x14ac:dyDescent="0.2">
      <c r="C114" s="55">
        <v>41671</v>
      </c>
      <c r="D114" s="60">
        <v>41697</v>
      </c>
      <c r="E114" s="56">
        <v>41699</v>
      </c>
      <c r="J114" s="48">
        <v>40575</v>
      </c>
      <c r="K114" s="48">
        <v>40599</v>
      </c>
    </row>
    <row r="115" spans="3:11" x14ac:dyDescent="0.2">
      <c r="C115" s="55">
        <v>41699</v>
      </c>
      <c r="D115" s="60">
        <v>41726</v>
      </c>
      <c r="E115" s="56">
        <v>41730</v>
      </c>
      <c r="J115" s="48">
        <v>40603</v>
      </c>
      <c r="K115" s="48">
        <v>40632</v>
      </c>
    </row>
    <row r="116" spans="3:11" x14ac:dyDescent="0.2">
      <c r="C116" s="55">
        <v>41730</v>
      </c>
      <c r="D116" s="60">
        <v>41758</v>
      </c>
      <c r="E116" s="56">
        <v>41760</v>
      </c>
      <c r="J116" s="48">
        <v>40634</v>
      </c>
      <c r="K116" s="48">
        <v>40662</v>
      </c>
    </row>
    <row r="117" spans="3:11" x14ac:dyDescent="0.2">
      <c r="C117" s="55">
        <v>41760</v>
      </c>
      <c r="D117" s="60">
        <v>41789</v>
      </c>
      <c r="E117" s="56">
        <v>41791</v>
      </c>
      <c r="J117" s="48">
        <v>40664</v>
      </c>
      <c r="K117" s="48">
        <v>40690</v>
      </c>
    </row>
    <row r="118" spans="3:11" x14ac:dyDescent="0.2">
      <c r="C118" s="55">
        <v>41791</v>
      </c>
      <c r="D118" s="60">
        <v>41817</v>
      </c>
      <c r="E118" s="56">
        <v>41821</v>
      </c>
      <c r="J118" s="48">
        <v>40695</v>
      </c>
      <c r="K118" s="48">
        <v>40723</v>
      </c>
    </row>
    <row r="119" spans="3:11" x14ac:dyDescent="0.2">
      <c r="C119" s="55">
        <v>41821</v>
      </c>
      <c r="D119" s="60">
        <v>41850</v>
      </c>
      <c r="E119" s="56">
        <v>41852</v>
      </c>
      <c r="J119" s="48">
        <v>40725</v>
      </c>
      <c r="K119" s="48">
        <v>40752</v>
      </c>
    </row>
    <row r="120" spans="3:11" x14ac:dyDescent="0.2">
      <c r="C120" s="55">
        <v>41852</v>
      </c>
      <c r="D120" s="60">
        <v>41880</v>
      </c>
      <c r="E120" s="56">
        <v>41883</v>
      </c>
      <c r="J120" s="48">
        <v>40756</v>
      </c>
      <c r="K120" s="48">
        <v>40785</v>
      </c>
    </row>
    <row r="121" spans="3:11" x14ac:dyDescent="0.2">
      <c r="C121" s="55">
        <v>41883</v>
      </c>
      <c r="D121" s="60">
        <v>41911</v>
      </c>
      <c r="E121" s="56">
        <v>41913</v>
      </c>
      <c r="J121" s="48">
        <v>40787</v>
      </c>
      <c r="K121" s="48">
        <v>40814</v>
      </c>
    </row>
    <row r="122" spans="3:11" x14ac:dyDescent="0.2">
      <c r="C122" s="55">
        <v>41913</v>
      </c>
      <c r="D122" s="60">
        <v>41942</v>
      </c>
      <c r="E122" s="56">
        <v>41944</v>
      </c>
      <c r="J122" s="48">
        <v>40817</v>
      </c>
      <c r="K122" s="48">
        <v>40844</v>
      </c>
    </row>
    <row r="123" spans="3:11" x14ac:dyDescent="0.2">
      <c r="C123" s="55">
        <v>41944</v>
      </c>
      <c r="D123" s="60">
        <v>41971</v>
      </c>
      <c r="E123" s="56">
        <v>41974</v>
      </c>
      <c r="J123" s="48">
        <v>40848</v>
      </c>
      <c r="K123" s="48">
        <v>40876</v>
      </c>
    </row>
    <row r="124" spans="3:11" x14ac:dyDescent="0.2">
      <c r="C124" s="55">
        <v>41974</v>
      </c>
      <c r="D124" s="60">
        <v>42003</v>
      </c>
      <c r="E124" s="56">
        <v>42005</v>
      </c>
      <c r="J124" s="48">
        <v>40878</v>
      </c>
      <c r="K124" s="48">
        <v>40905</v>
      </c>
    </row>
    <row r="125" spans="3:11" x14ac:dyDescent="0.2">
      <c r="C125" s="55">
        <v>42005</v>
      </c>
      <c r="D125" s="60">
        <v>42034</v>
      </c>
      <c r="E125" s="56">
        <v>42036</v>
      </c>
      <c r="J125" s="48">
        <v>40909</v>
      </c>
      <c r="K125" s="48">
        <v>40938</v>
      </c>
    </row>
    <row r="126" spans="3:11" x14ac:dyDescent="0.2">
      <c r="C126" s="55">
        <v>42036</v>
      </c>
      <c r="D126" s="60">
        <v>42062</v>
      </c>
      <c r="E126" s="56">
        <v>42064</v>
      </c>
      <c r="J126" s="48">
        <v>40940</v>
      </c>
      <c r="K126" s="48">
        <v>40967</v>
      </c>
    </row>
    <row r="127" spans="3:11" x14ac:dyDescent="0.2">
      <c r="C127" s="55">
        <v>42064</v>
      </c>
      <c r="D127" s="60">
        <v>42093</v>
      </c>
      <c r="E127" s="56">
        <v>42095</v>
      </c>
      <c r="J127" s="48">
        <v>40969</v>
      </c>
      <c r="K127" s="48">
        <v>40997</v>
      </c>
    </row>
    <row r="128" spans="3:11" x14ac:dyDescent="0.2">
      <c r="C128" s="55">
        <v>42095</v>
      </c>
      <c r="D128" s="60">
        <v>42123</v>
      </c>
      <c r="E128" s="56">
        <v>42125</v>
      </c>
      <c r="J128" s="48">
        <v>41000</v>
      </c>
      <c r="K128" s="48">
        <v>41026</v>
      </c>
    </row>
    <row r="129" spans="3:11" x14ac:dyDescent="0.2">
      <c r="C129" s="55">
        <v>42125</v>
      </c>
      <c r="D129" s="60">
        <v>42153</v>
      </c>
      <c r="E129" s="56">
        <v>42156</v>
      </c>
      <c r="J129" s="48">
        <v>41030</v>
      </c>
      <c r="K129" s="48">
        <v>41059</v>
      </c>
    </row>
    <row r="130" spans="3:11" x14ac:dyDescent="0.2">
      <c r="C130" s="55">
        <v>42156</v>
      </c>
      <c r="D130" s="60">
        <v>42184</v>
      </c>
      <c r="E130" s="56">
        <v>42186</v>
      </c>
      <c r="J130" s="48">
        <v>41061</v>
      </c>
      <c r="K130" s="48">
        <v>41088</v>
      </c>
    </row>
    <row r="131" spans="3:11" x14ac:dyDescent="0.2">
      <c r="C131" s="55">
        <v>42186</v>
      </c>
      <c r="D131" s="60">
        <v>42215</v>
      </c>
      <c r="E131" s="56">
        <v>42217</v>
      </c>
      <c r="J131" s="48">
        <v>41091</v>
      </c>
      <c r="K131" s="48">
        <v>41120</v>
      </c>
    </row>
    <row r="132" spans="3:11" x14ac:dyDescent="0.2">
      <c r="C132" s="55">
        <v>42217</v>
      </c>
      <c r="D132" s="60">
        <v>42244</v>
      </c>
      <c r="E132" s="56">
        <v>42248</v>
      </c>
      <c r="J132" s="48">
        <v>41122</v>
      </c>
      <c r="K132" s="48">
        <v>41150</v>
      </c>
    </row>
    <row r="133" spans="3:11" x14ac:dyDescent="0.2">
      <c r="C133" s="55">
        <v>42248</v>
      </c>
      <c r="D133" s="60">
        <v>42276</v>
      </c>
      <c r="E133" s="56">
        <v>42278</v>
      </c>
      <c r="J133" s="48">
        <v>41153</v>
      </c>
      <c r="K133" s="48">
        <v>41179</v>
      </c>
    </row>
    <row r="134" spans="3:11" x14ac:dyDescent="0.2">
      <c r="C134" s="55">
        <v>42278</v>
      </c>
      <c r="D134" s="60">
        <v>42307</v>
      </c>
      <c r="E134" s="56">
        <v>42309</v>
      </c>
      <c r="J134" s="48">
        <v>41183</v>
      </c>
      <c r="K134" s="48">
        <v>41212</v>
      </c>
    </row>
    <row r="135" spans="3:11" x14ac:dyDescent="0.2">
      <c r="C135" s="55">
        <v>42309</v>
      </c>
      <c r="D135" s="60">
        <v>42335</v>
      </c>
      <c r="E135" s="56">
        <v>42339</v>
      </c>
      <c r="J135" s="48">
        <v>41214</v>
      </c>
      <c r="K135" s="48">
        <v>41241</v>
      </c>
    </row>
    <row r="136" spans="3:11" x14ac:dyDescent="0.2">
      <c r="C136" s="55">
        <v>42339</v>
      </c>
      <c r="D136" s="60">
        <v>42368</v>
      </c>
      <c r="E136" s="56">
        <v>42370</v>
      </c>
      <c r="J136" s="48">
        <v>41244</v>
      </c>
      <c r="K136" s="48">
        <v>41271</v>
      </c>
    </row>
    <row r="137" spans="3:11" x14ac:dyDescent="0.2">
      <c r="C137" s="55">
        <v>42370</v>
      </c>
      <c r="D137" s="60">
        <v>42398</v>
      </c>
      <c r="E137" s="56">
        <v>42401</v>
      </c>
      <c r="J137" s="48">
        <v>41275</v>
      </c>
      <c r="K137" s="48">
        <v>41304</v>
      </c>
    </row>
    <row r="138" spans="3:11" x14ac:dyDescent="0.2">
      <c r="C138" s="55">
        <v>42401</v>
      </c>
      <c r="D138" s="60">
        <v>42426</v>
      </c>
      <c r="E138" s="56">
        <v>42430</v>
      </c>
      <c r="J138" s="48">
        <v>41306</v>
      </c>
      <c r="K138" s="48">
        <v>41332</v>
      </c>
    </row>
    <row r="139" spans="3:11" x14ac:dyDescent="0.2">
      <c r="C139" s="55">
        <v>42430</v>
      </c>
      <c r="D139" s="60">
        <v>42459</v>
      </c>
      <c r="E139" s="56">
        <v>42461</v>
      </c>
      <c r="J139" s="48">
        <v>41334</v>
      </c>
      <c r="K139" s="48">
        <v>41360</v>
      </c>
    </row>
    <row r="140" spans="3:11" x14ac:dyDescent="0.2">
      <c r="C140" s="55">
        <v>42461</v>
      </c>
      <c r="D140" s="60">
        <v>42489</v>
      </c>
      <c r="E140" s="56">
        <v>42491</v>
      </c>
      <c r="J140" s="48">
        <v>41365</v>
      </c>
      <c r="K140" s="48">
        <v>41393</v>
      </c>
    </row>
    <row r="141" spans="3:11" x14ac:dyDescent="0.2">
      <c r="C141" s="55">
        <v>42491</v>
      </c>
      <c r="D141" s="60">
        <v>42517</v>
      </c>
      <c r="E141" s="56">
        <v>42522</v>
      </c>
      <c r="J141" s="48">
        <v>41395</v>
      </c>
      <c r="K141" s="48">
        <v>41423</v>
      </c>
    </row>
    <row r="142" spans="3:11" x14ac:dyDescent="0.2">
      <c r="C142" s="55">
        <v>42522</v>
      </c>
      <c r="D142" s="60">
        <v>42550</v>
      </c>
      <c r="E142" s="56">
        <v>42552</v>
      </c>
      <c r="J142" s="48">
        <v>41426</v>
      </c>
      <c r="K142" s="48">
        <v>41452</v>
      </c>
    </row>
    <row r="143" spans="3:11" x14ac:dyDescent="0.2">
      <c r="C143" s="55">
        <v>42552</v>
      </c>
      <c r="D143" s="60">
        <v>42580</v>
      </c>
      <c r="E143" s="56">
        <v>42583</v>
      </c>
      <c r="J143" s="48">
        <v>41456</v>
      </c>
      <c r="K143" s="48">
        <v>41485</v>
      </c>
    </row>
    <row r="144" spans="3:11" x14ac:dyDescent="0.2">
      <c r="C144" s="55">
        <v>42583</v>
      </c>
      <c r="D144" s="60">
        <v>42612</v>
      </c>
      <c r="E144" s="56">
        <v>42614</v>
      </c>
      <c r="J144" s="48">
        <v>41487</v>
      </c>
      <c r="K144" s="48">
        <v>41515</v>
      </c>
    </row>
    <row r="145" spans="3:11" x14ac:dyDescent="0.2">
      <c r="C145" s="55">
        <v>42614</v>
      </c>
      <c r="D145" s="60">
        <v>42642</v>
      </c>
      <c r="E145" s="56">
        <v>42644</v>
      </c>
      <c r="J145" s="48">
        <v>41518</v>
      </c>
      <c r="K145" s="48">
        <v>41544</v>
      </c>
    </row>
    <row r="146" spans="3:11" x14ac:dyDescent="0.2">
      <c r="C146" s="55">
        <v>42644</v>
      </c>
      <c r="D146" s="60">
        <v>42671</v>
      </c>
      <c r="E146" s="56">
        <v>42675</v>
      </c>
      <c r="J146" s="48">
        <v>41548</v>
      </c>
      <c r="K146" s="48">
        <v>41577</v>
      </c>
    </row>
    <row r="147" spans="3:11" x14ac:dyDescent="0.2">
      <c r="C147" s="55">
        <v>42675</v>
      </c>
      <c r="D147" s="60">
        <v>42703</v>
      </c>
      <c r="E147" s="56">
        <v>42705</v>
      </c>
      <c r="J147" s="48">
        <v>41579</v>
      </c>
      <c r="K147" s="48">
        <v>41604</v>
      </c>
    </row>
    <row r="148" spans="3:11" x14ac:dyDescent="0.2">
      <c r="C148" s="55">
        <v>42705</v>
      </c>
      <c r="D148" s="60">
        <v>42734</v>
      </c>
      <c r="E148" s="56">
        <v>42736</v>
      </c>
      <c r="J148" s="48">
        <v>41609</v>
      </c>
      <c r="K148" s="48">
        <v>41638</v>
      </c>
    </row>
    <row r="149" spans="3:11" x14ac:dyDescent="0.2">
      <c r="C149" s="55">
        <v>42736</v>
      </c>
      <c r="D149" s="60">
        <v>42765</v>
      </c>
      <c r="E149" s="56">
        <v>42767</v>
      </c>
      <c r="J149" s="48">
        <v>41640</v>
      </c>
      <c r="K149" s="48">
        <v>41668</v>
      </c>
    </row>
    <row r="150" spans="3:11" x14ac:dyDescent="0.2">
      <c r="C150" s="55">
        <v>42767</v>
      </c>
      <c r="D150" s="60">
        <v>42793</v>
      </c>
      <c r="E150" s="56">
        <v>42795</v>
      </c>
      <c r="J150" s="48">
        <v>41671</v>
      </c>
      <c r="K150" s="48">
        <v>41696</v>
      </c>
    </row>
    <row r="151" spans="3:11" x14ac:dyDescent="0.2">
      <c r="C151" s="55">
        <v>42795</v>
      </c>
      <c r="D151" s="60">
        <v>42824</v>
      </c>
      <c r="E151" s="56">
        <v>42826</v>
      </c>
      <c r="J151" s="48">
        <v>41699</v>
      </c>
      <c r="K151" s="48">
        <v>41726</v>
      </c>
    </row>
    <row r="152" spans="3:11" x14ac:dyDescent="0.2">
      <c r="C152" s="55">
        <v>42826</v>
      </c>
      <c r="D152" s="60">
        <v>42853</v>
      </c>
      <c r="E152" s="56">
        <v>42856</v>
      </c>
      <c r="J152" s="48">
        <v>41730</v>
      </c>
      <c r="K152" s="48">
        <v>41758</v>
      </c>
    </row>
    <row r="153" spans="3:11" x14ac:dyDescent="0.2">
      <c r="C153" s="55">
        <v>42856</v>
      </c>
      <c r="D153" s="60">
        <v>42885</v>
      </c>
      <c r="E153" s="56">
        <v>42887</v>
      </c>
      <c r="J153" s="48">
        <v>41760</v>
      </c>
      <c r="K153" s="48">
        <v>41788</v>
      </c>
    </row>
    <row r="154" spans="3:11" x14ac:dyDescent="0.2">
      <c r="C154" s="55">
        <v>42887</v>
      </c>
      <c r="D154" s="60">
        <v>42915</v>
      </c>
      <c r="E154" s="56">
        <v>42917</v>
      </c>
      <c r="J154" s="48">
        <v>41791</v>
      </c>
      <c r="K154" s="48">
        <v>41817</v>
      </c>
    </row>
    <row r="155" spans="3:11" x14ac:dyDescent="0.2">
      <c r="C155" s="55">
        <v>42917</v>
      </c>
      <c r="D155" s="60">
        <v>42944</v>
      </c>
      <c r="E155" s="56">
        <v>42948</v>
      </c>
      <c r="J155" s="48">
        <v>41821</v>
      </c>
      <c r="K155" s="48">
        <v>41850</v>
      </c>
    </row>
    <row r="156" spans="3:11" x14ac:dyDescent="0.2">
      <c r="C156" s="55">
        <v>42948</v>
      </c>
      <c r="D156" s="60">
        <v>42977</v>
      </c>
      <c r="E156" s="56">
        <v>42979</v>
      </c>
      <c r="J156" s="48">
        <v>41852</v>
      </c>
      <c r="K156" s="48">
        <v>41879</v>
      </c>
    </row>
    <row r="157" spans="3:11" x14ac:dyDescent="0.2">
      <c r="C157" s="55">
        <v>42979</v>
      </c>
      <c r="D157" s="60">
        <v>43007</v>
      </c>
      <c r="E157" s="56">
        <v>43009</v>
      </c>
      <c r="J157" s="48">
        <v>41883</v>
      </c>
      <c r="K157" s="48">
        <v>41911</v>
      </c>
    </row>
    <row r="158" spans="3:11" x14ac:dyDescent="0.2">
      <c r="C158" s="55">
        <v>43009</v>
      </c>
      <c r="D158" s="60">
        <v>43038</v>
      </c>
      <c r="E158" s="56">
        <v>43040</v>
      </c>
      <c r="J158" s="48">
        <v>41913</v>
      </c>
      <c r="K158" s="48">
        <v>41941</v>
      </c>
    </row>
    <row r="159" spans="3:11" x14ac:dyDescent="0.2">
      <c r="C159" s="55">
        <v>43040</v>
      </c>
      <c r="D159" s="60">
        <v>43068</v>
      </c>
      <c r="E159" s="56">
        <v>43070</v>
      </c>
      <c r="J159" s="48">
        <v>41944</v>
      </c>
      <c r="K159" s="48">
        <v>41968</v>
      </c>
    </row>
    <row r="160" spans="3:11" x14ac:dyDescent="0.2">
      <c r="C160" s="55">
        <v>43070</v>
      </c>
      <c r="D160" s="60">
        <v>43098</v>
      </c>
      <c r="E160" s="56">
        <v>43101</v>
      </c>
      <c r="J160" s="48">
        <v>41974</v>
      </c>
      <c r="K160" s="48">
        <v>42003</v>
      </c>
    </row>
    <row r="161" spans="3:11" x14ac:dyDescent="0.2">
      <c r="C161" s="55">
        <v>43101</v>
      </c>
      <c r="D161" s="60">
        <v>43130</v>
      </c>
      <c r="E161" s="56">
        <v>43132</v>
      </c>
      <c r="J161" s="48">
        <v>42005</v>
      </c>
      <c r="K161" s="48">
        <v>42033</v>
      </c>
    </row>
    <row r="162" spans="3:11" x14ac:dyDescent="0.2">
      <c r="C162" s="55">
        <v>43132</v>
      </c>
      <c r="D162" s="60">
        <v>43158</v>
      </c>
      <c r="E162" s="56">
        <v>43160</v>
      </c>
      <c r="J162" s="48">
        <v>42036</v>
      </c>
      <c r="K162" s="48">
        <v>42061</v>
      </c>
    </row>
    <row r="163" spans="3:11" x14ac:dyDescent="0.2">
      <c r="C163" s="55">
        <v>43160</v>
      </c>
      <c r="D163" s="60">
        <v>43189</v>
      </c>
      <c r="E163" s="56">
        <v>43191</v>
      </c>
      <c r="J163" s="48">
        <v>42064</v>
      </c>
      <c r="K163" s="48">
        <v>42093</v>
      </c>
    </row>
    <row r="164" spans="3:11" x14ac:dyDescent="0.2">
      <c r="C164" s="55">
        <v>43191</v>
      </c>
      <c r="D164" s="60">
        <v>43217</v>
      </c>
      <c r="E164" s="56">
        <v>43221</v>
      </c>
      <c r="J164" s="48">
        <v>42095</v>
      </c>
      <c r="K164" s="48">
        <v>42123</v>
      </c>
    </row>
    <row r="165" spans="3:11" x14ac:dyDescent="0.2">
      <c r="C165" s="55">
        <v>43221</v>
      </c>
      <c r="D165" s="60">
        <v>43250</v>
      </c>
      <c r="E165" s="56">
        <v>43252</v>
      </c>
      <c r="J165" s="48">
        <v>42125</v>
      </c>
      <c r="K165" s="48">
        <v>42152</v>
      </c>
    </row>
    <row r="166" spans="3:11" x14ac:dyDescent="0.2">
      <c r="C166" s="55">
        <v>43252</v>
      </c>
      <c r="D166" s="60">
        <v>43280</v>
      </c>
      <c r="E166" s="56">
        <v>43282</v>
      </c>
      <c r="J166" s="48">
        <v>42156</v>
      </c>
      <c r="K166" s="48">
        <v>42183</v>
      </c>
    </row>
    <row r="167" spans="3:11" x14ac:dyDescent="0.2">
      <c r="C167" s="55">
        <v>43282</v>
      </c>
      <c r="D167" s="60">
        <v>43311</v>
      </c>
      <c r="E167" s="56">
        <v>43313</v>
      </c>
      <c r="J167" s="48">
        <v>42186</v>
      </c>
      <c r="K167" s="48">
        <v>42214</v>
      </c>
    </row>
    <row r="168" spans="3:11" x14ac:dyDescent="0.2">
      <c r="C168" s="55">
        <v>43313</v>
      </c>
      <c r="D168" s="60">
        <v>43342</v>
      </c>
      <c r="E168" s="56">
        <v>43344</v>
      </c>
      <c r="J168" s="48">
        <v>42217</v>
      </c>
      <c r="K168" s="48">
        <v>42244</v>
      </c>
    </row>
    <row r="169" spans="3:11" x14ac:dyDescent="0.2">
      <c r="C169" s="55">
        <v>43344</v>
      </c>
      <c r="D169" s="60">
        <v>43371</v>
      </c>
      <c r="E169" s="56">
        <v>43374</v>
      </c>
      <c r="J169" s="48">
        <v>42248</v>
      </c>
      <c r="K169" s="48">
        <v>42276</v>
      </c>
    </row>
    <row r="170" spans="3:11" x14ac:dyDescent="0.2">
      <c r="C170" s="55">
        <v>43374</v>
      </c>
      <c r="D170" s="60">
        <v>43403</v>
      </c>
      <c r="E170" s="56">
        <v>43405</v>
      </c>
      <c r="J170" s="48">
        <v>42278</v>
      </c>
      <c r="K170" s="48">
        <v>42306</v>
      </c>
    </row>
    <row r="171" spans="3:11" x14ac:dyDescent="0.2">
      <c r="C171" s="55">
        <v>43405</v>
      </c>
      <c r="D171" s="60">
        <v>43433</v>
      </c>
      <c r="E171" s="56">
        <v>43435</v>
      </c>
      <c r="J171" s="48">
        <v>42309</v>
      </c>
      <c r="K171" s="48">
        <v>42333</v>
      </c>
    </row>
    <row r="172" spans="3:11" x14ac:dyDescent="0.2">
      <c r="C172" s="55">
        <v>43435</v>
      </c>
      <c r="D172" s="60">
        <v>43462</v>
      </c>
      <c r="E172" s="56">
        <v>43466</v>
      </c>
      <c r="J172" s="48">
        <v>42339</v>
      </c>
      <c r="K172" s="48">
        <v>42367</v>
      </c>
    </row>
    <row r="173" spans="3:11" x14ac:dyDescent="0.2">
      <c r="C173" s="55">
        <v>43466</v>
      </c>
      <c r="D173" s="60">
        <v>43495</v>
      </c>
      <c r="E173" s="56">
        <v>43497</v>
      </c>
      <c r="J173" s="48">
        <v>42370</v>
      </c>
      <c r="K173" s="48">
        <v>42397</v>
      </c>
    </row>
    <row r="174" spans="3:11" x14ac:dyDescent="0.2">
      <c r="C174" s="55">
        <v>43497</v>
      </c>
      <c r="D174" s="60">
        <v>43523</v>
      </c>
      <c r="E174" s="56">
        <v>43525</v>
      </c>
      <c r="J174" s="48">
        <v>42401</v>
      </c>
      <c r="K174" s="48">
        <v>42426</v>
      </c>
    </row>
    <row r="175" spans="3:11" x14ac:dyDescent="0.2">
      <c r="C175" s="55">
        <v>43525</v>
      </c>
      <c r="D175" s="60">
        <v>43553</v>
      </c>
      <c r="E175" s="56">
        <v>43556</v>
      </c>
      <c r="J175" s="48">
        <v>42430</v>
      </c>
      <c r="K175" s="48">
        <v>42459</v>
      </c>
    </row>
    <row r="176" spans="3:11" x14ac:dyDescent="0.2">
      <c r="C176" s="55">
        <v>43556</v>
      </c>
      <c r="D176" s="60">
        <v>43584</v>
      </c>
      <c r="E176" s="56">
        <v>43586</v>
      </c>
      <c r="J176" s="48">
        <v>42461</v>
      </c>
      <c r="K176" s="48">
        <v>42488</v>
      </c>
    </row>
    <row r="177" spans="3:11" x14ac:dyDescent="0.2">
      <c r="C177" s="55">
        <v>43586</v>
      </c>
      <c r="D177" s="60">
        <v>43615</v>
      </c>
      <c r="E177" s="56">
        <v>43617</v>
      </c>
      <c r="J177" s="48">
        <v>42491</v>
      </c>
      <c r="K177" s="48">
        <v>42517</v>
      </c>
    </row>
    <row r="178" spans="3:11" x14ac:dyDescent="0.2">
      <c r="C178" s="55">
        <v>43617</v>
      </c>
      <c r="D178" s="60">
        <v>43644</v>
      </c>
      <c r="E178" s="56">
        <v>43647</v>
      </c>
      <c r="J178" s="48">
        <v>42522</v>
      </c>
      <c r="K178" s="48">
        <v>42549</v>
      </c>
    </row>
    <row r="179" spans="3:11" x14ac:dyDescent="0.2">
      <c r="C179" s="55">
        <v>43647</v>
      </c>
      <c r="D179" s="60">
        <v>43676</v>
      </c>
      <c r="E179" s="56">
        <v>43678</v>
      </c>
      <c r="J179" s="48">
        <v>42552</v>
      </c>
      <c r="K179" s="48">
        <v>42579</v>
      </c>
    </row>
    <row r="180" spans="3:11" x14ac:dyDescent="0.2">
      <c r="C180" s="55">
        <v>43678</v>
      </c>
      <c r="D180" s="60">
        <v>43707</v>
      </c>
      <c r="E180" s="56">
        <v>43709</v>
      </c>
      <c r="J180" s="48">
        <v>42583</v>
      </c>
      <c r="K180" s="48">
        <v>42612</v>
      </c>
    </row>
    <row r="181" spans="3:11" x14ac:dyDescent="0.2">
      <c r="C181" s="55">
        <v>43709</v>
      </c>
      <c r="D181" s="60">
        <v>43735</v>
      </c>
      <c r="E181" s="56">
        <v>43739</v>
      </c>
      <c r="J181" s="48">
        <v>42614</v>
      </c>
      <c r="K181" s="48">
        <v>42641</v>
      </c>
    </row>
    <row r="182" spans="3:11" x14ac:dyDescent="0.2">
      <c r="C182" s="55">
        <v>43739</v>
      </c>
      <c r="D182" s="60">
        <v>43768</v>
      </c>
      <c r="E182" s="56">
        <v>43770</v>
      </c>
      <c r="J182" s="48">
        <v>42644</v>
      </c>
      <c r="K182" s="48">
        <v>42671</v>
      </c>
    </row>
    <row r="183" spans="3:11" x14ac:dyDescent="0.2">
      <c r="C183" s="55">
        <v>43770</v>
      </c>
      <c r="D183" s="60">
        <v>43798</v>
      </c>
      <c r="E183" s="56">
        <v>43800</v>
      </c>
      <c r="J183" s="48">
        <v>42675</v>
      </c>
      <c r="K183" s="48">
        <v>42703</v>
      </c>
    </row>
    <row r="184" spans="3:11" x14ac:dyDescent="0.2">
      <c r="C184" s="55">
        <v>43800</v>
      </c>
      <c r="D184" s="60">
        <v>43829</v>
      </c>
      <c r="E184" s="56">
        <v>43831</v>
      </c>
      <c r="J184" s="48">
        <v>42705</v>
      </c>
      <c r="K184" s="48">
        <v>42733</v>
      </c>
    </row>
    <row r="185" spans="3:11" x14ac:dyDescent="0.2">
      <c r="C185" s="55">
        <v>43831</v>
      </c>
      <c r="D185" s="60">
        <v>43860</v>
      </c>
      <c r="E185" s="56">
        <v>43862</v>
      </c>
      <c r="J185" s="48">
        <v>42736</v>
      </c>
      <c r="K185" s="48">
        <v>42765</v>
      </c>
    </row>
    <row r="186" spans="3:11" x14ac:dyDescent="0.2">
      <c r="C186" s="55">
        <v>43862</v>
      </c>
      <c r="D186" s="60">
        <v>43889</v>
      </c>
      <c r="E186" s="56">
        <v>43891</v>
      </c>
      <c r="J186" s="48">
        <v>42767</v>
      </c>
      <c r="K186" s="48">
        <v>42793</v>
      </c>
    </row>
    <row r="187" spans="3:11" x14ac:dyDescent="0.2">
      <c r="C187" s="55">
        <v>43891</v>
      </c>
      <c r="D187" s="60">
        <v>43920</v>
      </c>
      <c r="E187" s="56">
        <v>43922</v>
      </c>
      <c r="J187" s="48">
        <v>42795</v>
      </c>
      <c r="K187" s="48">
        <v>42823</v>
      </c>
    </row>
    <row r="188" spans="3:11" x14ac:dyDescent="0.2">
      <c r="C188" s="55">
        <v>43922</v>
      </c>
      <c r="D188" s="60">
        <v>43950</v>
      </c>
      <c r="E188" s="56">
        <v>43952</v>
      </c>
      <c r="J188" s="48">
        <v>42826</v>
      </c>
      <c r="K188" s="48">
        <v>42852</v>
      </c>
    </row>
    <row r="189" spans="3:11" x14ac:dyDescent="0.2">
      <c r="C189" s="55">
        <v>43952</v>
      </c>
      <c r="D189" s="60">
        <v>43980</v>
      </c>
      <c r="E189" s="56">
        <v>43983</v>
      </c>
      <c r="J189" s="48">
        <v>42856</v>
      </c>
      <c r="K189" s="48">
        <v>42885</v>
      </c>
    </row>
    <row r="190" spans="3:11" x14ac:dyDescent="0.2">
      <c r="C190" s="55">
        <v>43983</v>
      </c>
      <c r="D190" s="60">
        <v>44011</v>
      </c>
      <c r="E190" s="56">
        <v>44013</v>
      </c>
      <c r="J190" s="48">
        <v>42887</v>
      </c>
      <c r="K190" s="48">
        <v>42914</v>
      </c>
    </row>
    <row r="191" spans="3:11" x14ac:dyDescent="0.2">
      <c r="C191" s="55">
        <v>44013</v>
      </c>
      <c r="D191" s="60">
        <v>44042</v>
      </c>
      <c r="E191" s="56">
        <v>44044</v>
      </c>
      <c r="J191" s="48">
        <v>42917</v>
      </c>
      <c r="K191" s="48">
        <v>42944</v>
      </c>
    </row>
    <row r="192" spans="3:11" x14ac:dyDescent="0.2">
      <c r="C192" s="55">
        <v>44044</v>
      </c>
      <c r="D192" s="60">
        <v>44071</v>
      </c>
      <c r="E192" s="56">
        <v>44075</v>
      </c>
      <c r="J192" s="48">
        <v>42948</v>
      </c>
      <c r="K192" s="48">
        <v>42977</v>
      </c>
    </row>
    <row r="193" spans="3:11" x14ac:dyDescent="0.2">
      <c r="C193" s="55">
        <v>44075</v>
      </c>
      <c r="D193" s="60">
        <v>44103</v>
      </c>
      <c r="E193" s="56">
        <v>44105</v>
      </c>
      <c r="J193" s="48">
        <v>42979</v>
      </c>
      <c r="K193" s="48">
        <v>43006</v>
      </c>
    </row>
    <row r="194" spans="3:11" x14ac:dyDescent="0.2">
      <c r="C194" s="55">
        <v>44105</v>
      </c>
      <c r="D194" s="60">
        <v>44134</v>
      </c>
      <c r="E194" s="56">
        <v>44136</v>
      </c>
      <c r="J194" s="48">
        <v>43009</v>
      </c>
      <c r="K194" s="48">
        <v>43038</v>
      </c>
    </row>
    <row r="195" spans="3:11" x14ac:dyDescent="0.2">
      <c r="C195" s="55">
        <v>44136</v>
      </c>
      <c r="D195" s="60">
        <v>44162</v>
      </c>
      <c r="E195" s="56">
        <v>44166</v>
      </c>
      <c r="J195" s="48">
        <v>43040</v>
      </c>
      <c r="K195" s="48">
        <v>43068</v>
      </c>
    </row>
    <row r="196" spans="3:11" x14ac:dyDescent="0.2">
      <c r="C196" s="55">
        <v>44166</v>
      </c>
      <c r="D196" s="60">
        <v>44195</v>
      </c>
      <c r="E196" s="56">
        <v>44197</v>
      </c>
      <c r="J196" s="48">
        <v>43070</v>
      </c>
      <c r="K196" s="48">
        <v>43097</v>
      </c>
    </row>
    <row r="197" spans="3:11" x14ac:dyDescent="0.2">
      <c r="C197" s="55">
        <v>44197</v>
      </c>
      <c r="D197" s="60">
        <v>44225</v>
      </c>
      <c r="E197" s="56">
        <v>44228</v>
      </c>
      <c r="J197" s="48">
        <v>43101</v>
      </c>
      <c r="K197" s="48">
        <v>43130</v>
      </c>
    </row>
    <row r="198" spans="3:11" x14ac:dyDescent="0.2">
      <c r="C198" s="55">
        <v>44228</v>
      </c>
      <c r="D198" s="60">
        <v>44253</v>
      </c>
      <c r="E198" s="56">
        <v>44256</v>
      </c>
      <c r="J198" s="48">
        <v>43132</v>
      </c>
      <c r="K198" s="48">
        <v>43158</v>
      </c>
    </row>
    <row r="199" spans="3:11" x14ac:dyDescent="0.2">
      <c r="C199" s="55">
        <v>44256</v>
      </c>
      <c r="D199" s="60">
        <v>44285</v>
      </c>
      <c r="E199" s="56">
        <v>44287</v>
      </c>
      <c r="J199" s="48">
        <v>43160</v>
      </c>
      <c r="K199" s="48">
        <v>43187</v>
      </c>
    </row>
    <row r="200" spans="3:11" x14ac:dyDescent="0.2">
      <c r="C200" s="55">
        <v>44287</v>
      </c>
      <c r="D200" s="60">
        <v>44315</v>
      </c>
      <c r="E200" s="56">
        <v>44317</v>
      </c>
      <c r="J200" s="48">
        <v>43191</v>
      </c>
      <c r="K200" s="48">
        <v>43217</v>
      </c>
    </row>
    <row r="201" spans="3:11" x14ac:dyDescent="0.2">
      <c r="C201" s="55">
        <v>44317</v>
      </c>
      <c r="D201" s="60">
        <v>44344</v>
      </c>
      <c r="E201" s="56">
        <v>44348</v>
      </c>
      <c r="J201" s="48">
        <v>43221</v>
      </c>
      <c r="K201" s="48">
        <v>43250</v>
      </c>
    </row>
    <row r="202" spans="3:11" x14ac:dyDescent="0.2">
      <c r="C202" s="55">
        <v>44348</v>
      </c>
      <c r="D202" s="60">
        <v>44376</v>
      </c>
      <c r="E202" s="56">
        <v>44378</v>
      </c>
      <c r="J202" s="48">
        <v>43252</v>
      </c>
      <c r="K202" s="48">
        <v>43279</v>
      </c>
    </row>
    <row r="203" spans="3:11" x14ac:dyDescent="0.2">
      <c r="C203" s="55">
        <v>44378</v>
      </c>
      <c r="D203" s="60">
        <v>44407</v>
      </c>
      <c r="E203" s="56">
        <v>44409</v>
      </c>
      <c r="J203" s="48">
        <v>43282</v>
      </c>
      <c r="K203" s="48">
        <v>43311</v>
      </c>
    </row>
    <row r="204" spans="3:11" x14ac:dyDescent="0.2">
      <c r="C204" s="55">
        <v>44409</v>
      </c>
      <c r="D204" s="60">
        <v>44438</v>
      </c>
      <c r="E204" s="56">
        <v>44440</v>
      </c>
      <c r="J204" s="48">
        <v>43313</v>
      </c>
      <c r="K204" s="48">
        <v>43341</v>
      </c>
    </row>
    <row r="205" spans="3:11" x14ac:dyDescent="0.2">
      <c r="C205" s="55">
        <v>44440</v>
      </c>
      <c r="D205" s="60">
        <v>44468</v>
      </c>
      <c r="E205" s="56">
        <v>44470</v>
      </c>
      <c r="J205" s="48">
        <v>43344</v>
      </c>
      <c r="K205" s="48">
        <v>43370</v>
      </c>
    </row>
    <row r="206" spans="3:11" x14ac:dyDescent="0.2">
      <c r="C206" s="55">
        <v>44470</v>
      </c>
      <c r="D206" s="60">
        <v>44498</v>
      </c>
      <c r="E206" s="56">
        <v>44501</v>
      </c>
      <c r="J206" s="48">
        <v>43374</v>
      </c>
      <c r="K206" s="48">
        <v>43403</v>
      </c>
    </row>
    <row r="207" spans="3:11" x14ac:dyDescent="0.2">
      <c r="C207" s="55">
        <v>44501</v>
      </c>
      <c r="D207" s="60">
        <v>44529</v>
      </c>
      <c r="E207" s="56">
        <v>44531</v>
      </c>
      <c r="J207" s="48">
        <v>43405</v>
      </c>
      <c r="K207" s="48">
        <v>43432</v>
      </c>
    </row>
    <row r="208" spans="3:11" x14ac:dyDescent="0.2">
      <c r="C208" s="55">
        <v>44531</v>
      </c>
      <c r="D208" s="60">
        <v>44560</v>
      </c>
      <c r="E208" s="56">
        <v>44562</v>
      </c>
      <c r="J208" s="48">
        <v>43435</v>
      </c>
      <c r="K208" s="48">
        <v>43462</v>
      </c>
    </row>
    <row r="209" spans="3:11" x14ac:dyDescent="0.2">
      <c r="C209" s="55">
        <v>44562</v>
      </c>
      <c r="D209" s="60">
        <v>44589</v>
      </c>
      <c r="E209" s="56">
        <v>44593</v>
      </c>
      <c r="J209" s="48">
        <v>43466</v>
      </c>
      <c r="K209" s="48">
        <v>43495</v>
      </c>
    </row>
    <row r="210" spans="3:11" x14ac:dyDescent="0.2">
      <c r="C210" s="55">
        <v>44593</v>
      </c>
      <c r="D210" s="60">
        <v>44617</v>
      </c>
      <c r="E210" s="56">
        <v>44621</v>
      </c>
      <c r="J210" s="48">
        <v>43497</v>
      </c>
      <c r="K210" s="48">
        <v>43523</v>
      </c>
    </row>
    <row r="211" spans="3:11" x14ac:dyDescent="0.2">
      <c r="C211" s="55">
        <v>44621</v>
      </c>
      <c r="D211" s="60">
        <v>44650</v>
      </c>
      <c r="E211" s="56">
        <v>44652</v>
      </c>
      <c r="J211" s="48">
        <v>43525</v>
      </c>
      <c r="K211" s="48">
        <v>43553</v>
      </c>
    </row>
    <row r="212" spans="3:11" x14ac:dyDescent="0.2">
      <c r="C212" s="55">
        <v>44652</v>
      </c>
      <c r="D212" s="60">
        <v>44680</v>
      </c>
      <c r="E212" s="56">
        <v>44682</v>
      </c>
      <c r="J212" s="48">
        <v>43556</v>
      </c>
      <c r="K212" s="48">
        <v>43584</v>
      </c>
    </row>
    <row r="213" spans="3:11" x14ac:dyDescent="0.2">
      <c r="C213" s="55">
        <v>44682</v>
      </c>
      <c r="D213" s="60">
        <v>44708</v>
      </c>
      <c r="E213" s="56">
        <v>44713</v>
      </c>
      <c r="J213" s="48">
        <v>43586</v>
      </c>
      <c r="K213" s="48">
        <v>43615</v>
      </c>
    </row>
    <row r="214" spans="3:11" x14ac:dyDescent="0.2">
      <c r="C214" s="55">
        <v>44713</v>
      </c>
      <c r="D214" s="60">
        <v>44741</v>
      </c>
      <c r="E214" s="56">
        <v>44743</v>
      </c>
      <c r="J214" s="48">
        <v>43617</v>
      </c>
      <c r="K214" s="48">
        <v>43644</v>
      </c>
    </row>
    <row r="215" spans="3:11" x14ac:dyDescent="0.2">
      <c r="C215" s="55">
        <v>44743</v>
      </c>
      <c r="D215" s="60">
        <v>44771</v>
      </c>
      <c r="E215" s="56">
        <v>44774</v>
      </c>
      <c r="J215" s="48">
        <v>43647</v>
      </c>
      <c r="K215" s="48">
        <v>43676</v>
      </c>
    </row>
    <row r="216" spans="3:11" x14ac:dyDescent="0.2">
      <c r="C216" s="55">
        <v>44774</v>
      </c>
      <c r="D216" s="60">
        <v>44803</v>
      </c>
      <c r="E216" s="56">
        <v>44805</v>
      </c>
      <c r="J216" s="48">
        <v>43678</v>
      </c>
      <c r="K216" s="48">
        <v>43706</v>
      </c>
    </row>
    <row r="217" spans="3:11" x14ac:dyDescent="0.2">
      <c r="C217" s="55">
        <v>44805</v>
      </c>
      <c r="D217" s="60">
        <v>44833</v>
      </c>
      <c r="E217" s="56">
        <v>44835</v>
      </c>
      <c r="J217" s="48">
        <v>43709</v>
      </c>
      <c r="K217" s="48">
        <v>43735</v>
      </c>
    </row>
    <row r="218" spans="3:11" x14ac:dyDescent="0.2">
      <c r="C218" s="55">
        <v>44835</v>
      </c>
      <c r="D218" s="60">
        <v>44862</v>
      </c>
      <c r="E218" s="56">
        <v>44866</v>
      </c>
      <c r="J218" s="48">
        <v>43739</v>
      </c>
      <c r="K218" s="48">
        <v>43768</v>
      </c>
    </row>
    <row r="219" spans="3:11" x14ac:dyDescent="0.2">
      <c r="C219" s="55">
        <v>44866</v>
      </c>
      <c r="D219" s="60">
        <v>44894</v>
      </c>
      <c r="E219" s="56">
        <v>44896</v>
      </c>
      <c r="J219" s="48">
        <v>43770</v>
      </c>
      <c r="K219" s="48">
        <v>43796</v>
      </c>
    </row>
    <row r="220" spans="3:11" x14ac:dyDescent="0.2">
      <c r="C220" s="55">
        <v>44896</v>
      </c>
      <c r="D220" s="60">
        <v>44925</v>
      </c>
      <c r="E220" s="56">
        <v>44927</v>
      </c>
      <c r="J220" s="48">
        <v>43800</v>
      </c>
      <c r="K220" s="48">
        <v>43829</v>
      </c>
    </row>
    <row r="221" spans="3:11" x14ac:dyDescent="0.2">
      <c r="C221" s="55">
        <v>44927</v>
      </c>
      <c r="D221" s="60">
        <v>44956</v>
      </c>
      <c r="E221" s="56">
        <v>44958</v>
      </c>
      <c r="J221" s="48">
        <v>43831</v>
      </c>
      <c r="K221" s="48">
        <v>43860</v>
      </c>
    </row>
    <row r="222" spans="3:11" x14ac:dyDescent="0.2">
      <c r="C222" s="55">
        <v>44958</v>
      </c>
      <c r="D222" s="60">
        <v>44984</v>
      </c>
      <c r="E222" s="56">
        <v>44986</v>
      </c>
      <c r="J222" s="48">
        <v>43862</v>
      </c>
      <c r="K222" s="48">
        <v>43888</v>
      </c>
    </row>
    <row r="223" spans="3:11" x14ac:dyDescent="0.2">
      <c r="C223" s="55">
        <v>44986</v>
      </c>
      <c r="D223" s="60">
        <v>45015</v>
      </c>
      <c r="E223" s="56">
        <v>45017</v>
      </c>
      <c r="J223" s="48">
        <v>43891</v>
      </c>
      <c r="K223" s="48">
        <v>43920</v>
      </c>
    </row>
    <row r="224" spans="3:11" x14ac:dyDescent="0.2">
      <c r="C224" s="55">
        <v>45017</v>
      </c>
      <c r="D224" s="60">
        <v>45044</v>
      </c>
      <c r="E224" s="56">
        <v>45047</v>
      </c>
      <c r="J224" s="48">
        <v>43922</v>
      </c>
      <c r="K224" s="48">
        <v>43950</v>
      </c>
    </row>
    <row r="225" spans="3:11" x14ac:dyDescent="0.2">
      <c r="C225" s="55">
        <v>45047</v>
      </c>
      <c r="D225" s="60">
        <v>45076</v>
      </c>
      <c r="E225" s="56">
        <v>45078</v>
      </c>
      <c r="J225" s="48">
        <v>43952</v>
      </c>
      <c r="K225" s="48">
        <v>43980</v>
      </c>
    </row>
    <row r="226" spans="3:11" x14ac:dyDescent="0.2">
      <c r="C226" s="55">
        <v>45078</v>
      </c>
      <c r="D226" s="60">
        <v>45106</v>
      </c>
      <c r="E226" s="56">
        <v>45108</v>
      </c>
      <c r="J226" s="48">
        <v>43983</v>
      </c>
      <c r="K226" s="48">
        <v>44011</v>
      </c>
    </row>
    <row r="227" spans="3:11" x14ac:dyDescent="0.2">
      <c r="C227" s="55">
        <v>45108</v>
      </c>
      <c r="D227" s="60">
        <v>45135</v>
      </c>
      <c r="E227" s="56">
        <v>45139</v>
      </c>
      <c r="J227" s="48">
        <v>44013</v>
      </c>
      <c r="K227" s="48">
        <v>44042</v>
      </c>
    </row>
    <row r="228" spans="3:11" x14ac:dyDescent="0.2">
      <c r="C228" s="55">
        <v>45139</v>
      </c>
      <c r="D228" s="60">
        <v>45168</v>
      </c>
      <c r="E228" s="56">
        <v>45170</v>
      </c>
      <c r="J228" s="48">
        <v>44044</v>
      </c>
      <c r="K228" s="48">
        <v>44071</v>
      </c>
    </row>
    <row r="229" spans="3:11" x14ac:dyDescent="0.2">
      <c r="C229" s="55">
        <v>45170</v>
      </c>
      <c r="D229" s="60">
        <v>45198</v>
      </c>
      <c r="E229" s="56">
        <v>45200</v>
      </c>
      <c r="J229" s="48">
        <v>44075</v>
      </c>
      <c r="K229" s="48">
        <v>44103</v>
      </c>
    </row>
    <row r="230" spans="3:11" x14ac:dyDescent="0.2">
      <c r="C230" s="55">
        <v>45200</v>
      </c>
      <c r="D230" s="60">
        <v>45229</v>
      </c>
      <c r="E230" s="56">
        <v>45231</v>
      </c>
      <c r="J230" s="48">
        <v>44105</v>
      </c>
      <c r="K230" s="48">
        <v>44133</v>
      </c>
    </row>
    <row r="231" spans="3:11" x14ac:dyDescent="0.2">
      <c r="C231" s="55">
        <v>45231</v>
      </c>
      <c r="D231" s="60">
        <v>45259</v>
      </c>
      <c r="E231" s="56">
        <v>45261</v>
      </c>
      <c r="J231" s="48">
        <v>44136</v>
      </c>
      <c r="K231" s="48">
        <v>44162</v>
      </c>
    </row>
    <row r="232" spans="3:11" x14ac:dyDescent="0.2">
      <c r="C232" s="55">
        <v>45261</v>
      </c>
      <c r="D232" s="60">
        <v>45289</v>
      </c>
      <c r="E232" s="56">
        <v>45292</v>
      </c>
      <c r="J232" s="48">
        <v>44166</v>
      </c>
      <c r="K232" s="48">
        <v>44195</v>
      </c>
    </row>
    <row r="233" spans="3:11" x14ac:dyDescent="0.2">
      <c r="C233" s="55">
        <v>45292</v>
      </c>
      <c r="D233" s="60">
        <v>45321</v>
      </c>
      <c r="E233" s="56">
        <v>45323</v>
      </c>
      <c r="J233" s="48">
        <v>44197</v>
      </c>
      <c r="K233" s="48">
        <v>44225</v>
      </c>
    </row>
    <row r="234" spans="3:11" x14ac:dyDescent="0.2">
      <c r="C234" s="55">
        <v>45323</v>
      </c>
      <c r="D234" s="60">
        <v>45350</v>
      </c>
      <c r="E234" s="56">
        <v>45352</v>
      </c>
      <c r="J234" s="48">
        <v>44228</v>
      </c>
      <c r="K234" s="48">
        <v>44253</v>
      </c>
    </row>
    <row r="235" spans="3:11" x14ac:dyDescent="0.2">
      <c r="C235" s="55">
        <v>45352</v>
      </c>
      <c r="D235" s="60">
        <v>45380</v>
      </c>
      <c r="E235" s="56">
        <v>45383</v>
      </c>
      <c r="J235" s="48">
        <v>44256</v>
      </c>
      <c r="K235" s="48">
        <v>44285</v>
      </c>
    </row>
    <row r="236" spans="3:11" x14ac:dyDescent="0.2">
      <c r="C236" s="55">
        <v>45383</v>
      </c>
      <c r="D236" s="60">
        <v>45411</v>
      </c>
      <c r="E236" s="56">
        <v>45413</v>
      </c>
      <c r="J236" s="48">
        <v>44287</v>
      </c>
      <c r="K236" s="48">
        <v>44315</v>
      </c>
    </row>
    <row r="237" spans="3:11" x14ac:dyDescent="0.2">
      <c r="C237" s="55">
        <v>45413</v>
      </c>
      <c r="D237" s="60">
        <v>45442</v>
      </c>
      <c r="E237" s="56">
        <v>45444</v>
      </c>
      <c r="J237" s="48">
        <v>44317</v>
      </c>
      <c r="K237" s="48">
        <v>44344</v>
      </c>
    </row>
    <row r="238" spans="3:11" x14ac:dyDescent="0.2">
      <c r="C238" s="55">
        <v>45444</v>
      </c>
      <c r="D238" s="60">
        <v>45471</v>
      </c>
      <c r="E238" s="56">
        <v>45474</v>
      </c>
      <c r="J238" s="48">
        <v>44348</v>
      </c>
      <c r="K238" s="48">
        <v>44376</v>
      </c>
    </row>
    <row r="239" spans="3:11" x14ac:dyDescent="0.2">
      <c r="C239" s="55">
        <v>45474</v>
      </c>
      <c r="D239" s="60">
        <v>45503</v>
      </c>
      <c r="E239" s="56">
        <v>45505</v>
      </c>
      <c r="J239" s="48">
        <v>44378</v>
      </c>
      <c r="K239" s="48">
        <v>44406</v>
      </c>
    </row>
    <row r="240" spans="3:11" x14ac:dyDescent="0.2">
      <c r="C240" s="55">
        <v>45505</v>
      </c>
      <c r="D240" s="60">
        <v>45534</v>
      </c>
      <c r="E240" s="56">
        <v>45536</v>
      </c>
      <c r="J240" s="48">
        <v>44409</v>
      </c>
      <c r="K240" s="48">
        <v>44438</v>
      </c>
    </row>
    <row r="241" spans="3:11" x14ac:dyDescent="0.2">
      <c r="C241" s="55">
        <v>45536</v>
      </c>
      <c r="D241" s="60">
        <v>45562</v>
      </c>
      <c r="E241" s="56">
        <v>45566</v>
      </c>
      <c r="J241" s="48">
        <v>44440</v>
      </c>
      <c r="K241" s="48">
        <v>44468</v>
      </c>
    </row>
    <row r="242" spans="3:11" x14ac:dyDescent="0.2">
      <c r="C242" s="55">
        <v>45566</v>
      </c>
      <c r="D242" s="60">
        <v>45595</v>
      </c>
      <c r="E242" s="56">
        <v>45597</v>
      </c>
      <c r="J242" s="48">
        <v>44470</v>
      </c>
      <c r="K242" s="48">
        <v>44498</v>
      </c>
    </row>
    <row r="243" spans="3:11" x14ac:dyDescent="0.2">
      <c r="C243" s="55">
        <v>45597</v>
      </c>
      <c r="D243" s="60">
        <v>45625</v>
      </c>
      <c r="E243" s="56">
        <v>45627</v>
      </c>
      <c r="J243" s="48">
        <v>44501</v>
      </c>
      <c r="K243" s="48">
        <v>44529</v>
      </c>
    </row>
    <row r="244" spans="3:11" x14ac:dyDescent="0.2">
      <c r="C244" s="55">
        <v>45627</v>
      </c>
      <c r="D244" s="60">
        <v>45656</v>
      </c>
      <c r="E244" s="56">
        <v>45658</v>
      </c>
      <c r="J244" s="48">
        <v>44531</v>
      </c>
      <c r="K244" s="48">
        <v>44560</v>
      </c>
    </row>
    <row r="245" spans="3:11" x14ac:dyDescent="0.2">
      <c r="C245" s="55">
        <v>45658</v>
      </c>
      <c r="D245" s="60">
        <v>45687</v>
      </c>
      <c r="E245" s="56">
        <v>45689</v>
      </c>
      <c r="J245" s="48">
        <v>44562</v>
      </c>
      <c r="K245" s="48">
        <v>44589</v>
      </c>
    </row>
    <row r="246" spans="3:11" x14ac:dyDescent="0.2">
      <c r="C246" s="55">
        <v>45689</v>
      </c>
      <c r="D246" s="60">
        <v>45715</v>
      </c>
      <c r="E246" s="56">
        <v>45717</v>
      </c>
      <c r="J246" s="48">
        <v>44593</v>
      </c>
      <c r="K246" s="48">
        <v>44617</v>
      </c>
    </row>
    <row r="247" spans="3:11" x14ac:dyDescent="0.2">
      <c r="C247" s="55">
        <v>45717</v>
      </c>
      <c r="D247" s="60">
        <v>45744</v>
      </c>
      <c r="E247" s="56">
        <v>45748</v>
      </c>
      <c r="J247" s="48">
        <v>44621</v>
      </c>
      <c r="K247" s="48">
        <v>44650</v>
      </c>
    </row>
    <row r="248" spans="3:11" x14ac:dyDescent="0.2">
      <c r="C248" s="55">
        <v>45748</v>
      </c>
      <c r="D248" s="60">
        <v>45776</v>
      </c>
      <c r="E248" s="56">
        <v>45778</v>
      </c>
      <c r="J248" s="48">
        <v>44652</v>
      </c>
      <c r="K248" s="48">
        <v>44679</v>
      </c>
    </row>
    <row r="249" spans="3:11" x14ac:dyDescent="0.2">
      <c r="C249" s="55">
        <v>45778</v>
      </c>
      <c r="D249" s="60">
        <v>45807</v>
      </c>
      <c r="E249" s="56">
        <v>45809</v>
      </c>
      <c r="J249" s="48">
        <v>44682</v>
      </c>
      <c r="K249" s="48">
        <v>44708</v>
      </c>
    </row>
    <row r="250" spans="3:11" x14ac:dyDescent="0.2">
      <c r="C250" s="55">
        <v>45809</v>
      </c>
      <c r="D250" s="60">
        <v>45835</v>
      </c>
      <c r="E250" s="56">
        <v>45839</v>
      </c>
      <c r="J250" s="48">
        <v>44713</v>
      </c>
      <c r="K250" s="48">
        <v>44741</v>
      </c>
    </row>
    <row r="251" spans="3:11" x14ac:dyDescent="0.2">
      <c r="C251" s="55">
        <v>45839</v>
      </c>
      <c r="D251" s="60">
        <v>45868</v>
      </c>
      <c r="E251" s="56">
        <v>45870</v>
      </c>
      <c r="J251" s="48">
        <v>44743</v>
      </c>
      <c r="K251" s="48">
        <v>44771</v>
      </c>
    </row>
    <row r="252" spans="3:11" x14ac:dyDescent="0.2">
      <c r="C252" s="55">
        <v>45870</v>
      </c>
      <c r="D252" s="60">
        <v>45898</v>
      </c>
      <c r="E252" s="56">
        <v>45901</v>
      </c>
      <c r="J252" s="48">
        <v>44774</v>
      </c>
      <c r="K252" s="48">
        <v>44803</v>
      </c>
    </row>
    <row r="253" spans="3:11" x14ac:dyDescent="0.2">
      <c r="C253" s="55">
        <v>45901</v>
      </c>
      <c r="D253" s="60">
        <v>45929</v>
      </c>
      <c r="E253" s="56">
        <v>45931</v>
      </c>
      <c r="J253" s="48">
        <v>44805</v>
      </c>
      <c r="K253" s="48">
        <v>44833</v>
      </c>
    </row>
    <row r="254" spans="3:11" x14ac:dyDescent="0.2">
      <c r="C254" s="55">
        <v>45931</v>
      </c>
      <c r="D254" s="60">
        <v>45960</v>
      </c>
      <c r="E254" s="56">
        <v>45962</v>
      </c>
      <c r="J254" s="48">
        <v>44835</v>
      </c>
      <c r="K254" s="48">
        <v>44862</v>
      </c>
    </row>
    <row r="255" spans="3:11" x14ac:dyDescent="0.2">
      <c r="C255" s="55">
        <v>45962</v>
      </c>
      <c r="D255" s="60">
        <v>45989</v>
      </c>
      <c r="E255" s="56">
        <v>45992</v>
      </c>
      <c r="J255" s="48">
        <v>44866</v>
      </c>
      <c r="K255" s="48">
        <v>44894</v>
      </c>
    </row>
    <row r="256" spans="3:11" x14ac:dyDescent="0.2">
      <c r="C256" s="55">
        <v>45992</v>
      </c>
      <c r="D256" s="60">
        <v>46021</v>
      </c>
      <c r="E256" s="56">
        <v>46023</v>
      </c>
      <c r="J256" s="48">
        <v>44896</v>
      </c>
      <c r="K256" s="48">
        <v>44924</v>
      </c>
    </row>
    <row r="257" spans="3:11" x14ac:dyDescent="0.2">
      <c r="C257" s="55">
        <v>46023</v>
      </c>
      <c r="D257" s="60">
        <v>46052</v>
      </c>
      <c r="E257" s="56">
        <v>46054</v>
      </c>
      <c r="J257" s="48">
        <v>44927</v>
      </c>
      <c r="K257" s="48">
        <v>44956</v>
      </c>
    </row>
    <row r="258" spans="3:11" x14ac:dyDescent="0.2">
      <c r="C258" s="55">
        <v>46054</v>
      </c>
      <c r="D258" s="60">
        <v>46080</v>
      </c>
      <c r="E258" s="56">
        <v>46082</v>
      </c>
      <c r="J258" s="48">
        <v>44958</v>
      </c>
      <c r="K258" s="48">
        <v>44984</v>
      </c>
    </row>
    <row r="259" spans="3:11" x14ac:dyDescent="0.2">
      <c r="C259" s="55">
        <v>46082</v>
      </c>
      <c r="D259" s="60">
        <v>46111</v>
      </c>
      <c r="E259" s="56">
        <v>46113</v>
      </c>
      <c r="J259" s="48">
        <v>44986</v>
      </c>
      <c r="K259" s="48">
        <v>45015</v>
      </c>
    </row>
    <row r="260" spans="3:11" x14ac:dyDescent="0.2">
      <c r="C260" s="55">
        <v>46113</v>
      </c>
      <c r="D260" s="60">
        <v>46141</v>
      </c>
      <c r="E260" s="56">
        <v>46143</v>
      </c>
      <c r="J260" s="48">
        <v>45017</v>
      </c>
      <c r="K260" s="48">
        <v>45044</v>
      </c>
    </row>
    <row r="261" spans="3:11" x14ac:dyDescent="0.2">
      <c r="C261" s="55">
        <v>46143</v>
      </c>
      <c r="D261" s="60">
        <v>46171</v>
      </c>
      <c r="E261" s="56">
        <v>46174</v>
      </c>
      <c r="J261" s="48">
        <v>45047</v>
      </c>
      <c r="K261" s="48">
        <v>45076</v>
      </c>
    </row>
    <row r="262" spans="3:11" x14ac:dyDescent="0.2">
      <c r="C262" s="55">
        <v>46174</v>
      </c>
      <c r="D262" s="60">
        <v>46202</v>
      </c>
      <c r="E262" s="56">
        <v>46204</v>
      </c>
      <c r="J262" s="48">
        <v>45078</v>
      </c>
      <c r="K262" s="48">
        <v>45106</v>
      </c>
    </row>
    <row r="263" spans="3:11" x14ac:dyDescent="0.2">
      <c r="C263" s="55">
        <v>46204</v>
      </c>
      <c r="D263" s="60">
        <v>46233</v>
      </c>
      <c r="E263" s="56">
        <v>46235</v>
      </c>
      <c r="J263" s="48">
        <v>45108</v>
      </c>
      <c r="K263" s="48">
        <v>45135</v>
      </c>
    </row>
    <row r="264" spans="3:11" x14ac:dyDescent="0.2">
      <c r="C264" s="55">
        <v>46235</v>
      </c>
      <c r="D264" s="60">
        <v>46262</v>
      </c>
      <c r="E264" s="56">
        <v>46266</v>
      </c>
      <c r="J264" s="48">
        <v>45139</v>
      </c>
      <c r="K264" s="48">
        <v>45168</v>
      </c>
    </row>
    <row r="265" spans="3:11" x14ac:dyDescent="0.2">
      <c r="C265" s="55">
        <v>46266</v>
      </c>
      <c r="D265" s="60">
        <v>46294</v>
      </c>
      <c r="E265" s="56">
        <v>46296</v>
      </c>
      <c r="J265" s="48">
        <v>45170</v>
      </c>
      <c r="K265" s="48">
        <v>45197</v>
      </c>
    </row>
    <row r="266" spans="3:11" x14ac:dyDescent="0.2">
      <c r="C266" s="55">
        <v>46296</v>
      </c>
      <c r="D266" s="60">
        <v>46325</v>
      </c>
      <c r="E266" s="56">
        <v>46327</v>
      </c>
      <c r="J266" s="48">
        <v>45200</v>
      </c>
      <c r="K266" s="48">
        <v>45229</v>
      </c>
    </row>
    <row r="267" spans="3:11" x14ac:dyDescent="0.2">
      <c r="C267" s="55">
        <v>46327</v>
      </c>
      <c r="D267" s="60">
        <v>46353</v>
      </c>
      <c r="E267" s="56">
        <v>46357</v>
      </c>
      <c r="J267" s="48">
        <v>45231</v>
      </c>
      <c r="K267" s="48">
        <v>45259</v>
      </c>
    </row>
    <row r="268" spans="3:11" x14ac:dyDescent="0.2">
      <c r="C268" s="55">
        <v>46357</v>
      </c>
      <c r="D268" s="60">
        <v>46386</v>
      </c>
      <c r="E268" s="56">
        <v>46388</v>
      </c>
      <c r="J268" s="48">
        <v>45261</v>
      </c>
      <c r="K268" s="48">
        <v>45289</v>
      </c>
    </row>
    <row r="269" spans="3:11" x14ac:dyDescent="0.2">
      <c r="C269" s="55">
        <v>46388</v>
      </c>
      <c r="D269" s="60">
        <v>46416</v>
      </c>
      <c r="E269" s="56">
        <v>46419</v>
      </c>
      <c r="J269" s="48">
        <v>45292</v>
      </c>
      <c r="K269" s="48">
        <v>45321</v>
      </c>
    </row>
    <row r="270" spans="3:11" x14ac:dyDescent="0.2">
      <c r="C270" s="55">
        <v>46419</v>
      </c>
      <c r="D270" s="60">
        <v>46444</v>
      </c>
      <c r="E270" s="56">
        <v>46447</v>
      </c>
      <c r="J270" s="48">
        <v>45323</v>
      </c>
      <c r="K270" s="48">
        <v>45350</v>
      </c>
    </row>
    <row r="271" spans="3:11" x14ac:dyDescent="0.2">
      <c r="C271" s="55">
        <v>46447</v>
      </c>
      <c r="D271" s="60">
        <v>46476</v>
      </c>
      <c r="E271" s="56">
        <v>46478</v>
      </c>
      <c r="J271" s="48">
        <v>45352</v>
      </c>
      <c r="K271" s="48">
        <v>45380</v>
      </c>
    </row>
    <row r="272" spans="3:11" x14ac:dyDescent="0.2">
      <c r="C272" s="55">
        <v>46478</v>
      </c>
      <c r="D272" s="60">
        <v>46506</v>
      </c>
      <c r="E272" s="56">
        <v>46508</v>
      </c>
      <c r="J272" s="48">
        <v>45383</v>
      </c>
      <c r="K272" s="48">
        <v>45411</v>
      </c>
    </row>
    <row r="273" spans="3:11" x14ac:dyDescent="0.2">
      <c r="C273" s="55">
        <v>46508</v>
      </c>
      <c r="D273" s="60">
        <v>46535</v>
      </c>
      <c r="E273" s="56">
        <v>46539</v>
      </c>
      <c r="J273" s="48">
        <v>45413</v>
      </c>
      <c r="K273" s="48">
        <v>45442</v>
      </c>
    </row>
    <row r="274" spans="3:11" x14ac:dyDescent="0.2">
      <c r="C274" s="55">
        <v>46539</v>
      </c>
      <c r="D274" s="60">
        <v>46567</v>
      </c>
      <c r="E274" s="56">
        <v>46569</v>
      </c>
      <c r="J274" s="48">
        <v>45444</v>
      </c>
      <c r="K274" s="48">
        <v>45471</v>
      </c>
    </row>
    <row r="275" spans="3:11" x14ac:dyDescent="0.2">
      <c r="C275" s="55">
        <v>46569</v>
      </c>
      <c r="D275" s="60">
        <v>46598</v>
      </c>
      <c r="E275" s="56">
        <v>46600</v>
      </c>
      <c r="J275" s="48">
        <v>45474</v>
      </c>
      <c r="K275" s="48">
        <v>45503</v>
      </c>
    </row>
    <row r="276" spans="3:11" x14ac:dyDescent="0.2">
      <c r="C276" s="55">
        <v>46600</v>
      </c>
      <c r="D276" s="60">
        <v>46629</v>
      </c>
      <c r="E276" s="56">
        <v>46631</v>
      </c>
      <c r="J276" s="48">
        <v>45505</v>
      </c>
      <c r="K276" s="48">
        <v>45533</v>
      </c>
    </row>
    <row r="277" spans="3:11" x14ac:dyDescent="0.2">
      <c r="C277" s="55">
        <v>46631</v>
      </c>
      <c r="D277" s="60">
        <v>46659</v>
      </c>
      <c r="E277" s="56">
        <v>46661</v>
      </c>
      <c r="J277" s="48">
        <v>45536</v>
      </c>
      <c r="K277" s="48">
        <v>45562</v>
      </c>
    </row>
    <row r="278" spans="3:11" x14ac:dyDescent="0.2">
      <c r="C278" s="55">
        <v>46661</v>
      </c>
      <c r="D278" s="60">
        <v>46689</v>
      </c>
      <c r="E278" s="56">
        <v>46692</v>
      </c>
      <c r="J278" s="48">
        <v>45566</v>
      </c>
      <c r="K278" s="48">
        <v>45595</v>
      </c>
    </row>
    <row r="279" spans="3:11" x14ac:dyDescent="0.2">
      <c r="C279" s="53">
        <v>46692</v>
      </c>
      <c r="D279" s="61">
        <v>46720</v>
      </c>
      <c r="E279" s="58">
        <v>46722</v>
      </c>
      <c r="J279" s="48">
        <v>45597</v>
      </c>
      <c r="K279" s="48">
        <v>45623</v>
      </c>
    </row>
    <row r="280" spans="3:11" x14ac:dyDescent="0.2">
      <c r="J280" s="48">
        <v>45627</v>
      </c>
      <c r="K280" s="48">
        <v>45656</v>
      </c>
    </row>
  </sheetData>
  <phoneticPr fontId="7" type="noConversion"/>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B4:C6"/>
  <sheetViews>
    <sheetView workbookViewId="0">
      <selection activeCell="C6" sqref="C6"/>
    </sheetView>
  </sheetViews>
  <sheetFormatPr defaultRowHeight="12.75" x14ac:dyDescent="0.2"/>
  <cols>
    <col min="1" max="1" width="9.140625" style="64"/>
    <col min="2" max="2" width="19.5703125" style="64" customWidth="1"/>
    <col min="3" max="3" width="58" style="64" customWidth="1"/>
    <col min="4" max="16384" width="9.140625" style="64"/>
  </cols>
  <sheetData>
    <row r="4" spans="2:3" ht="17.25" customHeight="1" x14ac:dyDescent="0.2">
      <c r="C4" s="77"/>
    </row>
    <row r="5" spans="2:3" ht="17.25" customHeight="1" x14ac:dyDescent="0.2">
      <c r="B5" s="64" t="s">
        <v>106</v>
      </c>
      <c r="C5" s="324" t="s">
        <v>266</v>
      </c>
    </row>
    <row r="6" spans="2:3" ht="17.25" customHeight="1" x14ac:dyDescent="0.2">
      <c r="B6" s="64" t="s">
        <v>107</v>
      </c>
      <c r="C6" s="64" t="str">
        <f>TEXT(ValuationDate,"mm-dd-yy") &amp;" std_curve_output_price.xlsm"</f>
        <v>03-31-21 std_curve_output_price.xlsm</v>
      </c>
    </row>
  </sheetData>
  <hyperlinks>
    <hyperlink ref="C5" r:id="rId1" xr:uid="{00000000-0004-0000-0400-000000000000}"/>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B2:J52"/>
  <sheetViews>
    <sheetView topLeftCell="A38" workbookViewId="0">
      <selection activeCell="H65" sqref="H65"/>
    </sheetView>
  </sheetViews>
  <sheetFormatPr defaultRowHeight="12.75" x14ac:dyDescent="0.2"/>
  <cols>
    <col min="1" max="1" width="9.140625" style="64"/>
    <col min="2" max="2" width="11.28515625" style="64" hidden="1" customWidth="1"/>
    <col min="3" max="3" width="11" style="64" customWidth="1"/>
    <col min="4" max="4" width="10.28515625" style="64" customWidth="1"/>
    <col min="5" max="5" width="18" style="64" customWidth="1"/>
    <col min="6" max="6" width="10.7109375" style="64" customWidth="1"/>
    <col min="7" max="8" width="9.140625" style="64"/>
    <col min="9" max="12" width="17.85546875" style="64" customWidth="1"/>
    <col min="13" max="16384" width="9.140625" style="64"/>
  </cols>
  <sheetData>
    <row r="2" spans="2:10" ht="15" x14ac:dyDescent="0.25">
      <c r="B2" s="65" t="s">
        <v>70</v>
      </c>
      <c r="C2" s="65" t="s">
        <v>71</v>
      </c>
      <c r="D2" s="65" t="s">
        <v>72</v>
      </c>
      <c r="E2" s="65" t="s">
        <v>73</v>
      </c>
      <c r="F2" s="65" t="s">
        <v>72</v>
      </c>
      <c r="I2" s="72" t="s">
        <v>109</v>
      </c>
    </row>
    <row r="3" spans="2:10" x14ac:dyDescent="0.2">
      <c r="B3" s="66" t="s">
        <v>0</v>
      </c>
      <c r="C3" s="11" t="s">
        <v>2</v>
      </c>
      <c r="D3" s="11" t="s">
        <v>48</v>
      </c>
      <c r="E3" s="70" t="s">
        <v>74</v>
      </c>
      <c r="F3" s="11" t="s">
        <v>75</v>
      </c>
      <c r="I3" s="68" t="s">
        <v>8</v>
      </c>
      <c r="J3" s="68" t="s">
        <v>108</v>
      </c>
    </row>
    <row r="4" spans="2:10" x14ac:dyDescent="0.2">
      <c r="B4" s="66" t="s">
        <v>0</v>
      </c>
      <c r="C4" s="11" t="s">
        <v>2</v>
      </c>
      <c r="D4" s="11" t="s">
        <v>49</v>
      </c>
      <c r="E4" s="70" t="s">
        <v>74</v>
      </c>
      <c r="F4" s="11" t="s">
        <v>76</v>
      </c>
      <c r="I4" s="68" t="s">
        <v>25</v>
      </c>
      <c r="J4" s="68" t="s">
        <v>91</v>
      </c>
    </row>
    <row r="5" spans="2:10" x14ac:dyDescent="0.2">
      <c r="B5" s="66" t="s">
        <v>0</v>
      </c>
      <c r="C5" s="12" t="s">
        <v>3</v>
      </c>
      <c r="D5" s="12" t="s">
        <v>48</v>
      </c>
      <c r="E5" s="71" t="s">
        <v>77</v>
      </c>
      <c r="F5" s="12" t="s">
        <v>75</v>
      </c>
      <c r="I5" s="68" t="s">
        <v>24</v>
      </c>
      <c r="J5" s="68" t="s">
        <v>94</v>
      </c>
    </row>
    <row r="6" spans="2:10" x14ac:dyDescent="0.2">
      <c r="B6" s="66" t="s">
        <v>0</v>
      </c>
      <c r="C6" s="12" t="s">
        <v>3</v>
      </c>
      <c r="D6" s="12" t="s">
        <v>49</v>
      </c>
      <c r="E6" s="71" t="s">
        <v>77</v>
      </c>
      <c r="F6" s="12" t="s">
        <v>76</v>
      </c>
      <c r="I6" s="68" t="s">
        <v>7</v>
      </c>
      <c r="J6" s="68" t="s">
        <v>90</v>
      </c>
    </row>
    <row r="7" spans="2:10" x14ac:dyDescent="0.2">
      <c r="B7" s="66" t="s">
        <v>0</v>
      </c>
      <c r="C7" s="11" t="s">
        <v>4</v>
      </c>
      <c r="D7" s="11" t="s">
        <v>48</v>
      </c>
      <c r="E7" s="70" t="s">
        <v>78</v>
      </c>
      <c r="F7" s="11" t="s">
        <v>75</v>
      </c>
      <c r="I7" s="68" t="s">
        <v>12</v>
      </c>
      <c r="J7" s="68" t="s">
        <v>103</v>
      </c>
    </row>
    <row r="8" spans="2:10" x14ac:dyDescent="0.2">
      <c r="B8" s="66" t="s">
        <v>0</v>
      </c>
      <c r="C8" s="11" t="s">
        <v>4</v>
      </c>
      <c r="D8" s="11" t="s">
        <v>49</v>
      </c>
      <c r="E8" s="70" t="s">
        <v>78</v>
      </c>
      <c r="F8" s="11" t="s">
        <v>76</v>
      </c>
      <c r="I8" s="68" t="s">
        <v>10</v>
      </c>
      <c r="J8" s="68" t="s">
        <v>92</v>
      </c>
    </row>
    <row r="9" spans="2:10" x14ac:dyDescent="0.2">
      <c r="B9" s="66" t="s">
        <v>0</v>
      </c>
      <c r="C9" s="12" t="s">
        <v>5</v>
      </c>
      <c r="D9" s="12" t="s">
        <v>48</v>
      </c>
      <c r="E9" s="71" t="s">
        <v>79</v>
      </c>
      <c r="F9" s="12" t="s">
        <v>75</v>
      </c>
      <c r="I9" s="68" t="s">
        <v>27</v>
      </c>
      <c r="J9" s="68" t="s">
        <v>93</v>
      </c>
    </row>
    <row r="10" spans="2:10" x14ac:dyDescent="0.2">
      <c r="B10" s="66" t="s">
        <v>0</v>
      </c>
      <c r="C10" s="12" t="s">
        <v>5</v>
      </c>
      <c r="D10" s="12" t="s">
        <v>49</v>
      </c>
      <c r="E10" s="71" t="s">
        <v>79</v>
      </c>
      <c r="F10" s="12" t="s">
        <v>76</v>
      </c>
      <c r="I10" s="68" t="s">
        <v>26</v>
      </c>
      <c r="J10" s="68" t="s">
        <v>95</v>
      </c>
    </row>
    <row r="11" spans="2:10" x14ac:dyDescent="0.2">
      <c r="B11" s="66" t="s">
        <v>0</v>
      </c>
      <c r="C11" s="11" t="s">
        <v>6</v>
      </c>
      <c r="D11" s="11" t="s">
        <v>48</v>
      </c>
      <c r="E11" s="70" t="s">
        <v>80</v>
      </c>
      <c r="F11" s="11" t="s">
        <v>75</v>
      </c>
    </row>
    <row r="12" spans="2:10" x14ac:dyDescent="0.2">
      <c r="B12" s="66" t="s">
        <v>0</v>
      </c>
      <c r="C12" s="11" t="s">
        <v>6</v>
      </c>
      <c r="D12" s="11" t="s">
        <v>49</v>
      </c>
      <c r="E12" s="70" t="s">
        <v>80</v>
      </c>
      <c r="F12" s="11" t="s">
        <v>76</v>
      </c>
    </row>
    <row r="13" spans="2:10" x14ac:dyDescent="0.2">
      <c r="B13" s="66" t="s">
        <v>0</v>
      </c>
      <c r="C13" s="12" t="s">
        <v>11</v>
      </c>
      <c r="D13" s="12" t="s">
        <v>48</v>
      </c>
      <c r="E13" s="71" t="s">
        <v>81</v>
      </c>
      <c r="F13" s="12" t="s">
        <v>75</v>
      </c>
    </row>
    <row r="14" spans="2:10" x14ac:dyDescent="0.2">
      <c r="B14" s="66" t="s">
        <v>0</v>
      </c>
      <c r="C14" s="12" t="s">
        <v>11</v>
      </c>
      <c r="D14" s="12" t="s">
        <v>49</v>
      </c>
      <c r="E14" s="71" t="s">
        <v>81</v>
      </c>
      <c r="F14" s="12" t="s">
        <v>76</v>
      </c>
    </row>
    <row r="15" spans="2:10" x14ac:dyDescent="0.2">
      <c r="B15" s="66" t="s">
        <v>0</v>
      </c>
      <c r="C15" s="11" t="s">
        <v>9</v>
      </c>
      <c r="D15" s="11" t="s">
        <v>48</v>
      </c>
      <c r="E15" s="70" t="s">
        <v>82</v>
      </c>
      <c r="F15" s="11" t="s">
        <v>75</v>
      </c>
    </row>
    <row r="16" spans="2:10" x14ac:dyDescent="0.2">
      <c r="B16" s="66" t="s">
        <v>0</v>
      </c>
      <c r="C16" s="11" t="s">
        <v>9</v>
      </c>
      <c r="D16" s="11" t="s">
        <v>49</v>
      </c>
      <c r="E16" s="70" t="s">
        <v>82</v>
      </c>
      <c r="F16" s="11" t="s">
        <v>76</v>
      </c>
    </row>
    <row r="17" spans="2:6" x14ac:dyDescent="0.2">
      <c r="B17" s="66" t="s">
        <v>0</v>
      </c>
      <c r="C17" s="12" t="s">
        <v>13</v>
      </c>
      <c r="D17" s="12" t="s">
        <v>48</v>
      </c>
      <c r="E17" s="71" t="s">
        <v>110</v>
      </c>
      <c r="F17" s="12" t="s">
        <v>75</v>
      </c>
    </row>
    <row r="18" spans="2:6" x14ac:dyDescent="0.2">
      <c r="B18" s="66" t="s">
        <v>0</v>
      </c>
      <c r="C18" s="12" t="s">
        <v>13</v>
      </c>
      <c r="D18" s="12" t="s">
        <v>49</v>
      </c>
      <c r="E18" s="71" t="s">
        <v>110</v>
      </c>
      <c r="F18" s="12" t="s">
        <v>76</v>
      </c>
    </row>
    <row r="19" spans="2:6" x14ac:dyDescent="0.2">
      <c r="B19" s="66" t="s">
        <v>0</v>
      </c>
      <c r="C19" s="11" t="s">
        <v>14</v>
      </c>
      <c r="D19" s="11" t="s">
        <v>48</v>
      </c>
      <c r="E19" s="70" t="s">
        <v>83</v>
      </c>
      <c r="F19" s="11" t="s">
        <v>75</v>
      </c>
    </row>
    <row r="20" spans="2:6" x14ac:dyDescent="0.2">
      <c r="B20" s="66" t="s">
        <v>0</v>
      </c>
      <c r="C20" s="11" t="s">
        <v>14</v>
      </c>
      <c r="D20" s="11" t="s">
        <v>49</v>
      </c>
      <c r="E20" s="70" t="s">
        <v>83</v>
      </c>
      <c r="F20" s="11" t="s">
        <v>76</v>
      </c>
    </row>
    <row r="21" spans="2:6" x14ac:dyDescent="0.2">
      <c r="B21" s="66" t="s">
        <v>0</v>
      </c>
      <c r="C21" s="12" t="s">
        <v>15</v>
      </c>
      <c r="D21" s="12" t="s">
        <v>48</v>
      </c>
      <c r="E21" s="71" t="s">
        <v>84</v>
      </c>
      <c r="F21" s="12" t="s">
        <v>75</v>
      </c>
    </row>
    <row r="22" spans="2:6" x14ac:dyDescent="0.2">
      <c r="B22" s="66" t="s">
        <v>0</v>
      </c>
      <c r="C22" s="12" t="s">
        <v>15</v>
      </c>
      <c r="D22" s="12" t="s">
        <v>49</v>
      </c>
      <c r="E22" s="71" t="s">
        <v>84</v>
      </c>
      <c r="F22" s="12" t="s">
        <v>76</v>
      </c>
    </row>
    <row r="23" spans="2:6" x14ac:dyDescent="0.2">
      <c r="B23" s="66" t="s">
        <v>0</v>
      </c>
      <c r="C23" s="11" t="s">
        <v>16</v>
      </c>
      <c r="D23" s="11" t="s">
        <v>48</v>
      </c>
      <c r="E23" s="70" t="s">
        <v>85</v>
      </c>
      <c r="F23" s="11" t="s">
        <v>75</v>
      </c>
    </row>
    <row r="24" spans="2:6" x14ac:dyDescent="0.2">
      <c r="B24" s="66" t="s">
        <v>0</v>
      </c>
      <c r="C24" s="11" t="s">
        <v>16</v>
      </c>
      <c r="D24" s="11" t="s">
        <v>49</v>
      </c>
      <c r="E24" s="70" t="s">
        <v>85</v>
      </c>
      <c r="F24" s="11" t="s">
        <v>76</v>
      </c>
    </row>
    <row r="25" spans="2:6" x14ac:dyDescent="0.2">
      <c r="B25" s="66" t="s">
        <v>0</v>
      </c>
      <c r="C25" s="12" t="s">
        <v>17</v>
      </c>
      <c r="D25" s="12" t="s">
        <v>48</v>
      </c>
      <c r="E25" s="71" t="s">
        <v>86</v>
      </c>
      <c r="F25" s="12" t="s">
        <v>75</v>
      </c>
    </row>
    <row r="26" spans="2:6" x14ac:dyDescent="0.2">
      <c r="B26" s="66" t="s">
        <v>0</v>
      </c>
      <c r="C26" s="12" t="s">
        <v>17</v>
      </c>
      <c r="D26" s="12" t="s">
        <v>49</v>
      </c>
      <c r="E26" s="71" t="s">
        <v>86</v>
      </c>
      <c r="F26" s="12" t="s">
        <v>76</v>
      </c>
    </row>
    <row r="27" spans="2:6" x14ac:dyDescent="0.2">
      <c r="B27" s="66" t="s">
        <v>0</v>
      </c>
      <c r="C27" s="11" t="s">
        <v>18</v>
      </c>
      <c r="D27" s="11" t="s">
        <v>48</v>
      </c>
      <c r="E27" s="70" t="s">
        <v>87</v>
      </c>
      <c r="F27" s="11" t="s">
        <v>75</v>
      </c>
    </row>
    <row r="28" spans="2:6" x14ac:dyDescent="0.2">
      <c r="B28" s="66" t="s">
        <v>0</v>
      </c>
      <c r="C28" s="11" t="s">
        <v>18</v>
      </c>
      <c r="D28" s="11" t="s">
        <v>49</v>
      </c>
      <c r="E28" s="70" t="s">
        <v>87</v>
      </c>
      <c r="F28" s="11" t="s">
        <v>76</v>
      </c>
    </row>
    <row r="29" spans="2:6" x14ac:dyDescent="0.2">
      <c r="B29" s="66"/>
      <c r="C29" s="12" t="s">
        <v>111</v>
      </c>
      <c r="D29" s="12" t="s">
        <v>48</v>
      </c>
      <c r="E29" s="71" t="s">
        <v>112</v>
      </c>
      <c r="F29" s="12" t="s">
        <v>75</v>
      </c>
    </row>
    <row r="30" spans="2:6" x14ac:dyDescent="0.2">
      <c r="B30" s="66"/>
      <c r="C30" s="12" t="s">
        <v>111</v>
      </c>
      <c r="D30" s="12" t="s">
        <v>49</v>
      </c>
      <c r="E30" s="71" t="s">
        <v>112</v>
      </c>
      <c r="F30" s="12" t="s">
        <v>76</v>
      </c>
    </row>
    <row r="31" spans="2:6" x14ac:dyDescent="0.2">
      <c r="B31" s="67" t="s">
        <v>1</v>
      </c>
      <c r="C31" s="68" t="s">
        <v>57</v>
      </c>
      <c r="D31" s="69" t="s">
        <v>50</v>
      </c>
      <c r="E31" s="68" t="s">
        <v>88</v>
      </c>
      <c r="F31" s="69" t="s">
        <v>50</v>
      </c>
    </row>
    <row r="32" spans="2:6" x14ac:dyDescent="0.2">
      <c r="B32" s="67" t="s">
        <v>1</v>
      </c>
      <c r="C32" s="68" t="s">
        <v>19</v>
      </c>
      <c r="D32" s="69" t="s">
        <v>50</v>
      </c>
      <c r="E32" s="68" t="s">
        <v>89</v>
      </c>
      <c r="F32" s="69" t="s">
        <v>50</v>
      </c>
    </row>
    <row r="33" spans="2:6" x14ac:dyDescent="0.2">
      <c r="B33" s="67" t="s">
        <v>1</v>
      </c>
      <c r="C33" s="68" t="s">
        <v>7</v>
      </c>
      <c r="D33" s="69" t="s">
        <v>50</v>
      </c>
      <c r="E33" s="68" t="s">
        <v>90</v>
      </c>
      <c r="F33" s="69" t="s">
        <v>50</v>
      </c>
    </row>
    <row r="34" spans="2:6" x14ac:dyDescent="0.2">
      <c r="B34" s="67" t="s">
        <v>1</v>
      </c>
      <c r="C34" s="68" t="s">
        <v>25</v>
      </c>
      <c r="D34" s="69" t="s">
        <v>50</v>
      </c>
      <c r="E34" s="68" t="s">
        <v>91</v>
      </c>
      <c r="F34" s="69" t="s">
        <v>50</v>
      </c>
    </row>
    <row r="35" spans="2:6" x14ac:dyDescent="0.2">
      <c r="B35" s="67" t="s">
        <v>1</v>
      </c>
      <c r="C35" s="68" t="s">
        <v>10</v>
      </c>
      <c r="D35" s="69" t="s">
        <v>50</v>
      </c>
      <c r="E35" s="68" t="s">
        <v>92</v>
      </c>
      <c r="F35" s="69" t="s">
        <v>50</v>
      </c>
    </row>
    <row r="36" spans="2:6" x14ac:dyDescent="0.2">
      <c r="B36" s="67" t="s">
        <v>1</v>
      </c>
      <c r="C36" s="68" t="s">
        <v>27</v>
      </c>
      <c r="D36" s="69" t="s">
        <v>50</v>
      </c>
      <c r="E36" s="68" t="s">
        <v>93</v>
      </c>
      <c r="F36" s="69" t="s">
        <v>50</v>
      </c>
    </row>
    <row r="37" spans="2:6" x14ac:dyDescent="0.2">
      <c r="B37" s="67" t="s">
        <v>1</v>
      </c>
      <c r="C37" s="68" t="s">
        <v>24</v>
      </c>
      <c r="D37" s="69" t="s">
        <v>50</v>
      </c>
      <c r="E37" s="68" t="s">
        <v>94</v>
      </c>
      <c r="F37" s="69" t="s">
        <v>50</v>
      </c>
    </row>
    <row r="38" spans="2:6" x14ac:dyDescent="0.2">
      <c r="B38" s="67" t="s">
        <v>1</v>
      </c>
      <c r="C38" s="68" t="s">
        <v>8</v>
      </c>
      <c r="D38" s="69" t="s">
        <v>50</v>
      </c>
      <c r="E38" s="68" t="s">
        <v>116</v>
      </c>
      <c r="F38" s="69" t="s">
        <v>50</v>
      </c>
    </row>
    <row r="39" spans="2:6" x14ac:dyDescent="0.2">
      <c r="B39" s="67" t="s">
        <v>1</v>
      </c>
      <c r="C39" s="68" t="s">
        <v>26</v>
      </c>
      <c r="D39" s="69" t="s">
        <v>50</v>
      </c>
      <c r="E39" s="68" t="s">
        <v>95</v>
      </c>
      <c r="F39" s="69" t="s">
        <v>50</v>
      </c>
    </row>
    <row r="40" spans="2:6" x14ac:dyDescent="0.2">
      <c r="B40" s="67" t="s">
        <v>1</v>
      </c>
      <c r="C40" s="68" t="s">
        <v>56</v>
      </c>
      <c r="D40" s="69" t="s">
        <v>50</v>
      </c>
      <c r="E40" s="68" t="s">
        <v>96</v>
      </c>
      <c r="F40" s="69" t="s">
        <v>50</v>
      </c>
    </row>
    <row r="41" spans="2:6" x14ac:dyDescent="0.2">
      <c r="B41" s="67" t="s">
        <v>1</v>
      </c>
      <c r="C41" s="68" t="s">
        <v>68</v>
      </c>
      <c r="D41" s="69" t="s">
        <v>50</v>
      </c>
      <c r="E41" s="68" t="s">
        <v>97</v>
      </c>
      <c r="F41" s="69" t="s">
        <v>50</v>
      </c>
    </row>
    <row r="42" spans="2:6" x14ac:dyDescent="0.2">
      <c r="B42" s="67" t="s">
        <v>1</v>
      </c>
      <c r="C42" s="68" t="s">
        <v>21</v>
      </c>
      <c r="D42" s="69" t="s">
        <v>50</v>
      </c>
      <c r="E42" s="68" t="s">
        <v>98</v>
      </c>
      <c r="F42" s="69" t="s">
        <v>50</v>
      </c>
    </row>
    <row r="43" spans="2:6" x14ac:dyDescent="0.2">
      <c r="B43" s="67" t="s">
        <v>1</v>
      </c>
      <c r="C43" s="68" t="s">
        <v>67</v>
      </c>
      <c r="D43" s="69" t="s">
        <v>50</v>
      </c>
      <c r="E43" s="68" t="s">
        <v>99</v>
      </c>
      <c r="F43" s="69" t="s">
        <v>50</v>
      </c>
    </row>
    <row r="44" spans="2:6" x14ac:dyDescent="0.2">
      <c r="B44" s="67" t="s">
        <v>1</v>
      </c>
      <c r="C44" s="68" t="s">
        <v>22</v>
      </c>
      <c r="D44" s="69" t="s">
        <v>50</v>
      </c>
      <c r="E44" s="68" t="s">
        <v>100</v>
      </c>
      <c r="F44" s="69" t="s">
        <v>50</v>
      </c>
    </row>
    <row r="45" spans="2:6" x14ac:dyDescent="0.2">
      <c r="B45" s="67" t="s">
        <v>1</v>
      </c>
      <c r="C45" s="68" t="s">
        <v>66</v>
      </c>
      <c r="D45" s="69" t="s">
        <v>50</v>
      </c>
      <c r="E45" s="68" t="s">
        <v>101</v>
      </c>
      <c r="F45" s="69" t="s">
        <v>50</v>
      </c>
    </row>
    <row r="46" spans="2:6" x14ac:dyDescent="0.2">
      <c r="B46" s="67" t="s">
        <v>1</v>
      </c>
      <c r="C46" s="68" t="s">
        <v>20</v>
      </c>
      <c r="D46" s="69" t="s">
        <v>50</v>
      </c>
      <c r="E46" s="68" t="s">
        <v>102</v>
      </c>
      <c r="F46" s="69" t="s">
        <v>50</v>
      </c>
    </row>
    <row r="47" spans="2:6" x14ac:dyDescent="0.2">
      <c r="B47" s="67" t="s">
        <v>1</v>
      </c>
      <c r="C47" s="68" t="s">
        <v>12</v>
      </c>
      <c r="D47" s="69" t="s">
        <v>50</v>
      </c>
      <c r="E47" s="68" t="s">
        <v>103</v>
      </c>
      <c r="F47" s="69" t="s">
        <v>50</v>
      </c>
    </row>
    <row r="48" spans="2:6" x14ac:dyDescent="0.2">
      <c r="B48" s="67" t="s">
        <v>1</v>
      </c>
      <c r="C48" s="68" t="s">
        <v>23</v>
      </c>
      <c r="D48" s="69" t="s">
        <v>50</v>
      </c>
      <c r="E48" s="68" t="s">
        <v>104</v>
      </c>
      <c r="F48" s="69" t="s">
        <v>50</v>
      </c>
    </row>
    <row r="49" spans="3:9" x14ac:dyDescent="0.2">
      <c r="C49" s="64" t="s">
        <v>114</v>
      </c>
      <c r="D49" s="69" t="s">
        <v>50</v>
      </c>
      <c r="E49" s="64" t="s">
        <v>265</v>
      </c>
      <c r="F49" s="69" t="s">
        <v>50</v>
      </c>
      <c r="I49" s="282" t="s">
        <v>237</v>
      </c>
    </row>
    <row r="50" spans="3:9" x14ac:dyDescent="0.2">
      <c r="C50" s="64" t="s">
        <v>115</v>
      </c>
      <c r="D50" s="69" t="s">
        <v>50</v>
      </c>
      <c r="E50" s="64" t="s">
        <v>113</v>
      </c>
      <c r="F50" s="69" t="s">
        <v>50</v>
      </c>
    </row>
    <row r="51" spans="3:9" x14ac:dyDescent="0.2">
      <c r="C51" s="166" t="s">
        <v>208</v>
      </c>
      <c r="D51" s="69" t="s">
        <v>50</v>
      </c>
      <c r="E51" s="167" t="s">
        <v>209</v>
      </c>
      <c r="F51" s="69" t="s">
        <v>50</v>
      </c>
    </row>
    <row r="52" spans="3:9" x14ac:dyDescent="0.2">
      <c r="C52" s="68" t="s">
        <v>210</v>
      </c>
      <c r="D52" s="69" t="s">
        <v>50</v>
      </c>
      <c r="E52" s="68" t="s">
        <v>211</v>
      </c>
      <c r="F52" s="69" t="s">
        <v>50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GM374"/>
  <sheetViews>
    <sheetView topLeftCell="A52" workbookViewId="0">
      <selection activeCell="B3" sqref="B3"/>
    </sheetView>
  </sheetViews>
  <sheetFormatPr defaultRowHeight="12.75" x14ac:dyDescent="0.2"/>
  <cols>
    <col min="1" max="1" width="6.7109375" customWidth="1"/>
    <col min="2" max="2" width="12.42578125" customWidth="1"/>
    <col min="3" max="3" width="9.7109375" customWidth="1"/>
    <col min="4" max="4" width="15.28515625" customWidth="1"/>
    <col min="5" max="5" width="9" customWidth="1"/>
    <col min="6" max="14" width="7.140625" bestFit="1" customWidth="1"/>
    <col min="15" max="15" width="9.85546875" customWidth="1"/>
    <col min="16" max="26" width="7.140625" bestFit="1" customWidth="1"/>
    <col min="27" max="28" width="8.140625" bestFit="1" customWidth="1"/>
    <col min="29" max="30" width="7.140625" bestFit="1" customWidth="1"/>
    <col min="31" max="32" width="7.140625" customWidth="1"/>
    <col min="33" max="33" width="10" customWidth="1"/>
    <col min="34" max="34" width="9.85546875" customWidth="1"/>
    <col min="35" max="35" width="8.7109375" bestFit="1" customWidth="1"/>
    <col min="37" max="39" width="8.7109375" bestFit="1" customWidth="1"/>
    <col min="40" max="40" width="8.5703125" customWidth="1"/>
    <col min="41" max="43" width="9.85546875" bestFit="1" customWidth="1"/>
    <col min="44" max="45" width="10" bestFit="1" customWidth="1"/>
    <col min="46" max="47" width="11.28515625" bestFit="1" customWidth="1"/>
    <col min="48" max="53" width="9.85546875" bestFit="1" customWidth="1"/>
    <col min="54" max="54" width="10.42578125" customWidth="1"/>
    <col min="55" max="55" width="4.28515625" customWidth="1"/>
    <col min="56" max="56" width="17.140625" customWidth="1"/>
    <col min="67" max="67" width="2.85546875" customWidth="1"/>
    <col min="70" max="70" width="9.7109375" customWidth="1"/>
    <col min="71" max="71" width="8.7109375" customWidth="1"/>
    <col min="72" max="72" width="13.28515625" customWidth="1"/>
    <col min="73" max="75" width="8.7109375" customWidth="1"/>
    <col min="86" max="86" width="10.7109375" customWidth="1"/>
    <col min="92" max="92" width="4.42578125" customWidth="1"/>
    <col min="94" max="94" width="12.85546875" customWidth="1"/>
    <col min="95" max="95" width="13.5703125" customWidth="1"/>
    <col min="96" max="96" width="12.5703125" customWidth="1"/>
    <col min="97" max="97" width="15.140625" customWidth="1"/>
    <col min="98" max="98" width="15.28515625" customWidth="1"/>
    <col min="99" max="99" width="15.140625" customWidth="1"/>
    <col min="100" max="100" width="13.28515625" customWidth="1"/>
    <col min="101" max="101" width="12.42578125" customWidth="1"/>
  </cols>
  <sheetData>
    <row r="1" spans="1:195" s="160" customFormat="1" ht="39" customHeight="1" x14ac:dyDescent="0.2">
      <c r="A1" s="253" t="s">
        <v>231</v>
      </c>
      <c r="B1" s="254"/>
      <c r="C1" s="254"/>
      <c r="D1" s="255" t="s">
        <v>232</v>
      </c>
      <c r="E1" s="276" t="s">
        <v>143</v>
      </c>
      <c r="F1" s="277" t="s">
        <v>149</v>
      </c>
      <c r="G1" s="276" t="s">
        <v>239</v>
      </c>
      <c r="H1" s="277" t="s">
        <v>240</v>
      </c>
      <c r="I1" s="276" t="s">
        <v>241</v>
      </c>
      <c r="J1" s="277" t="s">
        <v>242</v>
      </c>
      <c r="K1" s="276" t="s">
        <v>243</v>
      </c>
      <c r="L1" s="277" t="s">
        <v>244</v>
      </c>
      <c r="M1" s="276" t="s">
        <v>245</v>
      </c>
      <c r="N1" s="277" t="s">
        <v>246</v>
      </c>
      <c r="O1" s="276" t="s">
        <v>174</v>
      </c>
      <c r="P1" s="277" t="s">
        <v>176</v>
      </c>
      <c r="Q1" s="276" t="s">
        <v>247</v>
      </c>
      <c r="R1" s="277" t="s">
        <v>248</v>
      </c>
      <c r="S1" s="194" t="s">
        <v>249</v>
      </c>
      <c r="T1" s="195" t="s">
        <v>250</v>
      </c>
      <c r="U1" s="194" t="s">
        <v>251</v>
      </c>
      <c r="V1" s="195" t="s">
        <v>252</v>
      </c>
      <c r="W1" s="194" t="s">
        <v>253</v>
      </c>
      <c r="X1" s="195" t="s">
        <v>254</v>
      </c>
      <c r="Y1" s="194" t="s">
        <v>255</v>
      </c>
      <c r="Z1" s="195" t="s">
        <v>256</v>
      </c>
      <c r="AA1" s="276" t="s">
        <v>257</v>
      </c>
      <c r="AB1" s="277" t="s">
        <v>258</v>
      </c>
      <c r="AC1" s="194" t="s">
        <v>259</v>
      </c>
      <c r="AD1" s="196" t="s">
        <v>260</v>
      </c>
      <c r="AE1" s="194" t="s">
        <v>261</v>
      </c>
      <c r="AF1" s="195" t="s">
        <v>262</v>
      </c>
      <c r="AG1" s="197" t="s">
        <v>36</v>
      </c>
      <c r="AH1" s="197" t="s">
        <v>25</v>
      </c>
      <c r="AI1" s="198" t="s">
        <v>24</v>
      </c>
      <c r="AJ1" s="197" t="s">
        <v>33</v>
      </c>
      <c r="AK1" s="32" t="s">
        <v>42</v>
      </c>
      <c r="AL1" s="160" t="s">
        <v>23</v>
      </c>
      <c r="AM1" s="198" t="s">
        <v>208</v>
      </c>
      <c r="AN1" s="197" t="s">
        <v>38</v>
      </c>
      <c r="AO1" s="198" t="s">
        <v>35</v>
      </c>
      <c r="AP1" s="198" t="s">
        <v>43</v>
      </c>
      <c r="AQ1" s="198" t="s">
        <v>26</v>
      </c>
      <c r="AR1" s="198" t="s">
        <v>20</v>
      </c>
      <c r="AS1" s="198" t="s">
        <v>21</v>
      </c>
      <c r="AT1" s="198" t="s">
        <v>22</v>
      </c>
      <c r="AU1" s="198" t="s">
        <v>58</v>
      </c>
      <c r="AV1" s="198" t="s">
        <v>59</v>
      </c>
      <c r="AW1" s="198" t="s">
        <v>68</v>
      </c>
      <c r="AX1" s="198" t="s">
        <v>66</v>
      </c>
      <c r="AY1" s="198" t="s">
        <v>67</v>
      </c>
      <c r="AZ1" s="198" t="s">
        <v>115</v>
      </c>
      <c r="BA1" s="198" t="s">
        <v>114</v>
      </c>
      <c r="BB1" s="198" t="s">
        <v>210</v>
      </c>
      <c r="BC1" s="199"/>
      <c r="BD1" s="159"/>
      <c r="BE1" s="159"/>
      <c r="BF1" s="159"/>
      <c r="BG1" s="159"/>
      <c r="BH1" s="159"/>
      <c r="BI1" s="153" t="s">
        <v>225</v>
      </c>
      <c r="BJ1" s="164" t="s">
        <v>140</v>
      </c>
      <c r="BK1" s="164" t="s">
        <v>203</v>
      </c>
      <c r="BL1" s="164" t="s">
        <v>140</v>
      </c>
      <c r="BM1" s="164" t="s">
        <v>203</v>
      </c>
      <c r="BN1" s="159"/>
      <c r="BO1" s="159"/>
      <c r="BP1" s="164" t="s">
        <v>167</v>
      </c>
      <c r="BQ1" s="284" t="s">
        <v>92</v>
      </c>
      <c r="BR1" s="284" t="s">
        <v>103</v>
      </c>
      <c r="BS1" s="284" t="s">
        <v>89</v>
      </c>
      <c r="BT1" s="284" t="s">
        <v>209</v>
      </c>
      <c r="BU1" s="284" t="s">
        <v>89</v>
      </c>
      <c r="BV1" s="284" t="s">
        <v>90</v>
      </c>
      <c r="BW1" s="164"/>
      <c r="BX1" s="161" t="s">
        <v>28</v>
      </c>
      <c r="BY1" s="161" t="s">
        <v>3</v>
      </c>
      <c r="BZ1" s="161" t="s">
        <v>118</v>
      </c>
      <c r="CA1" s="161" t="s">
        <v>119</v>
      </c>
      <c r="CB1" s="161" t="s">
        <v>120</v>
      </c>
      <c r="CC1" s="161" t="s">
        <v>121</v>
      </c>
      <c r="CD1" s="161" t="s">
        <v>118</v>
      </c>
      <c r="CE1" s="161" t="s">
        <v>3</v>
      </c>
      <c r="CF1" s="161" t="s">
        <v>3</v>
      </c>
      <c r="CG1" s="200"/>
      <c r="CH1" s="176"/>
      <c r="CI1" s="176"/>
      <c r="CJ1" s="176"/>
      <c r="CK1" s="176"/>
      <c r="CL1" s="176"/>
      <c r="CM1" s="176"/>
      <c r="CN1" s="176"/>
      <c r="CO1" s="201" t="s">
        <v>225</v>
      </c>
      <c r="CP1" s="176"/>
      <c r="CQ1" s="202" t="s">
        <v>94</v>
      </c>
      <c r="CR1" s="202" t="s">
        <v>209</v>
      </c>
      <c r="CS1" s="202" t="s">
        <v>89</v>
      </c>
      <c r="CT1" s="202" t="s">
        <v>89</v>
      </c>
      <c r="CU1" s="202" t="s">
        <v>89</v>
      </c>
      <c r="CV1" s="202" t="s">
        <v>209</v>
      </c>
      <c r="CW1" s="202" t="s">
        <v>90</v>
      </c>
    </row>
    <row r="2" spans="1:195" s="156" customFormat="1" x14ac:dyDescent="0.2">
      <c r="A2" s="139"/>
      <c r="B2" s="139"/>
      <c r="C2" s="139"/>
      <c r="D2" s="178" t="s">
        <v>53</v>
      </c>
      <c r="E2" s="203" t="s">
        <v>105</v>
      </c>
      <c r="F2" s="203" t="s">
        <v>105</v>
      </c>
      <c r="G2" s="203" t="s">
        <v>105</v>
      </c>
      <c r="H2" s="203" t="s">
        <v>105</v>
      </c>
      <c r="I2" s="203" t="s">
        <v>105</v>
      </c>
      <c r="J2" s="203" t="s">
        <v>105</v>
      </c>
      <c r="K2" s="203" t="s">
        <v>105</v>
      </c>
      <c r="L2" s="203" t="s">
        <v>105</v>
      </c>
      <c r="M2" s="203" t="s">
        <v>105</v>
      </c>
      <c r="N2" s="203" t="s">
        <v>105</v>
      </c>
      <c r="O2" s="203" t="s">
        <v>105</v>
      </c>
      <c r="P2" s="203" t="s">
        <v>105</v>
      </c>
      <c r="Q2" s="203" t="s">
        <v>105</v>
      </c>
      <c r="R2" s="203" t="s">
        <v>105</v>
      </c>
      <c r="S2" s="203" t="s">
        <v>105</v>
      </c>
      <c r="T2" s="203" t="s">
        <v>105</v>
      </c>
      <c r="U2" s="203" t="s">
        <v>105</v>
      </c>
      <c r="V2" s="203" t="s">
        <v>105</v>
      </c>
      <c r="W2" s="203" t="s">
        <v>105</v>
      </c>
      <c r="X2" s="203" t="s">
        <v>105</v>
      </c>
      <c r="Y2" s="203" t="s">
        <v>105</v>
      </c>
      <c r="Z2" s="203" t="s">
        <v>105</v>
      </c>
      <c r="AA2" s="203" t="s">
        <v>105</v>
      </c>
      <c r="AB2" s="203" t="s">
        <v>105</v>
      </c>
      <c r="AC2" s="203" t="s">
        <v>105</v>
      </c>
      <c r="AD2" s="203" t="s">
        <v>105</v>
      </c>
      <c r="AE2" s="203" t="s">
        <v>105</v>
      </c>
      <c r="AF2" s="203" t="s">
        <v>105</v>
      </c>
      <c r="AG2" s="204" t="s">
        <v>105</v>
      </c>
      <c r="AH2" s="203" t="s">
        <v>105</v>
      </c>
      <c r="AI2" s="203" t="s">
        <v>105</v>
      </c>
      <c r="AJ2" s="203" t="s">
        <v>105</v>
      </c>
      <c r="AK2" s="203" t="s">
        <v>105</v>
      </c>
      <c r="AL2" s="203" t="s">
        <v>105</v>
      </c>
      <c r="AM2" s="203" t="s">
        <v>105</v>
      </c>
      <c r="AN2" s="203" t="s">
        <v>105</v>
      </c>
      <c r="AO2" s="203" t="s">
        <v>105</v>
      </c>
      <c r="AP2" s="203" t="s">
        <v>105</v>
      </c>
      <c r="AQ2" s="203" t="s">
        <v>105</v>
      </c>
      <c r="AR2" s="203" t="s">
        <v>105</v>
      </c>
      <c r="AS2" s="203" t="s">
        <v>105</v>
      </c>
      <c r="AT2" s="203" t="s">
        <v>105</v>
      </c>
      <c r="AU2" s="203" t="s">
        <v>105</v>
      </c>
      <c r="AV2" s="203" t="s">
        <v>105</v>
      </c>
      <c r="AW2" s="203" t="s">
        <v>105</v>
      </c>
      <c r="AX2" s="203" t="s">
        <v>105</v>
      </c>
      <c r="AY2" s="203" t="s">
        <v>105</v>
      </c>
      <c r="AZ2" s="203" t="s">
        <v>105</v>
      </c>
      <c r="BA2" s="203" t="s">
        <v>105</v>
      </c>
      <c r="BB2" s="203" t="s">
        <v>105</v>
      </c>
      <c r="BC2" s="205"/>
      <c r="BD2" s="64"/>
      <c r="BE2" s="64"/>
      <c r="BF2" s="64"/>
      <c r="BG2" s="64"/>
      <c r="BH2" s="64"/>
      <c r="BI2" s="153" t="s">
        <v>192</v>
      </c>
      <c r="BJ2" s="168">
        <v>1.1900000000000001E-2</v>
      </c>
      <c r="BK2" s="168">
        <v>1.1900000000000001E-2</v>
      </c>
      <c r="BL2" s="168">
        <v>1.1900000000000001E-2</v>
      </c>
      <c r="BM2" s="168">
        <v>1.1900000000000001E-2</v>
      </c>
      <c r="BN2" s="168"/>
      <c r="BO2" s="168"/>
      <c r="BP2" s="168">
        <v>1.37E-2</v>
      </c>
      <c r="BQ2" s="285">
        <v>1.3599999999999999E-2</v>
      </c>
      <c r="BR2" s="285">
        <v>4.773599999999997E-4</v>
      </c>
      <c r="BS2" s="285">
        <v>0.02</v>
      </c>
      <c r="BT2" s="285">
        <v>1.01E-2</v>
      </c>
      <c r="BU2" s="285">
        <v>1.1666666666666665E-3</v>
      </c>
      <c r="BV2" s="285">
        <v>0</v>
      </c>
      <c r="BW2" s="64"/>
      <c r="BX2" s="64"/>
      <c r="BY2" s="64"/>
      <c r="BZ2" s="64"/>
      <c r="CA2" s="64"/>
      <c r="CB2" s="64"/>
      <c r="CC2" s="64"/>
      <c r="CD2" s="64"/>
      <c r="CG2" s="200"/>
      <c r="CH2" s="176"/>
      <c r="CI2" s="176"/>
      <c r="CJ2" s="176"/>
      <c r="CK2" s="176"/>
      <c r="CL2" s="176"/>
      <c r="CM2" s="176"/>
      <c r="CN2" s="176"/>
      <c r="CO2" s="201" t="s">
        <v>192</v>
      </c>
      <c r="CP2" s="176"/>
      <c r="CQ2" s="206">
        <v>2.81E-2</v>
      </c>
      <c r="CR2" s="206">
        <v>2.41E-2</v>
      </c>
      <c r="CS2" s="206">
        <v>1.9699999999999999E-2</v>
      </c>
      <c r="CT2" s="206">
        <v>3.62E-3</v>
      </c>
      <c r="CU2" s="206">
        <v>1.9699999999999999E-2</v>
      </c>
      <c r="CV2" s="206">
        <v>2.5600000000000001E-2</v>
      </c>
      <c r="CW2" s="206">
        <v>9.1999999999999998E-3</v>
      </c>
    </row>
    <row r="3" spans="1:195" s="156" customFormat="1" ht="25.5" x14ac:dyDescent="0.2">
      <c r="A3" s="179" t="s">
        <v>54</v>
      </c>
      <c r="B3" s="180">
        <v>43007</v>
      </c>
      <c r="C3" s="181" t="s">
        <v>263</v>
      </c>
      <c r="D3" s="178" t="s">
        <v>52</v>
      </c>
      <c r="E3" s="207" t="s">
        <v>0</v>
      </c>
      <c r="F3" s="207" t="s">
        <v>0</v>
      </c>
      <c r="G3" s="207" t="s">
        <v>0</v>
      </c>
      <c r="H3" s="207" t="s">
        <v>0</v>
      </c>
      <c r="I3" s="207" t="s">
        <v>0</v>
      </c>
      <c r="J3" s="207" t="s">
        <v>0</v>
      </c>
      <c r="K3" s="207" t="s">
        <v>0</v>
      </c>
      <c r="L3" s="207" t="s">
        <v>0</v>
      </c>
      <c r="M3" s="207" t="s">
        <v>0</v>
      </c>
      <c r="N3" s="207" t="s">
        <v>0</v>
      </c>
      <c r="O3" s="207" t="s">
        <v>0</v>
      </c>
      <c r="P3" s="207" t="s">
        <v>0</v>
      </c>
      <c r="Q3" s="207" t="s">
        <v>0</v>
      </c>
      <c r="R3" s="207" t="s">
        <v>0</v>
      </c>
      <c r="S3" s="207" t="s">
        <v>0</v>
      </c>
      <c r="T3" s="207" t="s">
        <v>0</v>
      </c>
      <c r="U3" s="207" t="s">
        <v>0</v>
      </c>
      <c r="V3" s="207" t="s">
        <v>0</v>
      </c>
      <c r="W3" s="207" t="s">
        <v>0</v>
      </c>
      <c r="X3" s="207" t="s">
        <v>0</v>
      </c>
      <c r="Y3" s="207" t="s">
        <v>0</v>
      </c>
      <c r="Z3" s="207" t="s">
        <v>0</v>
      </c>
      <c r="AA3" s="207" t="s">
        <v>0</v>
      </c>
      <c r="AB3" s="207" t="s">
        <v>0</v>
      </c>
      <c r="AC3" s="207" t="s">
        <v>0</v>
      </c>
      <c r="AD3" s="207" t="s">
        <v>0</v>
      </c>
      <c r="AE3" s="207" t="s">
        <v>0</v>
      </c>
      <c r="AF3" s="207" t="s">
        <v>0</v>
      </c>
      <c r="AG3" s="208" t="s">
        <v>1</v>
      </c>
      <c r="AH3" s="207" t="s">
        <v>1</v>
      </c>
      <c r="AI3" s="208" t="s">
        <v>1</v>
      </c>
      <c r="AJ3" s="207" t="s">
        <v>1</v>
      </c>
      <c r="AK3" s="208" t="s">
        <v>1</v>
      </c>
      <c r="AL3" s="207" t="s">
        <v>1</v>
      </c>
      <c r="AM3" s="208" t="s">
        <v>1</v>
      </c>
      <c r="AN3" s="207" t="s">
        <v>1</v>
      </c>
      <c r="AO3" s="209" t="s">
        <v>1</v>
      </c>
      <c r="AP3" s="210" t="s">
        <v>1</v>
      </c>
      <c r="AQ3" s="209" t="s">
        <v>1</v>
      </c>
      <c r="AR3" s="207" t="s">
        <v>1</v>
      </c>
      <c r="AS3" s="208" t="s">
        <v>1</v>
      </c>
      <c r="AT3" s="210" t="s">
        <v>1</v>
      </c>
      <c r="AU3" s="211" t="s">
        <v>1</v>
      </c>
      <c r="AV3" s="210" t="s">
        <v>1</v>
      </c>
      <c r="AW3" s="211" t="s">
        <v>1</v>
      </c>
      <c r="AX3" s="210" t="s">
        <v>1</v>
      </c>
      <c r="AY3" s="211" t="s">
        <v>1</v>
      </c>
      <c r="AZ3" s="210" t="s">
        <v>1</v>
      </c>
      <c r="BA3" s="209" t="s">
        <v>1</v>
      </c>
      <c r="BB3" s="210" t="s">
        <v>1</v>
      </c>
      <c r="BC3" s="205"/>
      <c r="BD3" s="64"/>
      <c r="BE3" s="64"/>
      <c r="BF3" s="64"/>
      <c r="BG3" s="64"/>
      <c r="BH3" s="64"/>
      <c r="BI3" s="153" t="s">
        <v>200</v>
      </c>
      <c r="BJ3" s="293">
        <v>3.1300000000000001E-2</v>
      </c>
      <c r="BK3" s="293">
        <v>3.1300000000000001E-2</v>
      </c>
      <c r="BL3" s="293">
        <v>3.1300000000000001E-2</v>
      </c>
      <c r="BM3" s="293">
        <v>3.1300000000000001E-2</v>
      </c>
      <c r="BN3" s="64"/>
      <c r="BO3" s="64"/>
      <c r="BP3" s="64">
        <v>3.9699999999999996E-3</v>
      </c>
      <c r="BQ3" s="286">
        <v>3.1300000000000001E-2</v>
      </c>
      <c r="BR3" s="286">
        <v>1.5121599999999998E-3</v>
      </c>
      <c r="BS3" s="286">
        <v>3.9699999999999996E-3</v>
      </c>
      <c r="BT3" s="286">
        <v>7.0000000000000001E-3</v>
      </c>
      <c r="BU3" s="286">
        <v>2.3E-3</v>
      </c>
      <c r="BV3" s="286">
        <v>4.5300000000000007E-2</v>
      </c>
      <c r="BW3" s="64"/>
      <c r="BX3" s="212" t="s">
        <v>196</v>
      </c>
      <c r="BY3" s="213"/>
      <c r="BZ3" s="213"/>
      <c r="CA3" s="213"/>
      <c r="CB3" s="213"/>
      <c r="CC3" s="213"/>
      <c r="CD3" s="214"/>
      <c r="CE3" s="157"/>
      <c r="CF3" s="157"/>
      <c r="CG3" s="200"/>
      <c r="CH3" s="176"/>
      <c r="CI3" s="176"/>
      <c r="CJ3" s="176"/>
      <c r="CK3" s="176"/>
      <c r="CL3" s="176"/>
      <c r="CM3" s="176"/>
      <c r="CN3" s="176"/>
      <c r="CO3" s="201" t="s">
        <v>200</v>
      </c>
      <c r="CP3" s="176"/>
      <c r="CQ3" s="177">
        <v>0.249</v>
      </c>
      <c r="CR3" s="177">
        <v>2.18E-2</v>
      </c>
      <c r="CS3" s="176">
        <v>4.0699999999999998E-3</v>
      </c>
      <c r="CT3" s="176">
        <v>2.3999999999999998E-3</v>
      </c>
      <c r="CU3" s="176">
        <v>4.0699999999999998E-3</v>
      </c>
      <c r="CV3" s="177">
        <v>4.5690000000000001E-2</v>
      </c>
      <c r="CW3" s="279">
        <v>0.33400000000000002</v>
      </c>
      <c r="CX3" s="280" t="s">
        <v>235</v>
      </c>
      <c r="CY3" s="281"/>
      <c r="CZ3" s="281"/>
    </row>
    <row r="4" spans="1:195" s="156" customFormat="1" ht="15" customHeight="1" x14ac:dyDescent="0.2">
      <c r="A4" s="64"/>
      <c r="B4" s="182" t="s">
        <v>264</v>
      </c>
      <c r="C4" s="183"/>
      <c r="D4" s="178" t="s">
        <v>51</v>
      </c>
      <c r="E4" s="215" t="s">
        <v>2</v>
      </c>
      <c r="F4" s="215" t="s">
        <v>2</v>
      </c>
      <c r="G4" s="215" t="s">
        <v>3</v>
      </c>
      <c r="H4" s="215" t="s">
        <v>3</v>
      </c>
      <c r="I4" s="215" t="s">
        <v>4</v>
      </c>
      <c r="J4" s="215" t="s">
        <v>4</v>
      </c>
      <c r="K4" s="215" t="s">
        <v>5</v>
      </c>
      <c r="L4" s="215" t="s">
        <v>5</v>
      </c>
      <c r="M4" s="215" t="s">
        <v>6</v>
      </c>
      <c r="N4" s="215" t="s">
        <v>6</v>
      </c>
      <c r="O4" s="215" t="s">
        <v>11</v>
      </c>
      <c r="P4" s="215" t="s">
        <v>11</v>
      </c>
      <c r="Q4" s="215" t="s">
        <v>9</v>
      </c>
      <c r="R4" s="215" t="s">
        <v>9</v>
      </c>
      <c r="S4" s="215" t="s">
        <v>13</v>
      </c>
      <c r="T4" s="215" t="s">
        <v>13</v>
      </c>
      <c r="U4" s="215" t="s">
        <v>14</v>
      </c>
      <c r="V4" s="215" t="s">
        <v>14</v>
      </c>
      <c r="W4" s="215" t="s">
        <v>15</v>
      </c>
      <c r="X4" s="215" t="s">
        <v>15</v>
      </c>
      <c r="Y4" s="215" t="s">
        <v>16</v>
      </c>
      <c r="Z4" s="215" t="s">
        <v>16</v>
      </c>
      <c r="AA4" s="215" t="s">
        <v>17</v>
      </c>
      <c r="AB4" s="215" t="s">
        <v>17</v>
      </c>
      <c r="AC4" s="215" t="s">
        <v>18</v>
      </c>
      <c r="AD4" s="215" t="s">
        <v>18</v>
      </c>
      <c r="AE4" s="215" t="s">
        <v>111</v>
      </c>
      <c r="AF4" s="215" t="s">
        <v>111</v>
      </c>
      <c r="AG4" s="216" t="s">
        <v>8</v>
      </c>
      <c r="AH4" s="215" t="s">
        <v>25</v>
      </c>
      <c r="AI4" s="216" t="s">
        <v>24</v>
      </c>
      <c r="AJ4" s="215" t="s">
        <v>7</v>
      </c>
      <c r="AK4" s="216" t="s">
        <v>19</v>
      </c>
      <c r="AL4" s="215" t="s">
        <v>23</v>
      </c>
      <c r="AM4" s="216" t="s">
        <v>208</v>
      </c>
      <c r="AN4" s="215" t="s">
        <v>12</v>
      </c>
      <c r="AO4" s="217" t="s">
        <v>10</v>
      </c>
      <c r="AP4" s="218" t="s">
        <v>27</v>
      </c>
      <c r="AQ4" s="217" t="s">
        <v>26</v>
      </c>
      <c r="AR4" s="215" t="s">
        <v>20</v>
      </c>
      <c r="AS4" s="216" t="s">
        <v>21</v>
      </c>
      <c r="AT4" s="218" t="s">
        <v>22</v>
      </c>
      <c r="AU4" s="219" t="s">
        <v>56</v>
      </c>
      <c r="AV4" s="218" t="s">
        <v>57</v>
      </c>
      <c r="AW4" s="219" t="s">
        <v>68</v>
      </c>
      <c r="AX4" s="218" t="s">
        <v>66</v>
      </c>
      <c r="AY4" s="219" t="s">
        <v>67</v>
      </c>
      <c r="AZ4" s="218" t="s">
        <v>115</v>
      </c>
      <c r="BA4" s="217" t="s">
        <v>114</v>
      </c>
      <c r="BB4" s="218" t="s">
        <v>210</v>
      </c>
      <c r="BC4" s="205"/>
      <c r="BD4" s="64"/>
      <c r="BE4" s="64"/>
      <c r="BF4" s="64"/>
      <c r="BG4" s="64"/>
      <c r="BH4" s="64"/>
      <c r="BI4" s="153" t="s">
        <v>122</v>
      </c>
      <c r="BJ4" s="64"/>
      <c r="BK4" s="64"/>
      <c r="BL4" s="64"/>
      <c r="BM4" s="64"/>
      <c r="BN4" s="64"/>
      <c r="BO4" s="64"/>
      <c r="BP4" s="64"/>
      <c r="BQ4" s="287"/>
      <c r="BR4" s="287"/>
      <c r="BS4" s="287"/>
      <c r="BT4" s="287"/>
      <c r="BU4" s="287"/>
      <c r="BV4" s="287"/>
      <c r="BW4" s="64"/>
      <c r="BX4" s="220"/>
      <c r="BY4" s="221"/>
      <c r="BZ4" s="157"/>
      <c r="CA4" s="157"/>
      <c r="CB4" s="157"/>
      <c r="CC4" s="157"/>
      <c r="CD4" s="222"/>
      <c r="CE4" s="157"/>
      <c r="CF4" s="157"/>
      <c r="CG4" s="200"/>
      <c r="CH4" s="176"/>
      <c r="CI4" s="176"/>
      <c r="CJ4" s="176"/>
      <c r="CK4" s="176"/>
      <c r="CL4" s="176"/>
      <c r="CM4" s="176"/>
      <c r="CN4" s="176"/>
      <c r="CO4" s="201" t="s">
        <v>199</v>
      </c>
      <c r="CP4" s="176"/>
      <c r="CQ4" s="177">
        <v>0</v>
      </c>
      <c r="CR4" s="177">
        <v>0</v>
      </c>
      <c r="CS4" s="176">
        <v>-3.2499999999999999E-3</v>
      </c>
      <c r="CT4" s="176">
        <v>-3.2499999999999999E-3</v>
      </c>
      <c r="CU4" s="176">
        <v>-3.2499999999999999E-3</v>
      </c>
      <c r="CV4" s="177">
        <v>0</v>
      </c>
      <c r="CW4" s="176">
        <v>0</v>
      </c>
    </row>
    <row r="5" spans="1:195" s="154" customFormat="1" x14ac:dyDescent="0.2">
      <c r="B5" s="183"/>
      <c r="C5" s="183"/>
      <c r="D5" s="184">
        <v>38503</v>
      </c>
      <c r="E5" s="223"/>
      <c r="F5" s="139"/>
      <c r="G5" s="223"/>
      <c r="H5" s="139"/>
      <c r="I5" s="223"/>
      <c r="J5" s="139"/>
      <c r="K5" s="223"/>
      <c r="L5" s="139"/>
      <c r="M5" s="223"/>
      <c r="N5" s="139"/>
      <c r="O5" s="223"/>
      <c r="P5" s="208"/>
      <c r="Q5" s="223"/>
      <c r="R5" s="139"/>
      <c r="S5" s="223"/>
      <c r="T5" s="208"/>
      <c r="U5" s="139"/>
      <c r="V5" s="139"/>
      <c r="W5" s="223"/>
      <c r="X5" s="139"/>
      <c r="Y5" s="223"/>
      <c r="Z5" s="139"/>
      <c r="AA5" s="223"/>
      <c r="AB5" s="139"/>
      <c r="AC5" s="224"/>
      <c r="AD5" s="204"/>
      <c r="AE5" s="223"/>
      <c r="AF5" s="208"/>
      <c r="AG5" s="208"/>
      <c r="AH5" s="207"/>
      <c r="AI5" s="208"/>
      <c r="AJ5" s="207"/>
      <c r="AK5" s="139"/>
      <c r="AL5" s="207"/>
      <c r="AM5" s="139"/>
      <c r="AN5" s="210"/>
      <c r="AO5" s="139"/>
      <c r="AP5" s="210"/>
      <c r="AQ5" s="139"/>
      <c r="AR5" s="207"/>
      <c r="AS5" s="208"/>
      <c r="AT5" s="210"/>
      <c r="AU5" s="211"/>
      <c r="AV5" s="210"/>
      <c r="AW5" s="211"/>
      <c r="AX5" s="210"/>
      <c r="AY5" s="211"/>
      <c r="AZ5" s="210"/>
      <c r="BA5" s="139"/>
      <c r="BB5" s="210"/>
      <c r="BC5" s="205"/>
      <c r="BI5" s="153" t="s">
        <v>123</v>
      </c>
      <c r="BJ5" s="64"/>
      <c r="BK5" s="64"/>
      <c r="BL5" s="64">
        <v>1.0385200000000001</v>
      </c>
      <c r="BM5" s="64">
        <v>1.0385200000000001</v>
      </c>
      <c r="BQ5" s="288" t="s">
        <v>238</v>
      </c>
      <c r="BR5" s="288"/>
      <c r="BS5" s="288"/>
      <c r="BT5" s="288"/>
      <c r="BU5" s="288"/>
      <c r="BV5" s="288"/>
      <c r="BX5" s="220"/>
      <c r="BY5" s="221"/>
      <c r="BZ5" s="157"/>
      <c r="CA5" s="157"/>
      <c r="CB5" s="157"/>
      <c r="CC5" s="157"/>
      <c r="CD5" s="222"/>
      <c r="CE5" s="157"/>
      <c r="CF5" s="157"/>
      <c r="CG5" s="225"/>
      <c r="CH5" s="226"/>
      <c r="CI5" s="226"/>
      <c r="CJ5" s="226"/>
      <c r="CK5" s="226"/>
      <c r="CL5" s="226"/>
      <c r="CM5" s="226"/>
      <c r="CN5" s="226"/>
      <c r="CO5" s="201"/>
      <c r="CP5" s="176"/>
      <c r="CQ5" s="226"/>
      <c r="CR5" s="176"/>
      <c r="CS5" s="176"/>
      <c r="CT5" s="176"/>
      <c r="CU5" s="176"/>
      <c r="CV5" s="176"/>
    </row>
    <row r="6" spans="1:195" s="155" customFormat="1" ht="37.5" customHeight="1" x14ac:dyDescent="0.25">
      <c r="B6" s="140"/>
      <c r="C6" s="185"/>
      <c r="D6" s="186"/>
      <c r="E6" s="227" t="s">
        <v>28</v>
      </c>
      <c r="F6" s="228"/>
      <c r="G6" s="227" t="s">
        <v>29</v>
      </c>
      <c r="H6" s="228"/>
      <c r="I6" s="227" t="s">
        <v>30</v>
      </c>
      <c r="J6" s="228"/>
      <c r="K6" s="227" t="s">
        <v>31</v>
      </c>
      <c r="L6" s="228"/>
      <c r="M6" s="227" t="s">
        <v>32</v>
      </c>
      <c r="N6" s="228"/>
      <c r="O6" s="227" t="s">
        <v>37</v>
      </c>
      <c r="P6" s="228"/>
      <c r="Q6" s="227" t="s">
        <v>34</v>
      </c>
      <c r="R6" s="228"/>
      <c r="S6" s="227" t="s">
        <v>13</v>
      </c>
      <c r="T6" s="228"/>
      <c r="U6" s="227" t="s">
        <v>14</v>
      </c>
      <c r="V6" s="228"/>
      <c r="W6" s="227" t="s">
        <v>15</v>
      </c>
      <c r="X6" s="228"/>
      <c r="Y6" s="227" t="s">
        <v>39</v>
      </c>
      <c r="Z6" s="228"/>
      <c r="AA6" s="227" t="s">
        <v>40</v>
      </c>
      <c r="AB6" s="228"/>
      <c r="AC6" s="227" t="s">
        <v>41</v>
      </c>
      <c r="AD6" s="228"/>
      <c r="AE6" s="227" t="s">
        <v>111</v>
      </c>
      <c r="AF6" s="228"/>
      <c r="AG6" s="229" t="s">
        <v>36</v>
      </c>
      <c r="AH6" s="230" t="s">
        <v>25</v>
      </c>
      <c r="AI6" s="229" t="s">
        <v>24</v>
      </c>
      <c r="AJ6" s="230" t="s">
        <v>33</v>
      </c>
      <c r="AK6" s="229" t="s">
        <v>42</v>
      </c>
      <c r="AL6" s="230" t="s">
        <v>23</v>
      </c>
      <c r="AM6" s="229" t="s">
        <v>208</v>
      </c>
      <c r="AN6" s="230" t="s">
        <v>38</v>
      </c>
      <c r="AO6" s="231" t="s">
        <v>35</v>
      </c>
      <c r="AP6" s="232" t="s">
        <v>43</v>
      </c>
      <c r="AQ6" s="231" t="s">
        <v>26</v>
      </c>
      <c r="AR6" s="230" t="s">
        <v>20</v>
      </c>
      <c r="AS6" s="229" t="s">
        <v>21</v>
      </c>
      <c r="AT6" s="232" t="s">
        <v>22</v>
      </c>
      <c r="AU6" s="233" t="s">
        <v>58</v>
      </c>
      <c r="AV6" s="232" t="s">
        <v>59</v>
      </c>
      <c r="AW6" s="233" t="s">
        <v>68</v>
      </c>
      <c r="AX6" s="232" t="s">
        <v>66</v>
      </c>
      <c r="AY6" s="233" t="s">
        <v>67</v>
      </c>
      <c r="AZ6" s="232" t="s">
        <v>115</v>
      </c>
      <c r="BA6" s="231" t="s">
        <v>114</v>
      </c>
      <c r="BB6" s="232" t="s">
        <v>210</v>
      </c>
      <c r="BC6" s="234"/>
      <c r="BI6" s="155" t="s">
        <v>224</v>
      </c>
      <c r="BJ6" s="164" t="s">
        <v>215</v>
      </c>
      <c r="BK6" s="164" t="s">
        <v>215</v>
      </c>
      <c r="BL6" s="164" t="s">
        <v>215</v>
      </c>
      <c r="BM6" s="164" t="s">
        <v>215</v>
      </c>
      <c r="BN6" s="152" t="s">
        <v>219</v>
      </c>
      <c r="BP6" s="164" t="s">
        <v>216</v>
      </c>
      <c r="BQ6" s="289" t="s">
        <v>215</v>
      </c>
      <c r="BR6" s="290" t="s">
        <v>220</v>
      </c>
      <c r="BS6" s="289" t="s">
        <v>227</v>
      </c>
      <c r="BT6" s="290" t="s">
        <v>218</v>
      </c>
      <c r="BU6" s="290" t="s">
        <v>217</v>
      </c>
      <c r="BV6" s="290" t="s">
        <v>221</v>
      </c>
      <c r="BX6" s="220"/>
      <c r="BY6" s="221"/>
      <c r="BZ6" s="157"/>
      <c r="CA6" s="157"/>
      <c r="CB6" s="157"/>
      <c r="CC6" s="157"/>
      <c r="CD6" s="222"/>
      <c r="CE6" s="157"/>
      <c r="CF6" s="157"/>
      <c r="CG6" s="235" t="s">
        <v>230</v>
      </c>
      <c r="CH6" s="236"/>
      <c r="CI6" s="236"/>
      <c r="CJ6" s="176"/>
      <c r="CK6" s="237"/>
      <c r="CL6" s="237"/>
      <c r="CM6" s="237"/>
      <c r="CN6" s="237"/>
      <c r="CO6" s="201" t="s">
        <v>224</v>
      </c>
      <c r="CP6" s="176"/>
      <c r="CQ6" s="202" t="s">
        <v>226</v>
      </c>
      <c r="CR6" s="202" t="s">
        <v>218</v>
      </c>
      <c r="CS6" s="202" t="s">
        <v>228</v>
      </c>
      <c r="CT6" s="202" t="s">
        <v>217</v>
      </c>
      <c r="CU6" s="202" t="s">
        <v>227</v>
      </c>
      <c r="CV6" s="202" t="s">
        <v>229</v>
      </c>
      <c r="CW6" s="155" t="s">
        <v>236</v>
      </c>
    </row>
    <row r="7" spans="1:195" s="139" customFormat="1" ht="13.5" x14ac:dyDescent="0.25">
      <c r="B7" s="143"/>
      <c r="C7" s="187"/>
      <c r="D7" s="143"/>
      <c r="E7" s="238" t="s">
        <v>44</v>
      </c>
      <c r="F7" s="239"/>
      <c r="G7" s="238" t="s">
        <v>44</v>
      </c>
      <c r="H7" s="239"/>
      <c r="I7" s="238" t="s">
        <v>44</v>
      </c>
      <c r="J7" s="239"/>
      <c r="K7" s="238" t="s">
        <v>44</v>
      </c>
      <c r="L7" s="239"/>
      <c r="M7" s="238" t="s">
        <v>44</v>
      </c>
      <c r="N7" s="239"/>
      <c r="O7" s="238" t="s">
        <v>44</v>
      </c>
      <c r="P7" s="239"/>
      <c r="Q7" s="238" t="s">
        <v>44</v>
      </c>
      <c r="R7" s="239"/>
      <c r="S7" s="238" t="s">
        <v>44</v>
      </c>
      <c r="T7" s="239"/>
      <c r="U7" s="238" t="s">
        <v>44</v>
      </c>
      <c r="V7" s="239"/>
      <c r="W7" s="238" t="s">
        <v>44</v>
      </c>
      <c r="X7" s="239"/>
      <c r="Y7" s="238" t="s">
        <v>44</v>
      </c>
      <c r="Z7" s="239"/>
      <c r="AA7" s="238" t="s">
        <v>44</v>
      </c>
      <c r="AB7" s="239"/>
      <c r="AC7" s="238" t="s">
        <v>44</v>
      </c>
      <c r="AD7" s="239"/>
      <c r="AE7" s="238" t="s">
        <v>44</v>
      </c>
      <c r="AF7" s="239"/>
      <c r="AG7" s="240" t="s">
        <v>45</v>
      </c>
      <c r="AH7" s="241" t="s">
        <v>45</v>
      </c>
      <c r="AI7" s="240" t="s">
        <v>45</v>
      </c>
      <c r="AJ7" s="241" t="s">
        <v>45</v>
      </c>
      <c r="AK7" s="143" t="s">
        <v>45</v>
      </c>
      <c r="AL7" s="241" t="s">
        <v>45</v>
      </c>
      <c r="AM7" s="143" t="s">
        <v>45</v>
      </c>
      <c r="AN7" s="241" t="s">
        <v>45</v>
      </c>
      <c r="AO7" s="242" t="s">
        <v>45</v>
      </c>
      <c r="AP7" s="243" t="s">
        <v>45</v>
      </c>
      <c r="AQ7" s="242" t="s">
        <v>45</v>
      </c>
      <c r="AR7" s="241" t="s">
        <v>45</v>
      </c>
      <c r="AS7" s="240" t="s">
        <v>45</v>
      </c>
      <c r="AT7" s="243" t="s">
        <v>45</v>
      </c>
      <c r="AU7" s="244" t="s">
        <v>45</v>
      </c>
      <c r="AV7" s="243" t="s">
        <v>45</v>
      </c>
      <c r="AW7" s="244" t="s">
        <v>45</v>
      </c>
      <c r="AX7" s="243" t="s">
        <v>45</v>
      </c>
      <c r="AY7" s="244" t="s">
        <v>45</v>
      </c>
      <c r="AZ7" s="243" t="s">
        <v>45</v>
      </c>
      <c r="BA7" s="242" t="s">
        <v>45</v>
      </c>
      <c r="BB7" s="243" t="s">
        <v>45</v>
      </c>
      <c r="BC7" s="245"/>
      <c r="BQ7" s="288" t="s">
        <v>222</v>
      </c>
      <c r="BR7" s="288"/>
      <c r="BS7" s="288"/>
      <c r="BT7" s="288"/>
      <c r="BU7" s="288"/>
      <c r="BV7" s="288"/>
      <c r="BX7" s="269" t="s">
        <v>124</v>
      </c>
      <c r="BY7" s="270" t="s">
        <v>3</v>
      </c>
      <c r="BZ7" s="270" t="s">
        <v>118</v>
      </c>
      <c r="CA7" s="270" t="s">
        <v>6</v>
      </c>
      <c r="CB7" s="270" t="s">
        <v>9</v>
      </c>
      <c r="CC7" s="270" t="s">
        <v>5</v>
      </c>
      <c r="CD7" s="271" t="s">
        <v>111</v>
      </c>
      <c r="CE7" s="158" t="s">
        <v>234</v>
      </c>
      <c r="CF7" s="158" t="s">
        <v>11</v>
      </c>
      <c r="CG7" s="246" t="s">
        <v>201</v>
      </c>
      <c r="CH7" s="247"/>
      <c r="CI7" s="247"/>
      <c r="CJ7" s="247"/>
      <c r="CK7" s="247"/>
      <c r="CL7" s="247"/>
      <c r="CM7" s="247"/>
      <c r="CN7" s="247"/>
      <c r="CO7" s="176"/>
      <c r="CP7" s="248" t="s">
        <v>202</v>
      </c>
      <c r="CQ7" s="176"/>
      <c r="CR7" s="176"/>
      <c r="CS7" s="176"/>
      <c r="CT7" s="176"/>
      <c r="CU7" s="176"/>
      <c r="CV7" s="176"/>
    </row>
    <row r="8" spans="1:195" s="139" customFormat="1" ht="35.25" customHeight="1" x14ac:dyDescent="0.2">
      <c r="B8" s="143" t="s">
        <v>46</v>
      </c>
      <c r="C8" s="143" t="s">
        <v>47</v>
      </c>
      <c r="D8" s="188" t="s">
        <v>55</v>
      </c>
      <c r="E8" s="139" t="s">
        <v>48</v>
      </c>
      <c r="F8" s="139" t="s">
        <v>49</v>
      </c>
      <c r="G8" s="223" t="s">
        <v>48</v>
      </c>
      <c r="H8" s="139" t="s">
        <v>49</v>
      </c>
      <c r="I8" s="223" t="s">
        <v>48</v>
      </c>
      <c r="J8" s="139" t="s">
        <v>49</v>
      </c>
      <c r="K8" s="223" t="s">
        <v>48</v>
      </c>
      <c r="L8" s="139" t="s">
        <v>49</v>
      </c>
      <c r="M8" s="223" t="s">
        <v>48</v>
      </c>
      <c r="N8" s="139" t="s">
        <v>49</v>
      </c>
      <c r="O8" s="223" t="s">
        <v>48</v>
      </c>
      <c r="P8" s="208" t="s">
        <v>49</v>
      </c>
      <c r="Q8" s="223" t="s">
        <v>48</v>
      </c>
      <c r="R8" s="139" t="s">
        <v>49</v>
      </c>
      <c r="S8" s="223" t="s">
        <v>48</v>
      </c>
      <c r="T8" s="139" t="s">
        <v>49</v>
      </c>
      <c r="U8" s="223" t="s">
        <v>48</v>
      </c>
      <c r="V8" s="139" t="s">
        <v>49</v>
      </c>
      <c r="W8" s="223" t="s">
        <v>48</v>
      </c>
      <c r="X8" s="139" t="s">
        <v>49</v>
      </c>
      <c r="Y8" s="223" t="s">
        <v>48</v>
      </c>
      <c r="Z8" s="139" t="s">
        <v>49</v>
      </c>
      <c r="AA8" s="223" t="s">
        <v>48</v>
      </c>
      <c r="AB8" s="139" t="s">
        <v>49</v>
      </c>
      <c r="AC8" s="249" t="s">
        <v>48</v>
      </c>
      <c r="AD8" s="216" t="s">
        <v>49</v>
      </c>
      <c r="AE8" s="223" t="s">
        <v>48</v>
      </c>
      <c r="AF8" s="208" t="s">
        <v>49</v>
      </c>
      <c r="AG8" s="208" t="s">
        <v>50</v>
      </c>
      <c r="AH8" s="207" t="s">
        <v>50</v>
      </c>
      <c r="AI8" s="208" t="s">
        <v>50</v>
      </c>
      <c r="AJ8" s="207" t="s">
        <v>50</v>
      </c>
      <c r="AK8" s="139" t="s">
        <v>50</v>
      </c>
      <c r="AL8" s="207" t="s">
        <v>50</v>
      </c>
      <c r="AM8" s="139" t="s">
        <v>50</v>
      </c>
      <c r="AN8" s="207" t="s">
        <v>50</v>
      </c>
      <c r="AO8" s="209" t="s">
        <v>50</v>
      </c>
      <c r="AP8" s="210" t="s">
        <v>50</v>
      </c>
      <c r="AQ8" s="209" t="s">
        <v>50</v>
      </c>
      <c r="AR8" s="207" t="s">
        <v>50</v>
      </c>
      <c r="AS8" s="208" t="s">
        <v>50</v>
      </c>
      <c r="AT8" s="210" t="s">
        <v>50</v>
      </c>
      <c r="AU8" s="211" t="s">
        <v>50</v>
      </c>
      <c r="AV8" s="210" t="s">
        <v>50</v>
      </c>
      <c r="AW8" s="211" t="s">
        <v>50</v>
      </c>
      <c r="AX8" s="210" t="s">
        <v>50</v>
      </c>
      <c r="AY8" s="211" t="s">
        <v>50</v>
      </c>
      <c r="AZ8" s="210" t="s">
        <v>50</v>
      </c>
      <c r="BA8" s="209" t="s">
        <v>50</v>
      </c>
      <c r="BB8" s="210" t="s">
        <v>50</v>
      </c>
      <c r="BC8" s="245"/>
      <c r="BJ8" s="139" t="s">
        <v>125</v>
      </c>
      <c r="BK8" s="139" t="s">
        <v>126</v>
      </c>
      <c r="BL8" s="139" t="s">
        <v>127</v>
      </c>
      <c r="BM8" s="139" t="s">
        <v>128</v>
      </c>
      <c r="BN8" s="139" t="s">
        <v>129</v>
      </c>
      <c r="BP8" s="139" t="s">
        <v>130</v>
      </c>
      <c r="BQ8" s="291" t="s">
        <v>205</v>
      </c>
      <c r="BR8" s="291" t="s">
        <v>212</v>
      </c>
      <c r="BS8" s="291" t="s">
        <v>206</v>
      </c>
      <c r="BT8" s="291" t="s">
        <v>213</v>
      </c>
      <c r="BU8" s="291" t="s">
        <v>214</v>
      </c>
      <c r="BV8" s="291" t="s">
        <v>207</v>
      </c>
      <c r="BX8" s="267" t="s">
        <v>50</v>
      </c>
      <c r="BY8" s="158" t="s">
        <v>50</v>
      </c>
      <c r="BZ8" s="158" t="s">
        <v>50</v>
      </c>
      <c r="CA8" s="158" t="s">
        <v>50</v>
      </c>
      <c r="CB8" s="158" t="s">
        <v>50</v>
      </c>
      <c r="CC8" s="158" t="s">
        <v>50</v>
      </c>
      <c r="CD8" s="268" t="s">
        <v>50</v>
      </c>
      <c r="CE8" s="158" t="s">
        <v>50</v>
      </c>
      <c r="CF8" s="158" t="s">
        <v>50</v>
      </c>
      <c r="CG8" s="250"/>
      <c r="CH8" s="251" t="s">
        <v>197</v>
      </c>
      <c r="CI8" s="251" t="s">
        <v>193</v>
      </c>
      <c r="CJ8" s="251" t="s">
        <v>223</v>
      </c>
      <c r="CK8" s="251" t="s">
        <v>198</v>
      </c>
      <c r="CL8" s="251" t="s">
        <v>194</v>
      </c>
      <c r="CM8" s="251" t="s">
        <v>195</v>
      </c>
      <c r="CN8" s="252"/>
      <c r="CO8" s="176"/>
      <c r="CP8" s="176"/>
      <c r="CQ8" s="251" t="s">
        <v>195</v>
      </c>
      <c r="CR8" s="251" t="s">
        <v>198</v>
      </c>
      <c r="CS8" s="251" t="s">
        <v>197</v>
      </c>
      <c r="CT8" s="251" t="s">
        <v>193</v>
      </c>
      <c r="CU8" s="251" t="s">
        <v>223</v>
      </c>
      <c r="CV8" s="251" t="s">
        <v>194</v>
      </c>
      <c r="CW8" s="251" t="s">
        <v>233</v>
      </c>
    </row>
    <row r="9" spans="1:195" s="138" customFormat="1" x14ac:dyDescent="0.2">
      <c r="A9" s="139"/>
      <c r="B9" s="189">
        <v>42370</v>
      </c>
      <c r="C9" s="189">
        <v>42400</v>
      </c>
      <c r="D9" s="190">
        <v>42370</v>
      </c>
      <c r="E9" s="256">
        <v>23.33</v>
      </c>
      <c r="F9" s="257">
        <v>22.743255813953493</v>
      </c>
      <c r="G9" s="256">
        <v>21.312800000000003</v>
      </c>
      <c r="H9" s="258">
        <v>19.874418604651169</v>
      </c>
      <c r="I9" s="256">
        <v>22.762000000000008</v>
      </c>
      <c r="J9" s="258">
        <v>21.876976744186056</v>
      </c>
      <c r="K9" s="220"/>
      <c r="L9" s="157"/>
      <c r="M9" s="220"/>
      <c r="N9" s="157"/>
      <c r="O9" s="256">
        <v>20.68</v>
      </c>
      <c r="P9" s="258">
        <v>19.581395348837219</v>
      </c>
      <c r="Q9" s="256">
        <v>21.266800000000003</v>
      </c>
      <c r="R9" s="258">
        <v>20.465116279069768</v>
      </c>
      <c r="S9" s="220"/>
      <c r="T9" s="157"/>
      <c r="U9" s="220"/>
      <c r="V9" s="157"/>
      <c r="W9" s="220"/>
      <c r="X9" s="157"/>
      <c r="Y9" s="220"/>
      <c r="Z9" s="157"/>
      <c r="AA9" s="256">
        <v>23.037199999999999</v>
      </c>
      <c r="AB9" s="258">
        <v>20.573488372093021</v>
      </c>
      <c r="AC9" s="220"/>
      <c r="AD9" s="222"/>
      <c r="AE9" s="148">
        <v>23.80872940297067</v>
      </c>
      <c r="AF9" s="149">
        <v>23.898088461736425</v>
      </c>
      <c r="AG9" s="259">
        <v>2.2719354838709678</v>
      </c>
      <c r="AH9" s="260">
        <v>2.3598387096774176</v>
      </c>
      <c r="AI9" s="259">
        <v>2.2466129032258069</v>
      </c>
      <c r="AJ9" s="260">
        <v>2.2477419354838708</v>
      </c>
      <c r="AK9" s="260">
        <v>2.2269642857142862</v>
      </c>
      <c r="AL9" s="261">
        <v>2.3334918307498951</v>
      </c>
      <c r="AM9" s="259">
        <v>2.1996774193548392</v>
      </c>
      <c r="AN9" s="259">
        <v>2.3040322580645154</v>
      </c>
      <c r="AO9" s="260">
        <v>2.2696774193548386</v>
      </c>
      <c r="AP9" s="259">
        <v>2.2740322580645169</v>
      </c>
      <c r="AQ9" s="260">
        <v>1.6799483870967746</v>
      </c>
      <c r="AR9" s="149">
        <v>2.4420110599078342</v>
      </c>
      <c r="AS9" s="262">
        <v>2.3026218684541258</v>
      </c>
      <c r="AT9" s="263">
        <v>2.4785003770423124</v>
      </c>
      <c r="AU9" s="262">
        <v>2.3186771679932967</v>
      </c>
      <c r="AV9" s="263">
        <v>2.3027678257226643</v>
      </c>
      <c r="AW9" s="262">
        <v>2.5037509844993711</v>
      </c>
      <c r="AX9" s="263">
        <v>2.3024759111855886</v>
      </c>
      <c r="AY9" s="262">
        <v>2.2550397989107664</v>
      </c>
      <c r="AZ9" s="283">
        <v>2.2696774193548386</v>
      </c>
      <c r="BA9" s="260">
        <v>2.1190322580645167</v>
      </c>
      <c r="BB9" s="257">
        <v>2.6019354838709683</v>
      </c>
      <c r="BC9" s="16"/>
      <c r="BD9" s="139"/>
      <c r="BE9" s="139"/>
      <c r="BF9" s="139"/>
      <c r="BG9" s="163"/>
      <c r="BH9" s="163"/>
      <c r="BI9" s="139"/>
      <c r="BJ9" s="266">
        <v>2.3283118604947259</v>
      </c>
      <c r="BK9" s="266">
        <v>2.3327191459007355</v>
      </c>
      <c r="BL9" s="266">
        <v>2.4169455106882745</v>
      </c>
      <c r="BM9" s="266">
        <v>2.421520544481381</v>
      </c>
      <c r="BN9" s="266">
        <v>2.3748742653912789</v>
      </c>
      <c r="BO9" s="266"/>
      <c r="BP9" s="266">
        <v>2.2829337387041173</v>
      </c>
      <c r="BQ9" s="292">
        <v>2.3322706197838992</v>
      </c>
      <c r="BR9" s="292">
        <v>2.3066447961797221</v>
      </c>
      <c r="BS9" s="292">
        <v>2.2763825364431489</v>
      </c>
      <c r="BT9" s="292">
        <v>2.2291208398371949</v>
      </c>
      <c r="BU9" s="292">
        <v>2.2318654454005866</v>
      </c>
      <c r="BV9" s="292">
        <v>2.2930419354838709</v>
      </c>
      <c r="BW9" s="169"/>
      <c r="BX9" s="148">
        <v>23.058709677419358</v>
      </c>
      <c r="BY9" s="165">
        <v>20.647741935483875</v>
      </c>
      <c r="BZ9" s="165">
        <v>22.352795698924741</v>
      </c>
      <c r="CA9" s="165"/>
      <c r="CB9" s="165">
        <v>20.896129032258067</v>
      </c>
      <c r="CC9" s="165"/>
      <c r="CD9" s="165">
        <v>23.850045957023656</v>
      </c>
      <c r="CE9" s="165">
        <v>21.898064516129033</v>
      </c>
      <c r="CF9" s="165">
        <v>20.172043010752692</v>
      </c>
      <c r="CG9" s="170">
        <v>2016</v>
      </c>
      <c r="CH9" s="272">
        <v>2.3131447778147831</v>
      </c>
      <c r="CI9" s="272">
        <v>2.2742099567352132</v>
      </c>
      <c r="CJ9" s="272">
        <v>2.3131447778147831</v>
      </c>
      <c r="CK9" s="272">
        <v>2.351374395382051</v>
      </c>
      <c r="CL9" s="272">
        <v>2.3788505628626262</v>
      </c>
      <c r="CM9" s="272">
        <v>2.6063915405034481</v>
      </c>
      <c r="CN9" s="172"/>
      <c r="CO9" s="171">
        <v>2016</v>
      </c>
      <c r="CP9" s="173">
        <v>42370</v>
      </c>
      <c r="CQ9" s="272">
        <v>2.5605679629857052</v>
      </c>
      <c r="CR9" s="272">
        <v>2.2757987901986261</v>
      </c>
      <c r="CS9" s="272">
        <v>2.2724718011978848</v>
      </c>
      <c r="CT9" s="272">
        <v>2.2341933777417116</v>
      </c>
      <c r="CU9" s="272">
        <v>2.2724718011978848</v>
      </c>
      <c r="CV9" s="272">
        <v>2.3031586159224537</v>
      </c>
      <c r="CW9" s="272">
        <v>2.6026131767095992</v>
      </c>
      <c r="CX9" s="139"/>
      <c r="CY9" s="162"/>
      <c r="CZ9" s="162"/>
      <c r="DA9" s="162"/>
      <c r="DB9" s="162"/>
      <c r="DC9" s="162"/>
      <c r="DD9" s="162"/>
      <c r="DE9" s="162"/>
      <c r="DF9" s="162"/>
      <c r="DG9" s="162"/>
      <c r="DH9" s="162"/>
      <c r="DI9" s="162"/>
      <c r="DJ9" s="162"/>
      <c r="DK9" s="162"/>
      <c r="DL9" s="162"/>
      <c r="DM9" s="162"/>
      <c r="DN9" s="162"/>
      <c r="DO9" s="162"/>
      <c r="DP9" s="162"/>
      <c r="DQ9" s="162"/>
      <c r="DR9" s="162"/>
      <c r="DS9" s="162"/>
      <c r="DT9" s="162"/>
      <c r="DU9" s="162"/>
      <c r="DV9" s="162"/>
      <c r="DW9" s="162"/>
      <c r="DX9" s="162"/>
      <c r="DY9" s="162"/>
      <c r="DZ9" s="162"/>
      <c r="EA9" s="162"/>
      <c r="EB9" s="162"/>
      <c r="EC9" s="162"/>
      <c r="ED9" s="162"/>
      <c r="EE9" s="162"/>
      <c r="EF9" s="162"/>
      <c r="EG9" s="162"/>
      <c r="EH9" s="162"/>
      <c r="EI9" s="162"/>
      <c r="EJ9" s="162"/>
      <c r="EK9" s="162"/>
      <c r="EL9" s="162"/>
      <c r="EM9" s="162"/>
      <c r="EN9" s="162"/>
      <c r="EO9" s="162"/>
      <c r="EP9" s="162"/>
      <c r="EQ9" s="162"/>
      <c r="ER9" s="162"/>
      <c r="ES9" s="162"/>
      <c r="ET9" s="162"/>
      <c r="EU9" s="139"/>
      <c r="EV9" s="139"/>
      <c r="EW9" s="139"/>
      <c r="EX9" s="139"/>
      <c r="EY9" s="139"/>
      <c r="EZ9" s="139"/>
      <c r="FA9" s="139"/>
      <c r="FB9" s="162"/>
      <c r="FC9" s="162"/>
      <c r="FD9" s="162"/>
      <c r="FE9" s="162"/>
      <c r="FF9" s="162"/>
      <c r="FG9" s="162"/>
      <c r="FH9" s="162"/>
      <c r="FI9" s="139"/>
      <c r="FJ9" s="139"/>
      <c r="FK9" s="162"/>
      <c r="FL9" s="162"/>
      <c r="FM9" s="162"/>
      <c r="FN9" s="162"/>
      <c r="FO9" s="162"/>
      <c r="FP9" s="162"/>
      <c r="FQ9" s="162"/>
      <c r="FR9" s="162"/>
      <c r="FS9" s="162"/>
      <c r="FT9" s="162"/>
      <c r="FU9" s="162"/>
      <c r="FV9" s="162"/>
      <c r="FW9" s="162"/>
      <c r="FX9" s="162"/>
      <c r="FY9" s="162"/>
      <c r="FZ9" s="162"/>
      <c r="GA9" s="162"/>
      <c r="GB9" s="162"/>
      <c r="GC9" s="162"/>
      <c r="GD9" s="162"/>
      <c r="GE9" s="162"/>
      <c r="GF9" s="162"/>
      <c r="GG9" s="139"/>
      <c r="GH9" s="139"/>
      <c r="GI9" s="162"/>
      <c r="GJ9" s="162"/>
      <c r="GK9" s="162"/>
      <c r="GL9" s="162"/>
      <c r="GM9" s="162"/>
    </row>
    <row r="10" spans="1:195" s="138" customFormat="1" x14ac:dyDescent="0.2">
      <c r="A10" s="139"/>
      <c r="B10" s="189">
        <v>42401</v>
      </c>
      <c r="C10" s="189">
        <v>42429</v>
      </c>
      <c r="D10" s="190">
        <v>42401</v>
      </c>
      <c r="E10" s="256">
        <v>18.097200000000001</v>
      </c>
      <c r="F10" s="257">
        <v>17.040810810810815</v>
      </c>
      <c r="G10" s="256">
        <v>18.904399999999999</v>
      </c>
      <c r="H10" s="258">
        <v>16.943513513513512</v>
      </c>
      <c r="I10" s="256">
        <v>16.699199999999998</v>
      </c>
      <c r="J10" s="258">
        <v>15.720540540540544</v>
      </c>
      <c r="K10" s="220"/>
      <c r="L10" s="264"/>
      <c r="M10" s="220"/>
      <c r="N10" s="264"/>
      <c r="O10" s="256">
        <v>18.5</v>
      </c>
      <c r="P10" s="258">
        <v>19.087837837837835</v>
      </c>
      <c r="Q10" s="256">
        <v>18.62</v>
      </c>
      <c r="R10" s="258">
        <v>18.148648648648653</v>
      </c>
      <c r="S10" s="220"/>
      <c r="T10" s="264"/>
      <c r="U10" s="220"/>
      <c r="V10" s="264"/>
      <c r="W10" s="220"/>
      <c r="X10" s="264"/>
      <c r="Y10" s="220"/>
      <c r="Z10" s="264"/>
      <c r="AA10" s="256">
        <v>19.841999999999999</v>
      </c>
      <c r="AB10" s="258">
        <v>17.998648648648647</v>
      </c>
      <c r="AC10" s="220"/>
      <c r="AD10" s="222"/>
      <c r="AE10" s="148">
        <v>19.139871776340698</v>
      </c>
      <c r="AF10" s="149">
        <v>18.648803507005226</v>
      </c>
      <c r="AG10" s="259">
        <v>1.968620689655173</v>
      </c>
      <c r="AH10" s="260">
        <v>1.854655172413793</v>
      </c>
      <c r="AI10" s="259">
        <v>1.7755172413793112</v>
      </c>
      <c r="AJ10" s="260">
        <v>1.7605172413793098</v>
      </c>
      <c r="AK10" s="260">
        <v>1.8044117647058828</v>
      </c>
      <c r="AL10" s="261">
        <v>1.8289050961754225</v>
      </c>
      <c r="AM10" s="259">
        <v>1.7636206896551725</v>
      </c>
      <c r="AN10" s="259">
        <v>1.7989655172413797</v>
      </c>
      <c r="AO10" s="260">
        <v>1.7268965517241381</v>
      </c>
      <c r="AP10" s="259">
        <v>1.6527586206896552</v>
      </c>
      <c r="AQ10" s="260">
        <v>1.3117793103448274</v>
      </c>
      <c r="AR10" s="149">
        <v>1.9155062112694687</v>
      </c>
      <c r="AS10" s="262">
        <v>1.8041115611892027</v>
      </c>
      <c r="AT10" s="263">
        <v>1.9448824375564588</v>
      </c>
      <c r="AU10" s="262">
        <v>1.8166258335874605</v>
      </c>
      <c r="AV10" s="263">
        <v>1.8044053234520727</v>
      </c>
      <c r="AW10" s="262">
        <v>1.8511722757009605</v>
      </c>
      <c r="AX10" s="263">
        <v>1.8039353038314805</v>
      </c>
      <c r="AY10" s="262">
        <v>1.7663924866367078</v>
      </c>
      <c r="AZ10" s="283">
        <v>1.7268965517241381</v>
      </c>
      <c r="BA10" s="260">
        <v>1.6008620689655175</v>
      </c>
      <c r="BB10" s="257">
        <v>2.0908620689655173</v>
      </c>
      <c r="BC10" s="16"/>
      <c r="BD10" s="139"/>
      <c r="BE10" s="139"/>
      <c r="BF10" s="139"/>
      <c r="BG10" s="163"/>
      <c r="BH10" s="163"/>
      <c r="BI10" s="139"/>
      <c r="BJ10" s="266">
        <v>1.7789941116528067</v>
      </c>
      <c r="BK10" s="266">
        <v>1.7039633141277759</v>
      </c>
      <c r="BL10" s="266">
        <v>1.8467198428252207</v>
      </c>
      <c r="BM10" s="266">
        <v>1.7688332521967416</v>
      </c>
      <c r="BN10" s="266">
        <v>1.7746276302006363</v>
      </c>
      <c r="BO10" s="266"/>
      <c r="BP10" s="266">
        <v>1.7889413488586738</v>
      </c>
      <c r="BQ10" s="292">
        <v>1.7820061554380962</v>
      </c>
      <c r="BR10" s="292">
        <v>1.8013368415513651</v>
      </c>
      <c r="BS10" s="292">
        <v>1.8452064945978397</v>
      </c>
      <c r="BT10" s="292">
        <v>1.7886150011669586</v>
      </c>
      <c r="BU10" s="292">
        <v>1.8088193706382942</v>
      </c>
      <c r="BV10" s="292">
        <v>1.8058172413793097</v>
      </c>
      <c r="BW10" s="169"/>
      <c r="BX10" s="148">
        <v>17.647931034482763</v>
      </c>
      <c r="BY10" s="165">
        <v>18.07045977011494</v>
      </c>
      <c r="BZ10" s="165">
        <v>16.282988505747124</v>
      </c>
      <c r="CA10" s="165" t="s">
        <v>264</v>
      </c>
      <c r="CB10" s="165">
        <v>18.419540229885058</v>
      </c>
      <c r="CC10" s="165" t="s">
        <v>264</v>
      </c>
      <c r="CD10" s="165">
        <v>18.931026650301472</v>
      </c>
      <c r="CE10" s="165">
        <v>19.058045977011492</v>
      </c>
      <c r="CF10" s="165">
        <v>18.75</v>
      </c>
      <c r="CG10" s="170">
        <v>2017</v>
      </c>
      <c r="CH10" s="272">
        <v>2.7280402974740787</v>
      </c>
      <c r="CI10" s="272">
        <v>2.6824097177922472</v>
      </c>
      <c r="CJ10" s="272">
        <v>2.7280402974740787</v>
      </c>
      <c r="CK10" s="272">
        <v>2.7705376664218906</v>
      </c>
      <c r="CL10" s="272">
        <v>2.7986590975586245</v>
      </c>
      <c r="CM10" s="272">
        <v>2.9813298815125862</v>
      </c>
      <c r="CN10" s="172"/>
      <c r="CO10" s="171">
        <v>2016</v>
      </c>
      <c r="CP10" s="173">
        <v>42401</v>
      </c>
      <c r="CQ10" s="272">
        <v>2.075851776293149</v>
      </c>
      <c r="CR10" s="272">
        <v>1.8289735727586562</v>
      </c>
      <c r="CS10" s="272">
        <v>1.8414277116248936</v>
      </c>
      <c r="CT10" s="272">
        <v>1.8101056591921585</v>
      </c>
      <c r="CU10" s="272">
        <v>1.8414277116248936</v>
      </c>
      <c r="CV10" s="272">
        <v>1.85564555178076</v>
      </c>
      <c r="CW10" s="272">
        <v>2.1108643938022911</v>
      </c>
      <c r="CX10" s="139"/>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39"/>
      <c r="EV10" s="139"/>
      <c r="EW10" s="139"/>
      <c r="EX10" s="139"/>
      <c r="EY10" s="139"/>
      <c r="EZ10" s="139"/>
      <c r="FA10" s="139"/>
      <c r="FB10" s="162"/>
      <c r="FC10" s="162"/>
      <c r="FD10" s="162"/>
      <c r="FE10" s="162"/>
      <c r="FF10" s="162"/>
      <c r="FG10" s="162"/>
      <c r="FH10" s="162"/>
      <c r="FI10" s="139"/>
      <c r="FJ10" s="139"/>
      <c r="FK10" s="162"/>
      <c r="FL10" s="162"/>
      <c r="FM10" s="162"/>
      <c r="FN10" s="162"/>
      <c r="FO10" s="162"/>
      <c r="FP10" s="162"/>
      <c r="FQ10" s="162"/>
      <c r="FR10" s="162"/>
      <c r="FS10" s="162"/>
      <c r="FT10" s="162"/>
      <c r="FU10" s="162"/>
      <c r="FV10" s="162"/>
      <c r="FW10" s="162"/>
      <c r="FX10" s="162"/>
      <c r="FY10" s="162"/>
      <c r="FZ10" s="162"/>
      <c r="GA10" s="162"/>
      <c r="GB10" s="162"/>
      <c r="GC10" s="162"/>
      <c r="GD10" s="162"/>
      <c r="GE10" s="162"/>
      <c r="GF10" s="162"/>
      <c r="GG10" s="139"/>
      <c r="GH10" s="139"/>
      <c r="GI10" s="162"/>
      <c r="GJ10" s="162"/>
      <c r="GK10" s="162"/>
      <c r="GL10" s="162"/>
      <c r="GM10" s="162"/>
    </row>
    <row r="11" spans="1:195" s="138" customFormat="1" x14ac:dyDescent="0.2">
      <c r="A11" s="139"/>
      <c r="B11" s="189">
        <v>42430</v>
      </c>
      <c r="C11" s="189">
        <v>42460</v>
      </c>
      <c r="D11" s="190">
        <v>42430</v>
      </c>
      <c r="E11" s="256">
        <v>14.923703703703703</v>
      </c>
      <c r="F11" s="257">
        <v>11.020256410256412</v>
      </c>
      <c r="G11" s="256">
        <v>17.09888888888889</v>
      </c>
      <c r="H11" s="258">
        <v>14.848974358974358</v>
      </c>
      <c r="I11" s="256">
        <v>13.031851851851851</v>
      </c>
      <c r="J11" s="258">
        <v>9.3648717948717941</v>
      </c>
      <c r="K11" s="220"/>
      <c r="L11" s="264"/>
      <c r="M11" s="220"/>
      <c r="N11" s="264"/>
      <c r="O11" s="256">
        <v>17.462962962962962</v>
      </c>
      <c r="P11" s="258">
        <v>18.749999999999986</v>
      </c>
      <c r="Q11" s="256">
        <v>17.641874999999999</v>
      </c>
      <c r="R11" s="258">
        <v>14.64772727272727</v>
      </c>
      <c r="S11" s="220"/>
      <c r="T11" s="264"/>
      <c r="U11" s="220"/>
      <c r="V11" s="264"/>
      <c r="W11" s="220"/>
      <c r="X11" s="264"/>
      <c r="Y11" s="220"/>
      <c r="Z11" s="264"/>
      <c r="AA11" s="256">
        <v>19.20703703703704</v>
      </c>
      <c r="AB11" s="258">
        <v>16.146410256410256</v>
      </c>
      <c r="AC11" s="220"/>
      <c r="AD11" s="222"/>
      <c r="AE11" s="148">
        <v>16.02985242570044</v>
      </c>
      <c r="AF11" s="149">
        <v>12.269054712569478</v>
      </c>
      <c r="AG11" s="259">
        <v>1.6896774193548381</v>
      </c>
      <c r="AH11" s="260">
        <v>1.5743548387096775</v>
      </c>
      <c r="AI11" s="259">
        <v>1.5093548387096771</v>
      </c>
      <c r="AJ11" s="260">
        <v>1.5087096774193549</v>
      </c>
      <c r="AK11" s="260">
        <v>1.4909615384615384</v>
      </c>
      <c r="AL11" s="261">
        <v>1.5699976331770846</v>
      </c>
      <c r="AM11" s="259">
        <v>1.5172580645161291</v>
      </c>
      <c r="AN11" s="259">
        <v>1.5653225806451612</v>
      </c>
      <c r="AO11" s="260">
        <v>1.425806451612903</v>
      </c>
      <c r="AP11" s="259">
        <v>1.3924193548387096</v>
      </c>
      <c r="AQ11" s="260">
        <v>1.0227096774193549</v>
      </c>
      <c r="AR11" s="149">
        <v>1.647917034197705</v>
      </c>
      <c r="AS11" s="262">
        <v>1.5473183896367793</v>
      </c>
      <c r="AT11" s="263">
        <v>1.6749161336504492</v>
      </c>
      <c r="AU11" s="262">
        <v>1.5581180294178771</v>
      </c>
      <c r="AV11" s="263">
        <v>1.5480743644214561</v>
      </c>
      <c r="AW11" s="262">
        <v>1.5134615189230378</v>
      </c>
      <c r="AX11" s="263">
        <v>1.5472103932389683</v>
      </c>
      <c r="AY11" s="262">
        <v>1.5141094973099036</v>
      </c>
      <c r="AZ11" s="283">
        <v>1.425806451612903</v>
      </c>
      <c r="BA11" s="260">
        <v>1.2961290322580645</v>
      </c>
      <c r="BB11" s="257">
        <v>1.8961290322580642</v>
      </c>
      <c r="BC11" s="16"/>
      <c r="BD11" s="139"/>
      <c r="BE11" s="139"/>
      <c r="BF11" s="139"/>
      <c r="BG11" s="163"/>
      <c r="BH11" s="163"/>
      <c r="BI11" s="139"/>
      <c r="BJ11" s="266">
        <v>1.4742778884858851</v>
      </c>
      <c r="BK11" s="266">
        <v>1.4404887003731504</v>
      </c>
      <c r="BL11" s="266">
        <v>1.5304056290020143</v>
      </c>
      <c r="BM11" s="266">
        <v>1.4953303699215377</v>
      </c>
      <c r="BN11" s="266">
        <v>1.4851256469456469</v>
      </c>
      <c r="BO11" s="266"/>
      <c r="BP11" s="266">
        <v>1.5336361030308781</v>
      </c>
      <c r="BQ11" s="292">
        <v>1.4767647725191637</v>
      </c>
      <c r="BR11" s="292">
        <v>1.5675823198966894</v>
      </c>
      <c r="BS11" s="292">
        <v>1.5253593249607535</v>
      </c>
      <c r="BT11" s="292">
        <v>1.5397387256451449</v>
      </c>
      <c r="BU11" s="292">
        <v>1.4950030253244169</v>
      </c>
      <c r="BV11" s="292">
        <v>1.554009677419355</v>
      </c>
      <c r="BW11" s="169"/>
      <c r="BX11" s="148">
        <v>13.289824688546087</v>
      </c>
      <c r="BY11" s="165">
        <v>16.157134624012148</v>
      </c>
      <c r="BZ11" s="165">
        <v>11.496951720329916</v>
      </c>
      <c r="CA11" s="165"/>
      <c r="CB11" s="165">
        <v>16.388604551572246</v>
      </c>
      <c r="CC11" s="165"/>
      <c r="CD11" s="165">
        <v>14.455682723434318</v>
      </c>
      <c r="CE11" s="165">
        <v>17.925940228457055</v>
      </c>
      <c r="CF11" s="165">
        <v>18.001682368775228</v>
      </c>
      <c r="CG11" s="170">
        <v>2018</v>
      </c>
      <c r="CH11" s="272">
        <v>2.6649051185011396</v>
      </c>
      <c r="CI11" s="272">
        <v>2.6202934409228078</v>
      </c>
      <c r="CJ11" s="272">
        <v>2.6649051185011396</v>
      </c>
      <c r="CK11" s="272">
        <v>2.6591091505277178</v>
      </c>
      <c r="CL11" s="272">
        <v>2.6870590476190475</v>
      </c>
      <c r="CM11" s="272">
        <v>2.9001643859107591</v>
      </c>
      <c r="CN11" s="172"/>
      <c r="CO11" s="171">
        <v>2016</v>
      </c>
      <c r="CP11" s="173">
        <v>42430</v>
      </c>
      <c r="CQ11" s="272">
        <v>1.8019939692454749</v>
      </c>
      <c r="CR11" s="272">
        <v>1.5765269848510393</v>
      </c>
      <c r="CS11" s="272">
        <v>1.5216784244226651</v>
      </c>
      <c r="CT11" s="272">
        <v>1.4955166206282127</v>
      </c>
      <c r="CU11" s="272">
        <v>1.5216784244226651</v>
      </c>
      <c r="CV11" s="272">
        <v>1.6028103453572753</v>
      </c>
      <c r="CW11" s="272">
        <v>1.8567186893614807</v>
      </c>
      <c r="CX11" s="139"/>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39"/>
      <c r="EV11" s="139"/>
      <c r="EW11" s="139"/>
      <c r="EX11" s="139"/>
      <c r="EY11" s="139"/>
      <c r="EZ11" s="139"/>
      <c r="FA11" s="139"/>
      <c r="FB11" s="162"/>
      <c r="FC11" s="162"/>
      <c r="FD11" s="162"/>
      <c r="FE11" s="162"/>
      <c r="FF11" s="162"/>
      <c r="FG11" s="162"/>
      <c r="FH11" s="162"/>
      <c r="FI11" s="139"/>
      <c r="FJ11" s="139"/>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39"/>
      <c r="GH11" s="139"/>
      <c r="GI11" s="162"/>
      <c r="GJ11" s="162"/>
      <c r="GK11" s="162"/>
      <c r="GL11" s="162"/>
      <c r="GM11" s="162"/>
    </row>
    <row r="12" spans="1:195" s="138" customFormat="1" x14ac:dyDescent="0.2">
      <c r="A12" s="139"/>
      <c r="B12" s="189">
        <v>42461</v>
      </c>
      <c r="C12" s="189">
        <v>42490</v>
      </c>
      <c r="D12" s="190">
        <v>42461</v>
      </c>
      <c r="E12" s="256">
        <v>16.090769230769233</v>
      </c>
      <c r="F12" s="257">
        <v>10.414473684210524</v>
      </c>
      <c r="G12" s="256">
        <v>18.735384615384621</v>
      </c>
      <c r="H12" s="258">
        <v>16.229473684210529</v>
      </c>
      <c r="I12" s="256">
        <v>12.137307692307694</v>
      </c>
      <c r="J12" s="258">
        <v>6.0455263157894752</v>
      </c>
      <c r="K12" s="220"/>
      <c r="L12" s="264"/>
      <c r="M12" s="220"/>
      <c r="N12" s="264"/>
      <c r="O12" s="256">
        <v>18.615384615384617</v>
      </c>
      <c r="P12" s="258">
        <v>18.651315789473678</v>
      </c>
      <c r="Q12" s="256">
        <v>19.578571428571429</v>
      </c>
      <c r="R12" s="258">
        <v>16.681612903225812</v>
      </c>
      <c r="S12" s="220"/>
      <c r="T12" s="264"/>
      <c r="U12" s="220"/>
      <c r="V12" s="264"/>
      <c r="W12" s="220"/>
      <c r="X12" s="264"/>
      <c r="Y12" s="220"/>
      <c r="Z12" s="264"/>
      <c r="AA12" s="256">
        <v>19.011923076923075</v>
      </c>
      <c r="AB12" s="258">
        <v>17.006315789473689</v>
      </c>
      <c r="AC12" s="220"/>
      <c r="AD12" s="222"/>
      <c r="AE12" s="148">
        <v>17.177727941482647</v>
      </c>
      <c r="AF12" s="149">
        <v>12.505871241871901</v>
      </c>
      <c r="AG12" s="259">
        <v>1.8930000000000002</v>
      </c>
      <c r="AH12" s="260">
        <v>1.7628333333333333</v>
      </c>
      <c r="AI12" s="259">
        <v>1.6940000000000002</v>
      </c>
      <c r="AJ12" s="260">
        <v>1.6941666666666664</v>
      </c>
      <c r="AK12" s="260">
        <v>1.6533333333333329</v>
      </c>
      <c r="AL12" s="261">
        <v>1.7695246433203629</v>
      </c>
      <c r="AM12" s="259">
        <v>1.6878333333333333</v>
      </c>
      <c r="AN12" s="259">
        <v>1.7254999999999998</v>
      </c>
      <c r="AO12" s="260">
        <v>1.5316666666666667</v>
      </c>
      <c r="AP12" s="259">
        <v>1.3103333333333331</v>
      </c>
      <c r="AQ12" s="260">
        <v>0.83602413793103447</v>
      </c>
      <c r="AR12" s="149">
        <v>1.8659079118028534</v>
      </c>
      <c r="AS12" s="262">
        <v>1.7406582360570688</v>
      </c>
      <c r="AT12" s="263">
        <v>1.9006031128404666</v>
      </c>
      <c r="AU12" s="262">
        <v>1.7528015564202328</v>
      </c>
      <c r="AV12" s="263">
        <v>1.7425317769130995</v>
      </c>
      <c r="AW12" s="262">
        <v>1.4324260700389104</v>
      </c>
      <c r="AX12" s="263">
        <v>1.7405194552529182</v>
      </c>
      <c r="AY12" s="262">
        <v>1.701105706874189</v>
      </c>
      <c r="AZ12" s="283">
        <v>1.5316666666666667</v>
      </c>
      <c r="BA12" s="260">
        <v>1.4198333333333335</v>
      </c>
      <c r="BB12" s="257">
        <v>1.9489999999999996</v>
      </c>
      <c r="BC12" s="16"/>
      <c r="BD12" s="139"/>
      <c r="BE12" s="139"/>
      <c r="BF12" s="139"/>
      <c r="BG12" s="163"/>
      <c r="BH12" s="163"/>
      <c r="BI12" s="139"/>
      <c r="BJ12" s="266">
        <v>1.5814130115035592</v>
      </c>
      <c r="BK12" s="266">
        <v>1.3574140910164287</v>
      </c>
      <c r="BL12" s="266">
        <v>1.6416184875035593</v>
      </c>
      <c r="BM12" s="266">
        <v>1.4090938070164289</v>
      </c>
      <c r="BN12" s="266">
        <v>1.4973848492599942</v>
      </c>
      <c r="BO12" s="266"/>
      <c r="BP12" s="266">
        <v>1.7216691449525161</v>
      </c>
      <c r="BQ12" s="292">
        <v>1.5840845363611789</v>
      </c>
      <c r="BR12" s="292">
        <v>1.7278362380619035</v>
      </c>
      <c r="BS12" s="292">
        <v>1.6910448299319725</v>
      </c>
      <c r="BT12" s="292">
        <v>1.7120543825975685</v>
      </c>
      <c r="BU12" s="292">
        <v>1.6575644752210907</v>
      </c>
      <c r="BV12" s="292">
        <v>1.7394666666666665</v>
      </c>
      <c r="BW12" s="169"/>
      <c r="BX12" s="148">
        <v>13.694111111111111</v>
      </c>
      <c r="BY12" s="165">
        <v>17.677333333333337</v>
      </c>
      <c r="BZ12" s="165">
        <v>9.565222222222225</v>
      </c>
      <c r="CA12" s="165"/>
      <c r="CB12" s="165">
        <v>18.35541116231439</v>
      </c>
      <c r="CC12" s="165"/>
      <c r="CD12" s="165">
        <v>15.205166223869222</v>
      </c>
      <c r="CE12" s="165">
        <v>18.165111111111113</v>
      </c>
      <c r="CF12" s="165">
        <v>18.630555555555553</v>
      </c>
      <c r="CG12" s="170">
        <v>2019</v>
      </c>
      <c r="CH12" s="272">
        <v>2.5060251837872767</v>
      </c>
      <c r="CI12" s="272">
        <v>2.4639775774972068</v>
      </c>
      <c r="CJ12" s="272">
        <v>2.5060251837872767</v>
      </c>
      <c r="CK12" s="272">
        <v>2.5069846159100995</v>
      </c>
      <c r="CL12" s="272">
        <v>2.5347003311439518</v>
      </c>
      <c r="CM12" s="272">
        <v>2.748699900538464</v>
      </c>
      <c r="CN12" s="172"/>
      <c r="CO12" s="171">
        <v>2016</v>
      </c>
      <c r="CP12" s="173">
        <v>42461</v>
      </c>
      <c r="CQ12" s="272">
        <v>1.9919776726000622</v>
      </c>
      <c r="CR12" s="272">
        <v>1.7513146360624383</v>
      </c>
      <c r="CS12" s="272">
        <v>1.6873132248631368</v>
      </c>
      <c r="CT12" s="272">
        <v>1.6584783369129579</v>
      </c>
      <c r="CU12" s="272">
        <v>1.6873132248631368</v>
      </c>
      <c r="CV12" s="272">
        <v>1.7778670662287903</v>
      </c>
      <c r="CW12" s="272">
        <v>2.0438977257435069</v>
      </c>
      <c r="CX12" s="139"/>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39"/>
      <c r="EV12" s="139"/>
      <c r="EW12" s="139"/>
      <c r="EX12" s="139"/>
      <c r="EY12" s="139"/>
      <c r="EZ12" s="139"/>
      <c r="FA12" s="139"/>
      <c r="FB12" s="162"/>
      <c r="FC12" s="162"/>
      <c r="FD12" s="162"/>
      <c r="FE12" s="162"/>
      <c r="FF12" s="162"/>
      <c r="FG12" s="162"/>
      <c r="FH12" s="162"/>
      <c r="FI12" s="139"/>
      <c r="FJ12" s="139"/>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39"/>
      <c r="GH12" s="139"/>
      <c r="GI12" s="162"/>
      <c r="GJ12" s="162"/>
      <c r="GK12" s="162"/>
      <c r="GL12" s="162"/>
      <c r="GM12" s="162"/>
    </row>
    <row r="13" spans="1:195" s="138" customFormat="1" x14ac:dyDescent="0.2">
      <c r="A13" s="139"/>
      <c r="B13" s="189">
        <v>42491</v>
      </c>
      <c r="C13" s="189">
        <v>42521</v>
      </c>
      <c r="D13" s="190">
        <v>42491</v>
      </c>
      <c r="E13" s="256">
        <v>19.508799999999997</v>
      </c>
      <c r="F13" s="257">
        <v>14.510000000000005</v>
      </c>
      <c r="G13" s="256">
        <v>18.575600000000001</v>
      </c>
      <c r="H13" s="258">
        <v>15.22837209302325</v>
      </c>
      <c r="I13" s="256">
        <v>14.577199999999998</v>
      </c>
      <c r="J13" s="258">
        <v>10.147674418604652</v>
      </c>
      <c r="K13" s="220"/>
      <c r="L13" s="264"/>
      <c r="M13" s="220"/>
      <c r="N13" s="264"/>
      <c r="O13" s="256">
        <v>19.54</v>
      </c>
      <c r="P13" s="258">
        <v>15.883720930232547</v>
      </c>
      <c r="Q13" s="256">
        <v>18.861249999999998</v>
      </c>
      <c r="R13" s="258">
        <v>15.866279069767439</v>
      </c>
      <c r="S13" s="220"/>
      <c r="T13" s="264"/>
      <c r="U13" s="220"/>
      <c r="V13" s="264"/>
      <c r="W13" s="220"/>
      <c r="X13" s="264"/>
      <c r="Y13" s="220"/>
      <c r="Z13" s="264"/>
      <c r="AA13" s="256">
        <v>19.389199999999999</v>
      </c>
      <c r="AB13" s="258">
        <v>16.13674418604651</v>
      </c>
      <c r="AC13" s="220"/>
      <c r="AD13" s="222"/>
      <c r="AE13" s="148">
        <v>21.515643149569119</v>
      </c>
      <c r="AF13" s="149">
        <v>22.143979574223795</v>
      </c>
      <c r="AG13" s="259">
        <v>1.8922580645161284</v>
      </c>
      <c r="AH13" s="260">
        <v>1.79258064516129</v>
      </c>
      <c r="AI13" s="259">
        <v>1.7133870967741931</v>
      </c>
      <c r="AJ13" s="260">
        <v>1.7266129032258068</v>
      </c>
      <c r="AK13" s="260">
        <v>1.6924999999999999</v>
      </c>
      <c r="AL13" s="261">
        <v>1.8053783974319491</v>
      </c>
      <c r="AM13" s="259">
        <v>1.7358064516129033</v>
      </c>
      <c r="AN13" s="259">
        <v>1.7656451612903228</v>
      </c>
      <c r="AO13" s="260">
        <v>1.6372580645161288</v>
      </c>
      <c r="AP13" s="259">
        <v>1.3491935483870967</v>
      </c>
      <c r="AQ13" s="260">
        <v>0.95932258064516129</v>
      </c>
      <c r="AR13" s="149">
        <v>1.9061249597886429</v>
      </c>
      <c r="AS13" s="262">
        <v>1.7748979829298515</v>
      </c>
      <c r="AT13" s="263">
        <v>1.9427600733728949</v>
      </c>
      <c r="AU13" s="262">
        <v>1.7872806513213282</v>
      </c>
      <c r="AV13" s="263">
        <v>1.7770960897449062</v>
      </c>
      <c r="AW13" s="262">
        <v>1.4618875724660005</v>
      </c>
      <c r="AX13" s="263">
        <v>1.7747514424755144</v>
      </c>
      <c r="AY13" s="262">
        <v>1.7339399259426571</v>
      </c>
      <c r="AZ13" s="283">
        <v>1.6372580645161288</v>
      </c>
      <c r="BA13" s="260">
        <v>1.5206451612903227</v>
      </c>
      <c r="BB13" s="257">
        <v>1.9404838709677419</v>
      </c>
      <c r="BC13" s="16"/>
      <c r="BD13" s="139"/>
      <c r="BE13" s="139"/>
      <c r="BF13" s="139"/>
      <c r="BG13" s="163"/>
      <c r="BH13" s="163"/>
      <c r="BI13" s="139"/>
      <c r="BJ13" s="266">
        <v>1.6882760798665408</v>
      </c>
      <c r="BK13" s="266">
        <v>1.3967423118986912</v>
      </c>
      <c r="BL13" s="266">
        <v>1.7525489365117022</v>
      </c>
      <c r="BM13" s="266">
        <v>1.4499189233825625</v>
      </c>
      <c r="BN13" s="266">
        <v>1.5718715629148743</v>
      </c>
      <c r="BO13" s="266"/>
      <c r="BP13" s="266">
        <v>1.7545660693762617</v>
      </c>
      <c r="BQ13" s="292">
        <v>1.6911317766789626</v>
      </c>
      <c r="BR13" s="292">
        <v>1.7680005721987699</v>
      </c>
      <c r="BS13" s="292">
        <v>1.7310108163265305</v>
      </c>
      <c r="BT13" s="292">
        <v>1.7605169730406132</v>
      </c>
      <c r="BU13" s="292">
        <v>1.6967768897046553</v>
      </c>
      <c r="BV13" s="292">
        <v>1.771912903225807</v>
      </c>
      <c r="BW13" s="169"/>
      <c r="BX13" s="148">
        <v>17.197526881720432</v>
      </c>
      <c r="BY13" s="165">
        <v>17.027956989247311</v>
      </c>
      <c r="BZ13" s="165">
        <v>12.529139784946237</v>
      </c>
      <c r="CA13" s="165"/>
      <c r="CB13" s="165">
        <v>17.476478494623656</v>
      </c>
      <c r="CC13" s="165"/>
      <c r="CD13" s="165">
        <v>21.80616429215139</v>
      </c>
      <c r="CE13" s="165">
        <v>17.885376344086019</v>
      </c>
      <c r="CF13" s="165">
        <v>17.849462365591393</v>
      </c>
      <c r="CG13" s="170">
        <v>2020</v>
      </c>
      <c r="CH13" s="272">
        <v>2.4625861005134486</v>
      </c>
      <c r="CI13" s="272">
        <v>2.4212395324407692</v>
      </c>
      <c r="CJ13" s="272">
        <v>2.4625861005134486</v>
      </c>
      <c r="CK13" s="272">
        <v>2.4533162072616728</v>
      </c>
      <c r="CL13" s="272">
        <v>2.4809493048713733</v>
      </c>
      <c r="CM13" s="272">
        <v>2.7258923414617424</v>
      </c>
      <c r="CN13" s="172"/>
      <c r="CO13" s="171">
        <v>2016</v>
      </c>
      <c r="CP13" s="173">
        <v>42491</v>
      </c>
      <c r="CQ13" s="272">
        <v>2.0119252976378159</v>
      </c>
      <c r="CR13" s="272">
        <v>1.8004724578470166</v>
      </c>
      <c r="CS13" s="272">
        <v>1.7272669805161687</v>
      </c>
      <c r="CT13" s="272">
        <v>1.6977873020333607</v>
      </c>
      <c r="CU13" s="272">
        <v>1.7272669805161687</v>
      </c>
      <c r="CV13" s="272">
        <v>1.827100562000106</v>
      </c>
      <c r="CW13" s="272">
        <v>2.0766452394285495</v>
      </c>
      <c r="CX13" s="139"/>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39"/>
      <c r="EV13" s="139"/>
      <c r="EW13" s="139"/>
      <c r="EX13" s="139"/>
      <c r="EY13" s="139"/>
      <c r="EZ13" s="139"/>
      <c r="FA13" s="139"/>
      <c r="FB13" s="162"/>
      <c r="FC13" s="162"/>
      <c r="FD13" s="162"/>
      <c r="FE13" s="162"/>
      <c r="FF13" s="162"/>
      <c r="FG13" s="162"/>
      <c r="FH13" s="162"/>
      <c r="FI13" s="139"/>
      <c r="FJ13" s="139"/>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39"/>
      <c r="GH13" s="139"/>
      <c r="GI13" s="162"/>
      <c r="GJ13" s="162"/>
      <c r="GK13" s="162"/>
      <c r="GL13" s="162"/>
      <c r="GM13" s="162"/>
    </row>
    <row r="14" spans="1:195" s="138" customFormat="1" x14ac:dyDescent="0.2">
      <c r="A14" s="139"/>
      <c r="B14" s="189">
        <v>42522</v>
      </c>
      <c r="C14" s="189">
        <v>42551</v>
      </c>
      <c r="D14" s="190">
        <v>42522</v>
      </c>
      <c r="E14" s="256">
        <v>26.569615384615382</v>
      </c>
      <c r="F14" s="257">
        <v>18.200789473684203</v>
      </c>
      <c r="G14" s="256">
        <v>30.120769230769227</v>
      </c>
      <c r="H14" s="258">
        <v>19.106052631578947</v>
      </c>
      <c r="I14" s="256">
        <v>21.705384615384617</v>
      </c>
      <c r="J14" s="258">
        <v>15.579210526315791</v>
      </c>
      <c r="K14" s="220"/>
      <c r="L14" s="264"/>
      <c r="M14" s="220"/>
      <c r="N14" s="264"/>
      <c r="O14" s="256">
        <v>25.076923076923077</v>
      </c>
      <c r="P14" s="258">
        <v>16.118421052631575</v>
      </c>
      <c r="Q14" s="256">
        <v>35.447692307692307</v>
      </c>
      <c r="R14" s="258">
        <v>16.547105263157899</v>
      </c>
      <c r="S14" s="220"/>
      <c r="T14" s="264"/>
      <c r="U14" s="220"/>
      <c r="V14" s="264"/>
      <c r="W14" s="220"/>
      <c r="X14" s="264"/>
      <c r="Y14" s="220"/>
      <c r="Z14" s="264"/>
      <c r="AA14" s="256">
        <v>33.302692307692311</v>
      </c>
      <c r="AB14" s="258">
        <v>20.249210526315789</v>
      </c>
      <c r="AC14" s="220"/>
      <c r="AD14" s="222"/>
      <c r="AE14" s="148">
        <v>31.987280994493577</v>
      </c>
      <c r="AF14" s="149">
        <v>29.385788073428856</v>
      </c>
      <c r="AG14" s="259">
        <v>2.5201666666666664</v>
      </c>
      <c r="AH14" s="260">
        <v>2.4898333333333329</v>
      </c>
      <c r="AI14" s="259">
        <v>2.3539999999999996</v>
      </c>
      <c r="AJ14" s="260">
        <v>2.3233333333333333</v>
      </c>
      <c r="AK14" s="260">
        <v>2.2881481481481476</v>
      </c>
      <c r="AL14" s="261">
        <v>2.4285666666666668</v>
      </c>
      <c r="AM14" s="259">
        <v>2.2864999999999998</v>
      </c>
      <c r="AN14" s="259">
        <v>2.3756666666666661</v>
      </c>
      <c r="AO14" s="260">
        <v>2.2161666666666666</v>
      </c>
      <c r="AP14" s="259">
        <v>1.9401666666666668</v>
      </c>
      <c r="AQ14" s="260">
        <v>1.4233866666666668</v>
      </c>
      <c r="AR14" s="149">
        <v>2.5631833333333334</v>
      </c>
      <c r="AS14" s="262">
        <v>2.3879571428571431</v>
      </c>
      <c r="AT14" s="263">
        <v>2.611992857142857</v>
      </c>
      <c r="AU14" s="262">
        <v>2.4046499999999997</v>
      </c>
      <c r="AV14" s="263">
        <v>2.3907880952380953</v>
      </c>
      <c r="AW14" s="262">
        <v>1.9746380952380955</v>
      </c>
      <c r="AX14" s="263">
        <v>2.3877619047619048</v>
      </c>
      <c r="AY14" s="262">
        <v>2.3330952380952383</v>
      </c>
      <c r="AZ14" s="283">
        <v>2.2161666666666666</v>
      </c>
      <c r="BA14" s="260">
        <v>2.0945</v>
      </c>
      <c r="BB14" s="257">
        <v>2.6173333333333333</v>
      </c>
      <c r="BC14" s="16"/>
      <c r="BD14" s="139"/>
      <c r="BE14" s="139"/>
      <c r="BF14" s="139"/>
      <c r="BG14" s="163"/>
      <c r="BH14" s="163"/>
      <c r="BI14" s="139"/>
      <c r="BJ14" s="266">
        <v>2.2741566609317543</v>
      </c>
      <c r="BK14" s="266">
        <v>1.9948327058664781</v>
      </c>
      <c r="BL14" s="266">
        <v>2.3607290769317544</v>
      </c>
      <c r="BM14" s="266">
        <v>2.0707736018664784</v>
      </c>
      <c r="BN14" s="266">
        <v>2.1751230113991165</v>
      </c>
      <c r="BO14" s="266"/>
      <c r="BP14" s="266">
        <v>2.3595751235256346</v>
      </c>
      <c r="BQ14" s="292">
        <v>2.2780220870505539</v>
      </c>
      <c r="BR14" s="292">
        <v>2.3783134165144757</v>
      </c>
      <c r="BS14" s="292">
        <v>2.3388150491307629</v>
      </c>
      <c r="BT14" s="292">
        <v>2.3168292756844124</v>
      </c>
      <c r="BU14" s="292">
        <v>2.2931207723825939</v>
      </c>
      <c r="BV14" s="292">
        <v>2.3686333333333334</v>
      </c>
      <c r="BW14" s="169"/>
      <c r="BX14" s="148">
        <v>23.036111111111111</v>
      </c>
      <c r="BY14" s="165">
        <v>25.470111111111109</v>
      </c>
      <c r="BZ14" s="165">
        <v>19.118777777777776</v>
      </c>
      <c r="CA14" s="165"/>
      <c r="CB14" s="165">
        <v>27.46744444444445</v>
      </c>
      <c r="CC14" s="165"/>
      <c r="CD14" s="165">
        <v>30.888872872266248</v>
      </c>
      <c r="CE14" s="165">
        <v>27.791222222222224</v>
      </c>
      <c r="CF14" s="165">
        <v>21.294444444444444</v>
      </c>
      <c r="CG14" s="170">
        <v>2021</v>
      </c>
      <c r="CH14" s="272">
        <v>2.483285546261349</v>
      </c>
      <c r="CI14" s="272">
        <v>2.4416049218169777</v>
      </c>
      <c r="CJ14" s="272">
        <v>2.483285546261349</v>
      </c>
      <c r="CK14" s="272">
        <v>2.4802998462957273</v>
      </c>
      <c r="CL14" s="272">
        <v>2.507974482758621</v>
      </c>
      <c r="CM14" s="272">
        <v>2.7463419761978254</v>
      </c>
      <c r="CN14" s="172"/>
      <c r="CO14" s="171">
        <v>2016</v>
      </c>
      <c r="CP14" s="173">
        <v>42522</v>
      </c>
      <c r="CQ14" s="272">
        <v>2.6710598827039815</v>
      </c>
      <c r="CR14" s="272">
        <v>2.3647654677733372</v>
      </c>
      <c r="CS14" s="272">
        <v>2.3348852077406383</v>
      </c>
      <c r="CT14" s="272">
        <v>2.2955995304483712</v>
      </c>
      <c r="CU14" s="272">
        <v>2.3348852077406383</v>
      </c>
      <c r="CV14" s="272">
        <v>2.3922622495894905</v>
      </c>
      <c r="CW14" s="272">
        <v>2.678906472883865</v>
      </c>
      <c r="CX14" s="139"/>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39"/>
      <c r="EV14" s="139"/>
      <c r="EW14" s="139"/>
      <c r="EX14" s="139"/>
      <c r="EY14" s="139"/>
      <c r="EZ14" s="139"/>
      <c r="FA14" s="139"/>
      <c r="FB14" s="162"/>
      <c r="FC14" s="162"/>
      <c r="FD14" s="162"/>
      <c r="FE14" s="162"/>
      <c r="FF14" s="162"/>
      <c r="FG14" s="162"/>
      <c r="FH14" s="162"/>
      <c r="FI14" s="139"/>
      <c r="FJ14" s="139"/>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39"/>
      <c r="GH14" s="139"/>
      <c r="GI14" s="162"/>
      <c r="GJ14" s="162"/>
      <c r="GK14" s="162"/>
      <c r="GL14" s="162"/>
      <c r="GM14" s="162"/>
    </row>
    <row r="15" spans="1:195" s="138" customFormat="1" x14ac:dyDescent="0.2">
      <c r="A15" s="139"/>
      <c r="B15" s="189">
        <v>42552</v>
      </c>
      <c r="C15" s="189">
        <v>42582</v>
      </c>
      <c r="D15" s="190">
        <v>42552</v>
      </c>
      <c r="E15" s="256">
        <v>36.765599999999999</v>
      </c>
      <c r="F15" s="257">
        <v>24.094651162790697</v>
      </c>
      <c r="G15" s="256">
        <v>41.399199999999993</v>
      </c>
      <c r="H15" s="258">
        <v>23.508604651162791</v>
      </c>
      <c r="I15" s="256">
        <v>31.152000000000008</v>
      </c>
      <c r="J15" s="258">
        <v>21.513255813953482</v>
      </c>
      <c r="K15" s="220"/>
      <c r="L15" s="264"/>
      <c r="M15" s="220"/>
      <c r="N15" s="264"/>
      <c r="O15" s="256">
        <v>46.93719999999999</v>
      </c>
      <c r="P15" s="258">
        <v>22.511627906976749</v>
      </c>
      <c r="Q15" s="256">
        <v>44.27</v>
      </c>
      <c r="R15" s="258">
        <v>21.44767441860466</v>
      </c>
      <c r="S15" s="220"/>
      <c r="T15" s="264"/>
      <c r="U15" s="220"/>
      <c r="V15" s="264"/>
      <c r="W15" s="220"/>
      <c r="X15" s="264"/>
      <c r="Y15" s="220"/>
      <c r="Z15" s="264"/>
      <c r="AA15" s="256">
        <v>44.983599999999988</v>
      </c>
      <c r="AB15" s="258">
        <v>24.162558139534877</v>
      </c>
      <c r="AC15" s="220"/>
      <c r="AD15" s="222"/>
      <c r="AE15" s="148">
        <v>39.562350077751354</v>
      </c>
      <c r="AF15" s="149">
        <v>26.786292147910217</v>
      </c>
      <c r="AG15" s="259">
        <v>2.7840322580645158</v>
      </c>
      <c r="AH15" s="260">
        <v>2.8290322580645162</v>
      </c>
      <c r="AI15" s="259">
        <v>2.5870967741935482</v>
      </c>
      <c r="AJ15" s="260">
        <v>2.5769354838709679</v>
      </c>
      <c r="AK15" s="260">
        <v>2.5254999999999996</v>
      </c>
      <c r="AL15" s="261">
        <v>2.6897473053737624</v>
      </c>
      <c r="AM15" s="259">
        <v>2.5222580645161288</v>
      </c>
      <c r="AN15" s="259">
        <v>2.6095161290322588</v>
      </c>
      <c r="AO15" s="260">
        <v>2.4861290322580643</v>
      </c>
      <c r="AP15" s="259">
        <v>2.3075806451612904</v>
      </c>
      <c r="AQ15" s="260">
        <v>1.8285354838709675</v>
      </c>
      <c r="AR15" s="149">
        <v>2.8339072015903142</v>
      </c>
      <c r="AS15" s="262">
        <v>2.6467468213091685</v>
      </c>
      <c r="AT15" s="263">
        <v>2.8854665350010973</v>
      </c>
      <c r="AU15" s="262">
        <v>2.6652050626702293</v>
      </c>
      <c r="AV15" s="263">
        <v>2.6493247879797082</v>
      </c>
      <c r="AW15" s="262">
        <v>2.429991383650234</v>
      </c>
      <c r="AX15" s="263">
        <v>2.6465405839755261</v>
      </c>
      <c r="AY15" s="262">
        <v>2.5872473505531248</v>
      </c>
      <c r="AZ15" s="283">
        <v>2.4861290322580643</v>
      </c>
      <c r="BA15" s="260">
        <v>2.3353225806451601</v>
      </c>
      <c r="BB15" s="257">
        <v>2.9835483870967732</v>
      </c>
      <c r="BC15" s="16"/>
      <c r="BD15" s="139"/>
      <c r="BE15" s="139"/>
      <c r="BF15" s="139"/>
      <c r="BG15" s="163"/>
      <c r="BH15" s="163"/>
      <c r="BI15" s="139"/>
      <c r="BJ15" s="266">
        <v>2.5473702684526507</v>
      </c>
      <c r="BK15" s="266">
        <v>2.3666715668062852</v>
      </c>
      <c r="BL15" s="266">
        <v>2.6443416347752318</v>
      </c>
      <c r="BM15" s="266">
        <v>2.4567652492578982</v>
      </c>
      <c r="BN15" s="266">
        <v>2.5037871798230165</v>
      </c>
      <c r="BO15" s="266"/>
      <c r="BP15" s="266">
        <v>2.6166998832717914</v>
      </c>
      <c r="BQ15" s="292">
        <v>2.5517065614943877</v>
      </c>
      <c r="BR15" s="292">
        <v>2.6122745625727508</v>
      </c>
      <c r="BS15" s="292">
        <v>2.58101081632653</v>
      </c>
      <c r="BT15" s="292">
        <v>2.554992791712424</v>
      </c>
      <c r="BU15" s="292">
        <v>2.5307498581678622</v>
      </c>
      <c r="BV15" s="292">
        <v>2.6222354838709681</v>
      </c>
      <c r="BW15" s="169"/>
      <c r="BX15" s="148">
        <v>30.906989247311827</v>
      </c>
      <c r="BY15" s="165">
        <v>33.127204301075267</v>
      </c>
      <c r="BZ15" s="165">
        <v>26.695376344086021</v>
      </c>
      <c r="CA15" s="165"/>
      <c r="CB15" s="165">
        <v>33.717741935483872</v>
      </c>
      <c r="CC15" s="165"/>
      <c r="CD15" s="165">
        <v>33.655140497287171</v>
      </c>
      <c r="CE15" s="165">
        <v>35.356666666666655</v>
      </c>
      <c r="CF15" s="165">
        <v>35.643655913978492</v>
      </c>
      <c r="CG15" s="170">
        <v>2022</v>
      </c>
      <c r="CH15" s="272">
        <v>2.5027523761433574</v>
      </c>
      <c r="CI15" s="272">
        <v>2.460757587801174</v>
      </c>
      <c r="CJ15" s="272">
        <v>2.5027523761433574</v>
      </c>
      <c r="CK15" s="272">
        <v>2.5045509649212692</v>
      </c>
      <c r="CL15" s="272">
        <v>2.5322629337712095</v>
      </c>
      <c r="CM15" s="272">
        <v>2.8133498988236112</v>
      </c>
      <c r="CN15" s="172"/>
      <c r="CO15" s="171">
        <v>2016</v>
      </c>
      <c r="CP15" s="173">
        <v>42552</v>
      </c>
      <c r="CQ15" s="272">
        <v>2.9108960532910264</v>
      </c>
      <c r="CR15" s="272">
        <v>2.6063456138089238</v>
      </c>
      <c r="CS15" s="272">
        <v>2.5770068560644699</v>
      </c>
      <c r="CT15" s="272">
        <v>2.5338137176579218</v>
      </c>
      <c r="CU15" s="272">
        <v>2.5770068560644699</v>
      </c>
      <c r="CV15" s="272">
        <v>2.6342142862439744</v>
      </c>
      <c r="CW15" s="272">
        <v>2.9348634274030765</v>
      </c>
      <c r="CX15" s="139"/>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39"/>
      <c r="EV15" s="139"/>
      <c r="EW15" s="139"/>
      <c r="EX15" s="139"/>
      <c r="EY15" s="139"/>
      <c r="EZ15" s="139"/>
      <c r="FA15" s="139"/>
      <c r="FB15" s="162"/>
      <c r="FC15" s="162"/>
      <c r="FD15" s="162"/>
      <c r="FE15" s="162"/>
      <c r="FF15" s="162"/>
      <c r="FG15" s="162"/>
      <c r="FH15" s="162"/>
      <c r="FI15" s="139"/>
      <c r="FJ15" s="139"/>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39"/>
      <c r="GH15" s="139"/>
      <c r="GI15" s="162"/>
      <c r="GJ15" s="162"/>
      <c r="GK15" s="162"/>
      <c r="GL15" s="162"/>
      <c r="GM15" s="162"/>
    </row>
    <row r="16" spans="1:195" s="138" customFormat="1" x14ac:dyDescent="0.2">
      <c r="A16" s="139"/>
      <c r="B16" s="189">
        <v>42583</v>
      </c>
      <c r="C16" s="189">
        <v>42613</v>
      </c>
      <c r="D16" s="190">
        <v>42583</v>
      </c>
      <c r="E16" s="256">
        <v>38.250740740740738</v>
      </c>
      <c r="F16" s="257">
        <v>25.304871794871801</v>
      </c>
      <c r="G16" s="256">
        <v>36.613703703703706</v>
      </c>
      <c r="H16" s="258">
        <v>23.483333333333341</v>
      </c>
      <c r="I16" s="256">
        <v>35.272222222222226</v>
      </c>
      <c r="J16" s="258">
        <v>23.480256410256413</v>
      </c>
      <c r="K16" s="220"/>
      <c r="L16" s="264"/>
      <c r="M16" s="220"/>
      <c r="N16" s="264"/>
      <c r="O16" s="256">
        <v>42.402962962962967</v>
      </c>
      <c r="P16" s="258">
        <v>21.564102564102548</v>
      </c>
      <c r="Q16" s="256">
        <v>42.370370370370374</v>
      </c>
      <c r="R16" s="258">
        <v>23.176666666666677</v>
      </c>
      <c r="S16" s="220"/>
      <c r="T16" s="264"/>
      <c r="U16" s="220"/>
      <c r="V16" s="264"/>
      <c r="W16" s="220"/>
      <c r="X16" s="264"/>
      <c r="Y16" s="220"/>
      <c r="Z16" s="264"/>
      <c r="AA16" s="256">
        <v>38.651111111111106</v>
      </c>
      <c r="AB16" s="258">
        <v>24.871538461538467</v>
      </c>
      <c r="AC16" s="220"/>
      <c r="AD16" s="222"/>
      <c r="AE16" s="148">
        <v>38.604137113049163</v>
      </c>
      <c r="AF16" s="149">
        <v>25.934920406443691</v>
      </c>
      <c r="AG16" s="259">
        <v>2.7853225806451625</v>
      </c>
      <c r="AH16" s="260">
        <v>2.798870967741935</v>
      </c>
      <c r="AI16" s="259">
        <v>2.5935483870967744</v>
      </c>
      <c r="AJ16" s="260">
        <v>2.5975806451612899</v>
      </c>
      <c r="AK16" s="260">
        <v>2.5787999999999993</v>
      </c>
      <c r="AL16" s="261">
        <v>2.7113091860030178</v>
      </c>
      <c r="AM16" s="259">
        <v>2.5508064516129019</v>
      </c>
      <c r="AN16" s="259">
        <v>2.6591935483870972</v>
      </c>
      <c r="AO16" s="260">
        <v>2.5683870967741931</v>
      </c>
      <c r="AP16" s="259">
        <v>2.5045161290322584</v>
      </c>
      <c r="AQ16" s="260">
        <v>1.5677741935483873</v>
      </c>
      <c r="AR16" s="149">
        <v>2.8564039545472131</v>
      </c>
      <c r="AS16" s="262">
        <v>2.667895003289007</v>
      </c>
      <c r="AT16" s="263">
        <v>2.9083347951142118</v>
      </c>
      <c r="AU16" s="262">
        <v>2.6865901058931265</v>
      </c>
      <c r="AV16" s="263">
        <v>2.6704915453173572</v>
      </c>
      <c r="AW16" s="262">
        <v>2.4441769421263753</v>
      </c>
      <c r="AX16" s="263">
        <v>2.6677911416078728</v>
      </c>
      <c r="AY16" s="262">
        <v>2.60796681327469</v>
      </c>
      <c r="AZ16" s="283">
        <v>2.5683870967741931</v>
      </c>
      <c r="BA16" s="260">
        <v>2.4464516129032257</v>
      </c>
      <c r="BB16" s="257">
        <v>3.1958064516129037</v>
      </c>
      <c r="BC16" s="16"/>
      <c r="BD16" s="139"/>
      <c r="BE16" s="139"/>
      <c r="BF16" s="139"/>
      <c r="BG16" s="163"/>
      <c r="BH16" s="163"/>
      <c r="BI16" s="139"/>
      <c r="BJ16" s="266">
        <v>2.6306189927883747</v>
      </c>
      <c r="BK16" s="266">
        <v>2.565978806833578</v>
      </c>
      <c r="BL16" s="266">
        <v>2.7307589397561167</v>
      </c>
      <c r="BM16" s="266">
        <v>2.6636584441239011</v>
      </c>
      <c r="BN16" s="266">
        <v>2.6477537958754924</v>
      </c>
      <c r="BO16" s="266"/>
      <c r="BP16" s="266">
        <v>2.6376318119854911</v>
      </c>
      <c r="BQ16" s="292">
        <v>2.6350987599089546</v>
      </c>
      <c r="BR16" s="292">
        <v>2.66197570726602</v>
      </c>
      <c r="BS16" s="292">
        <v>2.6353985714285706</v>
      </c>
      <c r="BT16" s="292">
        <v>2.5838324594533808</v>
      </c>
      <c r="BU16" s="292">
        <v>2.5841121141331547</v>
      </c>
      <c r="BV16" s="292">
        <v>2.6428806451612901</v>
      </c>
      <c r="BW16" s="169"/>
      <c r="BX16" s="148">
        <v>32.821827956989246</v>
      </c>
      <c r="BY16" s="165">
        <v>31.107419354838715</v>
      </c>
      <c r="BZ16" s="165">
        <v>30.327204301075277</v>
      </c>
      <c r="CA16" s="165"/>
      <c r="CB16" s="165">
        <v>34.321397849462372</v>
      </c>
      <c r="CC16" s="165"/>
      <c r="CD16" s="165">
        <v>33.29123978447268</v>
      </c>
      <c r="CE16" s="165">
        <v>32.872580645161293</v>
      </c>
      <c r="CF16" s="165">
        <v>33.664086021505369</v>
      </c>
      <c r="CG16" s="170">
        <v>2023</v>
      </c>
      <c r="CH16" s="272">
        <v>2.6397937580332558</v>
      </c>
      <c r="CI16" s="272">
        <v>2.5955873381641545</v>
      </c>
      <c r="CJ16" s="272">
        <v>2.6397937580332558</v>
      </c>
      <c r="CK16" s="272">
        <v>2.6693219455545307</v>
      </c>
      <c r="CL16" s="272">
        <v>2.6972875643130814</v>
      </c>
      <c r="CM16" s="272">
        <v>2.9643342250574478</v>
      </c>
      <c r="CN16" s="172"/>
      <c r="CO16" s="171">
        <v>2016</v>
      </c>
      <c r="CP16" s="173">
        <v>42583</v>
      </c>
      <c r="CQ16" s="272">
        <v>2.9175341980623259</v>
      </c>
      <c r="CR16" s="272">
        <v>2.6355990076984344</v>
      </c>
      <c r="CS16" s="272">
        <v>2.631377966948893</v>
      </c>
      <c r="CT16" s="272">
        <v>2.5873073646600693</v>
      </c>
      <c r="CU16" s="272">
        <v>2.631377966948893</v>
      </c>
      <c r="CV16" s="272">
        <v>2.6635127130674281</v>
      </c>
      <c r="CW16" s="272">
        <v>2.9557002878091341</v>
      </c>
      <c r="CX16" s="139"/>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39"/>
      <c r="EV16" s="139"/>
      <c r="EW16" s="139"/>
      <c r="EX16" s="139"/>
      <c r="EY16" s="139"/>
      <c r="EZ16" s="139"/>
      <c r="FA16" s="139"/>
      <c r="FB16" s="162"/>
      <c r="FC16" s="162"/>
      <c r="FD16" s="162"/>
      <c r="FE16" s="162"/>
      <c r="FF16" s="162"/>
      <c r="FG16" s="162"/>
      <c r="FH16" s="162"/>
      <c r="FI16" s="139"/>
      <c r="FJ16" s="139"/>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39"/>
      <c r="GH16" s="139"/>
      <c r="GI16" s="162"/>
      <c r="GJ16" s="162"/>
      <c r="GK16" s="162"/>
      <c r="GL16" s="162"/>
      <c r="GM16" s="162"/>
    </row>
    <row r="17" spans="1:195" s="138" customFormat="1" x14ac:dyDescent="0.2">
      <c r="A17" s="139"/>
      <c r="B17" s="189">
        <v>42614</v>
      </c>
      <c r="C17" s="189">
        <v>42643</v>
      </c>
      <c r="D17" s="190">
        <v>42614</v>
      </c>
      <c r="E17" s="256">
        <v>31.096000000000007</v>
      </c>
      <c r="F17" s="257">
        <v>25.510750000000002</v>
      </c>
      <c r="G17" s="256">
        <v>26.511999999999993</v>
      </c>
      <c r="H17" s="258">
        <v>22.448250000000002</v>
      </c>
      <c r="I17" s="256">
        <v>28.012800000000002</v>
      </c>
      <c r="J17" s="258">
        <v>23.994250000000005</v>
      </c>
      <c r="K17" s="220"/>
      <c r="L17" s="157"/>
      <c r="M17" s="220"/>
      <c r="N17" s="157"/>
      <c r="O17" s="256">
        <v>27.226399999999998</v>
      </c>
      <c r="P17" s="258">
        <v>19.975000000000005</v>
      </c>
      <c r="Q17" s="256">
        <v>27.274000000000004</v>
      </c>
      <c r="R17" s="258">
        <v>22.025000000000002</v>
      </c>
      <c r="S17" s="220"/>
      <c r="T17" s="157"/>
      <c r="U17" s="220"/>
      <c r="V17" s="157"/>
      <c r="W17" s="220"/>
      <c r="X17" s="157"/>
      <c r="Y17" s="220"/>
      <c r="Z17" s="157"/>
      <c r="AA17" s="256">
        <v>27.933599999999998</v>
      </c>
      <c r="AB17" s="258">
        <v>23.389999999999993</v>
      </c>
      <c r="AC17" s="220"/>
      <c r="AD17" s="222"/>
      <c r="AE17" s="148">
        <v>32.25789303170852</v>
      </c>
      <c r="AF17" s="149">
        <v>26.464081374806234</v>
      </c>
      <c r="AG17" s="259">
        <v>2.9606666666666666</v>
      </c>
      <c r="AH17" s="260">
        <v>2.8079999999999994</v>
      </c>
      <c r="AI17" s="259">
        <v>2.7079999999999993</v>
      </c>
      <c r="AJ17" s="260">
        <v>2.6983333333333324</v>
      </c>
      <c r="AK17" s="260">
        <v>2.6542000000000003</v>
      </c>
      <c r="AL17" s="261">
        <v>2.8171470430107513</v>
      </c>
      <c r="AM17" s="259">
        <v>2.6801666666666675</v>
      </c>
      <c r="AN17" s="259">
        <v>2.7404999999999999</v>
      </c>
      <c r="AO17" s="260">
        <v>2.6613333333333338</v>
      </c>
      <c r="AP17" s="259">
        <v>2.6514999999999995</v>
      </c>
      <c r="AQ17" s="260">
        <v>2.0155333333333343</v>
      </c>
      <c r="AR17" s="149">
        <v>2.968819489247311</v>
      </c>
      <c r="AS17" s="262">
        <v>2.7717758736559128</v>
      </c>
      <c r="AT17" s="263">
        <v>3.0232213709677409</v>
      </c>
      <c r="AU17" s="262">
        <v>2.7911429435483863</v>
      </c>
      <c r="AV17" s="263">
        <v>2.7744959677419341</v>
      </c>
      <c r="AW17" s="262">
        <v>2.5188071236559133</v>
      </c>
      <c r="AX17" s="263">
        <v>2.771558266129031</v>
      </c>
      <c r="AY17" s="262">
        <v>2.7092137096774187</v>
      </c>
      <c r="AZ17" s="283">
        <v>2.6613333333333338</v>
      </c>
      <c r="BA17" s="260">
        <v>2.4458333333333337</v>
      </c>
      <c r="BB17" s="257">
        <v>3.3608333333333329</v>
      </c>
      <c r="BC17" s="16"/>
      <c r="BD17" s="273"/>
      <c r="BE17" s="139"/>
      <c r="BF17" s="139"/>
      <c r="BG17" s="163"/>
      <c r="BH17" s="163"/>
      <c r="BI17" s="139"/>
      <c r="BJ17" s="266">
        <v>2.7246846101946502</v>
      </c>
      <c r="BK17" s="266">
        <v>2.7147328509260191</v>
      </c>
      <c r="BL17" s="266">
        <v>2.8284048461946507</v>
      </c>
      <c r="BM17" s="266">
        <v>2.8180743069260195</v>
      </c>
      <c r="BN17" s="266">
        <v>2.7714741535603351</v>
      </c>
      <c r="BO17" s="266"/>
      <c r="BP17" s="266">
        <v>2.73978398492683</v>
      </c>
      <c r="BQ17" s="292">
        <v>2.7293264936469317</v>
      </c>
      <c r="BR17" s="292">
        <v>2.7433209898630229</v>
      </c>
      <c r="BS17" s="292">
        <v>2.7123373469387757</v>
      </c>
      <c r="BT17" s="292">
        <v>2.7145125433545485</v>
      </c>
      <c r="BU17" s="292">
        <v>2.6596001835474725</v>
      </c>
      <c r="BV17" s="292">
        <v>2.7436333333333325</v>
      </c>
      <c r="BW17" s="169"/>
      <c r="BX17" s="148">
        <v>28.613666666666671</v>
      </c>
      <c r="BY17" s="165">
        <v>24.705888888888886</v>
      </c>
      <c r="BZ17" s="165">
        <v>26.22677777777778</v>
      </c>
      <c r="CA17" s="165" t="s">
        <v>264</v>
      </c>
      <c r="CB17" s="165">
        <v>24.941111111111116</v>
      </c>
      <c r="CC17" s="165" t="s">
        <v>264</v>
      </c>
      <c r="CD17" s="165">
        <v>29.682865628640837</v>
      </c>
      <c r="CE17" s="165">
        <v>25.914222222222218</v>
      </c>
      <c r="CF17" s="165">
        <v>24.003555555555558</v>
      </c>
      <c r="CG17" s="170">
        <v>2024</v>
      </c>
      <c r="CH17" s="272">
        <v>3.3342665384746168</v>
      </c>
      <c r="CI17" s="272">
        <v>3.2788524244431509</v>
      </c>
      <c r="CJ17" s="272">
        <v>3.3342665384746168</v>
      </c>
      <c r="CK17" s="272">
        <v>3.3669258667213176</v>
      </c>
      <c r="CL17" s="272">
        <v>3.3959653831417622</v>
      </c>
      <c r="CM17" s="272">
        <v>3.6670642727303906</v>
      </c>
      <c r="CN17" s="172"/>
      <c r="CO17" s="171">
        <v>2016</v>
      </c>
      <c r="CP17" s="173">
        <v>42614</v>
      </c>
      <c r="CQ17" s="272">
        <v>3.035294886305175</v>
      </c>
      <c r="CR17" s="272">
        <v>2.7681537930798932</v>
      </c>
      <c r="CS17" s="272">
        <v>2.7082931969805171</v>
      </c>
      <c r="CT17" s="272">
        <v>2.662981304321645</v>
      </c>
      <c r="CU17" s="272">
        <v>2.7082931969805171</v>
      </c>
      <c r="CV17" s="272">
        <v>2.7962715544608656</v>
      </c>
      <c r="CW17" s="272">
        <v>3.057388507603283</v>
      </c>
      <c r="CX17" s="139"/>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39"/>
      <c r="EV17" s="139"/>
      <c r="EW17" s="139"/>
      <c r="EX17" s="139"/>
      <c r="EY17" s="139"/>
      <c r="EZ17" s="139"/>
      <c r="FA17" s="139"/>
      <c r="FB17" s="162"/>
      <c r="FC17" s="162"/>
      <c r="FD17" s="162"/>
      <c r="FE17" s="162"/>
      <c r="FF17" s="162"/>
      <c r="FG17" s="162"/>
      <c r="FH17" s="162"/>
      <c r="FI17" s="139"/>
      <c r="FJ17" s="139"/>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39"/>
      <c r="GH17" s="139"/>
      <c r="GI17" s="162"/>
      <c r="GJ17" s="162"/>
      <c r="GK17" s="162"/>
      <c r="GL17" s="162"/>
      <c r="GM17" s="162"/>
    </row>
    <row r="18" spans="1:195" s="138" customFormat="1" x14ac:dyDescent="0.2">
      <c r="A18" s="139"/>
      <c r="B18" s="189">
        <v>42644</v>
      </c>
      <c r="C18" s="189">
        <v>42674</v>
      </c>
      <c r="D18" s="190">
        <v>42644</v>
      </c>
      <c r="E18" s="256">
        <v>27.482307692307693</v>
      </c>
      <c r="F18" s="257">
        <v>21.445121951219523</v>
      </c>
      <c r="G18" s="256">
        <v>26.233076923076926</v>
      </c>
      <c r="H18" s="258">
        <v>22.772195121951214</v>
      </c>
      <c r="I18" s="256">
        <v>22.980000000000004</v>
      </c>
      <c r="J18" s="258">
        <v>19.065121951219513</v>
      </c>
      <c r="K18" s="220"/>
      <c r="L18" s="157"/>
      <c r="M18" s="220"/>
      <c r="N18" s="157"/>
      <c r="O18" s="256">
        <v>25.092692307692307</v>
      </c>
      <c r="P18" s="258">
        <v>20.280487804878049</v>
      </c>
      <c r="Q18" s="256">
        <v>25.490384615384617</v>
      </c>
      <c r="R18" s="258">
        <v>21.323170731707329</v>
      </c>
      <c r="S18" s="220"/>
      <c r="T18" s="157"/>
      <c r="U18" s="220"/>
      <c r="V18" s="157"/>
      <c r="W18" s="220"/>
      <c r="X18" s="157"/>
      <c r="Y18" s="220"/>
      <c r="Z18" s="157"/>
      <c r="AA18" s="256">
        <v>27.455000000000002</v>
      </c>
      <c r="AB18" s="258">
        <v>23.79121951219512</v>
      </c>
      <c r="AC18" s="220"/>
      <c r="AD18" s="222"/>
      <c r="AE18" s="148">
        <v>29.806718510801161</v>
      </c>
      <c r="AF18" s="149">
        <v>23.635534611185602</v>
      </c>
      <c r="AG18" s="259">
        <v>2.9287096774193548</v>
      </c>
      <c r="AH18" s="260">
        <v>2.7509677419354834</v>
      </c>
      <c r="AI18" s="259">
        <v>2.6519354838709672</v>
      </c>
      <c r="AJ18" s="260">
        <v>2.6745161290322579</v>
      </c>
      <c r="AK18" s="260">
        <v>2.6286538461538456</v>
      </c>
      <c r="AL18" s="261">
        <v>2.7925063068233698</v>
      </c>
      <c r="AM18" s="259">
        <v>2.6624193548387103</v>
      </c>
      <c r="AN18" s="259">
        <v>2.7233870967741933</v>
      </c>
      <c r="AO18" s="260">
        <v>2.5925000000000007</v>
      </c>
      <c r="AP18" s="259">
        <v>2.5704838709677413</v>
      </c>
      <c r="AQ18" s="260">
        <v>2.3286225806451615</v>
      </c>
      <c r="AR18" s="149">
        <v>2.9431573770919477</v>
      </c>
      <c r="AS18" s="262">
        <v>2.7474083195283252</v>
      </c>
      <c r="AT18" s="263">
        <v>2.9972317023857662</v>
      </c>
      <c r="AU18" s="262">
        <v>2.7665506306823371</v>
      </c>
      <c r="AV18" s="263">
        <v>2.7502201844436041</v>
      </c>
      <c r="AW18" s="262">
        <v>2.4927182473944405</v>
      </c>
      <c r="AX18" s="263">
        <v>2.7471920222271504</v>
      </c>
      <c r="AY18" s="262">
        <v>2.6853309940910219</v>
      </c>
      <c r="AZ18" s="283">
        <v>2.5925000000000007</v>
      </c>
      <c r="BA18" s="260">
        <v>2.5061290322580634</v>
      </c>
      <c r="BB18" s="257">
        <v>3.2446774193548382</v>
      </c>
      <c r="BC18" s="16"/>
      <c r="BD18" s="273"/>
      <c r="BE18" s="139"/>
      <c r="BF18" s="139"/>
      <c r="BG18" s="163"/>
      <c r="BH18" s="163"/>
      <c r="BI18" s="139"/>
      <c r="BJ18" s="266">
        <v>2.6550222953142399</v>
      </c>
      <c r="BK18" s="266">
        <v>2.6327410190949716</v>
      </c>
      <c r="BL18" s="266">
        <v>2.7560910713142404</v>
      </c>
      <c r="BM18" s="266">
        <v>2.7329617338046495</v>
      </c>
      <c r="BN18" s="266">
        <v>2.6942040298820258</v>
      </c>
      <c r="BO18" s="266"/>
      <c r="BP18" s="266">
        <v>2.7156359525826401</v>
      </c>
      <c r="BQ18" s="292">
        <v>2.6595441200324417</v>
      </c>
      <c r="BR18" s="292">
        <v>2.726199913720309</v>
      </c>
      <c r="BS18" s="292">
        <v>2.6862698430141281</v>
      </c>
      <c r="BT18" s="292">
        <v>2.6965841548022125</v>
      </c>
      <c r="BU18" s="292">
        <v>2.6340241910433964</v>
      </c>
      <c r="BV18" s="292">
        <v>2.719816129032258</v>
      </c>
      <c r="BW18" s="169"/>
      <c r="BX18" s="148">
        <v>24.820752688172046</v>
      </c>
      <c r="BY18" s="165">
        <v>24.707311827956989</v>
      </c>
      <c r="BZ18" s="165">
        <v>21.25408602150538</v>
      </c>
      <c r="CA18" s="165" t="s">
        <v>264</v>
      </c>
      <c r="CB18" s="165">
        <v>23.653225806451623</v>
      </c>
      <c r="CC18" s="165" t="s">
        <v>264</v>
      </c>
      <c r="CD18" s="165">
        <v>27.086089049680321</v>
      </c>
      <c r="CE18" s="165">
        <v>25.839784946236559</v>
      </c>
      <c r="CF18" s="165">
        <v>22.971182795698926</v>
      </c>
      <c r="CG18" s="170">
        <v>2025</v>
      </c>
      <c r="CH18" s="272">
        <v>3.9055457387194394</v>
      </c>
      <c r="CI18" s="272">
        <v>3.8409120803977075</v>
      </c>
      <c r="CJ18" s="272">
        <v>3.9055457387194394</v>
      </c>
      <c r="CK18" s="272">
        <v>3.9407807698876254</v>
      </c>
      <c r="CL18" s="272">
        <v>3.970703683634373</v>
      </c>
      <c r="CM18" s="272">
        <v>4.248125424426382</v>
      </c>
      <c r="CN18" s="172"/>
      <c r="CO18" s="171">
        <v>2016</v>
      </c>
      <c r="CP18" s="173">
        <v>42644</v>
      </c>
      <c r="CQ18" s="272">
        <v>2.9776094082425839</v>
      </c>
      <c r="CR18" s="272">
        <v>2.7499682086675996</v>
      </c>
      <c r="CS18" s="272">
        <v>2.6822336704619465</v>
      </c>
      <c r="CT18" s="272">
        <v>2.6373423374152893</v>
      </c>
      <c r="CU18" s="272">
        <v>2.6822336704619465</v>
      </c>
      <c r="CV18" s="272">
        <v>2.7780579749986765</v>
      </c>
      <c r="CW18" s="272">
        <v>3.0333501504160862</v>
      </c>
      <c r="CX18" s="139"/>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39"/>
      <c r="EV18" s="139"/>
      <c r="EW18" s="139"/>
      <c r="EX18" s="139"/>
      <c r="EY18" s="139"/>
      <c r="EZ18" s="139"/>
      <c r="FA18" s="139"/>
      <c r="FB18" s="162"/>
      <c r="FC18" s="162"/>
      <c r="FD18" s="162"/>
      <c r="FE18" s="162"/>
      <c r="FF18" s="162"/>
      <c r="FG18" s="162"/>
      <c r="FH18" s="162"/>
      <c r="FI18" s="139"/>
      <c r="FJ18" s="139"/>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39"/>
      <c r="GH18" s="139"/>
      <c r="GI18" s="162"/>
      <c r="GJ18" s="162"/>
      <c r="GK18" s="162"/>
      <c r="GL18" s="162"/>
      <c r="GM18" s="162"/>
    </row>
    <row r="19" spans="1:195" s="138" customFormat="1" x14ac:dyDescent="0.2">
      <c r="A19" s="139"/>
      <c r="B19" s="189">
        <v>42675</v>
      </c>
      <c r="C19" s="189">
        <v>42704</v>
      </c>
      <c r="D19" s="190">
        <v>42675</v>
      </c>
      <c r="E19" s="256">
        <v>22.472000000000001</v>
      </c>
      <c r="F19" s="257">
        <v>18.100249999999996</v>
      </c>
      <c r="G19" s="256">
        <v>19.753999999999998</v>
      </c>
      <c r="H19" s="258">
        <v>17.917999999999999</v>
      </c>
      <c r="I19" s="256">
        <v>19.059200000000001</v>
      </c>
      <c r="J19" s="258">
        <v>14.816249999999997</v>
      </c>
      <c r="K19" s="220"/>
      <c r="L19" s="157"/>
      <c r="M19" s="220"/>
      <c r="N19" s="157"/>
      <c r="O19" s="256">
        <v>22.958399999999994</v>
      </c>
      <c r="P19" s="258">
        <v>17.550000000000008</v>
      </c>
      <c r="Q19" s="256">
        <v>20.370800000000003</v>
      </c>
      <c r="R19" s="258">
        <v>18.120749999999997</v>
      </c>
      <c r="S19" s="220"/>
      <c r="T19" s="157"/>
      <c r="U19" s="220"/>
      <c r="V19" s="157"/>
      <c r="W19" s="220"/>
      <c r="X19" s="157"/>
      <c r="Y19" s="220"/>
      <c r="Z19" s="157"/>
      <c r="AA19" s="256">
        <v>21.947199999999999</v>
      </c>
      <c r="AB19" s="258">
        <v>18.761750000000003</v>
      </c>
      <c r="AC19" s="220"/>
      <c r="AD19" s="222"/>
      <c r="AE19" s="148">
        <v>23.938048669085742</v>
      </c>
      <c r="AF19" s="149">
        <v>19.109834280496816</v>
      </c>
      <c r="AG19" s="259">
        <v>2.4661666666666666</v>
      </c>
      <c r="AH19" s="260">
        <v>2.3296666666666672</v>
      </c>
      <c r="AI19" s="259">
        <v>2.220333333333333</v>
      </c>
      <c r="AJ19" s="260">
        <v>2.2418333333333336</v>
      </c>
      <c r="AK19" s="260">
        <v>2.220333333333333</v>
      </c>
      <c r="AL19" s="261">
        <v>2.3374066820572015</v>
      </c>
      <c r="AM19" s="259">
        <v>2.2298333333333331</v>
      </c>
      <c r="AN19" s="259">
        <v>2.2678333333333343</v>
      </c>
      <c r="AO19" s="260">
        <v>2.1925000000000008</v>
      </c>
      <c r="AP19" s="259">
        <v>2.1433333333333335</v>
      </c>
      <c r="AQ19" s="260">
        <v>2.0257089666666661</v>
      </c>
      <c r="AR19" s="149">
        <v>2.4592885789406185</v>
      </c>
      <c r="AS19" s="262">
        <v>2.3013510324483781</v>
      </c>
      <c r="AT19" s="263">
        <v>2.5024173464152879</v>
      </c>
      <c r="AU19" s="262">
        <v>2.3173949339489543</v>
      </c>
      <c r="AV19" s="263">
        <v>2.3031624406823137</v>
      </c>
      <c r="AW19" s="262">
        <v>2.4519566884699251</v>
      </c>
      <c r="AX19" s="263">
        <v>2.3011785173784789</v>
      </c>
      <c r="AY19" s="262">
        <v>2.250459086828267</v>
      </c>
      <c r="AZ19" s="283">
        <v>2.1925000000000008</v>
      </c>
      <c r="BA19" s="260">
        <v>2.1185</v>
      </c>
      <c r="BB19" s="257">
        <v>2.8176666666666663</v>
      </c>
      <c r="BC19" s="16"/>
      <c r="BD19" s="273"/>
      <c r="BE19" s="139"/>
      <c r="BF19" s="139"/>
      <c r="BG19" s="163"/>
      <c r="BH19" s="163"/>
      <c r="BI19" s="139"/>
      <c r="BJ19" s="266">
        <v>2.2502049691326795</v>
      </c>
      <c r="BK19" s="266">
        <v>2.2004461727895288</v>
      </c>
      <c r="BL19" s="266">
        <v>2.3358657451326796</v>
      </c>
      <c r="BM19" s="266">
        <v>2.2842130487895291</v>
      </c>
      <c r="BN19" s="266">
        <v>2.2676824839611038</v>
      </c>
      <c r="BO19" s="266"/>
      <c r="BP19" s="266">
        <v>2.2769430643144415</v>
      </c>
      <c r="BQ19" s="292">
        <v>2.2540291159772918</v>
      </c>
      <c r="BR19" s="292">
        <v>2.2704285832771496</v>
      </c>
      <c r="BS19" s="292">
        <v>2.269616258503401</v>
      </c>
      <c r="BT19" s="292">
        <v>2.2595844361383302</v>
      </c>
      <c r="BU19" s="292">
        <v>2.2252267478725174</v>
      </c>
      <c r="BV19" s="292">
        <v>2.2871333333333337</v>
      </c>
      <c r="BW19" s="169"/>
      <c r="BX19" s="148">
        <v>20.525631414701802</v>
      </c>
      <c r="BY19" s="165">
        <v>18.936585298196945</v>
      </c>
      <c r="BZ19" s="165">
        <v>17.170175104022189</v>
      </c>
      <c r="CA19" s="165" t="s">
        <v>264</v>
      </c>
      <c r="CB19" s="165">
        <v>19.369044036061027</v>
      </c>
      <c r="CC19" s="165" t="s">
        <v>264</v>
      </c>
      <c r="CD19" s="165">
        <v>21.788455300518411</v>
      </c>
      <c r="CE19" s="165">
        <v>20.528989944521499</v>
      </c>
      <c r="CF19" s="165">
        <v>20.550499306518724</v>
      </c>
      <c r="CG19" s="170">
        <v>2026</v>
      </c>
      <c r="CH19" s="272">
        <v>3.9069738729640595</v>
      </c>
      <c r="CI19" s="272">
        <v>3.8423171668105205</v>
      </c>
      <c r="CJ19" s="272">
        <v>3.9069738729640595</v>
      </c>
      <c r="CK19" s="272">
        <v>3.9422153431020948</v>
      </c>
      <c r="CL19" s="272">
        <v>3.9721404652435681</v>
      </c>
      <c r="CM19" s="272">
        <v>4.2595635010460606</v>
      </c>
      <c r="CN19" s="172"/>
      <c r="CO19" s="171">
        <v>2016</v>
      </c>
      <c r="CP19" s="173">
        <v>42675</v>
      </c>
      <c r="CQ19" s="272">
        <v>2.5335285866172788</v>
      </c>
      <c r="CR19" s="272">
        <v>2.3066994090924613</v>
      </c>
      <c r="CS19" s="272">
        <v>2.26570759393383</v>
      </c>
      <c r="CT19" s="272">
        <v>2.2275383341027855</v>
      </c>
      <c r="CU19" s="272">
        <v>2.26570759393383</v>
      </c>
      <c r="CV19" s="272">
        <v>2.3341068035030101</v>
      </c>
      <c r="CW19" s="272">
        <v>2.5966497106715116</v>
      </c>
      <c r="CX19" s="139"/>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39"/>
      <c r="EV19" s="139"/>
      <c r="EW19" s="139"/>
      <c r="EX19" s="139"/>
      <c r="EY19" s="139"/>
      <c r="EZ19" s="139"/>
      <c r="FA19" s="139"/>
      <c r="FB19" s="162"/>
      <c r="FC19" s="162"/>
      <c r="FD19" s="162"/>
      <c r="FE19" s="162"/>
      <c r="FF19" s="162"/>
      <c r="FG19" s="162"/>
      <c r="FH19" s="162"/>
      <c r="FI19" s="139"/>
      <c r="FJ19" s="139"/>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39"/>
      <c r="GH19" s="139"/>
      <c r="GI19" s="162"/>
      <c r="GJ19" s="162"/>
      <c r="GK19" s="162"/>
      <c r="GL19" s="162"/>
      <c r="GM19" s="162"/>
    </row>
    <row r="20" spans="1:195" s="138" customFormat="1" x14ac:dyDescent="0.2">
      <c r="A20" s="139"/>
      <c r="B20" s="189">
        <v>42705</v>
      </c>
      <c r="C20" s="189">
        <v>42735</v>
      </c>
      <c r="D20" s="190">
        <v>42705</v>
      </c>
      <c r="E20" s="256">
        <v>36.173461538461531</v>
      </c>
      <c r="F20" s="256">
        <v>28.176829268292678</v>
      </c>
      <c r="G20" s="256">
        <v>28.173076923076927</v>
      </c>
      <c r="H20" s="256">
        <v>26.045365853658534</v>
      </c>
      <c r="I20" s="256">
        <v>33.740384615384599</v>
      </c>
      <c r="J20" s="256">
        <v>24.741219512195123</v>
      </c>
      <c r="K20" s="220"/>
      <c r="L20" s="157"/>
      <c r="M20" s="220"/>
      <c r="N20" s="157"/>
      <c r="O20" s="256">
        <v>31.832307692307701</v>
      </c>
      <c r="P20" s="256">
        <v>24.317073170731707</v>
      </c>
      <c r="Q20" s="256">
        <v>29.213846153846156</v>
      </c>
      <c r="R20" s="256">
        <v>25.363658536585376</v>
      </c>
      <c r="S20" s="220"/>
      <c r="T20" s="157"/>
      <c r="U20" s="220"/>
      <c r="V20" s="157"/>
      <c r="W20" s="220"/>
      <c r="X20" s="157"/>
      <c r="Y20" s="220"/>
      <c r="Z20" s="157"/>
      <c r="AA20" s="256">
        <v>29.808461538461536</v>
      </c>
      <c r="AB20" s="256">
        <v>26.645853658536581</v>
      </c>
      <c r="AC20" s="220"/>
      <c r="AD20" s="222"/>
      <c r="AE20" s="148">
        <v>36.117841448520664</v>
      </c>
      <c r="AF20" s="149">
        <v>29.305661935071928</v>
      </c>
      <c r="AG20" s="259">
        <v>3.5661290322580634</v>
      </c>
      <c r="AH20" s="260">
        <v>3.5625806451612902</v>
      </c>
      <c r="AI20" s="259">
        <v>3.4400000000000008</v>
      </c>
      <c r="AJ20" s="259">
        <v>3.4803225806451619</v>
      </c>
      <c r="AK20" s="259">
        <v>3.4382258064516131</v>
      </c>
      <c r="AL20" s="261">
        <v>3.6177711826483772</v>
      </c>
      <c r="AM20" s="259">
        <v>3.4450000000000012</v>
      </c>
      <c r="AN20" s="259">
        <v>3.4970967741935493</v>
      </c>
      <c r="AO20" s="259">
        <v>3.4940322580645158</v>
      </c>
      <c r="AP20" s="259">
        <v>3.8459677419354836</v>
      </c>
      <c r="AQ20" s="259">
        <v>2.5916688387096776</v>
      </c>
      <c r="AR20" s="149">
        <v>3.7920555331502857</v>
      </c>
      <c r="AS20" s="262">
        <v>3.5675839654381836</v>
      </c>
      <c r="AT20" s="263">
        <v>3.85166030418377</v>
      </c>
      <c r="AU20" s="262">
        <v>3.5923795501881126</v>
      </c>
      <c r="AV20" s="263">
        <v>3.5685376417747192</v>
      </c>
      <c r="AW20" s="262">
        <v>3.8801513847377764</v>
      </c>
      <c r="AX20" s="263">
        <v>3.5672263368119816</v>
      </c>
      <c r="AY20" s="262">
        <v>3.4922435348518586</v>
      </c>
      <c r="AZ20" s="283">
        <v>3.4940322580645158</v>
      </c>
      <c r="BA20" s="259">
        <v>3.3291935483870962</v>
      </c>
      <c r="BB20" s="259">
        <v>3.7574193548387087</v>
      </c>
      <c r="BC20" s="16"/>
      <c r="BD20" s="273"/>
      <c r="BE20" s="139"/>
      <c r="BF20" s="139"/>
      <c r="BG20" s="163"/>
      <c r="BH20" s="163"/>
      <c r="BI20" s="139"/>
      <c r="BJ20" s="266">
        <v>3.5674119907544943</v>
      </c>
      <c r="BK20" s="266">
        <v>3.9235859446771415</v>
      </c>
      <c r="BL20" s="266">
        <v>3.7032077893351398</v>
      </c>
      <c r="BM20" s="266">
        <v>4.0729382980964974</v>
      </c>
      <c r="BN20" s="266">
        <v>3.8167860057158185</v>
      </c>
      <c r="BO20" s="266"/>
      <c r="BP20" s="266">
        <v>3.5326352951892548</v>
      </c>
      <c r="BQ20" s="292">
        <v>3.5735062632446426</v>
      </c>
      <c r="BR20" s="292">
        <v>3.5002791055826923</v>
      </c>
      <c r="BS20" s="292">
        <v>3.5123636800526663</v>
      </c>
      <c r="BT20" s="292">
        <v>3.4871495100515215</v>
      </c>
      <c r="BU20" s="292">
        <v>3.4445417551659734</v>
      </c>
      <c r="BV20" s="292">
        <v>3.525622580645162</v>
      </c>
      <c r="BW20" s="169"/>
      <c r="BX20" s="148">
        <v>32.648064516129025</v>
      </c>
      <c r="BY20" s="165">
        <v>27.23505376344086</v>
      </c>
      <c r="BZ20" s="165">
        <v>29.773010752688162</v>
      </c>
      <c r="CA20" s="165" t="s">
        <v>264</v>
      </c>
      <c r="CB20" s="165">
        <v>27.516451612903232</v>
      </c>
      <c r="CC20" s="165" t="s">
        <v>264</v>
      </c>
      <c r="CD20" s="165">
        <v>33.114622523236811</v>
      </c>
      <c r="CE20" s="165">
        <v>28.414193548387093</v>
      </c>
      <c r="CF20" s="165">
        <v>28.51913978494624</v>
      </c>
      <c r="CG20" s="170">
        <v>2027</v>
      </c>
      <c r="CH20" s="272">
        <v>4.0479766272229591</v>
      </c>
      <c r="CI20" s="272">
        <v>3.9810443592471407</v>
      </c>
      <c r="CJ20" s="272">
        <v>4.0479766272229591</v>
      </c>
      <c r="CK20" s="272">
        <v>4.0838538306520489</v>
      </c>
      <c r="CL20" s="272">
        <v>4.1139969923371638</v>
      </c>
      <c r="CM20" s="272">
        <v>4.4110622834996738</v>
      </c>
      <c r="CN20" s="172"/>
      <c r="CO20" s="171">
        <v>2016</v>
      </c>
      <c r="CP20" s="173">
        <v>42705</v>
      </c>
      <c r="CQ20" s="272">
        <v>3.7884587920567969</v>
      </c>
      <c r="CR20" s="272">
        <v>3.5518748027461844</v>
      </c>
      <c r="CS20" s="272">
        <v>3.5080746990223539</v>
      </c>
      <c r="CT20" s="272">
        <v>3.4498555957080765</v>
      </c>
      <c r="CU20" s="272">
        <v>3.5080746990223539</v>
      </c>
      <c r="CV20" s="272">
        <v>3.5811990311986874</v>
      </c>
      <c r="CW20" s="272">
        <v>3.8466388581400506</v>
      </c>
      <c r="CX20" s="139"/>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39"/>
      <c r="EV20" s="139"/>
      <c r="EW20" s="139"/>
      <c r="EX20" s="139"/>
      <c r="EY20" s="139"/>
      <c r="EZ20" s="139"/>
      <c r="FA20" s="139"/>
      <c r="FB20" s="162"/>
      <c r="FC20" s="162"/>
      <c r="FD20" s="162"/>
      <c r="FE20" s="162"/>
      <c r="FF20" s="162"/>
      <c r="FG20" s="162"/>
      <c r="FH20" s="162"/>
      <c r="FI20" s="139"/>
      <c r="FJ20" s="139"/>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39"/>
      <c r="GH20" s="139"/>
      <c r="GI20" s="162"/>
      <c r="GJ20" s="162"/>
      <c r="GK20" s="162"/>
      <c r="GL20" s="162"/>
      <c r="GM20" s="162"/>
    </row>
    <row r="21" spans="1:195" s="138" customFormat="1" x14ac:dyDescent="0.2">
      <c r="A21" s="139"/>
      <c r="B21" s="189">
        <v>42736</v>
      </c>
      <c r="C21" s="189">
        <v>42766</v>
      </c>
      <c r="D21" s="190">
        <v>42736</v>
      </c>
      <c r="E21" s="256">
        <v>34.423200000000008</v>
      </c>
      <c r="F21" s="256">
        <v>27.846744186046514</v>
      </c>
      <c r="G21" s="256">
        <v>27.16879999999999</v>
      </c>
      <c r="H21" s="256">
        <v>24.534418604651165</v>
      </c>
      <c r="I21" s="256">
        <v>33.589199999999998</v>
      </c>
      <c r="J21" s="256">
        <v>25.916046511627908</v>
      </c>
      <c r="K21" s="220"/>
      <c r="L21" s="157"/>
      <c r="M21" s="220"/>
      <c r="N21" s="157"/>
      <c r="O21" s="256">
        <v>29.523599999999991</v>
      </c>
      <c r="P21" s="256">
        <v>24.418604651162781</v>
      </c>
      <c r="Q21" s="256">
        <v>28.133200000000002</v>
      </c>
      <c r="R21" s="256">
        <v>24.56976744186046</v>
      </c>
      <c r="S21" s="220"/>
      <c r="T21" s="157"/>
      <c r="U21" s="220"/>
      <c r="V21" s="157"/>
      <c r="W21" s="220"/>
      <c r="X21" s="157"/>
      <c r="Y21" s="220"/>
      <c r="Z21" s="157"/>
      <c r="AA21" s="256">
        <v>29.0732</v>
      </c>
      <c r="AB21" s="256">
        <v>25.856046511627905</v>
      </c>
      <c r="AC21" s="220"/>
      <c r="AD21" s="222"/>
      <c r="AE21" s="148">
        <v>34.518026648896779</v>
      </c>
      <c r="AF21" s="149">
        <v>28.304517150320198</v>
      </c>
      <c r="AG21" s="259">
        <v>3.3198387096774189</v>
      </c>
      <c r="AH21" s="260">
        <v>3.3350000000000004</v>
      </c>
      <c r="AI21" s="259">
        <v>3.1829032258064527</v>
      </c>
      <c r="AJ21" s="259">
        <v>3.2446774193548387</v>
      </c>
      <c r="AK21" s="259">
        <v>3.1834999999999996</v>
      </c>
      <c r="AL21" s="261">
        <v>3.3730382842963489</v>
      </c>
      <c r="AM21" s="259">
        <v>3.1798387096774197</v>
      </c>
      <c r="AN21" s="259">
        <v>3.293548387096775</v>
      </c>
      <c r="AO21" s="259">
        <v>3.2796774193548388</v>
      </c>
      <c r="AP21" s="259">
        <v>3.5077419354838701</v>
      </c>
      <c r="AQ21" s="259">
        <v>2.2288567419354841</v>
      </c>
      <c r="AR21" s="149">
        <v>3.5358292770737321</v>
      </c>
      <c r="AS21" s="262">
        <v>3.3261286279244948</v>
      </c>
      <c r="AT21" s="263">
        <v>3.5915414580379297</v>
      </c>
      <c r="AU21" s="262">
        <v>3.3493048952056008</v>
      </c>
      <c r="AV21" s="263">
        <v>3.327020022819922</v>
      </c>
      <c r="AW21" s="262">
        <v>3.458055072447713</v>
      </c>
      <c r="AX21" s="263">
        <v>3.3257943548387092</v>
      </c>
      <c r="AY21" s="262">
        <v>3.2558198555476778</v>
      </c>
      <c r="AZ21" s="283">
        <v>3.2796774193548388</v>
      </c>
      <c r="BA21" s="259">
        <v>3.1487096774193555</v>
      </c>
      <c r="BB21" s="259">
        <v>3.6225806451612899</v>
      </c>
      <c r="BC21" s="16"/>
      <c r="BD21" s="273"/>
      <c r="BE21" s="139"/>
      <c r="BF21" s="139"/>
      <c r="BG21" s="163"/>
      <c r="BH21" s="163"/>
      <c r="BI21" s="139"/>
      <c r="BJ21" s="266">
        <v>3.3504756091031664</v>
      </c>
      <c r="BK21" s="266">
        <v>3.5812867781437814</v>
      </c>
      <c r="BL21" s="266">
        <v>3.4780144592967153</v>
      </c>
      <c r="BM21" s="266">
        <v>3.7176106734986205</v>
      </c>
      <c r="BN21" s="266">
        <v>3.5318468800105713</v>
      </c>
      <c r="BO21" s="266"/>
      <c r="BP21" s="266">
        <v>3.2937169526055343</v>
      </c>
      <c r="BQ21" s="292">
        <v>3.3561960050231532</v>
      </c>
      <c r="BR21" s="292">
        <v>3.2966335062226073</v>
      </c>
      <c r="BS21" s="292">
        <v>3.2524393877551017</v>
      </c>
      <c r="BT21" s="292">
        <v>3.2192827656100813</v>
      </c>
      <c r="BU21" s="292">
        <v>3.1895184214917398</v>
      </c>
      <c r="BV21" s="292">
        <v>3.2899774193548388</v>
      </c>
      <c r="BW21" s="169"/>
      <c r="BX21" s="148">
        <v>31.382473118279574</v>
      </c>
      <c r="BY21" s="165">
        <v>25.950752688172038</v>
      </c>
      <c r="BZ21" s="165">
        <v>30.041397849462367</v>
      </c>
      <c r="CA21" s="165"/>
      <c r="CB21" s="165">
        <v>26.485591397849465</v>
      </c>
      <c r="CC21" s="165"/>
      <c r="CD21" s="165">
        <v>31.645113654931265</v>
      </c>
      <c r="CE21" s="165">
        <v>27.585698924731179</v>
      </c>
      <c r="CF21" s="165">
        <v>27.163225806451603</v>
      </c>
      <c r="CG21" s="170">
        <v>2028</v>
      </c>
      <c r="CH21" s="272">
        <v>4.231789405624129</v>
      </c>
      <c r="CI21" s="272">
        <v>4.1618906896297938</v>
      </c>
      <c r="CJ21" s="272">
        <v>4.231789405624129</v>
      </c>
      <c r="CK21" s="272">
        <v>4.2684953581309566</v>
      </c>
      <c r="CL21" s="272">
        <v>4.2989227586206891</v>
      </c>
      <c r="CM21" s="272">
        <v>4.6072844599924538</v>
      </c>
      <c r="CN21" s="172"/>
      <c r="CO21" s="171">
        <v>2017</v>
      </c>
      <c r="CP21" s="173">
        <v>42736</v>
      </c>
      <c r="CQ21" s="272">
        <v>3.5239287229205196</v>
      </c>
      <c r="CR21" s="272">
        <v>3.2801653137385181</v>
      </c>
      <c r="CS21" s="272">
        <v>3.2482299510353974</v>
      </c>
      <c r="CT21" s="272">
        <v>3.1942043316806839</v>
      </c>
      <c r="CU21" s="272">
        <v>3.2482299510353974</v>
      </c>
      <c r="CV21" s="272">
        <v>3.3090712701943961</v>
      </c>
      <c r="CW21" s="272">
        <v>3.6088056311615251</v>
      </c>
      <c r="CX21" s="139"/>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39"/>
      <c r="EV21" s="139"/>
      <c r="EW21" s="139"/>
      <c r="EX21" s="139"/>
      <c r="EY21" s="139"/>
      <c r="EZ21" s="139"/>
      <c r="FA21" s="139"/>
      <c r="FB21" s="162"/>
      <c r="FC21" s="162"/>
      <c r="FD21" s="162"/>
      <c r="FE21" s="162"/>
      <c r="FF21" s="162"/>
      <c r="FG21" s="162"/>
      <c r="FH21" s="162"/>
      <c r="FI21" s="139"/>
      <c r="FJ21" s="139"/>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39"/>
      <c r="GH21" s="139"/>
      <c r="GI21" s="162"/>
      <c r="GJ21" s="162"/>
      <c r="GK21" s="162"/>
      <c r="GL21" s="162"/>
      <c r="GM21" s="162"/>
    </row>
    <row r="22" spans="1:195" s="138" customFormat="1" x14ac:dyDescent="0.2">
      <c r="A22" s="139"/>
      <c r="B22" s="189">
        <v>42767</v>
      </c>
      <c r="C22" s="189">
        <v>42794</v>
      </c>
      <c r="D22" s="190">
        <v>42767</v>
      </c>
      <c r="E22" s="256">
        <v>25.528750000000002</v>
      </c>
      <c r="F22" s="256">
        <v>20.990277777777777</v>
      </c>
      <c r="G22" s="256">
        <v>21.639999999999997</v>
      </c>
      <c r="H22" s="256">
        <v>20.62027777777778</v>
      </c>
      <c r="I22" s="256">
        <v>23.01958333333333</v>
      </c>
      <c r="J22" s="256">
        <v>17.753055555555555</v>
      </c>
      <c r="K22" s="220"/>
      <c r="L22" s="157"/>
      <c r="M22" s="220"/>
      <c r="N22" s="157"/>
      <c r="O22" s="256">
        <v>22.65958333333333</v>
      </c>
      <c r="P22" s="256">
        <v>20.638888888888893</v>
      </c>
      <c r="Q22" s="256">
        <v>22.716250000000002</v>
      </c>
      <c r="R22" s="256">
        <v>19.453055555555554</v>
      </c>
      <c r="S22" s="220"/>
      <c r="T22" s="157"/>
      <c r="U22" s="220"/>
      <c r="V22" s="157"/>
      <c r="W22" s="220"/>
      <c r="X22" s="157"/>
      <c r="Y22" s="220"/>
      <c r="Z22" s="157"/>
      <c r="AA22" s="256">
        <v>23.247083333333336</v>
      </c>
      <c r="AB22" s="256">
        <v>21.707777777777775</v>
      </c>
      <c r="AC22" s="220"/>
      <c r="AD22" s="222"/>
      <c r="AE22" s="148">
        <v>27.020723671729211</v>
      </c>
      <c r="AF22" s="149">
        <v>22.047580739107985</v>
      </c>
      <c r="AG22" s="259">
        <v>2.825535714285714</v>
      </c>
      <c r="AH22" s="260">
        <v>2.7174999999999998</v>
      </c>
      <c r="AI22" s="259">
        <v>2.5823214285714284</v>
      </c>
      <c r="AJ22" s="259">
        <v>2.6123214285714282</v>
      </c>
      <c r="AK22" s="259">
        <v>2.5741071428571423</v>
      </c>
      <c r="AL22" s="261">
        <v>2.7162354781275497</v>
      </c>
      <c r="AM22" s="259">
        <v>2.5830357142857143</v>
      </c>
      <c r="AN22" s="259">
        <v>2.6489285714285709</v>
      </c>
      <c r="AO22" s="259">
        <v>2.5835714285714286</v>
      </c>
      <c r="AP22" s="259">
        <v>2.5719642857142864</v>
      </c>
      <c r="AQ22" s="259">
        <v>1.9480735714285708</v>
      </c>
      <c r="AR22" s="149">
        <v>2.8480046427953205</v>
      </c>
      <c r="AS22" s="262">
        <v>2.6781607915626005</v>
      </c>
      <c r="AT22" s="263">
        <v>2.8932239855090378</v>
      </c>
      <c r="AU22" s="262">
        <v>2.6967911607606516</v>
      </c>
      <c r="AV22" s="263">
        <v>2.678974739731447</v>
      </c>
      <c r="AW22" s="262">
        <v>2.5727092843542123</v>
      </c>
      <c r="AX22" s="263">
        <v>2.6778894755063178</v>
      </c>
      <c r="AY22" s="262">
        <v>2.6213652971141714</v>
      </c>
      <c r="AZ22" s="283">
        <v>2.5835714285714286</v>
      </c>
      <c r="BA22" s="259">
        <v>2.4785714285714282</v>
      </c>
      <c r="BB22" s="259">
        <v>3.2644642857142867</v>
      </c>
      <c r="BC22" s="16"/>
      <c r="BD22" s="273"/>
      <c r="BE22" s="139"/>
      <c r="BF22" s="139"/>
      <c r="BG22" s="163"/>
      <c r="BH22" s="163"/>
      <c r="BI22" s="139"/>
      <c r="BJ22" s="266">
        <v>2.6459861942834011</v>
      </c>
      <c r="BK22" s="266">
        <v>2.6342392629433116</v>
      </c>
      <c r="BL22" s="266">
        <v>2.7467110417119729</v>
      </c>
      <c r="BM22" s="266">
        <v>2.7345170032290262</v>
      </c>
      <c r="BN22" s="266">
        <v>2.6903633755419278</v>
      </c>
      <c r="BO22" s="266"/>
      <c r="BP22" s="266">
        <v>2.6525773492562386</v>
      </c>
      <c r="BQ22" s="292">
        <v>2.6504924458347814</v>
      </c>
      <c r="BR22" s="292">
        <v>2.6517058278778687</v>
      </c>
      <c r="BS22" s="292">
        <v>2.6306099416909614</v>
      </c>
      <c r="BT22" s="292">
        <v>2.6163905589309167</v>
      </c>
      <c r="BU22" s="292">
        <v>2.5794137755953366</v>
      </c>
      <c r="BV22" s="292">
        <v>2.6576214285714284</v>
      </c>
      <c r="BW22" s="169"/>
      <c r="BX22" s="148">
        <v>23.583690476190476</v>
      </c>
      <c r="BY22" s="165">
        <v>21.202976190476193</v>
      </c>
      <c r="BZ22" s="165">
        <v>20.762499999999996</v>
      </c>
      <c r="CA22" s="165"/>
      <c r="CB22" s="165">
        <v>21.317738095238095</v>
      </c>
      <c r="CC22" s="165"/>
      <c r="CD22" s="165">
        <v>24.88937670060583</v>
      </c>
      <c r="CE22" s="165">
        <v>22.587380952380954</v>
      </c>
      <c r="CF22" s="165">
        <v>21.793571428571433</v>
      </c>
      <c r="CG22" s="170">
        <v>2029</v>
      </c>
      <c r="CH22" s="272">
        <v>4.5265206103573732</v>
      </c>
      <c r="CI22" s="272">
        <v>4.4518653980743617</v>
      </c>
      <c r="CJ22" s="272">
        <v>4.5265206103573732</v>
      </c>
      <c r="CK22" s="272">
        <v>4.5645554052669333</v>
      </c>
      <c r="CL22" s="272">
        <v>4.5954385632183898</v>
      </c>
      <c r="CM22" s="272">
        <v>4.8881861302603147</v>
      </c>
      <c r="CN22" s="172"/>
      <c r="CO22" s="171">
        <v>2017</v>
      </c>
      <c r="CP22" s="173">
        <v>42767</v>
      </c>
      <c r="CQ22" s="272">
        <v>2.9059826407772698</v>
      </c>
      <c r="CR22" s="272">
        <v>2.6686241769502144</v>
      </c>
      <c r="CS22" s="272">
        <v>2.6265908026697362</v>
      </c>
      <c r="CT22" s="272">
        <v>2.5825974576538497</v>
      </c>
      <c r="CU22" s="272">
        <v>2.6265908026697362</v>
      </c>
      <c r="CV22" s="272">
        <v>2.6965887215575886</v>
      </c>
      <c r="CW22" s="272">
        <v>2.9705779456716073</v>
      </c>
      <c r="CX22" s="139"/>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39"/>
      <c r="EV22" s="139"/>
      <c r="EW22" s="139"/>
      <c r="EX22" s="139"/>
      <c r="EY22" s="139"/>
      <c r="EZ22" s="139"/>
      <c r="FA22" s="139"/>
      <c r="FB22" s="162"/>
      <c r="FC22" s="162"/>
      <c r="FD22" s="162"/>
      <c r="FE22" s="162"/>
      <c r="FF22" s="162"/>
      <c r="FG22" s="162"/>
      <c r="FH22" s="162"/>
      <c r="FI22" s="139"/>
      <c r="FJ22" s="139"/>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39"/>
      <c r="GH22" s="139"/>
      <c r="GI22" s="162"/>
      <c r="GJ22" s="162"/>
      <c r="GK22" s="162"/>
      <c r="GL22" s="162"/>
      <c r="GM22" s="162"/>
    </row>
    <row r="23" spans="1:195" s="138" customFormat="1" x14ac:dyDescent="0.2">
      <c r="A23" s="139"/>
      <c r="B23" s="189">
        <v>42795</v>
      </c>
      <c r="C23" s="189">
        <v>42825</v>
      </c>
      <c r="D23" s="190">
        <v>42795</v>
      </c>
      <c r="E23" s="256">
        <v>18.497037037037035</v>
      </c>
      <c r="F23" s="256">
        <v>12.73384615384615</v>
      </c>
      <c r="G23" s="256">
        <v>20.801851851851854</v>
      </c>
      <c r="H23" s="256">
        <v>18.445128205128196</v>
      </c>
      <c r="I23" s="256">
        <v>13.16888888888889</v>
      </c>
      <c r="J23" s="256">
        <v>7.3612820512820534</v>
      </c>
      <c r="K23" s="220"/>
      <c r="L23" s="157"/>
      <c r="M23" s="220"/>
      <c r="N23" s="157"/>
      <c r="O23" s="256">
        <v>19.535925925925927</v>
      </c>
      <c r="P23" s="256">
        <v>14.712564102564102</v>
      </c>
      <c r="Q23" s="256">
        <v>21.333333333333332</v>
      </c>
      <c r="R23" s="256">
        <v>16.995128205128204</v>
      </c>
      <c r="S23" s="220"/>
      <c r="T23" s="157"/>
      <c r="U23" s="220"/>
      <c r="V23" s="157"/>
      <c r="W23" s="220"/>
      <c r="X23" s="157"/>
      <c r="Y23" s="220"/>
      <c r="Z23" s="157"/>
      <c r="AA23" s="256">
        <v>21.302962962962965</v>
      </c>
      <c r="AB23" s="256">
        <v>19.008717948717944</v>
      </c>
      <c r="AC23" s="220"/>
      <c r="AD23" s="222"/>
      <c r="AE23" s="148">
        <v>20.066709506544754</v>
      </c>
      <c r="AF23" s="149">
        <v>13.871714398044636</v>
      </c>
      <c r="AG23" s="259">
        <v>2.8424193548387091</v>
      </c>
      <c r="AH23" s="259">
        <v>2.6225806451612903</v>
      </c>
      <c r="AI23" s="259">
        <v>2.5133870967741938</v>
      </c>
      <c r="AJ23" s="259">
        <v>2.5440322580645165</v>
      </c>
      <c r="AK23" s="259">
        <v>2.5148387096774192</v>
      </c>
      <c r="AL23" s="261">
        <v>2.6479208343264404</v>
      </c>
      <c r="AM23" s="259">
        <v>2.535967741935484</v>
      </c>
      <c r="AN23" s="259">
        <v>2.5900000000000003</v>
      </c>
      <c r="AO23" s="259">
        <v>2.4601612903225805</v>
      </c>
      <c r="AP23" s="259">
        <v>2.4099999999999997</v>
      </c>
      <c r="AQ23" s="259">
        <v>1.9575612903225803</v>
      </c>
      <c r="AR23" s="149">
        <v>2.7799592719408901</v>
      </c>
      <c r="AS23" s="262">
        <v>2.6094096233555599</v>
      </c>
      <c r="AT23" s="263">
        <v>2.82580595166813</v>
      </c>
      <c r="AU23" s="262">
        <v>2.6275649085275465</v>
      </c>
      <c r="AV23" s="263">
        <v>2.6106933303879223</v>
      </c>
      <c r="AW23" s="262">
        <v>2.4973603381021863</v>
      </c>
      <c r="AX23" s="263">
        <v>2.6092262366366508</v>
      </c>
      <c r="AY23" s="262">
        <v>2.5532015940099644</v>
      </c>
      <c r="AZ23" s="283">
        <v>2.4601612903225805</v>
      </c>
      <c r="BA23" s="259">
        <v>2.3509677419354835</v>
      </c>
      <c r="BB23" s="259">
        <v>3.1408064516129031</v>
      </c>
      <c r="BC23" s="16"/>
      <c r="BD23" s="273"/>
      <c r="BE23" s="139"/>
      <c r="BF23" s="139"/>
      <c r="BG23" s="163"/>
      <c r="BH23" s="163"/>
      <c r="BI23" s="139"/>
      <c r="BJ23" s="266">
        <v>2.5210897888094124</v>
      </c>
      <c r="BK23" s="266">
        <v>2.4703243902439023</v>
      </c>
      <c r="BL23" s="266">
        <v>2.6170608777126385</v>
      </c>
      <c r="BM23" s="266">
        <v>2.5643632662439027</v>
      </c>
      <c r="BN23" s="266">
        <v>2.5432095807524639</v>
      </c>
      <c r="BO23" s="266"/>
      <c r="BP23" s="266">
        <v>2.5833396218843316</v>
      </c>
      <c r="BQ23" s="292">
        <v>2.5253807890537106</v>
      </c>
      <c r="BR23" s="292">
        <v>2.592749112871823</v>
      </c>
      <c r="BS23" s="292">
        <v>2.5701319486504275</v>
      </c>
      <c r="BT23" s="292">
        <v>2.568842349667122</v>
      </c>
      <c r="BU23" s="292">
        <v>2.5200761151450886</v>
      </c>
      <c r="BV23" s="292">
        <v>2.5893322580645166</v>
      </c>
      <c r="BW23" s="169"/>
      <c r="BX23" s="148">
        <v>16.084718915001549</v>
      </c>
      <c r="BY23" s="165">
        <v>19.81539013700521</v>
      </c>
      <c r="BZ23" s="165">
        <v>10.737979431963284</v>
      </c>
      <c r="CA23" s="165"/>
      <c r="CB23" s="165">
        <v>19.517476274286498</v>
      </c>
      <c r="CC23" s="165"/>
      <c r="CD23" s="165">
        <v>17.473649642825325</v>
      </c>
      <c r="CE23" s="165">
        <v>20.342653138696207</v>
      </c>
      <c r="CF23" s="165">
        <v>17.516995203092108</v>
      </c>
      <c r="CG23" s="170">
        <v>2030</v>
      </c>
      <c r="CH23" s="272">
        <v>4.8248901570947673</v>
      </c>
      <c r="CI23" s="272">
        <v>4.7454197314277682</v>
      </c>
      <c r="CJ23" s="272">
        <v>4.8248901570947673</v>
      </c>
      <c r="CK23" s="272">
        <v>4.8642701984492946</v>
      </c>
      <c r="CL23" s="272">
        <v>4.8956147400109469</v>
      </c>
      <c r="CM23" s="272">
        <v>5.168307541928181</v>
      </c>
      <c r="CN23" s="172"/>
      <c r="CO23" s="171">
        <v>2017</v>
      </c>
      <c r="CP23" s="173">
        <v>42795</v>
      </c>
      <c r="CQ23" s="272">
        <v>2.8350552492789318</v>
      </c>
      <c r="CR23" s="272">
        <v>2.6203938538123621</v>
      </c>
      <c r="CS23" s="272">
        <v>2.5661313176348255</v>
      </c>
      <c r="CT23" s="272">
        <v>2.5231136932469735</v>
      </c>
      <c r="CU23" s="272">
        <v>2.5661313176348255</v>
      </c>
      <c r="CV23" s="272">
        <v>2.6482841522326397</v>
      </c>
      <c r="CW23" s="272">
        <v>2.9016546811309212</v>
      </c>
      <c r="CX23" s="139"/>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39"/>
      <c r="EV23" s="139"/>
      <c r="EW23" s="139"/>
      <c r="EX23" s="139"/>
      <c r="EY23" s="139"/>
      <c r="EZ23" s="139"/>
      <c r="FA23" s="139"/>
      <c r="FB23" s="162"/>
      <c r="FC23" s="162"/>
      <c r="FD23" s="162"/>
      <c r="FE23" s="162"/>
      <c r="FF23" s="162"/>
      <c r="FG23" s="162"/>
      <c r="FH23" s="162"/>
      <c r="FI23" s="139"/>
      <c r="FJ23" s="139"/>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39"/>
      <c r="GH23" s="139"/>
      <c r="GI23" s="162"/>
      <c r="GJ23" s="162"/>
      <c r="GK23" s="162"/>
      <c r="GL23" s="162"/>
      <c r="GM23" s="162"/>
    </row>
    <row r="24" spans="1:195" s="138" customFormat="1" x14ac:dyDescent="0.2">
      <c r="A24" s="139"/>
      <c r="B24" s="189">
        <v>42826</v>
      </c>
      <c r="C24" s="189">
        <v>42855</v>
      </c>
      <c r="D24" s="190">
        <v>42826</v>
      </c>
      <c r="E24" s="256">
        <v>19.617600000000003</v>
      </c>
      <c r="F24" s="256">
        <v>9.027000000000001</v>
      </c>
      <c r="G24" s="256">
        <v>28.063200000000002</v>
      </c>
      <c r="H24" s="256">
        <v>23.326750000000004</v>
      </c>
      <c r="I24" s="256">
        <v>12.781600000000001</v>
      </c>
      <c r="J24" s="256">
        <v>2.1392499999999992</v>
      </c>
      <c r="K24" s="220"/>
      <c r="L24" s="157"/>
      <c r="M24" s="220"/>
      <c r="N24" s="157"/>
      <c r="O24" s="256">
        <v>24.217999999999993</v>
      </c>
      <c r="P24" s="256">
        <v>14.263000000000003</v>
      </c>
      <c r="Q24" s="256">
        <v>24.622799999999998</v>
      </c>
      <c r="R24" s="256">
        <v>18.300749999999994</v>
      </c>
      <c r="S24" s="220"/>
      <c r="T24" s="157"/>
      <c r="U24" s="220"/>
      <c r="V24" s="157"/>
      <c r="W24" s="220"/>
      <c r="X24" s="157"/>
      <c r="Y24" s="220"/>
      <c r="Z24" s="157"/>
      <c r="AA24" s="256">
        <v>29.365199999999994</v>
      </c>
      <c r="AB24" s="256">
        <v>23.531000000000002</v>
      </c>
      <c r="AC24" s="220"/>
      <c r="AD24" s="222"/>
      <c r="AE24" s="148">
        <v>21.335736607537054</v>
      </c>
      <c r="AF24" s="149">
        <v>10.876652927629905</v>
      </c>
      <c r="AG24" s="259">
        <v>3.0758333333333336</v>
      </c>
      <c r="AH24" s="259">
        <v>2.8083333333333331</v>
      </c>
      <c r="AI24" s="259">
        <v>2.6969999999999987</v>
      </c>
      <c r="AJ24" s="259">
        <v>2.7378333333333327</v>
      </c>
      <c r="AK24" s="259">
        <v>2.6751666666666662</v>
      </c>
      <c r="AL24" s="261">
        <v>2.8660334656084649</v>
      </c>
      <c r="AM24" s="259">
        <v>2.7281666666666671</v>
      </c>
      <c r="AN24" s="259">
        <v>2.7896666666666672</v>
      </c>
      <c r="AO24" s="259">
        <v>2.6329999999999987</v>
      </c>
      <c r="AP24" s="259">
        <v>2.598333333333334</v>
      </c>
      <c r="AQ24" s="259">
        <v>2.1046200000000006</v>
      </c>
      <c r="AR24" s="149">
        <v>3.0304483245149907</v>
      </c>
      <c r="AS24" s="262">
        <v>2.8159364271017044</v>
      </c>
      <c r="AT24" s="263">
        <v>3.0908062022339795</v>
      </c>
      <c r="AU24" s="262">
        <v>2.8356130952380947</v>
      </c>
      <c r="AV24" s="263">
        <v>2.8200407627865958</v>
      </c>
      <c r="AW24" s="262">
        <v>2.3045844870664309</v>
      </c>
      <c r="AX24" s="263">
        <v>2.8158157113462661</v>
      </c>
      <c r="AY24" s="262">
        <v>2.7499049088771308</v>
      </c>
      <c r="AZ24" s="283">
        <v>2.6329999999999987</v>
      </c>
      <c r="BA24" s="259">
        <v>2.4880000000000013</v>
      </c>
      <c r="BB24" s="259">
        <v>3.3096666666666676</v>
      </c>
      <c r="BC24" s="16"/>
      <c r="BD24" s="273"/>
      <c r="BE24" s="139"/>
      <c r="BF24" s="139"/>
      <c r="BG24" s="163"/>
      <c r="BH24" s="163"/>
      <c r="BI24" s="139"/>
      <c r="BJ24" s="266">
        <v>2.6960100495901211</v>
      </c>
      <c r="BK24" s="266">
        <v>2.6609258813210546</v>
      </c>
      <c r="BL24" s="266">
        <v>2.7986388855901212</v>
      </c>
      <c r="BM24" s="266">
        <v>2.7622193573210549</v>
      </c>
      <c r="BN24" s="266">
        <v>2.7294485434555877</v>
      </c>
      <c r="BO24" s="266"/>
      <c r="BP24" s="266">
        <v>2.7798326516610894</v>
      </c>
      <c r="BQ24" s="292">
        <v>2.7006025141930237</v>
      </c>
      <c r="BR24" s="292">
        <v>2.7925111379387757</v>
      </c>
      <c r="BS24" s="292">
        <v>2.7337319047619042</v>
      </c>
      <c r="BT24" s="292">
        <v>2.7630022897935822</v>
      </c>
      <c r="BU24" s="292">
        <v>2.6805913398965453</v>
      </c>
      <c r="BV24" s="292">
        <v>2.7831333333333328</v>
      </c>
      <c r="BW24" s="169"/>
      <c r="BX24" s="148">
        <v>14.910666666666668</v>
      </c>
      <c r="BY24" s="165">
        <v>25.958111111111119</v>
      </c>
      <c r="BZ24" s="165">
        <v>8.0516666666666676</v>
      </c>
      <c r="CA24" s="165"/>
      <c r="CB24" s="165">
        <v>21.812999999999995</v>
      </c>
      <c r="CC24" s="165"/>
      <c r="CD24" s="165">
        <v>16.687254972022767</v>
      </c>
      <c r="CE24" s="165">
        <v>26.772222222222222</v>
      </c>
      <c r="CF24" s="165">
        <v>19.793555555555557</v>
      </c>
      <c r="CG24" s="170">
        <v>2031</v>
      </c>
      <c r="CH24" s="272">
        <v>5.0706992631507353</v>
      </c>
      <c r="CI24" s="272">
        <v>4.9872618666238457</v>
      </c>
      <c r="CJ24" s="272">
        <v>5.0706992631507353</v>
      </c>
      <c r="CK24" s="272">
        <v>5.1111875738634431</v>
      </c>
      <c r="CL24" s="272">
        <v>5.142912222222221</v>
      </c>
      <c r="CM24" s="272">
        <v>5.4020421511129397</v>
      </c>
      <c r="CN24" s="172"/>
      <c r="CO24" s="171">
        <v>2017</v>
      </c>
      <c r="CP24" s="173">
        <v>42826</v>
      </c>
      <c r="CQ24" s="272">
        <v>3.0239768494701091</v>
      </c>
      <c r="CR24" s="272">
        <v>2.8173391604331051</v>
      </c>
      <c r="CS24" s="272">
        <v>2.7296812074535004</v>
      </c>
      <c r="CT24" s="272">
        <v>2.6840241460754597</v>
      </c>
      <c r="CU24" s="272">
        <v>2.7296812074535004</v>
      </c>
      <c r="CV24" s="272">
        <v>2.8455326382047077</v>
      </c>
      <c r="CW24" s="272">
        <v>3.0972552819270618</v>
      </c>
      <c r="CX24" s="139"/>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39"/>
      <c r="EV24" s="139"/>
      <c r="EW24" s="139"/>
      <c r="EX24" s="139"/>
      <c r="EY24" s="139"/>
      <c r="EZ24" s="139"/>
      <c r="FA24" s="139"/>
      <c r="FB24" s="162"/>
      <c r="FC24" s="162"/>
      <c r="FD24" s="162"/>
      <c r="FE24" s="162"/>
      <c r="FF24" s="162"/>
      <c r="FG24" s="162"/>
      <c r="FH24" s="162"/>
      <c r="FI24" s="139"/>
      <c r="FJ24" s="139"/>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39"/>
      <c r="GH24" s="139"/>
      <c r="GI24" s="162"/>
      <c r="GJ24" s="162"/>
      <c r="GK24" s="162"/>
      <c r="GL24" s="162"/>
      <c r="GM24" s="162"/>
    </row>
    <row r="25" spans="1:195" s="138" customFormat="1" x14ac:dyDescent="0.2">
      <c r="A25" s="139"/>
      <c r="B25" s="189">
        <v>42856</v>
      </c>
      <c r="C25" s="189">
        <v>42886</v>
      </c>
      <c r="D25" s="190">
        <v>42856</v>
      </c>
      <c r="E25" s="256">
        <v>23.424999999999997</v>
      </c>
      <c r="F25" s="256">
        <v>7.0914634146341458</v>
      </c>
      <c r="G25" s="256">
        <v>28.765384615384615</v>
      </c>
      <c r="H25" s="256">
        <v>22.415853658536587</v>
      </c>
      <c r="I25" s="256">
        <v>16.874999999999993</v>
      </c>
      <c r="J25" s="256">
        <v>2.7378048780487809</v>
      </c>
      <c r="K25" s="220"/>
      <c r="L25" s="157"/>
      <c r="M25" s="220"/>
      <c r="N25" s="157"/>
      <c r="O25" s="256">
        <v>22.940769230769238</v>
      </c>
      <c r="P25" s="256">
        <v>16.453170731707317</v>
      </c>
      <c r="Q25" s="256">
        <v>25.845384615384617</v>
      </c>
      <c r="R25" s="256">
        <v>18.109250000000003</v>
      </c>
      <c r="S25" s="220"/>
      <c r="T25" s="157"/>
      <c r="U25" s="220"/>
      <c r="V25" s="157"/>
      <c r="W25" s="220"/>
      <c r="X25" s="157"/>
      <c r="Y25" s="220"/>
      <c r="Z25" s="157"/>
      <c r="AA25" s="256">
        <v>29.08461538461539</v>
      </c>
      <c r="AB25" s="256">
        <v>22.62170731707317</v>
      </c>
      <c r="AC25" s="220"/>
      <c r="AD25" s="222"/>
      <c r="AE25" s="148">
        <v>25.750047488416875</v>
      </c>
      <c r="AF25" s="149">
        <v>9.9403743669489781</v>
      </c>
      <c r="AG25" s="259">
        <v>3.13032258064516</v>
      </c>
      <c r="AH25" s="259">
        <v>2.8501612903225801</v>
      </c>
      <c r="AI25" s="259">
        <v>2.7346774193548389</v>
      </c>
      <c r="AJ25" s="259">
        <v>2.7806451612903227</v>
      </c>
      <c r="AK25" s="259">
        <v>2.7337096774193546</v>
      </c>
      <c r="AL25" s="261">
        <v>2.9149405928830272</v>
      </c>
      <c r="AM25" s="259">
        <v>2.7596774193548383</v>
      </c>
      <c r="AN25" s="259">
        <v>2.8419354838709689</v>
      </c>
      <c r="AO25" s="259">
        <v>2.6761290322580633</v>
      </c>
      <c r="AP25" s="259">
        <v>2.5391935483870962</v>
      </c>
      <c r="AQ25" s="259">
        <v>2.2138999999999998</v>
      </c>
      <c r="AR25" s="149">
        <v>3.0873866809243746</v>
      </c>
      <c r="AS25" s="262">
        <v>2.8619393453335711</v>
      </c>
      <c r="AT25" s="263">
        <v>3.1513978494623651</v>
      </c>
      <c r="AU25" s="262">
        <v>2.8819108299174245</v>
      </c>
      <c r="AV25" s="263">
        <v>2.8668041941424587</v>
      </c>
      <c r="AW25" s="262">
        <v>2.3713577496584093</v>
      </c>
      <c r="AX25" s="263">
        <v>2.8616833006594189</v>
      </c>
      <c r="AY25" s="262">
        <v>2.7934473949979202</v>
      </c>
      <c r="AZ25" s="283">
        <v>2.6761290322580633</v>
      </c>
      <c r="BA25" s="259">
        <v>2.5366129032258065</v>
      </c>
      <c r="BB25" s="259">
        <v>3.3761290322580653</v>
      </c>
      <c r="BC25" s="16"/>
      <c r="BD25" s="273"/>
      <c r="BE25" s="139"/>
      <c r="BF25" s="139"/>
      <c r="BG25" s="163"/>
      <c r="BH25" s="163"/>
      <c r="BI25" s="139"/>
      <c r="BJ25" s="266">
        <v>2.739658498388891</v>
      </c>
      <c r="BK25" s="266">
        <v>2.6010738572888332</v>
      </c>
      <c r="BL25" s="266">
        <v>2.8439486647114718</v>
      </c>
      <c r="BM25" s="266">
        <v>2.7000892687727043</v>
      </c>
      <c r="BN25" s="266">
        <v>2.7211925722904748</v>
      </c>
      <c r="BO25" s="266"/>
      <c r="BP25" s="266">
        <v>2.8232391486265058</v>
      </c>
      <c r="BQ25" s="292">
        <v>2.7443261884205832</v>
      </c>
      <c r="BR25" s="292">
        <v>2.8448049181019761</v>
      </c>
      <c r="BS25" s="292">
        <v>2.793469670836076</v>
      </c>
      <c r="BT25" s="292">
        <v>2.7948345482925934</v>
      </c>
      <c r="BU25" s="292">
        <v>2.7392027306050606</v>
      </c>
      <c r="BV25" s="292">
        <v>2.8259451612903228</v>
      </c>
      <c r="BW25" s="169"/>
      <c r="BX25" s="148">
        <v>16.224193548387095</v>
      </c>
      <c r="BY25" s="165">
        <v>25.966129032258067</v>
      </c>
      <c r="BZ25" s="165">
        <v>10.642473118279565</v>
      </c>
      <c r="CA25" s="165"/>
      <c r="CB25" s="165">
        <v>22.434830645161291</v>
      </c>
      <c r="CC25" s="165"/>
      <c r="CD25" s="165">
        <v>18.780191596156833</v>
      </c>
      <c r="CE25" s="165">
        <v>26.235376344086024</v>
      </c>
      <c r="CF25" s="165">
        <v>20.080645161290327</v>
      </c>
      <c r="CG25" s="170">
        <v>2032</v>
      </c>
      <c r="CH25" s="272">
        <v>5.2423303964772687</v>
      </c>
      <c r="CI25" s="272">
        <v>5.1561231444495741</v>
      </c>
      <c r="CJ25" s="272">
        <v>5.2423303964772687</v>
      </c>
      <c r="CK25" s="272">
        <v>5.283592533387985</v>
      </c>
      <c r="CL25" s="272">
        <v>5.3155825834701691</v>
      </c>
      <c r="CM25" s="272">
        <v>5.556447611208287</v>
      </c>
      <c r="CN25" s="172"/>
      <c r="CO25" s="171">
        <v>2017</v>
      </c>
      <c r="CP25" s="173">
        <v>42856</v>
      </c>
      <c r="CQ25" s="272">
        <v>3.0627436149344986</v>
      </c>
      <c r="CR25" s="272">
        <v>2.8496280759861037</v>
      </c>
      <c r="CS25" s="272">
        <v>2.7894006920527952</v>
      </c>
      <c r="CT25" s="272">
        <v>2.7427798524853517</v>
      </c>
      <c r="CU25" s="272">
        <v>2.7894006920527952</v>
      </c>
      <c r="CV25" s="272">
        <v>2.8778712596006142</v>
      </c>
      <c r="CW25" s="272">
        <v>3.14046463594098</v>
      </c>
      <c r="CX25" s="139"/>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39"/>
      <c r="EV25" s="139"/>
      <c r="EW25" s="139"/>
      <c r="EX25" s="139"/>
      <c r="EY25" s="139"/>
      <c r="EZ25" s="139"/>
      <c r="FA25" s="139"/>
      <c r="FB25" s="162"/>
      <c r="FC25" s="162"/>
      <c r="FD25" s="162"/>
      <c r="FE25" s="162"/>
      <c r="FF25" s="162"/>
      <c r="FG25" s="162"/>
      <c r="FH25" s="162"/>
      <c r="FI25" s="139"/>
      <c r="FJ25" s="139"/>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39"/>
      <c r="GH25" s="139"/>
      <c r="GI25" s="162"/>
      <c r="GJ25" s="162"/>
      <c r="GK25" s="162"/>
      <c r="GL25" s="162"/>
      <c r="GM25" s="162"/>
    </row>
    <row r="26" spans="1:195" s="138" customFormat="1" x14ac:dyDescent="0.2">
      <c r="A26" s="139"/>
      <c r="B26" s="189">
        <v>42887</v>
      </c>
      <c r="C26" s="189">
        <v>42916</v>
      </c>
      <c r="D26" s="190">
        <v>42887</v>
      </c>
      <c r="E26" s="256">
        <v>30.27269230769231</v>
      </c>
      <c r="F26" s="256">
        <v>9.8115789473684192</v>
      </c>
      <c r="G26" s="256">
        <v>40.629615384615391</v>
      </c>
      <c r="H26" s="256">
        <v>24.383947368421055</v>
      </c>
      <c r="I26" s="256">
        <v>15.745769230769232</v>
      </c>
      <c r="J26" s="256">
        <v>1.0563157894736839</v>
      </c>
      <c r="K26" s="220"/>
      <c r="L26" s="157"/>
      <c r="M26" s="220"/>
      <c r="N26" s="157"/>
      <c r="O26" s="256">
        <v>31.582692307692302</v>
      </c>
      <c r="P26" s="256">
        <v>15.452105263157893</v>
      </c>
      <c r="Q26" s="256">
        <v>33.645769230769233</v>
      </c>
      <c r="R26" s="256">
        <v>18.00447368421052</v>
      </c>
      <c r="S26" s="220"/>
      <c r="T26" s="157"/>
      <c r="U26" s="220"/>
      <c r="V26" s="157"/>
      <c r="W26" s="220"/>
      <c r="X26" s="157"/>
      <c r="Y26" s="220"/>
      <c r="Z26" s="157"/>
      <c r="AA26" s="256">
        <v>40.942307692307693</v>
      </c>
      <c r="AB26" s="256">
        <v>24.021842105263151</v>
      </c>
      <c r="AC26" s="220"/>
      <c r="AD26" s="222"/>
      <c r="AE26" s="148">
        <v>35.775571172887439</v>
      </c>
      <c r="AF26" s="149">
        <v>15.075920186502492</v>
      </c>
      <c r="AG26" s="259">
        <v>2.934166666666667</v>
      </c>
      <c r="AH26" s="259">
        <v>2.7619999999999987</v>
      </c>
      <c r="AI26" s="259">
        <v>2.5886666666666662</v>
      </c>
      <c r="AJ26" s="259">
        <v>2.5958333333333323</v>
      </c>
      <c r="AK26" s="259">
        <v>2.5351724137931044</v>
      </c>
      <c r="AL26" s="261">
        <v>2.7204712460063889</v>
      </c>
      <c r="AM26" s="259">
        <v>2.5725000000000002</v>
      </c>
      <c r="AN26" s="259">
        <v>2.63</v>
      </c>
      <c r="AO26" s="259">
        <v>2.4274999999999998</v>
      </c>
      <c r="AP26" s="259">
        <v>2.3284999999999996</v>
      </c>
      <c r="AQ26" s="259">
        <v>1.9270033333333336</v>
      </c>
      <c r="AR26" s="149">
        <v>2.8802968583599564</v>
      </c>
      <c r="AS26" s="262">
        <v>2.6713032481363146</v>
      </c>
      <c r="AT26" s="263">
        <v>2.9395354100106488</v>
      </c>
      <c r="AU26" s="262">
        <v>2.6900226304579329</v>
      </c>
      <c r="AV26" s="263">
        <v>2.6756869009584654</v>
      </c>
      <c r="AW26" s="262">
        <v>2.2120859957401482</v>
      </c>
      <c r="AX26" s="263">
        <v>2.6711847710330132</v>
      </c>
      <c r="AY26" s="262">
        <v>2.607681043663471</v>
      </c>
      <c r="AZ26" s="283">
        <v>2.4274999999999998</v>
      </c>
      <c r="BA26" s="259">
        <v>2.2741666666666669</v>
      </c>
      <c r="BB26" s="259">
        <v>3.1251666666666673</v>
      </c>
      <c r="BC26" s="16"/>
      <c r="BD26" s="273"/>
      <c r="BE26" s="139"/>
      <c r="BF26" s="139"/>
      <c r="BG26" s="163"/>
      <c r="BH26" s="163"/>
      <c r="BI26" s="139"/>
      <c r="BJ26" s="266">
        <v>2.4880351482643457</v>
      </c>
      <c r="BK26" s="266">
        <v>2.387842860034409</v>
      </c>
      <c r="BL26" s="266">
        <v>2.582748124264346</v>
      </c>
      <c r="BM26" s="266">
        <v>2.4787423560344091</v>
      </c>
      <c r="BN26" s="266">
        <v>2.4843421221493776</v>
      </c>
      <c r="BO26" s="266"/>
      <c r="BP26" s="266">
        <v>2.6358602294771694</v>
      </c>
      <c r="BQ26" s="292">
        <v>2.4922691808596915</v>
      </c>
      <c r="BR26" s="292">
        <v>2.6327682163910784</v>
      </c>
      <c r="BS26" s="292">
        <v>2.5908806263194943</v>
      </c>
      <c r="BT26" s="292">
        <v>2.6057473482169917</v>
      </c>
      <c r="BU26" s="292">
        <v>2.5404335696243328</v>
      </c>
      <c r="BV26" s="292">
        <v>2.6411333333333324</v>
      </c>
      <c r="BW26" s="169"/>
      <c r="BX26" s="148">
        <v>21.63355555555556</v>
      </c>
      <c r="BY26" s="165">
        <v>33.77033333333334</v>
      </c>
      <c r="BZ26" s="165">
        <v>9.5435555555555549</v>
      </c>
      <c r="CA26" s="165"/>
      <c r="CB26" s="165">
        <v>27.041666666666664</v>
      </c>
      <c r="CC26" s="165"/>
      <c r="CD26" s="165">
        <v>27.03571853419157</v>
      </c>
      <c r="CE26" s="165">
        <v>33.798111111111105</v>
      </c>
      <c r="CF26" s="165">
        <v>24.771999999999995</v>
      </c>
      <c r="CG26" s="170">
        <v>2033</v>
      </c>
      <c r="CH26" s="272">
        <v>5.4762468846271544</v>
      </c>
      <c r="CI26" s="272">
        <v>5.3862645898151307</v>
      </c>
      <c r="CJ26" s="272">
        <v>5.4762468846271544</v>
      </c>
      <c r="CK26" s="272">
        <v>5.5185636711411687</v>
      </c>
      <c r="CL26" s="272">
        <v>5.5509154378763013</v>
      </c>
      <c r="CM26" s="272">
        <v>5.8029921802654592</v>
      </c>
      <c r="CN26" s="172"/>
      <c r="CO26" s="171">
        <v>2017</v>
      </c>
      <c r="CP26" s="173">
        <v>42887</v>
      </c>
      <c r="CQ26" s="272">
        <v>2.9125113351853753</v>
      </c>
      <c r="CR26" s="272">
        <v>2.6578282815862284</v>
      </c>
      <c r="CS26" s="272">
        <v>2.5868736456116546</v>
      </c>
      <c r="CT26" s="272">
        <v>2.5435212728006431</v>
      </c>
      <c r="CU26" s="272">
        <v>2.5868736456116546</v>
      </c>
      <c r="CV26" s="272">
        <v>2.6857762068965521</v>
      </c>
      <c r="CW26" s="272">
        <v>2.9539367514466419</v>
      </c>
      <c r="CX26" s="139"/>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39"/>
      <c r="EV26" s="139"/>
      <c r="EW26" s="139"/>
      <c r="EX26" s="139"/>
      <c r="EY26" s="139"/>
      <c r="EZ26" s="139"/>
      <c r="FA26" s="139"/>
      <c r="FB26" s="162"/>
      <c r="FC26" s="162"/>
      <c r="FD26" s="162"/>
      <c r="FE26" s="162"/>
      <c r="FF26" s="162"/>
      <c r="FG26" s="162"/>
      <c r="FH26" s="162"/>
      <c r="FI26" s="139"/>
      <c r="FJ26" s="139"/>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39"/>
      <c r="GH26" s="139"/>
      <c r="GI26" s="162"/>
      <c r="GJ26" s="162"/>
      <c r="GK26" s="162"/>
      <c r="GL26" s="162"/>
      <c r="GM26" s="162"/>
    </row>
    <row r="27" spans="1:195" s="138" customFormat="1" x14ac:dyDescent="0.2">
      <c r="A27" s="139"/>
      <c r="B27" s="189">
        <v>42917</v>
      </c>
      <c r="C27" s="189">
        <v>42947</v>
      </c>
      <c r="D27" s="190">
        <v>42917</v>
      </c>
      <c r="E27" s="256">
        <v>36.440799999999996</v>
      </c>
      <c r="F27" s="256">
        <v>26.741860465116279</v>
      </c>
      <c r="G27" s="256">
        <v>38.154400000000003</v>
      </c>
      <c r="H27" s="256">
        <v>25.071162790697677</v>
      </c>
      <c r="I27" s="256">
        <v>29.911199999999997</v>
      </c>
      <c r="J27" s="256">
        <v>21.570232558139534</v>
      </c>
      <c r="K27" s="220"/>
      <c r="L27" s="157"/>
      <c r="M27" s="220"/>
      <c r="N27" s="157"/>
      <c r="O27" s="256">
        <v>39.569600000000001</v>
      </c>
      <c r="P27" s="256">
        <v>25.859302325581393</v>
      </c>
      <c r="Q27" s="256">
        <v>32.700000000000003</v>
      </c>
      <c r="R27" s="256">
        <v>21.469767441860466</v>
      </c>
      <c r="S27" s="220"/>
      <c r="T27" s="157"/>
      <c r="U27" s="220"/>
      <c r="V27" s="157"/>
      <c r="W27" s="220"/>
      <c r="X27" s="157"/>
      <c r="Y27" s="220"/>
      <c r="Z27" s="157"/>
      <c r="AA27" s="256">
        <v>39.308399999999999</v>
      </c>
      <c r="AB27" s="256">
        <v>26.22790697674418</v>
      </c>
      <c r="AC27" s="220"/>
      <c r="AD27" s="222"/>
      <c r="AE27" s="148">
        <v>39.066687501076522</v>
      </c>
      <c r="AF27" s="149">
        <v>30.345428418431212</v>
      </c>
      <c r="AG27" s="259">
        <v>2.959193548387097</v>
      </c>
      <c r="AH27" s="259">
        <v>2.7895161290322568</v>
      </c>
      <c r="AI27" s="259">
        <v>2.6275806451612902</v>
      </c>
      <c r="AJ27" s="259">
        <v>2.61774193548387</v>
      </c>
      <c r="AK27" s="259">
        <v>2.5626666666666655</v>
      </c>
      <c r="AL27" s="261">
        <v>2.7387523626852652</v>
      </c>
      <c r="AM27" s="259">
        <v>2.6027419354838717</v>
      </c>
      <c r="AN27" s="259">
        <v>2.6617741935483865</v>
      </c>
      <c r="AO27" s="259">
        <v>2.4811290322580644</v>
      </c>
      <c r="AP27" s="259">
        <v>2.2946774193548385</v>
      </c>
      <c r="AQ27" s="259">
        <v>1.4052580645161294</v>
      </c>
      <c r="AR27" s="149">
        <v>2.8936094856146459</v>
      </c>
      <c r="AS27" s="262">
        <v>2.6916613077593712</v>
      </c>
      <c r="AT27" s="263">
        <v>2.9502093112467294</v>
      </c>
      <c r="AU27" s="262">
        <v>2.7104524498692228</v>
      </c>
      <c r="AV27" s="263">
        <v>2.6952836965998248</v>
      </c>
      <c r="AW27" s="262">
        <v>2.3379123975588483</v>
      </c>
      <c r="AX27" s="263">
        <v>2.6914349084568432</v>
      </c>
      <c r="AY27" s="262">
        <v>2.6290619006102864</v>
      </c>
      <c r="AZ27" s="283">
        <v>2.4811290322580644</v>
      </c>
      <c r="BA27" s="259">
        <v>2.3080645161290319</v>
      </c>
      <c r="BB27" s="259">
        <v>3.2282258064516136</v>
      </c>
      <c r="BC27" s="16"/>
      <c r="BD27" s="273"/>
      <c r="BE27" s="139"/>
      <c r="BF27" s="139"/>
      <c r="BG27" s="163"/>
      <c r="BH27" s="163"/>
      <c r="BI27" s="139"/>
      <c r="BJ27" s="266">
        <v>2.5423100518753814</v>
      </c>
      <c r="BK27" s="266">
        <v>2.3536129433810733</v>
      </c>
      <c r="BL27" s="266">
        <v>2.6390888181979624</v>
      </c>
      <c r="BM27" s="266">
        <v>2.4432095935746219</v>
      </c>
      <c r="BN27" s="266">
        <v>2.4945553517572598</v>
      </c>
      <c r="BO27" s="266"/>
      <c r="BP27" s="266">
        <v>2.6580731486199634</v>
      </c>
      <c r="BQ27" s="292">
        <v>2.5466376239436985</v>
      </c>
      <c r="BR27" s="292">
        <v>2.6645575849124223</v>
      </c>
      <c r="BS27" s="292">
        <v>2.6189359863945567</v>
      </c>
      <c r="BT27" s="292">
        <v>2.6362978437052949</v>
      </c>
      <c r="BU27" s="292">
        <v>2.5679599365926902</v>
      </c>
      <c r="BV27" s="292">
        <v>2.6630419354838701</v>
      </c>
      <c r="BW27" s="169"/>
      <c r="BX27" s="148">
        <v>31.956344086021502</v>
      </c>
      <c r="BY27" s="165">
        <v>32.105161290322577</v>
      </c>
      <c r="BZ27" s="165">
        <v>26.054623655913975</v>
      </c>
      <c r="CA27" s="165"/>
      <c r="CB27" s="165">
        <v>27.507526881720434</v>
      </c>
      <c r="CC27" s="165"/>
      <c r="CD27" s="165">
        <v>35.03427738759536</v>
      </c>
      <c r="CE27" s="165">
        <v>33.260430107526879</v>
      </c>
      <c r="CF27" s="165">
        <v>33.230430107526878</v>
      </c>
      <c r="CG27" s="170">
        <v>2034</v>
      </c>
      <c r="CH27" s="272">
        <v>5.700667980210139</v>
      </c>
      <c r="CI27" s="272">
        <v>5.6070638832573927</v>
      </c>
      <c r="CJ27" s="272">
        <v>5.700667980210139</v>
      </c>
      <c r="CK27" s="272">
        <v>5.7439966048433924</v>
      </c>
      <c r="CL27" s="272">
        <v>5.7766954050355759</v>
      </c>
      <c r="CM27" s="272">
        <v>6.0390418424392083</v>
      </c>
      <c r="CN27" s="172"/>
      <c r="CO27" s="171">
        <v>2017</v>
      </c>
      <c r="CP27" s="173">
        <v>42917</v>
      </c>
      <c r="CQ27" s="272">
        <v>2.9525504117309294</v>
      </c>
      <c r="CR27" s="272">
        <v>2.6888170462996945</v>
      </c>
      <c r="CS27" s="272">
        <v>2.6149204199394736</v>
      </c>
      <c r="CT27" s="272">
        <v>2.5711154164743029</v>
      </c>
      <c r="CU27" s="272">
        <v>2.6149204199394736</v>
      </c>
      <c r="CV27" s="272">
        <v>2.7168126759891948</v>
      </c>
      <c r="CW27" s="272">
        <v>2.976048784299425</v>
      </c>
      <c r="CX27" s="139"/>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39"/>
      <c r="EV27" s="139"/>
      <c r="EW27" s="139"/>
      <c r="EX27" s="139"/>
      <c r="EY27" s="139"/>
      <c r="EZ27" s="139"/>
      <c r="FA27" s="139"/>
      <c r="FB27" s="162"/>
      <c r="FC27" s="162"/>
      <c r="FD27" s="162"/>
      <c r="FE27" s="162"/>
      <c r="FF27" s="162"/>
      <c r="FG27" s="162"/>
      <c r="FH27" s="162"/>
      <c r="FI27" s="139"/>
      <c r="FJ27" s="139"/>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39"/>
      <c r="GH27" s="139"/>
      <c r="GI27" s="162"/>
      <c r="GJ27" s="162"/>
      <c r="GK27" s="162"/>
      <c r="GL27" s="162"/>
      <c r="GM27" s="162"/>
    </row>
    <row r="28" spans="1:195" s="138" customFormat="1" x14ac:dyDescent="0.2">
      <c r="A28" s="139"/>
      <c r="B28" s="189">
        <v>42948</v>
      </c>
      <c r="C28" s="189">
        <v>42978</v>
      </c>
      <c r="D28" s="190">
        <v>42948</v>
      </c>
      <c r="E28" s="256">
        <v>56.454444444444441</v>
      </c>
      <c r="F28" s="256">
        <v>29.778461538461531</v>
      </c>
      <c r="G28" s="256">
        <v>50.197777777777773</v>
      </c>
      <c r="H28" s="256">
        <v>25.941315789473684</v>
      </c>
      <c r="I28" s="256">
        <v>49.22296296296296</v>
      </c>
      <c r="J28" s="256">
        <v>28.777894736842104</v>
      </c>
      <c r="K28" s="220"/>
      <c r="L28" s="157"/>
      <c r="M28" s="220"/>
      <c r="N28" s="157"/>
      <c r="O28" s="256">
        <v>53.728888888888889</v>
      </c>
      <c r="P28" s="256">
        <v>25.424615384615393</v>
      </c>
      <c r="Q28" s="256">
        <v>45.602222222222231</v>
      </c>
      <c r="R28" s="256">
        <v>22.127692307692314</v>
      </c>
      <c r="S28" s="220"/>
      <c r="T28" s="157"/>
      <c r="U28" s="220"/>
      <c r="V28" s="157"/>
      <c r="W28" s="220"/>
      <c r="X28" s="157"/>
      <c r="Y28" s="220"/>
      <c r="Z28" s="157"/>
      <c r="AA28" s="256">
        <v>54.728888888888882</v>
      </c>
      <c r="AB28" s="256">
        <v>27.771842105263158</v>
      </c>
      <c r="AC28" s="220"/>
      <c r="AD28" s="222"/>
      <c r="AE28" s="148">
        <v>58.62041829749537</v>
      </c>
      <c r="AF28" s="149">
        <v>31.669175625380316</v>
      </c>
      <c r="AG28" s="259">
        <v>2.8745000000000003</v>
      </c>
      <c r="AH28" s="259">
        <v>2.8853333333333335</v>
      </c>
      <c r="AI28" s="259">
        <v>2.5946666666666665</v>
      </c>
      <c r="AJ28" s="259">
        <v>2.6079999999999997</v>
      </c>
      <c r="AK28" s="259">
        <v>2.5641071428571438</v>
      </c>
      <c r="AL28" s="261">
        <v>2.7282480914384295</v>
      </c>
      <c r="AM28" s="259">
        <v>2.5551612903225807</v>
      </c>
      <c r="AN28" s="259">
        <v>2.6814516129032255</v>
      </c>
      <c r="AO28" s="259">
        <v>2.5591935483870967</v>
      </c>
      <c r="AP28" s="259">
        <v>2.5495161290322592</v>
      </c>
      <c r="AQ28" s="259">
        <v>1.4053806451612902</v>
      </c>
      <c r="AR28" s="149">
        <v>2.8823546258356694</v>
      </c>
      <c r="AS28" s="262">
        <v>2.6815661850334265</v>
      </c>
      <c r="AT28" s="263">
        <v>2.938597886564589</v>
      </c>
      <c r="AU28" s="262">
        <v>2.700238947595428</v>
      </c>
      <c r="AV28" s="263">
        <v>2.6851657537200779</v>
      </c>
      <c r="AW28" s="262">
        <v>2.3333079145999562</v>
      </c>
      <c r="AX28" s="263">
        <v>2.6813412119905116</v>
      </c>
      <c r="AY28" s="262">
        <v>2.6192486521457838</v>
      </c>
      <c r="AZ28" s="283">
        <v>2.5591935483870967</v>
      </c>
      <c r="BA28" s="259">
        <v>2.4545000000000003</v>
      </c>
      <c r="BB28" s="259">
        <v>3.2766666666666668</v>
      </c>
      <c r="BC28" s="16"/>
      <c r="BD28" s="273"/>
      <c r="BE28" s="139"/>
      <c r="BF28" s="139"/>
      <c r="BG28" s="163"/>
      <c r="BH28" s="163"/>
      <c r="BI28" s="139"/>
      <c r="BJ28" s="266">
        <v>2.6213147235979117</v>
      </c>
      <c r="BK28" s="266">
        <v>2.6115207560290044</v>
      </c>
      <c r="BL28" s="266">
        <v>2.7211005350817832</v>
      </c>
      <c r="BM28" s="266">
        <v>2.7109337933193274</v>
      </c>
      <c r="BN28" s="266">
        <v>2.6662174520070065</v>
      </c>
      <c r="BO28" s="266"/>
      <c r="BP28" s="266">
        <v>2.648195894758187</v>
      </c>
      <c r="BQ28" s="292">
        <v>2.6257784553802681</v>
      </c>
      <c r="BR28" s="292">
        <v>2.6842444019662501</v>
      </c>
      <c r="BS28" s="292">
        <v>2.6204058600583098</v>
      </c>
      <c r="BT28" s="292">
        <v>2.5882317308036979</v>
      </c>
      <c r="BU28" s="292">
        <v>2.5694020953016623</v>
      </c>
      <c r="BV28" s="292">
        <v>2.6532999999999998</v>
      </c>
      <c r="BW28" s="169"/>
      <c r="BX28" s="148">
        <v>45.267741935483869</v>
      </c>
      <c r="BY28" s="165">
        <v>40.025713073005093</v>
      </c>
      <c r="BZ28" s="165">
        <v>40.649224674589703</v>
      </c>
      <c r="CA28" s="165"/>
      <c r="CB28" s="165">
        <v>35.758064516129039</v>
      </c>
      <c r="CC28" s="165"/>
      <c r="CD28" s="165">
        <v>47.318284273705189</v>
      </c>
      <c r="CE28" s="165">
        <v>43.424320882852285</v>
      </c>
      <c r="CF28" s="165">
        <v>41.859354838709685</v>
      </c>
      <c r="CG28" s="170">
        <v>2035</v>
      </c>
      <c r="CH28" s="272">
        <v>5.8928965496956707</v>
      </c>
      <c r="CI28" s="272">
        <v>5.7961901871441279</v>
      </c>
      <c r="CJ28" s="272">
        <v>5.8928965496956707</v>
      </c>
      <c r="CK28" s="272">
        <v>5.9370918673361333</v>
      </c>
      <c r="CL28" s="272">
        <v>5.9700879200875727</v>
      </c>
      <c r="CM28" s="272">
        <v>6.2307711012792817</v>
      </c>
      <c r="CN28" s="172"/>
      <c r="CO28" s="171">
        <v>2017</v>
      </c>
      <c r="CP28" s="173">
        <v>42948</v>
      </c>
      <c r="CQ28" s="272">
        <v>2.9186848098226843</v>
      </c>
      <c r="CR28" s="272">
        <v>2.6400613898171748</v>
      </c>
      <c r="CS28" s="272">
        <v>2.6163898437796025</v>
      </c>
      <c r="CT28" s="272">
        <v>2.5725611261337482</v>
      </c>
      <c r="CU28" s="272">
        <v>2.6163898437796025</v>
      </c>
      <c r="CV28" s="272">
        <v>2.6679819646167697</v>
      </c>
      <c r="CW28" s="272">
        <v>2.9662163907953167</v>
      </c>
      <c r="CX28" s="139"/>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39"/>
      <c r="EV28" s="139"/>
      <c r="EW28" s="139"/>
      <c r="EX28" s="139"/>
      <c r="EY28" s="139"/>
      <c r="EZ28" s="139"/>
      <c r="FA28" s="139"/>
      <c r="FB28" s="162"/>
      <c r="FC28" s="162"/>
      <c r="FD28" s="162"/>
      <c r="FE28" s="162"/>
      <c r="FF28" s="162"/>
      <c r="FG28" s="162"/>
      <c r="FH28" s="162"/>
      <c r="FI28" s="139"/>
      <c r="FJ28" s="139"/>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39"/>
      <c r="GH28" s="139"/>
      <c r="GI28" s="162"/>
      <c r="GJ28" s="162"/>
      <c r="GK28" s="162"/>
      <c r="GL28" s="162"/>
      <c r="GM28" s="162"/>
    </row>
    <row r="29" spans="1:195" s="138" customFormat="1" x14ac:dyDescent="0.2">
      <c r="B29" s="189">
        <v>42979</v>
      </c>
      <c r="C29" s="189">
        <v>43008</v>
      </c>
      <c r="D29" s="190">
        <v>42979</v>
      </c>
      <c r="E29" s="256">
        <v>37.875000000000007</v>
      </c>
      <c r="F29" s="256">
        <v>30.882564102564118</v>
      </c>
      <c r="G29" s="256">
        <v>39.218750000000014</v>
      </c>
      <c r="H29" s="256">
        <v>26.789999999999996</v>
      </c>
      <c r="I29" s="256">
        <v>32.260416666666664</v>
      </c>
      <c r="J29" s="256">
        <v>28.009230769230772</v>
      </c>
      <c r="O29" s="256">
        <v>36.963749999999997</v>
      </c>
      <c r="P29" s="256">
        <v>26.470256410256411</v>
      </c>
      <c r="Q29" s="256">
        <v>43.458333333333336</v>
      </c>
      <c r="R29" s="256">
        <v>29.051282051282076</v>
      </c>
      <c r="AA29" s="256">
        <v>37.846250000000005</v>
      </c>
      <c r="AB29" s="256">
        <v>28.312307692307698</v>
      </c>
      <c r="AE29" s="148">
        <v>40.108993269430421</v>
      </c>
      <c r="AF29" s="149">
        <v>32.186806825213203</v>
      </c>
      <c r="AG29" s="259">
        <v>2.9503448275862065</v>
      </c>
      <c r="AH29" s="259">
        <v>2.8031034482758619</v>
      </c>
      <c r="AI29" s="259">
        <v>2.5674137931034489</v>
      </c>
      <c r="AJ29" s="259">
        <v>2.6263793103448281</v>
      </c>
      <c r="AK29" s="259">
        <v>2.5714285714285716</v>
      </c>
      <c r="AL29" s="261">
        <v>2.7483980658396017</v>
      </c>
      <c r="AM29" s="259">
        <v>2.6048275862068975</v>
      </c>
      <c r="AN29" s="259">
        <v>2.6862068965517238</v>
      </c>
      <c r="AO29" s="259">
        <v>2.5746551724137938</v>
      </c>
      <c r="AP29" s="259">
        <v>2.5918965517241381</v>
      </c>
      <c r="AQ29" s="259">
        <v>0.95083333333333309</v>
      </c>
      <c r="AR29" s="149">
        <v>2.9047560583404093</v>
      </c>
      <c r="AS29" s="262">
        <v>2.7008954546479211</v>
      </c>
      <c r="AT29" s="263">
        <v>2.961988120017133</v>
      </c>
      <c r="AU29" s="262">
        <v>2.7197820350012401</v>
      </c>
      <c r="AV29" s="263">
        <v>2.7046727707185845</v>
      </c>
      <c r="AW29" s="262">
        <v>2.3937882116906244</v>
      </c>
      <c r="AX29" s="263">
        <v>2.7006665264012146</v>
      </c>
      <c r="AY29" s="262">
        <v>2.6378257226801725</v>
      </c>
      <c r="AZ29" s="283">
        <v>2.5746551724137938</v>
      </c>
      <c r="BA29" s="259">
        <v>2.4086206896551725</v>
      </c>
      <c r="BB29" s="259">
        <v>3.2965517241379314</v>
      </c>
      <c r="BC29" s="16"/>
      <c r="BJ29" s="266">
        <v>2.6369625568401922</v>
      </c>
      <c r="BK29" s="266">
        <v>2.6544115795204313</v>
      </c>
      <c r="BL29" s="266">
        <v>2.7373439500815717</v>
      </c>
      <c r="BM29" s="266">
        <v>2.7554571106928454</v>
      </c>
      <c r="BN29" s="266">
        <v>2.69604379928376</v>
      </c>
      <c r="BO29" s="266"/>
      <c r="BP29" s="266">
        <v>2.6668304991836438</v>
      </c>
      <c r="BQ29" s="292">
        <v>2.6414532567049811</v>
      </c>
      <c r="BR29" s="292">
        <v>2.6890019566810675</v>
      </c>
      <c r="BS29" s="292">
        <v>2.6278767055393586</v>
      </c>
      <c r="BT29" s="292">
        <v>2.6384047744286265</v>
      </c>
      <c r="BU29" s="292">
        <v>2.5767320755166745</v>
      </c>
      <c r="BV29" s="292">
        <v>2.6716793103448282</v>
      </c>
      <c r="BX29" s="148">
        <v>34.767250712250721</v>
      </c>
      <c r="BY29" s="165">
        <v>33.694861111111116</v>
      </c>
      <c r="BZ29" s="165">
        <v>30.371000712250712</v>
      </c>
      <c r="CA29" s="165"/>
      <c r="CB29" s="165">
        <v>37.055199430199444</v>
      </c>
      <c r="CC29" s="165"/>
      <c r="CD29" s="165">
        <v>36.588021516444989</v>
      </c>
      <c r="CE29" s="165">
        <v>33.60894230769231</v>
      </c>
      <c r="CF29" s="165">
        <v>32.29997507122507</v>
      </c>
      <c r="CG29" s="170">
        <v>2036</v>
      </c>
      <c r="CH29" s="272">
        <v>6.2489780213540067</v>
      </c>
      <c r="CI29" s="272">
        <v>6.1465250660725141</v>
      </c>
      <c r="CJ29" s="272">
        <v>6.2489780213540067</v>
      </c>
      <c r="CK29" s="272">
        <v>6.294778788810329</v>
      </c>
      <c r="CL29" s="272">
        <v>6.3283254679802949</v>
      </c>
      <c r="CM29" s="272">
        <v>6.5848541688102324</v>
      </c>
      <c r="CN29" s="172"/>
      <c r="CO29" s="171">
        <v>2017</v>
      </c>
      <c r="CP29" s="173">
        <v>42979</v>
      </c>
      <c r="CQ29" s="272">
        <v>2.890643989199968</v>
      </c>
      <c r="CR29" s="272">
        <v>2.69095420248683</v>
      </c>
      <c r="CS29" s="272">
        <v>2.6238584029670222</v>
      </c>
      <c r="CT29" s="272">
        <v>2.5799091545681083</v>
      </c>
      <c r="CU29" s="272">
        <v>2.6238584029670222</v>
      </c>
      <c r="CV29" s="272">
        <v>2.7189531221335153</v>
      </c>
      <c r="CW29" s="272">
        <v>2.9847663608647843</v>
      </c>
    </row>
    <row r="30" spans="1:195" s="138" customFormat="1" x14ac:dyDescent="0.2">
      <c r="A30" s="139"/>
      <c r="B30" s="192">
        <v>43009</v>
      </c>
      <c r="C30" s="193">
        <v>43039</v>
      </c>
      <c r="D30" s="191">
        <v>43009</v>
      </c>
      <c r="E30" s="2">
        <v>26.872250000000001</v>
      </c>
      <c r="F30" s="8">
        <v>23.41</v>
      </c>
      <c r="G30" s="4">
        <v>27.13</v>
      </c>
      <c r="H30" s="5">
        <v>22.246300000000002</v>
      </c>
      <c r="I30" s="2">
        <v>23.444900000000001</v>
      </c>
      <c r="J30" s="3">
        <v>20.260000000000002</v>
      </c>
      <c r="K30" s="4">
        <v>37.24</v>
      </c>
      <c r="L30" s="5">
        <v>30.173030000000001</v>
      </c>
      <c r="M30" s="2">
        <v>34.200000000000003</v>
      </c>
      <c r="N30" s="3">
        <v>28.94</v>
      </c>
      <c r="O30" s="4">
        <v>22.13</v>
      </c>
      <c r="P30" s="5">
        <v>20.246300000000002</v>
      </c>
      <c r="Q30" s="2">
        <v>23.13</v>
      </c>
      <c r="R30" s="3">
        <v>20.246300000000002</v>
      </c>
      <c r="S30" s="4">
        <v>22.13</v>
      </c>
      <c r="T30" s="5">
        <v>18.246300000000002</v>
      </c>
      <c r="U30" s="2">
        <v>22.13</v>
      </c>
      <c r="V30" s="3">
        <v>20.246300000000002</v>
      </c>
      <c r="W30" s="4">
        <v>23.444900000000001</v>
      </c>
      <c r="X30" s="5">
        <v>20.260000000000002</v>
      </c>
      <c r="Y30" s="2">
        <v>25.13</v>
      </c>
      <c r="Z30" s="3">
        <v>20.496300000000002</v>
      </c>
      <c r="AA30" s="4">
        <v>34.2102</v>
      </c>
      <c r="AB30" s="5">
        <v>29.436299999999999</v>
      </c>
      <c r="AC30" s="2">
        <v>24.13</v>
      </c>
      <c r="AD30" s="73">
        <v>21.246300000000002</v>
      </c>
      <c r="AE30" s="4">
        <v>29.684899999999999</v>
      </c>
      <c r="AF30" s="75">
        <v>25.4498</v>
      </c>
      <c r="AG30" s="23">
        <v>3.14</v>
      </c>
      <c r="AH30" s="37">
        <v>2.6</v>
      </c>
      <c r="AI30" s="23">
        <v>2.41</v>
      </c>
      <c r="AJ30" s="37">
        <v>2.62</v>
      </c>
      <c r="AK30" s="28">
        <v>2.6</v>
      </c>
      <c r="AL30" s="37">
        <v>2.6507999999999998</v>
      </c>
      <c r="AM30" s="28">
        <v>2.59</v>
      </c>
      <c r="AN30" s="37">
        <v>2.72</v>
      </c>
      <c r="AO30" s="30">
        <v>2.1800000000000002</v>
      </c>
      <c r="AP30" s="39">
        <v>2.48</v>
      </c>
      <c r="AQ30" s="30">
        <v>1.3488</v>
      </c>
      <c r="AR30" s="37">
        <v>2.7911000000000001</v>
      </c>
      <c r="AS30" s="23">
        <v>2.6425000000000001</v>
      </c>
      <c r="AT30" s="39">
        <v>2.7911000000000001</v>
      </c>
      <c r="AU30" s="31">
        <v>2.5853999999999999</v>
      </c>
      <c r="AV30" s="39">
        <v>2.6116000000000001</v>
      </c>
      <c r="AW30" s="31">
        <v>2.5796000000000001</v>
      </c>
      <c r="AX30" s="39">
        <v>2.5674999999999999</v>
      </c>
      <c r="AY30" s="31">
        <v>2.5299999999999998</v>
      </c>
      <c r="AZ30" s="39">
        <v>2.13</v>
      </c>
      <c r="BA30" s="30">
        <v>2</v>
      </c>
      <c r="BB30" s="39">
        <v>3.21</v>
      </c>
      <c r="BC30" s="16"/>
      <c r="BD30" s="274"/>
      <c r="BE30" s="151"/>
      <c r="BF30" s="151"/>
      <c r="BG30" s="151"/>
      <c r="BH30" s="151"/>
      <c r="BI30" s="139"/>
      <c r="BJ30" s="266">
        <v>2.2375544276895054</v>
      </c>
      <c r="BK30" s="266">
        <v>2.5411674223256755</v>
      </c>
      <c r="BL30" s="266">
        <v>2.3227337036895057</v>
      </c>
      <c r="BM30" s="266">
        <v>2.6379026983256759</v>
      </c>
      <c r="BN30" s="266">
        <v>2.434839563007591</v>
      </c>
      <c r="BO30" s="266"/>
      <c r="BP30" s="266">
        <v>2.6603625783230256</v>
      </c>
      <c r="BQ30" s="292">
        <v>2.2413567721005676</v>
      </c>
      <c r="BR30" s="292">
        <v>2.7228111993094046</v>
      </c>
      <c r="BS30" s="292">
        <v>2.657031224489796</v>
      </c>
      <c r="BT30" s="292">
        <v>2.6234259016062227</v>
      </c>
      <c r="BU30" s="292">
        <v>2.6053368763557483</v>
      </c>
      <c r="BV30" s="292">
        <v>2.6653000000000002</v>
      </c>
      <c r="BW30" s="169"/>
      <c r="BX30" s="148">
        <v>25.345881720430111</v>
      </c>
      <c r="BY30" s="165">
        <v>24.976970967741938</v>
      </c>
      <c r="BZ30" s="165">
        <v>22.040804301075269</v>
      </c>
      <c r="CA30" s="165">
        <v>31.881075268817206</v>
      </c>
      <c r="CB30" s="165">
        <v>21.858691397849462</v>
      </c>
      <c r="CC30" s="165">
        <v>34.124454086021508</v>
      </c>
      <c r="CD30" s="165">
        <v>27.817812903225807</v>
      </c>
      <c r="CE30" s="165">
        <v>32.105577419354844</v>
      </c>
      <c r="CF30" s="165">
        <v>21.299551612903226</v>
      </c>
      <c r="CG30" s="170">
        <v>2037</v>
      </c>
      <c r="CH30" s="272">
        <v>6.4236354391512798</v>
      </c>
      <c r="CI30" s="272">
        <v>6.3183637889158755</v>
      </c>
      <c r="CJ30" s="272">
        <v>6.4236354391512798</v>
      </c>
      <c r="CK30" s="272">
        <v>6.47022367728934</v>
      </c>
      <c r="CL30" s="272">
        <v>6.5040404378762986</v>
      </c>
      <c r="CM30" s="272">
        <v>6.7528498473779885</v>
      </c>
      <c r="CN30" s="172"/>
      <c r="CO30" s="171">
        <v>2017</v>
      </c>
      <c r="CP30" s="173">
        <v>43009</v>
      </c>
      <c r="CQ30" s="272">
        <v>2.7286789793188602</v>
      </c>
      <c r="CR30" s="272">
        <v>2.6757604467670868</v>
      </c>
      <c r="CS30" s="272">
        <v>2.6530039997959811</v>
      </c>
      <c r="CT30" s="272">
        <v>2.6085843874826877</v>
      </c>
      <c r="CU30" s="272">
        <v>2.6530039997959811</v>
      </c>
      <c r="CV30" s="272">
        <v>2.7037359770114939</v>
      </c>
      <c r="CW30" s="272">
        <v>2.9783278159063387</v>
      </c>
      <c r="CX30" s="139"/>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39"/>
      <c r="EV30" s="139"/>
      <c r="EW30" s="139"/>
      <c r="EX30" s="139"/>
      <c r="EY30" s="139"/>
      <c r="EZ30" s="139"/>
      <c r="FA30" s="139"/>
      <c r="FB30" s="162"/>
      <c r="FC30" s="162"/>
      <c r="FD30" s="162"/>
      <c r="FE30" s="162"/>
      <c r="FF30" s="162"/>
      <c r="FG30" s="162"/>
      <c r="FH30" s="162"/>
      <c r="FI30" s="139"/>
      <c r="FJ30" s="139"/>
      <c r="FK30" s="162"/>
      <c r="FL30" s="162"/>
      <c r="FM30" s="162"/>
      <c r="FN30" s="162"/>
      <c r="FO30" s="162"/>
      <c r="FP30" s="162"/>
      <c r="FQ30" s="162"/>
      <c r="FR30" s="162"/>
      <c r="FS30" s="162"/>
      <c r="FT30" s="162"/>
      <c r="FU30" s="162"/>
      <c r="FV30" s="162"/>
      <c r="FW30" s="162"/>
      <c r="FX30" s="162"/>
      <c r="FY30" s="162"/>
      <c r="FZ30" s="162"/>
      <c r="GA30" s="162"/>
      <c r="GB30" s="162"/>
      <c r="GC30" s="162"/>
      <c r="GD30" s="162"/>
      <c r="GE30" s="162"/>
      <c r="GF30" s="162"/>
      <c r="GG30" s="139"/>
      <c r="GH30" s="139"/>
      <c r="GI30" s="162"/>
      <c r="GJ30" s="162"/>
      <c r="GK30" s="162"/>
      <c r="GL30" s="162"/>
      <c r="GM30" s="162"/>
    </row>
    <row r="31" spans="1:195" s="138" customFormat="1" x14ac:dyDescent="0.2">
      <c r="A31" s="139"/>
      <c r="B31" s="193">
        <v>43040</v>
      </c>
      <c r="C31" s="193">
        <v>43069</v>
      </c>
      <c r="D31" s="191">
        <v>43040</v>
      </c>
      <c r="E31" s="2">
        <v>27.511500000000002</v>
      </c>
      <c r="F31" s="8">
        <v>22.6204</v>
      </c>
      <c r="G31" s="4">
        <v>24.76557</v>
      </c>
      <c r="H31" s="5">
        <v>21.773900000000001</v>
      </c>
      <c r="I31" s="2">
        <v>23.807870000000001</v>
      </c>
      <c r="J31" s="3">
        <v>19.705369999999998</v>
      </c>
      <c r="K31" s="4">
        <v>36.19397</v>
      </c>
      <c r="L31" s="5">
        <v>29.823399999999999</v>
      </c>
      <c r="M31" s="2">
        <v>33.73227</v>
      </c>
      <c r="N31" s="3">
        <v>28.55893</v>
      </c>
      <c r="O31" s="4">
        <v>21.76557</v>
      </c>
      <c r="P31" s="5">
        <v>19.773900000000001</v>
      </c>
      <c r="Q31" s="2">
        <v>21.76557</v>
      </c>
      <c r="R31" s="3">
        <v>20.773900000000001</v>
      </c>
      <c r="S31" s="4">
        <v>21.51557</v>
      </c>
      <c r="T31" s="5">
        <v>18.773900000000001</v>
      </c>
      <c r="U31" s="2">
        <v>21.76557</v>
      </c>
      <c r="V31" s="3">
        <v>19.773900000000001</v>
      </c>
      <c r="W31" s="4">
        <v>23.807870000000001</v>
      </c>
      <c r="X31" s="5">
        <v>19.705369999999998</v>
      </c>
      <c r="Y31" s="2">
        <v>23.76557</v>
      </c>
      <c r="Z31" s="3">
        <v>20.023900000000001</v>
      </c>
      <c r="AA31" s="4">
        <v>33.41337</v>
      </c>
      <c r="AB31" s="5">
        <v>29.3123</v>
      </c>
      <c r="AC31" s="2">
        <v>24.76557</v>
      </c>
      <c r="AD31" s="73">
        <v>20.773900000000001</v>
      </c>
      <c r="AE31" s="4">
        <v>29.778569999999998</v>
      </c>
      <c r="AF31" s="75">
        <v>24.87567</v>
      </c>
      <c r="AG31" s="23">
        <v>3.0070000000000001</v>
      </c>
      <c r="AH31" s="37">
        <v>2.6819999999999999</v>
      </c>
      <c r="AI31" s="23">
        <v>2.4969999999999999</v>
      </c>
      <c r="AJ31" s="37">
        <v>2.597</v>
      </c>
      <c r="AK31" s="28">
        <v>2.5920000000000001</v>
      </c>
      <c r="AL31" s="37">
        <v>2.7178</v>
      </c>
      <c r="AM31" s="28">
        <v>2.5545</v>
      </c>
      <c r="AN31" s="37">
        <v>2.6419999999999999</v>
      </c>
      <c r="AO31" s="30">
        <v>2.4220000000000002</v>
      </c>
      <c r="AP31" s="39">
        <v>2.6320000000000001</v>
      </c>
      <c r="AQ31" s="30">
        <v>1.8420000000000001</v>
      </c>
      <c r="AR31" s="37">
        <v>2.8592</v>
      </c>
      <c r="AS31" s="23">
        <v>2.6659999999999999</v>
      </c>
      <c r="AT31" s="39">
        <v>2.9091999999999998</v>
      </c>
      <c r="AU31" s="31">
        <v>2.6846000000000001</v>
      </c>
      <c r="AV31" s="39">
        <v>2.6680999999999999</v>
      </c>
      <c r="AW31" s="31">
        <v>2.8325</v>
      </c>
      <c r="AX31" s="39">
        <v>2.6657999999999999</v>
      </c>
      <c r="AY31" s="31">
        <v>2.6070000000000002</v>
      </c>
      <c r="AZ31" s="39">
        <v>2.4369999999999998</v>
      </c>
      <c r="BA31" s="30">
        <v>2.2395</v>
      </c>
      <c r="BB31" s="39">
        <v>3.1669999999999998</v>
      </c>
      <c r="BC31" s="15"/>
      <c r="BD31" s="274"/>
      <c r="BE31" s="151"/>
      <c r="BF31" s="151"/>
      <c r="BG31" s="151"/>
      <c r="BH31" s="151"/>
      <c r="BI31" s="139"/>
      <c r="BJ31" s="266">
        <v>2.4824689100293496</v>
      </c>
      <c r="BK31" s="266">
        <v>2.6949980062746688</v>
      </c>
      <c r="BL31" s="266">
        <v>2.57697002602935</v>
      </c>
      <c r="BM31" s="266">
        <v>2.7975883222746689</v>
      </c>
      <c r="BN31" s="266">
        <v>2.6380063161520093</v>
      </c>
      <c r="BO31" s="266"/>
      <c r="BP31" s="266">
        <v>2.6370431014904185</v>
      </c>
      <c r="BQ31" s="292">
        <v>2.4866933495539336</v>
      </c>
      <c r="BR31" s="292">
        <v>2.6447739474468555</v>
      </c>
      <c r="BS31" s="292">
        <v>2.6488679591836735</v>
      </c>
      <c r="BT31" s="292">
        <v>2.5875636933023536</v>
      </c>
      <c r="BU31" s="292">
        <v>2.5973275321208078</v>
      </c>
      <c r="BV31" s="292">
        <v>2.6423000000000001</v>
      </c>
      <c r="BW31" s="169"/>
      <c r="BX31" s="148">
        <v>25.333909015256591</v>
      </c>
      <c r="BY31" s="165">
        <v>23.433633703190015</v>
      </c>
      <c r="BZ31" s="165">
        <v>21.98137554785021</v>
      </c>
      <c r="CA31" s="165">
        <v>31.429021539528431</v>
      </c>
      <c r="CB31" s="165">
        <v>21.324063661581135</v>
      </c>
      <c r="CC31" s="165">
        <v>33.35769680998613</v>
      </c>
      <c r="CD31" s="165">
        <v>27.595725478502079</v>
      </c>
      <c r="CE31" s="165">
        <v>31.58751220527046</v>
      </c>
      <c r="CF31" s="165">
        <v>20.878848682385577</v>
      </c>
      <c r="CG31" s="170">
        <v>2038</v>
      </c>
      <c r="CH31" s="272">
        <v>6.7029291927641195</v>
      </c>
      <c r="CI31" s="272">
        <v>6.5931501823266885</v>
      </c>
      <c r="CJ31" s="272">
        <v>6.7029291927641195</v>
      </c>
      <c r="CK31" s="272">
        <v>6.7507766711070119</v>
      </c>
      <c r="CL31" s="272">
        <v>6.7850253174603168</v>
      </c>
      <c r="CM31" s="272">
        <v>7.0333142298590383</v>
      </c>
      <c r="CN31" s="172"/>
      <c r="CO31" s="171">
        <v>2017</v>
      </c>
      <c r="CP31" s="173">
        <v>43040</v>
      </c>
      <c r="CQ31" s="272">
        <v>2.8181943615598315</v>
      </c>
      <c r="CR31" s="272">
        <v>2.6393837688287736</v>
      </c>
      <c r="CS31" s="272">
        <v>2.6448432326838729</v>
      </c>
      <c r="CT31" s="272">
        <v>2.6005553222666054</v>
      </c>
      <c r="CU31" s="272">
        <v>2.6448432326838729</v>
      </c>
      <c r="CV31" s="272">
        <v>2.6673033004926108</v>
      </c>
      <c r="CW31" s="272">
        <v>2.9551142511102144</v>
      </c>
      <c r="CX31" s="139"/>
      <c r="CY31" s="162"/>
      <c r="CZ31" s="162"/>
      <c r="DA31" s="162"/>
      <c r="DB31" s="162"/>
      <c r="DC31" s="162"/>
      <c r="DD31" s="162"/>
      <c r="DE31" s="162"/>
      <c r="DF31" s="162"/>
      <c r="DG31" s="162"/>
      <c r="DH31" s="162"/>
      <c r="DI31" s="162"/>
      <c r="DJ31" s="162"/>
      <c r="DK31" s="162"/>
      <c r="DL31" s="162"/>
      <c r="DM31" s="162"/>
      <c r="DN31" s="162"/>
      <c r="DO31" s="162"/>
      <c r="DP31" s="162"/>
      <c r="DQ31" s="162"/>
      <c r="DR31" s="162"/>
      <c r="DS31" s="162"/>
      <c r="DT31" s="162"/>
      <c r="DU31" s="162"/>
      <c r="DV31" s="162"/>
      <c r="DW31" s="162"/>
      <c r="DX31" s="162"/>
      <c r="DY31" s="162"/>
      <c r="DZ31" s="162"/>
      <c r="EA31" s="162"/>
      <c r="EB31" s="162"/>
      <c r="EC31" s="162"/>
      <c r="ED31" s="162"/>
      <c r="EE31" s="162"/>
      <c r="EF31" s="162"/>
      <c r="EG31" s="162"/>
      <c r="EH31" s="162"/>
      <c r="EI31" s="162"/>
      <c r="EJ31" s="162"/>
      <c r="EK31" s="162"/>
      <c r="EL31" s="162"/>
      <c r="EM31" s="162"/>
      <c r="EN31" s="162"/>
      <c r="EO31" s="162"/>
      <c r="EP31" s="162"/>
      <c r="EQ31" s="162"/>
      <c r="ER31" s="162"/>
      <c r="ES31" s="162"/>
      <c r="ET31" s="162"/>
      <c r="EU31" s="139"/>
      <c r="EV31" s="139"/>
      <c r="EW31" s="139"/>
      <c r="EX31" s="139"/>
      <c r="EY31" s="139"/>
      <c r="EZ31" s="139"/>
      <c r="FA31" s="139"/>
      <c r="FB31" s="162"/>
      <c r="FC31" s="162"/>
      <c r="FD31" s="162"/>
      <c r="FE31" s="162"/>
      <c r="FF31" s="162"/>
      <c r="FG31" s="162"/>
      <c r="FH31" s="162"/>
      <c r="FI31" s="139"/>
      <c r="FJ31" s="139"/>
      <c r="FK31" s="162"/>
      <c r="FL31" s="162"/>
      <c r="FM31" s="162"/>
      <c r="FN31" s="162"/>
      <c r="FO31" s="162"/>
      <c r="FP31" s="162"/>
      <c r="FQ31" s="162"/>
      <c r="FR31" s="162"/>
      <c r="FS31" s="162"/>
      <c r="FT31" s="162"/>
      <c r="FU31" s="162"/>
      <c r="FV31" s="162"/>
      <c r="FW31" s="162"/>
      <c r="FX31" s="162"/>
      <c r="FY31" s="162"/>
      <c r="FZ31" s="162"/>
      <c r="GA31" s="162"/>
      <c r="GB31" s="162"/>
      <c r="GC31" s="162"/>
      <c r="GD31" s="162"/>
      <c r="GE31" s="162"/>
      <c r="GF31" s="162"/>
      <c r="GG31" s="139"/>
      <c r="GH31" s="139"/>
      <c r="GI31" s="162"/>
      <c r="GJ31" s="162"/>
      <c r="GK31" s="162"/>
      <c r="GL31" s="162"/>
      <c r="GM31" s="162"/>
    </row>
    <row r="32" spans="1:195" s="138" customFormat="1" x14ac:dyDescent="0.2">
      <c r="A32" s="139"/>
      <c r="B32" s="193">
        <v>43070</v>
      </c>
      <c r="C32" s="193">
        <v>43100</v>
      </c>
      <c r="D32" s="191">
        <v>43070</v>
      </c>
      <c r="E32" s="2">
        <v>33.438099999999999</v>
      </c>
      <c r="F32" s="8">
        <v>27.51895</v>
      </c>
      <c r="G32" s="4">
        <v>26.955770000000001</v>
      </c>
      <c r="H32" s="5">
        <v>23.2712</v>
      </c>
      <c r="I32" s="2">
        <v>30.21527</v>
      </c>
      <c r="J32" s="3">
        <v>24.59657</v>
      </c>
      <c r="K32" s="4">
        <v>38.236669999999997</v>
      </c>
      <c r="L32" s="5">
        <v>30.961929999999999</v>
      </c>
      <c r="M32" s="2">
        <v>35.672899999999998</v>
      </c>
      <c r="N32" s="3">
        <v>30.012899999999998</v>
      </c>
      <c r="O32" s="4">
        <v>24.955770000000001</v>
      </c>
      <c r="P32" s="5">
        <v>21.2712</v>
      </c>
      <c r="Q32" s="2">
        <v>25.455770000000001</v>
      </c>
      <c r="R32" s="3">
        <v>22.2712</v>
      </c>
      <c r="S32" s="4">
        <v>23.955770000000001</v>
      </c>
      <c r="T32" s="5">
        <v>21.2712</v>
      </c>
      <c r="U32" s="2">
        <v>24.955770000000001</v>
      </c>
      <c r="V32" s="3">
        <v>21.2712</v>
      </c>
      <c r="W32" s="4">
        <v>30.21527</v>
      </c>
      <c r="X32" s="5">
        <v>24.59657</v>
      </c>
      <c r="Y32" s="2">
        <v>25.955770000000001</v>
      </c>
      <c r="Z32" s="3">
        <v>21.5212</v>
      </c>
      <c r="AA32" s="4">
        <v>35.40907</v>
      </c>
      <c r="AB32" s="5">
        <v>30.7651</v>
      </c>
      <c r="AC32" s="2">
        <v>27.455770000000001</v>
      </c>
      <c r="AD32" s="73">
        <v>23.2712</v>
      </c>
      <c r="AE32" s="4">
        <v>33.663670000000003</v>
      </c>
      <c r="AF32" s="75">
        <v>28.01557</v>
      </c>
      <c r="AG32" s="23">
        <v>3.181</v>
      </c>
      <c r="AH32" s="37">
        <v>3.1284999999999998</v>
      </c>
      <c r="AI32" s="23">
        <v>2.871</v>
      </c>
      <c r="AJ32" s="37">
        <v>2.9809999999999999</v>
      </c>
      <c r="AK32" s="28">
        <v>2.976</v>
      </c>
      <c r="AL32" s="37">
        <v>3.1071</v>
      </c>
      <c r="AM32" s="28">
        <v>2.9235000000000002</v>
      </c>
      <c r="AN32" s="37">
        <v>2.996</v>
      </c>
      <c r="AO32" s="30">
        <v>2.6835</v>
      </c>
      <c r="AP32" s="39">
        <v>3.206</v>
      </c>
      <c r="AQ32" s="30">
        <v>2.0110000000000001</v>
      </c>
      <c r="AR32" s="37">
        <v>3.2545000000000002</v>
      </c>
      <c r="AS32" s="23">
        <v>3.0550000000000002</v>
      </c>
      <c r="AT32" s="39">
        <v>3.3045</v>
      </c>
      <c r="AU32" s="31">
        <v>3.0762</v>
      </c>
      <c r="AV32" s="39">
        <v>3.0554999999999999</v>
      </c>
      <c r="AW32" s="31">
        <v>3.4424999999999999</v>
      </c>
      <c r="AX32" s="39">
        <v>3.0547</v>
      </c>
      <c r="AY32" s="31">
        <v>2.9910000000000001</v>
      </c>
      <c r="AZ32" s="39">
        <v>2.6985000000000001</v>
      </c>
      <c r="BA32" s="30">
        <v>2.5009999999999999</v>
      </c>
      <c r="BB32" s="39">
        <v>3.2759999999999998</v>
      </c>
      <c r="BC32" s="15"/>
      <c r="BD32" s="274"/>
      <c r="BE32" s="151"/>
      <c r="BF32" s="151"/>
      <c r="BG32" s="151"/>
      <c r="BH32" s="151"/>
      <c r="BI32" s="139"/>
      <c r="BJ32" s="266">
        <v>2.7471182370205445</v>
      </c>
      <c r="BK32" s="266">
        <v>3.2759108693452079</v>
      </c>
      <c r="BL32" s="266">
        <v>2.8516923330205448</v>
      </c>
      <c r="BM32" s="266">
        <v>3.4006116653452083</v>
      </c>
      <c r="BN32" s="266">
        <v>3.0688332761828763</v>
      </c>
      <c r="BO32" s="266"/>
      <c r="BP32" s="266">
        <v>3.0263769755652437</v>
      </c>
      <c r="BQ32" s="292">
        <v>2.7517987834549875</v>
      </c>
      <c r="BR32" s="292">
        <v>2.9989430135922706</v>
      </c>
      <c r="BS32" s="292">
        <v>3.0407046938775508</v>
      </c>
      <c r="BT32" s="292">
        <v>2.9603286190524298</v>
      </c>
      <c r="BU32" s="292">
        <v>2.9817760553979644</v>
      </c>
      <c r="BV32" s="292">
        <v>3.0263</v>
      </c>
      <c r="BW32" s="169"/>
      <c r="BX32" s="148">
        <v>30.701288709677421</v>
      </c>
      <c r="BY32" s="165">
        <v>25.252151612903223</v>
      </c>
      <c r="BZ32" s="165">
        <v>27.617376451612902</v>
      </c>
      <c r="CA32" s="165">
        <v>33.05591075268817</v>
      </c>
      <c r="CB32" s="165">
        <v>23.98333440860215</v>
      </c>
      <c r="CC32" s="165">
        <v>34.873080537634408</v>
      </c>
      <c r="CD32" s="165">
        <v>31.052182903225805</v>
      </c>
      <c r="CE32" s="165">
        <v>33.261858064516126</v>
      </c>
      <c r="CF32" s="165">
        <v>23.252151612903223</v>
      </c>
      <c r="CG32" s="170">
        <v>2039</v>
      </c>
      <c r="CH32" s="272">
        <v>6.8521947237240299</v>
      </c>
      <c r="CI32" s="272">
        <v>6.7400068032945919</v>
      </c>
      <c r="CJ32" s="272">
        <v>6.8521947237240299</v>
      </c>
      <c r="CK32" s="272">
        <v>6.9007151893978209</v>
      </c>
      <c r="CL32" s="272">
        <v>6.9351946524356842</v>
      </c>
      <c r="CM32" s="272">
        <v>7.1840584765236484</v>
      </c>
      <c r="CN32" s="172"/>
      <c r="CO32" s="171">
        <v>2017</v>
      </c>
      <c r="CP32" s="173">
        <v>43070</v>
      </c>
      <c r="CQ32" s="272">
        <v>3.2030076139520531</v>
      </c>
      <c r="CR32" s="272">
        <v>3.0174962803565943</v>
      </c>
      <c r="CS32" s="272">
        <v>3.0365600540650823</v>
      </c>
      <c r="CT32" s="272">
        <v>2.9859504526385519</v>
      </c>
      <c r="CU32" s="272">
        <v>3.0365600540650823</v>
      </c>
      <c r="CV32" s="272">
        <v>3.045997881773399</v>
      </c>
      <c r="CW32" s="272">
        <v>3.3426798546628991</v>
      </c>
      <c r="CX32" s="139"/>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39"/>
      <c r="EV32" s="139"/>
      <c r="EW32" s="139"/>
      <c r="EX32" s="139"/>
      <c r="EY32" s="139"/>
      <c r="EZ32" s="139"/>
      <c r="FA32" s="139"/>
      <c r="FB32" s="162"/>
      <c r="FC32" s="162"/>
      <c r="FD32" s="162"/>
      <c r="FE32" s="162"/>
      <c r="FF32" s="162"/>
      <c r="FG32" s="162"/>
      <c r="FH32" s="162"/>
      <c r="FI32" s="139"/>
      <c r="FJ32" s="139"/>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39"/>
      <c r="GH32" s="139"/>
      <c r="GI32" s="162"/>
      <c r="GJ32" s="162"/>
      <c r="GK32" s="162"/>
      <c r="GL32" s="162"/>
      <c r="GM32" s="162"/>
    </row>
    <row r="33" spans="1:195" s="138" customFormat="1" x14ac:dyDescent="0.2">
      <c r="A33" s="139"/>
      <c r="B33" s="193">
        <v>43101</v>
      </c>
      <c r="C33" s="193">
        <v>43131</v>
      </c>
      <c r="D33" s="191">
        <v>43101</v>
      </c>
      <c r="E33" s="2">
        <v>32.642449999999997</v>
      </c>
      <c r="F33" s="8">
        <v>26.025600000000001</v>
      </c>
      <c r="G33" s="4">
        <v>27.255600000000001</v>
      </c>
      <c r="H33" s="5">
        <v>24.63363</v>
      </c>
      <c r="I33" s="2">
        <v>28.597270000000002</v>
      </c>
      <c r="J33" s="3">
        <v>23.523599999999998</v>
      </c>
      <c r="K33" s="4">
        <v>38.03443</v>
      </c>
      <c r="L33" s="5">
        <v>31.9086</v>
      </c>
      <c r="M33" s="2">
        <v>35.770530000000001</v>
      </c>
      <c r="N33" s="3">
        <v>30.177499999999998</v>
      </c>
      <c r="O33" s="4">
        <v>25.255600000000001</v>
      </c>
      <c r="P33" s="5">
        <v>22.63363</v>
      </c>
      <c r="Q33" s="2">
        <v>26.755600000000001</v>
      </c>
      <c r="R33" s="3">
        <v>24.13363</v>
      </c>
      <c r="S33" s="4">
        <v>24.505600000000001</v>
      </c>
      <c r="T33" s="5">
        <v>22.63363</v>
      </c>
      <c r="U33" s="2">
        <v>25.255600000000001</v>
      </c>
      <c r="V33" s="3">
        <v>22.63363</v>
      </c>
      <c r="W33" s="4">
        <v>28.597270000000002</v>
      </c>
      <c r="X33" s="5">
        <v>23.523599999999998</v>
      </c>
      <c r="Y33" s="2">
        <v>27.255600000000001</v>
      </c>
      <c r="Z33" s="3">
        <v>25.38363</v>
      </c>
      <c r="AA33" s="4">
        <v>35.848199999999999</v>
      </c>
      <c r="AB33" s="5">
        <v>30.924330000000001</v>
      </c>
      <c r="AC33" s="2">
        <v>28.255600000000001</v>
      </c>
      <c r="AD33" s="73">
        <v>24.63363</v>
      </c>
      <c r="AE33" s="4">
        <v>33.312269999999998</v>
      </c>
      <c r="AF33" s="75">
        <v>27.347100000000001</v>
      </c>
      <c r="AG33" s="23">
        <v>3.2949999999999999</v>
      </c>
      <c r="AH33" s="37">
        <v>3.22</v>
      </c>
      <c r="AI33" s="23">
        <v>3.0049999999999999</v>
      </c>
      <c r="AJ33" s="37">
        <v>3.08</v>
      </c>
      <c r="AK33" s="28">
        <v>3.0649999999999999</v>
      </c>
      <c r="AL33" s="37">
        <v>3.1974999999999998</v>
      </c>
      <c r="AM33" s="28">
        <v>3.0274999999999999</v>
      </c>
      <c r="AN33" s="37">
        <v>3.1</v>
      </c>
      <c r="AO33" s="30">
        <v>2.7725</v>
      </c>
      <c r="AP33" s="39">
        <v>3.1949999999999998</v>
      </c>
      <c r="AQ33" s="30">
        <v>2.085</v>
      </c>
      <c r="AR33" s="37">
        <v>3.3462000000000001</v>
      </c>
      <c r="AS33" s="23">
        <v>3.1551999999999998</v>
      </c>
      <c r="AT33" s="39">
        <v>3.3961999999999999</v>
      </c>
      <c r="AU33" s="31">
        <v>3.1772</v>
      </c>
      <c r="AV33" s="39">
        <v>3.1554000000000002</v>
      </c>
      <c r="AW33" s="31">
        <v>3.4308000000000001</v>
      </c>
      <c r="AX33" s="39">
        <v>3.1549999999999998</v>
      </c>
      <c r="AY33" s="31">
        <v>3.09</v>
      </c>
      <c r="AZ33" s="39">
        <v>2.7875000000000001</v>
      </c>
      <c r="BA33" s="30">
        <v>2.59</v>
      </c>
      <c r="BB33" s="39">
        <v>3.2925</v>
      </c>
      <c r="BC33" s="15"/>
      <c r="BD33" s="274"/>
      <c r="BE33" s="151"/>
      <c r="BF33" s="151"/>
      <c r="BG33" s="151"/>
      <c r="BH33" s="151"/>
      <c r="BI33" s="150"/>
      <c r="BJ33" s="266">
        <v>2.8371900920959416</v>
      </c>
      <c r="BK33" s="266">
        <v>3.2647783928752148</v>
      </c>
      <c r="BL33" s="266">
        <v>2.945192468095942</v>
      </c>
      <c r="BM33" s="266">
        <v>3.389055468875215</v>
      </c>
      <c r="BN33" s="266">
        <v>3.1090541054855785</v>
      </c>
      <c r="BO33" s="266"/>
      <c r="BP33" s="266">
        <v>3.1267521149751598</v>
      </c>
      <c r="BQ33" s="292">
        <v>2.8420258718572584</v>
      </c>
      <c r="BR33" s="292">
        <v>3.102992682742336</v>
      </c>
      <c r="BS33" s="292">
        <v>3.1315210204081629</v>
      </c>
      <c r="BT33" s="292">
        <v>3.0653897363370035</v>
      </c>
      <c r="BU33" s="292">
        <v>3.0708800100116802</v>
      </c>
      <c r="BV33" s="292">
        <v>3.1253000000000002</v>
      </c>
      <c r="BW33" s="169"/>
      <c r="BX33" s="148">
        <v>29.725344086021501</v>
      </c>
      <c r="BY33" s="165">
        <v>26.099677741935484</v>
      </c>
      <c r="BZ33" s="165">
        <v>26.360490752688172</v>
      </c>
      <c r="CA33" s="165">
        <v>33.304785591397852</v>
      </c>
      <c r="CB33" s="165">
        <v>25.599677741935487</v>
      </c>
      <c r="CC33" s="165">
        <v>35.333795268817198</v>
      </c>
      <c r="CD33" s="165">
        <v>30.682463870967741</v>
      </c>
      <c r="CE33" s="165">
        <v>33.67746161290323</v>
      </c>
      <c r="CF33" s="165">
        <v>24.099677741935484</v>
      </c>
      <c r="CG33" s="170">
        <v>2040</v>
      </c>
      <c r="CH33" s="272">
        <v>7.0274897014519366</v>
      </c>
      <c r="CI33" s="272">
        <v>6.9124727968579585</v>
      </c>
      <c r="CJ33" s="272">
        <v>7.0274897014519366</v>
      </c>
      <c r="CK33" s="272">
        <v>7.0768005123475772</v>
      </c>
      <c r="CL33" s="272">
        <v>7.1115510426929385</v>
      </c>
      <c r="CM33" s="272">
        <v>7.3656357992934796</v>
      </c>
      <c r="CN33" s="172"/>
      <c r="CO33" s="171">
        <v>2018</v>
      </c>
      <c r="CP33" s="173">
        <v>43101</v>
      </c>
      <c r="CQ33" s="272">
        <v>3.3408818808519398</v>
      </c>
      <c r="CR33" s="272">
        <v>3.1240645762885539</v>
      </c>
      <c r="CS33" s="272">
        <v>3.12734858818729</v>
      </c>
      <c r="CT33" s="272">
        <v>3.0752738031674665</v>
      </c>
      <c r="CU33" s="272">
        <v>3.12734858818729</v>
      </c>
      <c r="CV33" s="272">
        <v>3.1527302298850572</v>
      </c>
      <c r="CW33" s="272">
        <v>3.4425991118288257</v>
      </c>
      <c r="CY33" s="162"/>
      <c r="CZ33" s="162"/>
      <c r="DA33" s="162"/>
      <c r="DB33" s="162"/>
      <c r="DC33" s="162"/>
      <c r="DD33" s="162"/>
      <c r="DE33" s="162"/>
      <c r="DF33" s="162"/>
      <c r="DG33" s="162"/>
      <c r="DH33" s="162"/>
      <c r="DI33" s="162"/>
      <c r="DJ33" s="162"/>
      <c r="DK33" s="162"/>
      <c r="DL33" s="162"/>
      <c r="DM33" s="162"/>
      <c r="DN33" s="162"/>
      <c r="DO33" s="162"/>
      <c r="DP33" s="162"/>
      <c r="DQ33" s="162"/>
      <c r="DR33" s="162"/>
      <c r="DS33" s="162"/>
      <c r="DT33" s="162"/>
      <c r="DU33" s="162"/>
      <c r="DV33" s="162"/>
      <c r="DW33" s="162"/>
      <c r="DX33" s="162"/>
      <c r="DY33" s="162"/>
      <c r="DZ33" s="162"/>
      <c r="EA33" s="162"/>
      <c r="EB33" s="162"/>
      <c r="EC33" s="162"/>
      <c r="ED33" s="162"/>
      <c r="EE33" s="162"/>
      <c r="EF33" s="162"/>
      <c r="EG33" s="162"/>
      <c r="EH33" s="162"/>
      <c r="EI33" s="162"/>
      <c r="EJ33" s="162"/>
      <c r="EK33" s="162"/>
      <c r="EL33" s="162"/>
      <c r="EM33" s="162"/>
      <c r="EN33" s="162"/>
      <c r="EO33" s="162"/>
      <c r="EP33" s="162"/>
      <c r="EQ33" s="162"/>
      <c r="ER33" s="162"/>
      <c r="ES33" s="162"/>
      <c r="ET33" s="162"/>
      <c r="EU33" s="139"/>
      <c r="EV33" s="139"/>
      <c r="EW33" s="139"/>
      <c r="EX33" s="139"/>
      <c r="EY33" s="139"/>
      <c r="EZ33" s="139"/>
      <c r="FA33" s="139"/>
      <c r="FB33" s="162"/>
      <c r="FC33" s="162"/>
      <c r="FD33" s="162"/>
      <c r="FE33" s="162"/>
      <c r="FF33" s="162"/>
      <c r="FG33" s="162"/>
      <c r="FH33" s="162"/>
      <c r="FI33" s="139"/>
      <c r="FJ33" s="139"/>
      <c r="FK33" s="162"/>
      <c r="FL33" s="162"/>
      <c r="FM33" s="162"/>
      <c r="FN33" s="162"/>
      <c r="FO33" s="162"/>
      <c r="FP33" s="162"/>
      <c r="FQ33" s="162"/>
      <c r="FR33" s="162"/>
      <c r="FS33" s="162"/>
      <c r="FT33" s="162"/>
      <c r="FU33" s="162"/>
      <c r="FV33" s="162"/>
      <c r="FW33" s="162"/>
      <c r="FX33" s="162"/>
      <c r="FY33" s="162"/>
      <c r="FZ33" s="162"/>
      <c r="GA33" s="162"/>
      <c r="GB33" s="162"/>
      <c r="GC33" s="162"/>
      <c r="GD33" s="162"/>
      <c r="GE33" s="162"/>
      <c r="GF33" s="162"/>
      <c r="GG33" s="139"/>
      <c r="GH33" s="139"/>
      <c r="GI33" s="162"/>
      <c r="GJ33" s="162"/>
      <c r="GK33" s="162"/>
      <c r="GL33" s="162"/>
      <c r="GM33" s="162"/>
    </row>
    <row r="34" spans="1:195" s="138" customFormat="1" x14ac:dyDescent="0.2">
      <c r="A34" s="139"/>
      <c r="B34" s="193">
        <v>43132</v>
      </c>
      <c r="C34" s="193">
        <v>43159</v>
      </c>
      <c r="D34" s="191">
        <v>43132</v>
      </c>
      <c r="E34" s="2">
        <v>29.713049999999999</v>
      </c>
      <c r="F34" s="3">
        <v>24.125150000000001</v>
      </c>
      <c r="G34" s="4">
        <v>26.76727</v>
      </c>
      <c r="H34" s="5">
        <v>23.663499999999999</v>
      </c>
      <c r="I34" s="2">
        <v>25.979970000000002</v>
      </c>
      <c r="J34" s="3">
        <v>20.80753</v>
      </c>
      <c r="K34" s="4">
        <v>37.477069999999998</v>
      </c>
      <c r="L34" s="5">
        <v>30.570630000000001</v>
      </c>
      <c r="M34" s="2">
        <v>34.881</v>
      </c>
      <c r="N34" s="3">
        <v>30.187429999999999</v>
      </c>
      <c r="O34" s="4">
        <v>24.76727</v>
      </c>
      <c r="P34" s="5">
        <v>21.663499999999999</v>
      </c>
      <c r="Q34" s="2">
        <v>26.76727</v>
      </c>
      <c r="R34" s="3">
        <v>23.163499999999999</v>
      </c>
      <c r="S34" s="4">
        <v>24.26727</v>
      </c>
      <c r="T34" s="5">
        <v>20.413499999999999</v>
      </c>
      <c r="U34" s="2">
        <v>24.76727</v>
      </c>
      <c r="V34" s="3">
        <v>21.663499999999999</v>
      </c>
      <c r="W34" s="4">
        <v>25.979970000000002</v>
      </c>
      <c r="X34" s="5">
        <v>20.80753</v>
      </c>
      <c r="Y34" s="2">
        <v>26.76727</v>
      </c>
      <c r="Z34" s="3">
        <v>24.413499999999999</v>
      </c>
      <c r="AA34" s="4">
        <v>35.15737</v>
      </c>
      <c r="AB34" s="5">
        <v>31.3218</v>
      </c>
      <c r="AC34" s="2">
        <v>25.76727</v>
      </c>
      <c r="AD34" s="73">
        <v>23.663499999999999</v>
      </c>
      <c r="AE34" s="4">
        <v>31.424969999999998</v>
      </c>
      <c r="AF34" s="75">
        <v>26.401630000000001</v>
      </c>
      <c r="AG34" s="23">
        <v>3.2989999999999999</v>
      </c>
      <c r="AH34" s="37">
        <v>3.109</v>
      </c>
      <c r="AI34" s="23">
        <v>2.9415</v>
      </c>
      <c r="AJ34" s="37">
        <v>2.9965000000000002</v>
      </c>
      <c r="AK34" s="28">
        <v>2.9815</v>
      </c>
      <c r="AL34" s="37">
        <v>3.1128999999999998</v>
      </c>
      <c r="AM34" s="28">
        <v>2.9464999999999999</v>
      </c>
      <c r="AN34" s="37">
        <v>3.0165000000000002</v>
      </c>
      <c r="AO34" s="30">
        <v>2.7328000000000001</v>
      </c>
      <c r="AP34" s="39">
        <v>2.9315000000000002</v>
      </c>
      <c r="AQ34" s="30">
        <v>2.089</v>
      </c>
      <c r="AR34" s="37">
        <v>3.2603</v>
      </c>
      <c r="AS34" s="23">
        <v>3.0707</v>
      </c>
      <c r="AT34" s="39">
        <v>3.3102999999999998</v>
      </c>
      <c r="AU34" s="31">
        <v>3.0920000000000001</v>
      </c>
      <c r="AV34" s="39">
        <v>3.0712000000000002</v>
      </c>
      <c r="AW34" s="31">
        <v>3.1507999999999998</v>
      </c>
      <c r="AX34" s="39">
        <v>3.0703999999999998</v>
      </c>
      <c r="AY34" s="31">
        <v>3.0065</v>
      </c>
      <c r="AZ34" s="39">
        <v>2.7477999999999998</v>
      </c>
      <c r="BA34" s="30">
        <v>2.5501999999999998</v>
      </c>
      <c r="BB34" s="39">
        <v>3.2915000000000001</v>
      </c>
      <c r="BC34" s="15"/>
      <c r="BD34" s="274"/>
      <c r="BE34" s="151"/>
      <c r="BF34" s="151"/>
      <c r="BG34" s="151"/>
      <c r="BH34" s="151"/>
      <c r="BI34" s="150"/>
      <c r="BJ34" s="266">
        <v>2.7970119724724221</v>
      </c>
      <c r="BK34" s="266">
        <v>2.9981049792531125</v>
      </c>
      <c r="BL34" s="266">
        <v>2.9034851044724221</v>
      </c>
      <c r="BM34" s="266">
        <v>3.112232035253113</v>
      </c>
      <c r="BN34" s="266">
        <v>2.9527085228627672</v>
      </c>
      <c r="BO34" s="266"/>
      <c r="BP34" s="266">
        <v>3.0420922751698267</v>
      </c>
      <c r="BQ34" s="292">
        <v>2.801778507704785</v>
      </c>
      <c r="BR34" s="292">
        <v>3.0194528041458892</v>
      </c>
      <c r="BS34" s="292">
        <v>3.0463169387755102</v>
      </c>
      <c r="BT34" s="292">
        <v>2.983563289221133</v>
      </c>
      <c r="BU34" s="292">
        <v>2.9872824795594859</v>
      </c>
      <c r="BV34" s="292">
        <v>3.0418000000000003</v>
      </c>
      <c r="BW34" s="169"/>
      <c r="BX34" s="148">
        <v>27.318235714285713</v>
      </c>
      <c r="BY34" s="165">
        <v>25.437082857142858</v>
      </c>
      <c r="BZ34" s="165">
        <v>23.763209999999997</v>
      </c>
      <c r="CA34" s="165">
        <v>32.86947</v>
      </c>
      <c r="CB34" s="165">
        <v>25.222797142857143</v>
      </c>
      <c r="CC34" s="165">
        <v>34.51716714285714</v>
      </c>
      <c r="CD34" s="165">
        <v>29.272109999999998</v>
      </c>
      <c r="CE34" s="165">
        <v>33.513554285714285</v>
      </c>
      <c r="CF34" s="165">
        <v>23.437082857142858</v>
      </c>
      <c r="CG34" s="170">
        <v>2041</v>
      </c>
      <c r="CH34" s="272">
        <v>7.1823997629977221</v>
      </c>
      <c r="CI34" s="272">
        <v>7.0648828546003193</v>
      </c>
      <c r="CJ34" s="272">
        <v>7.1823997629977221</v>
      </c>
      <c r="CK34" s="272">
        <v>7.2324090104860472</v>
      </c>
      <c r="CL34" s="272">
        <v>7.2673990859332234</v>
      </c>
      <c r="CM34" s="272">
        <v>7.5221934012415543</v>
      </c>
      <c r="CN34" s="172"/>
      <c r="CO34" s="171">
        <v>2018</v>
      </c>
      <c r="CP34" s="173">
        <v>43132</v>
      </c>
      <c r="CQ34" s="272">
        <v>3.2755459409404262</v>
      </c>
      <c r="CR34" s="272">
        <v>3.041064268880008</v>
      </c>
      <c r="CS34" s="272">
        <v>3.0421705814546574</v>
      </c>
      <c r="CT34" s="272">
        <v>2.9914704349746084</v>
      </c>
      <c r="CU34" s="272">
        <v>3.0421705814546574</v>
      </c>
      <c r="CV34" s="272">
        <v>3.0696021510673233</v>
      </c>
      <c r="CW34" s="272">
        <v>3.3583237787646349</v>
      </c>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39"/>
      <c r="EV34" s="139"/>
      <c r="EW34" s="139"/>
      <c r="EX34" s="139"/>
      <c r="EY34" s="139"/>
      <c r="EZ34" s="139"/>
      <c r="FA34" s="139"/>
      <c r="FB34" s="162"/>
      <c r="FC34" s="162"/>
      <c r="FD34" s="162"/>
      <c r="FE34" s="162"/>
      <c r="FF34" s="162"/>
      <c r="FG34" s="162"/>
      <c r="FH34" s="162"/>
      <c r="FI34" s="139"/>
      <c r="FJ34" s="139"/>
      <c r="FK34" s="162"/>
      <c r="FL34" s="162"/>
      <c r="FM34" s="162"/>
      <c r="FN34" s="162"/>
      <c r="FO34" s="162"/>
      <c r="FP34" s="162"/>
      <c r="FQ34" s="162"/>
      <c r="FR34" s="162"/>
      <c r="FS34" s="162"/>
      <c r="FT34" s="162"/>
      <c r="FU34" s="162"/>
      <c r="FV34" s="162"/>
      <c r="FW34" s="162"/>
      <c r="FX34" s="162"/>
      <c r="FY34" s="162"/>
      <c r="FZ34" s="162"/>
      <c r="GA34" s="162"/>
      <c r="GB34" s="162"/>
      <c r="GC34" s="162"/>
      <c r="GD34" s="162"/>
      <c r="GE34" s="162"/>
      <c r="GF34" s="162"/>
      <c r="GG34" s="139"/>
      <c r="GH34" s="139"/>
      <c r="GI34" s="162"/>
      <c r="GJ34" s="162"/>
      <c r="GK34" s="162"/>
      <c r="GL34" s="162"/>
      <c r="GM34" s="162"/>
    </row>
    <row r="35" spans="1:195" s="138" customFormat="1" x14ac:dyDescent="0.2">
      <c r="A35" s="139"/>
      <c r="B35" s="193">
        <v>43160</v>
      </c>
      <c r="C35" s="193">
        <v>43190</v>
      </c>
      <c r="D35" s="191">
        <v>43160</v>
      </c>
      <c r="E35" s="2">
        <v>24.42895</v>
      </c>
      <c r="F35" s="3">
        <v>20.304549999999999</v>
      </c>
      <c r="G35" s="4">
        <v>24.83333</v>
      </c>
      <c r="H35" s="5">
        <v>21.242629999999998</v>
      </c>
      <c r="I35" s="2">
        <v>20.33333</v>
      </c>
      <c r="J35" s="3">
        <v>16.40953</v>
      </c>
      <c r="K35" s="4">
        <v>32.420670000000001</v>
      </c>
      <c r="L35" s="5">
        <v>26.93187</v>
      </c>
      <c r="M35" s="2">
        <v>29.52657</v>
      </c>
      <c r="N35" s="3">
        <v>26.217230000000001</v>
      </c>
      <c r="O35" s="4">
        <v>22.83333</v>
      </c>
      <c r="P35" s="5">
        <v>19.242629999999998</v>
      </c>
      <c r="Q35" s="2">
        <v>24.83333</v>
      </c>
      <c r="R35" s="3">
        <v>20.742629999999998</v>
      </c>
      <c r="S35" s="4">
        <v>23.08333</v>
      </c>
      <c r="T35" s="5">
        <v>17.742629999999998</v>
      </c>
      <c r="U35" s="2">
        <v>22.83333</v>
      </c>
      <c r="V35" s="3">
        <v>19.242629999999998</v>
      </c>
      <c r="W35" s="4">
        <v>20.33333</v>
      </c>
      <c r="X35" s="5">
        <v>16.40953</v>
      </c>
      <c r="Y35" s="2">
        <v>24.83333</v>
      </c>
      <c r="Z35" s="3">
        <v>21.992629999999998</v>
      </c>
      <c r="AA35" s="4">
        <v>29.91873</v>
      </c>
      <c r="AB35" s="5">
        <v>26.463229999999999</v>
      </c>
      <c r="AC35" s="2">
        <v>23.58333</v>
      </c>
      <c r="AD35" s="73">
        <v>21.242629999999998</v>
      </c>
      <c r="AE35" s="4">
        <v>26.239629999999998</v>
      </c>
      <c r="AF35" s="75">
        <v>22.605429999999998</v>
      </c>
      <c r="AG35" s="23">
        <v>3.2490000000000001</v>
      </c>
      <c r="AH35" s="37">
        <v>2.8915000000000002</v>
      </c>
      <c r="AI35" s="23">
        <v>2.7715000000000001</v>
      </c>
      <c r="AJ35" s="37">
        <v>2.794</v>
      </c>
      <c r="AK35" s="28">
        <v>2.7789999999999999</v>
      </c>
      <c r="AL35" s="37">
        <v>2.9075000000000002</v>
      </c>
      <c r="AM35" s="28">
        <v>2.7389999999999999</v>
      </c>
      <c r="AN35" s="37">
        <v>2.8090000000000002</v>
      </c>
      <c r="AO35" s="30">
        <v>2.5928</v>
      </c>
      <c r="AP35" s="39">
        <v>2.6040000000000001</v>
      </c>
      <c r="AQ35" s="30">
        <v>2.0165000000000002</v>
      </c>
      <c r="AR35" s="37">
        <v>3.0518000000000001</v>
      </c>
      <c r="AS35" s="23">
        <v>2.8654999999999999</v>
      </c>
      <c r="AT35" s="39">
        <v>3.1017999999999999</v>
      </c>
      <c r="AU35" s="31">
        <v>2.8855</v>
      </c>
      <c r="AV35" s="39">
        <v>2.8668999999999998</v>
      </c>
      <c r="AW35" s="31">
        <v>2.8028</v>
      </c>
      <c r="AX35" s="39">
        <v>2.8653</v>
      </c>
      <c r="AY35" s="31">
        <v>2.8039999999999998</v>
      </c>
      <c r="AZ35" s="39">
        <v>2.6078000000000001</v>
      </c>
      <c r="BA35" s="30">
        <v>2.4102999999999999</v>
      </c>
      <c r="BB35" s="39">
        <v>3.2290000000000001</v>
      </c>
      <c r="BC35" s="15"/>
      <c r="BD35" s="1"/>
      <c r="BE35" s="151"/>
      <c r="BF35" s="151"/>
      <c r="BG35" s="151"/>
      <c r="BH35" s="151"/>
      <c r="BI35" s="150"/>
      <c r="BJ35" s="266">
        <v>2.6553259083088756</v>
      </c>
      <c r="BK35" s="266">
        <v>2.6666607934419595</v>
      </c>
      <c r="BL35" s="266">
        <v>2.756406240308876</v>
      </c>
      <c r="BM35" s="266">
        <v>2.7681725494419598</v>
      </c>
      <c r="BN35" s="266">
        <v>2.7116413728754178</v>
      </c>
      <c r="BO35" s="266"/>
      <c r="BP35" s="266">
        <v>2.8367794900131806</v>
      </c>
      <c r="BQ35" s="292">
        <v>2.6598482562854824</v>
      </c>
      <c r="BR35" s="292">
        <v>2.8118537046397489</v>
      </c>
      <c r="BS35" s="292">
        <v>2.8396842857142857</v>
      </c>
      <c r="BT35" s="292">
        <v>2.7739461561773915</v>
      </c>
      <c r="BU35" s="292">
        <v>2.7845459536125476</v>
      </c>
      <c r="BV35" s="292">
        <v>2.8393000000000002</v>
      </c>
      <c r="BW35" s="169"/>
      <c r="BX35" s="148">
        <v>22.702586069986541</v>
      </c>
      <c r="BY35" s="165">
        <v>23.330358667563928</v>
      </c>
      <c r="BZ35" s="165">
        <v>18.690931884253029</v>
      </c>
      <c r="CA35" s="165">
        <v>28.141368465679676</v>
      </c>
      <c r="CB35" s="165">
        <v>23.12107199192463</v>
      </c>
      <c r="CC35" s="165">
        <v>30.123204589502016</v>
      </c>
      <c r="CD35" s="165">
        <v>24.718450726783306</v>
      </c>
      <c r="CE35" s="165">
        <v>28.472349784656796</v>
      </c>
      <c r="CF35" s="165">
        <v>21.330358667563928</v>
      </c>
      <c r="CG35" s="170">
        <v>2042</v>
      </c>
      <c r="CH35" s="272">
        <v>7.340718644972628</v>
      </c>
      <c r="CI35" s="272">
        <v>7.2206467197923159</v>
      </c>
      <c r="CJ35" s="272">
        <v>7.340718644972628</v>
      </c>
      <c r="CK35" s="272">
        <v>7.3914416982614348</v>
      </c>
      <c r="CL35" s="272">
        <v>7.4266765900383129</v>
      </c>
      <c r="CM35" s="272">
        <v>7.682206434132457</v>
      </c>
      <c r="CN35" s="172"/>
      <c r="CO35" s="171">
        <v>2018</v>
      </c>
      <c r="CP35" s="173">
        <v>43160</v>
      </c>
      <c r="CQ35" s="272">
        <v>3.1006308262166891</v>
      </c>
      <c r="CR35" s="272">
        <v>2.8284400245926835</v>
      </c>
      <c r="CS35" s="272">
        <v>2.8356011639294096</v>
      </c>
      <c r="CT35" s="272">
        <v>2.7882347216925272</v>
      </c>
      <c r="CU35" s="272">
        <v>2.8356011639294096</v>
      </c>
      <c r="CV35" s="272">
        <v>2.8566505911330049</v>
      </c>
      <c r="CW35" s="272">
        <v>3.153943480016149</v>
      </c>
      <c r="CY35" s="162"/>
      <c r="CZ35" s="162"/>
      <c r="DA35" s="162"/>
      <c r="DB35" s="162"/>
      <c r="DC35" s="162"/>
      <c r="DD35" s="162"/>
      <c r="DE35" s="162"/>
      <c r="DF35" s="162"/>
      <c r="DG35" s="162"/>
      <c r="DH35" s="162"/>
      <c r="DI35" s="162"/>
      <c r="DJ35" s="162"/>
      <c r="DK35" s="162"/>
      <c r="DL35" s="162"/>
      <c r="DM35" s="162"/>
      <c r="DN35" s="162"/>
      <c r="DO35" s="162"/>
      <c r="DP35" s="162"/>
      <c r="DQ35" s="162"/>
      <c r="DR35" s="162"/>
      <c r="DS35" s="162"/>
      <c r="DT35" s="162"/>
      <c r="DU35" s="162"/>
      <c r="DV35" s="162"/>
      <c r="DW35" s="162"/>
      <c r="DX35" s="162"/>
      <c r="DY35" s="162"/>
      <c r="DZ35" s="162"/>
      <c r="EA35" s="162"/>
      <c r="EB35" s="162"/>
      <c r="EC35" s="162"/>
      <c r="ED35" s="162"/>
      <c r="EE35" s="162"/>
      <c r="EF35" s="162"/>
      <c r="EG35" s="162"/>
      <c r="EH35" s="162"/>
      <c r="EI35" s="162"/>
      <c r="EJ35" s="162"/>
      <c r="EK35" s="162"/>
      <c r="EL35" s="162"/>
      <c r="EM35" s="162"/>
      <c r="EN35" s="162"/>
      <c r="EO35" s="162"/>
      <c r="EP35" s="162"/>
      <c r="EQ35" s="162"/>
      <c r="ER35" s="162"/>
      <c r="ES35" s="162"/>
      <c r="ET35" s="162"/>
      <c r="EU35" s="139"/>
      <c r="EV35" s="139"/>
      <c r="EW35" s="139"/>
      <c r="EX35" s="139"/>
      <c r="EY35" s="139"/>
      <c r="EZ35" s="139"/>
      <c r="FA35" s="139"/>
      <c r="FB35" s="162"/>
      <c r="FC35" s="162"/>
      <c r="FD35" s="162"/>
      <c r="FE35" s="162"/>
      <c r="FF35" s="162"/>
      <c r="FG35" s="162"/>
      <c r="FH35" s="162"/>
      <c r="FI35" s="139"/>
      <c r="FJ35" s="139"/>
      <c r="FK35" s="162"/>
      <c r="FL35" s="162"/>
      <c r="FM35" s="162"/>
      <c r="FN35" s="162"/>
      <c r="FO35" s="162"/>
      <c r="FP35" s="162"/>
      <c r="FQ35" s="162"/>
      <c r="FR35" s="162"/>
      <c r="FS35" s="162"/>
      <c r="FT35" s="162"/>
      <c r="FU35" s="162"/>
      <c r="FV35" s="162"/>
      <c r="FW35" s="162"/>
      <c r="FX35" s="162"/>
      <c r="FY35" s="162"/>
      <c r="FZ35" s="162"/>
      <c r="GA35" s="162"/>
      <c r="GB35" s="162"/>
      <c r="GC35" s="162"/>
      <c r="GD35" s="162"/>
      <c r="GE35" s="162"/>
      <c r="GF35" s="162"/>
      <c r="GG35" s="139"/>
      <c r="GH35" s="139"/>
      <c r="GI35" s="162"/>
      <c r="GJ35" s="162"/>
      <c r="GK35" s="162"/>
      <c r="GL35" s="162"/>
      <c r="GM35" s="162"/>
    </row>
    <row r="36" spans="1:195" s="138" customFormat="1" x14ac:dyDescent="0.2">
      <c r="A36" s="139"/>
      <c r="B36" s="193">
        <v>43191</v>
      </c>
      <c r="C36" s="193">
        <v>43220</v>
      </c>
      <c r="D36" s="191">
        <v>43191</v>
      </c>
      <c r="E36" s="2">
        <v>20.96735</v>
      </c>
      <c r="F36" s="3">
        <v>14.75915</v>
      </c>
      <c r="G36" s="4">
        <v>24.077069999999999</v>
      </c>
      <c r="H36" s="5">
        <v>18.868069999999999</v>
      </c>
      <c r="I36" s="2">
        <v>16.875630000000001</v>
      </c>
      <c r="J36" s="3">
        <v>11.422230000000001</v>
      </c>
      <c r="K36" s="4">
        <v>28.246929999999999</v>
      </c>
      <c r="L36" s="5">
        <v>22.107669999999999</v>
      </c>
      <c r="M36" s="2">
        <v>25.052700000000002</v>
      </c>
      <c r="N36" s="3">
        <v>21.7758</v>
      </c>
      <c r="O36" s="4">
        <v>22.077069999999999</v>
      </c>
      <c r="P36" s="5">
        <v>16.868069999999999</v>
      </c>
      <c r="Q36" s="2">
        <v>22.577069999999999</v>
      </c>
      <c r="R36" s="3">
        <v>18.118069999999999</v>
      </c>
      <c r="S36" s="4">
        <v>19.077069999999999</v>
      </c>
      <c r="T36" s="5">
        <v>14.868069999999999</v>
      </c>
      <c r="U36" s="2">
        <v>22.077069999999999</v>
      </c>
      <c r="V36" s="3">
        <v>16.868069999999999</v>
      </c>
      <c r="W36" s="4">
        <v>16.875630000000001</v>
      </c>
      <c r="X36" s="5">
        <v>11.422230000000001</v>
      </c>
      <c r="Y36" s="2">
        <v>22.577069999999999</v>
      </c>
      <c r="Z36" s="3">
        <v>16.868069999999999</v>
      </c>
      <c r="AA36" s="4">
        <v>25.65277</v>
      </c>
      <c r="AB36" s="5">
        <v>22.59517</v>
      </c>
      <c r="AC36" s="2">
        <v>22.577069999999999</v>
      </c>
      <c r="AD36" s="73">
        <v>17.368069999999999</v>
      </c>
      <c r="AE36" s="4">
        <v>22.38373</v>
      </c>
      <c r="AF36" s="75">
        <v>17.723030000000001</v>
      </c>
      <c r="AG36" s="23">
        <v>2.9390000000000001</v>
      </c>
      <c r="AH36" s="37">
        <v>2.524</v>
      </c>
      <c r="AI36" s="23">
        <v>2.399</v>
      </c>
      <c r="AJ36" s="37">
        <v>2.4415</v>
      </c>
      <c r="AK36" s="28">
        <v>2.4264999999999999</v>
      </c>
      <c r="AL36" s="37">
        <v>2.5501</v>
      </c>
      <c r="AM36" s="28">
        <v>2.3915000000000002</v>
      </c>
      <c r="AN36" s="37">
        <v>2.464</v>
      </c>
      <c r="AO36" s="30">
        <v>2.2827999999999999</v>
      </c>
      <c r="AP36" s="39">
        <v>1.929</v>
      </c>
      <c r="AQ36" s="30">
        <v>1.7415</v>
      </c>
      <c r="AR36" s="37">
        <v>2.6890000000000001</v>
      </c>
      <c r="AS36" s="23">
        <v>2.5085000000000002</v>
      </c>
      <c r="AT36" s="39">
        <v>2.7389999999999999</v>
      </c>
      <c r="AU36" s="31">
        <v>2.5259999999999998</v>
      </c>
      <c r="AV36" s="39">
        <v>2.5112000000000001</v>
      </c>
      <c r="AW36" s="31">
        <v>2.0642999999999998</v>
      </c>
      <c r="AX36" s="39">
        <v>2.5083000000000002</v>
      </c>
      <c r="AY36" s="31">
        <v>2.4514999999999998</v>
      </c>
      <c r="AZ36" s="39">
        <v>2.2976999999999999</v>
      </c>
      <c r="BA36" s="30">
        <v>2.1002000000000001</v>
      </c>
      <c r="BB36" s="39">
        <v>2.9464999999999999</v>
      </c>
      <c r="BC36" s="15"/>
      <c r="BD36" s="1"/>
      <c r="BE36" s="151"/>
      <c r="BF36" s="151"/>
      <c r="BG36" s="151"/>
      <c r="BH36" s="151"/>
      <c r="BI36" s="150"/>
      <c r="BJ36" s="266">
        <v>2.341592480518166</v>
      </c>
      <c r="BK36" s="266">
        <v>1.9835315555105761</v>
      </c>
      <c r="BL36" s="266">
        <v>2.4307316125181662</v>
      </c>
      <c r="BM36" s="266">
        <v>2.0590423115105763</v>
      </c>
      <c r="BN36" s="266">
        <v>2.2037244900143715</v>
      </c>
      <c r="BO36" s="266"/>
      <c r="BP36" s="266">
        <v>2.4793831602960559</v>
      </c>
      <c r="BQ36" s="292">
        <v>2.3455741281427409</v>
      </c>
      <c r="BR36" s="292">
        <v>2.4666889367861664</v>
      </c>
      <c r="BS36" s="292">
        <v>2.4799904081632649</v>
      </c>
      <c r="BT36" s="292">
        <v>2.4229005960198</v>
      </c>
      <c r="BU36" s="292">
        <v>2.4316342232604704</v>
      </c>
      <c r="BV36" s="292">
        <v>2.4868000000000001</v>
      </c>
      <c r="BW36" s="169"/>
      <c r="BX36" s="148">
        <v>18.20815</v>
      </c>
      <c r="BY36" s="165">
        <v>21.761958888888888</v>
      </c>
      <c r="BZ36" s="165">
        <v>14.451896666666666</v>
      </c>
      <c r="CA36" s="165">
        <v>23.596300000000003</v>
      </c>
      <c r="CB36" s="165">
        <v>20.59529222222222</v>
      </c>
      <c r="CC36" s="165">
        <v>25.518369999999997</v>
      </c>
      <c r="CD36" s="165">
        <v>20.312307777777779</v>
      </c>
      <c r="CE36" s="165">
        <v>24.293836666666667</v>
      </c>
      <c r="CF36" s="165">
        <v>19.761958888888888</v>
      </c>
      <c r="CG36" s="170">
        <v>2043</v>
      </c>
      <c r="CH36" s="272">
        <v>7.5099100489646018</v>
      </c>
      <c r="CI36" s="272">
        <v>7.3871076416628183</v>
      </c>
      <c r="CJ36" s="272">
        <v>7.5099100489646018</v>
      </c>
      <c r="CK36" s="272">
        <v>7.5613959285445924</v>
      </c>
      <c r="CL36" s="272">
        <v>7.5968924493705527</v>
      </c>
      <c r="CM36" s="272">
        <v>7.8531773845045789</v>
      </c>
      <c r="CN36" s="172"/>
      <c r="CO36" s="171">
        <v>2018</v>
      </c>
      <c r="CP36" s="173">
        <v>43191</v>
      </c>
      <c r="CQ36" s="272">
        <v>2.7173609424837948</v>
      </c>
      <c r="CR36" s="272">
        <v>2.4723584588584897</v>
      </c>
      <c r="CS36" s="272">
        <v>2.4760173630521272</v>
      </c>
      <c r="CT36" s="272">
        <v>2.4344540356089044</v>
      </c>
      <c r="CU36" s="272">
        <v>2.4760173630521272</v>
      </c>
      <c r="CV36" s="272">
        <v>2.5000208702791462</v>
      </c>
      <c r="CW36" s="272">
        <v>2.7981703673798952</v>
      </c>
      <c r="CY36" s="162"/>
      <c r="CZ36" s="162"/>
      <c r="DA36" s="162"/>
      <c r="DB36" s="162"/>
      <c r="DC36" s="162"/>
      <c r="DD36" s="162"/>
      <c r="DE36" s="162"/>
      <c r="DF36" s="162"/>
      <c r="DG36" s="162"/>
      <c r="DH36" s="162"/>
      <c r="DI36" s="162"/>
      <c r="DJ36" s="162"/>
      <c r="DK36" s="162"/>
      <c r="DL36" s="162"/>
      <c r="DM36" s="162"/>
      <c r="DN36" s="162"/>
      <c r="DO36" s="162"/>
      <c r="DP36" s="162"/>
      <c r="DQ36" s="162"/>
      <c r="DR36" s="162"/>
      <c r="DS36" s="162"/>
      <c r="DT36" s="162"/>
      <c r="DU36" s="162"/>
      <c r="DV36" s="162"/>
      <c r="DW36" s="162"/>
      <c r="DX36" s="162"/>
      <c r="DY36" s="162"/>
      <c r="DZ36" s="162"/>
      <c r="EA36" s="162"/>
      <c r="EB36" s="162"/>
      <c r="EC36" s="162"/>
      <c r="ED36" s="162"/>
      <c r="EE36" s="162"/>
      <c r="EF36" s="162"/>
      <c r="EG36" s="162"/>
      <c r="EH36" s="162"/>
      <c r="EI36" s="162"/>
      <c r="EJ36" s="162"/>
      <c r="EK36" s="162"/>
      <c r="EL36" s="162"/>
      <c r="EM36" s="162"/>
      <c r="EN36" s="162"/>
      <c r="EO36" s="162"/>
      <c r="EP36" s="162"/>
      <c r="EQ36" s="162"/>
      <c r="ER36" s="162"/>
      <c r="ES36" s="162"/>
      <c r="ET36" s="162"/>
      <c r="EU36" s="139"/>
      <c r="EV36" s="139"/>
      <c r="EW36" s="139"/>
      <c r="EX36" s="139"/>
      <c r="EY36" s="139"/>
      <c r="EZ36" s="139"/>
      <c r="FA36" s="139"/>
      <c r="FB36" s="162"/>
      <c r="FC36" s="162"/>
      <c r="FD36" s="162"/>
      <c r="FE36" s="162"/>
      <c r="FF36" s="162"/>
      <c r="FG36" s="162"/>
      <c r="FH36" s="162"/>
      <c r="FI36" s="139"/>
      <c r="FJ36" s="139"/>
      <c r="FK36" s="162"/>
      <c r="FL36" s="162"/>
      <c r="FM36" s="162"/>
      <c r="FN36" s="162"/>
      <c r="FO36" s="162"/>
      <c r="FP36" s="162"/>
      <c r="FQ36" s="162"/>
      <c r="FR36" s="162"/>
      <c r="FS36" s="162"/>
      <c r="FT36" s="162"/>
      <c r="FU36" s="162"/>
      <c r="FV36" s="162"/>
      <c r="FW36" s="162"/>
      <c r="FX36" s="162"/>
      <c r="FY36" s="162"/>
      <c r="FZ36" s="162"/>
      <c r="GA36" s="162"/>
      <c r="GB36" s="162"/>
      <c r="GC36" s="162"/>
      <c r="GD36" s="162"/>
      <c r="GE36" s="162"/>
      <c r="GF36" s="162"/>
      <c r="GG36" s="139"/>
      <c r="GH36" s="139"/>
      <c r="GI36" s="162"/>
      <c r="GJ36" s="162"/>
      <c r="GK36" s="162"/>
      <c r="GL36" s="162"/>
      <c r="GM36" s="162"/>
    </row>
    <row r="37" spans="1:195" s="138" customFormat="1" x14ac:dyDescent="0.2">
      <c r="A37" s="139"/>
      <c r="B37" s="193">
        <v>43221</v>
      </c>
      <c r="C37" s="193">
        <v>43251</v>
      </c>
      <c r="D37" s="191">
        <v>43221</v>
      </c>
      <c r="E37" s="2">
        <v>21.177499999999998</v>
      </c>
      <c r="F37" s="3">
        <v>10.625299999999999</v>
      </c>
      <c r="G37" s="4">
        <v>24.7683</v>
      </c>
      <c r="H37" s="5">
        <v>20.176929999999999</v>
      </c>
      <c r="I37" s="2">
        <v>16.308399999999999</v>
      </c>
      <c r="J37" s="3">
        <v>7.6465670000000001</v>
      </c>
      <c r="K37" s="4">
        <v>29.506769999999999</v>
      </c>
      <c r="L37" s="5">
        <v>22.33803</v>
      </c>
      <c r="M37" s="2">
        <v>26.87837</v>
      </c>
      <c r="N37" s="3">
        <v>22.953299999999999</v>
      </c>
      <c r="O37" s="4">
        <v>23.2683</v>
      </c>
      <c r="P37" s="5">
        <v>18.176929999999999</v>
      </c>
      <c r="Q37" s="2">
        <v>24.7683</v>
      </c>
      <c r="R37" s="3">
        <v>20.176929999999999</v>
      </c>
      <c r="S37" s="4">
        <v>20.7683</v>
      </c>
      <c r="T37" s="5">
        <v>15.17693</v>
      </c>
      <c r="U37" s="2">
        <v>23.2683</v>
      </c>
      <c r="V37" s="3">
        <v>18.176929999999999</v>
      </c>
      <c r="W37" s="4">
        <v>16.308399999999999</v>
      </c>
      <c r="X37" s="5">
        <v>7.6465670000000001</v>
      </c>
      <c r="Y37" s="2">
        <v>23.2683</v>
      </c>
      <c r="Z37" s="3">
        <v>18.176929999999999</v>
      </c>
      <c r="AA37" s="4">
        <v>27.4283</v>
      </c>
      <c r="AB37" s="5">
        <v>23.672730000000001</v>
      </c>
      <c r="AC37" s="2">
        <v>23.2683</v>
      </c>
      <c r="AD37" s="73">
        <v>18.176929999999999</v>
      </c>
      <c r="AE37" s="4">
        <v>23.356000000000002</v>
      </c>
      <c r="AF37" s="75">
        <v>16.215467</v>
      </c>
      <c r="AG37" s="23">
        <v>2.9039999999999999</v>
      </c>
      <c r="AH37" s="37">
        <v>2.504</v>
      </c>
      <c r="AI37" s="23">
        <v>2.3715000000000002</v>
      </c>
      <c r="AJ37" s="37">
        <v>2.3565</v>
      </c>
      <c r="AK37" s="28">
        <v>2.3414999999999999</v>
      </c>
      <c r="AL37" s="37">
        <v>2.464</v>
      </c>
      <c r="AM37" s="28">
        <v>2.3065000000000002</v>
      </c>
      <c r="AN37" s="37">
        <v>2.3940000000000001</v>
      </c>
      <c r="AO37" s="30">
        <v>2.2164999999999999</v>
      </c>
      <c r="AP37" s="39">
        <v>1.8640000000000001</v>
      </c>
      <c r="AQ37" s="30">
        <v>1.679</v>
      </c>
      <c r="AR37" s="37">
        <v>2.6015000000000001</v>
      </c>
      <c r="AS37" s="23">
        <v>2.4224000000000001</v>
      </c>
      <c r="AT37" s="39">
        <v>2.6515</v>
      </c>
      <c r="AU37" s="31">
        <v>2.4392999999999998</v>
      </c>
      <c r="AV37" s="39">
        <v>2.4253999999999998</v>
      </c>
      <c r="AW37" s="31">
        <v>1.9952000000000001</v>
      </c>
      <c r="AX37" s="39">
        <v>2.4222000000000001</v>
      </c>
      <c r="AY37" s="31">
        <v>2.3664999999999998</v>
      </c>
      <c r="AZ37" s="39">
        <v>2.2315</v>
      </c>
      <c r="BA37" s="30">
        <v>2.0339999999999998</v>
      </c>
      <c r="BB37" s="39">
        <v>2.9565000000000001</v>
      </c>
      <c r="BC37" s="15"/>
      <c r="BD37" s="1"/>
      <c r="BE37" s="151"/>
      <c r="BF37" s="151"/>
      <c r="BG37" s="151"/>
      <c r="BH37" s="151"/>
      <c r="BI37" s="150"/>
      <c r="BJ37" s="266">
        <v>2.2744940087035723</v>
      </c>
      <c r="BK37" s="266">
        <v>1.9177487400060726</v>
      </c>
      <c r="BL37" s="266">
        <v>2.3610792647035725</v>
      </c>
      <c r="BM37" s="266">
        <v>1.9907556960060728</v>
      </c>
      <c r="BN37" s="266">
        <v>2.1360194273548223</v>
      </c>
      <c r="BO37" s="266"/>
      <c r="BP37" s="266">
        <v>2.3932024850451183</v>
      </c>
      <c r="BQ37" s="292">
        <v>2.2783600162205997</v>
      </c>
      <c r="BR37" s="292">
        <v>2.3966555056274688</v>
      </c>
      <c r="BS37" s="292">
        <v>2.393255714285714</v>
      </c>
      <c r="BT37" s="292">
        <v>2.337033336700677</v>
      </c>
      <c r="BU37" s="292">
        <v>2.3465349407642249</v>
      </c>
      <c r="BV37" s="292">
        <v>2.4018000000000002</v>
      </c>
      <c r="BW37" s="169"/>
      <c r="BX37" s="148">
        <v>16.525454838709678</v>
      </c>
      <c r="BY37" s="165">
        <v>22.744147634408602</v>
      </c>
      <c r="BZ37" s="165">
        <v>12.489742440860214</v>
      </c>
      <c r="CA37" s="165">
        <v>25.14796279569892</v>
      </c>
      <c r="CB37" s="165">
        <v>22.744147634408598</v>
      </c>
      <c r="CC37" s="165">
        <v>26.346357741935481</v>
      </c>
      <c r="CD37" s="165">
        <v>20.208023086021505</v>
      </c>
      <c r="CE37" s="165">
        <v>25.772618602150537</v>
      </c>
      <c r="CF37" s="165">
        <v>21.023717526881722</v>
      </c>
      <c r="CG37" s="170">
        <v>2044</v>
      </c>
      <c r="CH37" s="272">
        <v>7.6829523149376042</v>
      </c>
      <c r="CI37" s="272">
        <v>7.5573572786821623</v>
      </c>
      <c r="CJ37" s="272">
        <v>7.6829523149376042</v>
      </c>
      <c r="CK37" s="272">
        <v>7.7352183830310492</v>
      </c>
      <c r="CL37" s="272">
        <v>7.7709824876847291</v>
      </c>
      <c r="CM37" s="272">
        <v>8.0280667764173277</v>
      </c>
      <c r="CN37" s="172"/>
      <c r="CO37" s="171">
        <v>2018</v>
      </c>
      <c r="CP37" s="173">
        <v>43221</v>
      </c>
      <c r="CQ37" s="272">
        <v>2.6890658503961316</v>
      </c>
      <c r="CR37" s="272">
        <v>2.3852593708371761</v>
      </c>
      <c r="CS37" s="272">
        <v>2.3893092124859741</v>
      </c>
      <c r="CT37" s="272">
        <v>2.3491452176880308</v>
      </c>
      <c r="CU37" s="272">
        <v>2.3893092124859741</v>
      </c>
      <c r="CV37" s="272">
        <v>2.4127877011494254</v>
      </c>
      <c r="CW37" s="272">
        <v>2.712381106176827</v>
      </c>
      <c r="CY37" s="162"/>
      <c r="CZ37" s="162"/>
      <c r="DA37" s="162"/>
      <c r="DB37" s="162"/>
      <c r="DC37" s="162"/>
      <c r="DD37" s="162"/>
      <c r="DE37" s="162"/>
      <c r="DF37" s="162"/>
      <c r="DG37" s="162"/>
      <c r="DH37" s="162"/>
      <c r="DI37" s="162"/>
      <c r="DJ37" s="162"/>
      <c r="DK37" s="162"/>
      <c r="DL37" s="162"/>
      <c r="DM37" s="162"/>
      <c r="DN37" s="162"/>
      <c r="DO37" s="162"/>
      <c r="DP37" s="162"/>
      <c r="DQ37" s="162"/>
      <c r="DR37" s="162"/>
      <c r="DS37" s="162"/>
      <c r="DT37" s="162"/>
      <c r="DU37" s="162"/>
      <c r="DV37" s="162"/>
      <c r="DW37" s="162"/>
      <c r="DX37" s="162"/>
      <c r="DY37" s="162"/>
      <c r="DZ37" s="162"/>
      <c r="EA37" s="162"/>
      <c r="EB37" s="162"/>
      <c r="EC37" s="162"/>
      <c r="ED37" s="162"/>
      <c r="EE37" s="162"/>
      <c r="EF37" s="162"/>
      <c r="EG37" s="162"/>
      <c r="EH37" s="162"/>
      <c r="EI37" s="162"/>
      <c r="EJ37" s="162"/>
      <c r="EK37" s="162"/>
      <c r="EL37" s="162"/>
      <c r="EM37" s="162"/>
      <c r="EN37" s="162"/>
      <c r="EO37" s="162"/>
      <c r="EP37" s="162"/>
      <c r="EQ37" s="162"/>
      <c r="ER37" s="162"/>
      <c r="ES37" s="162"/>
      <c r="ET37" s="162"/>
      <c r="EU37" s="139"/>
      <c r="EV37" s="139"/>
      <c r="EW37" s="139"/>
      <c r="EX37" s="139"/>
      <c r="EY37" s="139"/>
      <c r="EZ37" s="139"/>
      <c r="FA37" s="139"/>
      <c r="FB37" s="162"/>
      <c r="FC37" s="162"/>
      <c r="FD37" s="162"/>
      <c r="FE37" s="162"/>
      <c r="FF37" s="162"/>
      <c r="FG37" s="162"/>
      <c r="FH37" s="162"/>
      <c r="FI37" s="139"/>
      <c r="FJ37" s="139"/>
      <c r="FK37" s="162"/>
      <c r="FL37" s="162"/>
      <c r="FM37" s="162"/>
      <c r="FN37" s="162"/>
      <c r="FO37" s="162"/>
      <c r="FP37" s="162"/>
      <c r="FQ37" s="162"/>
      <c r="FR37" s="162"/>
      <c r="FS37" s="162"/>
      <c r="FT37" s="162"/>
      <c r="FU37" s="162"/>
      <c r="FV37" s="162"/>
      <c r="FW37" s="162"/>
      <c r="FX37" s="162"/>
      <c r="FY37" s="162"/>
      <c r="FZ37" s="162"/>
      <c r="GA37" s="162"/>
      <c r="GB37" s="162"/>
      <c r="GC37" s="162"/>
      <c r="GD37" s="162"/>
      <c r="GE37" s="162"/>
      <c r="GF37" s="162"/>
      <c r="GG37" s="139"/>
      <c r="GH37" s="139"/>
      <c r="GI37" s="162"/>
      <c r="GJ37" s="162"/>
      <c r="GK37" s="162"/>
      <c r="GL37" s="162"/>
      <c r="GM37" s="162"/>
    </row>
    <row r="38" spans="1:195" s="138" customFormat="1" x14ac:dyDescent="0.2">
      <c r="A38" s="139"/>
      <c r="B38" s="193">
        <v>43252</v>
      </c>
      <c r="C38" s="193">
        <v>43281</v>
      </c>
      <c r="D38" s="191">
        <v>43252</v>
      </c>
      <c r="E38" s="2">
        <v>22.358499999999999</v>
      </c>
      <c r="F38" s="3">
        <v>10.8172</v>
      </c>
      <c r="G38" s="4">
        <v>33.253030000000003</v>
      </c>
      <c r="H38" s="5">
        <v>23.833770000000001</v>
      </c>
      <c r="I38" s="2">
        <v>17.437799999999999</v>
      </c>
      <c r="J38" s="3">
        <v>7.5303339999999999</v>
      </c>
      <c r="K38" s="4">
        <v>34.294800000000002</v>
      </c>
      <c r="L38" s="5">
        <v>25.596769999999999</v>
      </c>
      <c r="M38" s="2">
        <v>33.133130000000001</v>
      </c>
      <c r="N38" s="3">
        <v>25.381229999999999</v>
      </c>
      <c r="O38" s="4">
        <v>31.503029999999999</v>
      </c>
      <c r="P38" s="5">
        <v>22.333770000000001</v>
      </c>
      <c r="Q38" s="2">
        <v>32.503030000000003</v>
      </c>
      <c r="R38" s="3">
        <v>23.333770000000001</v>
      </c>
      <c r="S38" s="4">
        <v>29.753029999999999</v>
      </c>
      <c r="T38" s="5">
        <v>19.833770000000001</v>
      </c>
      <c r="U38" s="2">
        <v>31.503029999999999</v>
      </c>
      <c r="V38" s="3">
        <v>22.333770000000001</v>
      </c>
      <c r="W38" s="4">
        <v>17.437799999999999</v>
      </c>
      <c r="X38" s="5">
        <v>7.5303339999999999</v>
      </c>
      <c r="Y38" s="2">
        <v>34.253030000000003</v>
      </c>
      <c r="Z38" s="3">
        <v>24.333770000000001</v>
      </c>
      <c r="AA38" s="4">
        <v>33.113329999999998</v>
      </c>
      <c r="AB38" s="5">
        <v>26.168569999999999</v>
      </c>
      <c r="AC38" s="2">
        <v>32.253030000000003</v>
      </c>
      <c r="AD38" s="73">
        <v>22.583770000000001</v>
      </c>
      <c r="AE38" s="4">
        <v>26.9175</v>
      </c>
      <c r="AF38" s="75">
        <v>17.464734</v>
      </c>
      <c r="AG38" s="23">
        <v>2.93</v>
      </c>
      <c r="AH38" s="37">
        <v>2.5550000000000002</v>
      </c>
      <c r="AI38" s="23">
        <v>2.3975</v>
      </c>
      <c r="AJ38" s="37">
        <v>2.38</v>
      </c>
      <c r="AK38" s="28">
        <v>2.3650000000000002</v>
      </c>
      <c r="AL38" s="37">
        <v>2.4878</v>
      </c>
      <c r="AM38" s="28">
        <v>2.3374999999999999</v>
      </c>
      <c r="AN38" s="37">
        <v>2.415</v>
      </c>
      <c r="AO38" s="30">
        <v>2.2286999999999999</v>
      </c>
      <c r="AP38" s="39">
        <v>1.89</v>
      </c>
      <c r="AQ38" s="30">
        <v>1.6825000000000001</v>
      </c>
      <c r="AR38" s="37">
        <v>2.6257000000000001</v>
      </c>
      <c r="AS38" s="23">
        <v>2.4462000000000002</v>
      </c>
      <c r="AT38" s="39">
        <v>2.6757</v>
      </c>
      <c r="AU38" s="31">
        <v>2.4632999999999998</v>
      </c>
      <c r="AV38" s="39">
        <v>2.4491000000000001</v>
      </c>
      <c r="AW38" s="31">
        <v>2.0228000000000002</v>
      </c>
      <c r="AX38" s="39">
        <v>2.4460000000000002</v>
      </c>
      <c r="AY38" s="31">
        <v>2.39</v>
      </c>
      <c r="AZ38" s="39">
        <v>2.2437</v>
      </c>
      <c r="BA38" s="30">
        <v>2.0461999999999998</v>
      </c>
      <c r="BB38" s="39">
        <v>2.9449999999999998</v>
      </c>
      <c r="BC38" s="15"/>
      <c r="BD38" s="1"/>
      <c r="BE38" s="151"/>
      <c r="BF38" s="151"/>
      <c r="BG38" s="151"/>
      <c r="BH38" s="151"/>
      <c r="BI38" s="150"/>
      <c r="BJ38" s="266">
        <v>2.2868409371521099</v>
      </c>
      <c r="BK38" s="266">
        <v>1.9440618662078737</v>
      </c>
      <c r="BL38" s="266">
        <v>2.3738961371521103</v>
      </c>
      <c r="BM38" s="266">
        <v>2.0180703422078738</v>
      </c>
      <c r="BN38" s="266">
        <v>2.155717320679992</v>
      </c>
      <c r="BO38" s="266"/>
      <c r="BP38" s="266">
        <v>2.4170289070262596</v>
      </c>
      <c r="BQ38" s="292">
        <v>2.2907282238442819</v>
      </c>
      <c r="BR38" s="292">
        <v>2.417665534975078</v>
      </c>
      <c r="BS38" s="292">
        <v>2.417235306122449</v>
      </c>
      <c r="BT38" s="292">
        <v>2.3683496312758865</v>
      </c>
      <c r="BU38" s="292">
        <v>2.3700623894543638</v>
      </c>
      <c r="BV38" s="292">
        <v>2.4253</v>
      </c>
      <c r="BW38" s="169"/>
      <c r="BX38" s="148">
        <v>17.485506666666666</v>
      </c>
      <c r="BY38" s="165">
        <v>29.276009111111112</v>
      </c>
      <c r="BZ38" s="165">
        <v>13.254647688888888</v>
      </c>
      <c r="CA38" s="165">
        <v>29.860105555555556</v>
      </c>
      <c r="CB38" s="165">
        <v>28.631564666666673</v>
      </c>
      <c r="CC38" s="165">
        <v>30.622298444444446</v>
      </c>
      <c r="CD38" s="165">
        <v>22.926332133333332</v>
      </c>
      <c r="CE38" s="165">
        <v>30.181097999999999</v>
      </c>
      <c r="CF38" s="165">
        <v>27.631564666666666</v>
      </c>
      <c r="CG38" s="170">
        <v>2045</v>
      </c>
      <c r="CH38" s="272">
        <v>7.8600239596722092</v>
      </c>
      <c r="CI38" s="272">
        <v>7.7315712666519465</v>
      </c>
      <c r="CJ38" s="272">
        <v>7.8600239596722092</v>
      </c>
      <c r="CK38" s="272">
        <v>7.9130883833726138</v>
      </c>
      <c r="CL38" s="272">
        <v>7.9491263026819921</v>
      </c>
      <c r="CM38" s="272">
        <v>8.2069946496553161</v>
      </c>
      <c r="CN38" s="172"/>
      <c r="CO38" s="171">
        <v>2018</v>
      </c>
      <c r="CP38" s="173">
        <v>43252</v>
      </c>
      <c r="CQ38" s="272">
        <v>2.7158175738244679</v>
      </c>
      <c r="CR38" s="272">
        <v>2.4170249205861256</v>
      </c>
      <c r="CS38" s="272">
        <v>2.4132814658777932</v>
      </c>
      <c r="CT38" s="272">
        <v>2.3727305967602725</v>
      </c>
      <c r="CU38" s="272">
        <v>2.4132814658777932</v>
      </c>
      <c r="CV38" s="272">
        <v>2.4446021510673233</v>
      </c>
      <c r="CW38" s="272">
        <v>2.7360993136859104</v>
      </c>
      <c r="CY38" s="162"/>
      <c r="CZ38" s="162"/>
      <c r="DA38" s="162"/>
      <c r="DB38" s="162"/>
      <c r="DC38" s="162"/>
      <c r="DD38" s="162"/>
      <c r="DE38" s="162"/>
      <c r="DF38" s="162"/>
      <c r="DG38" s="162"/>
      <c r="DH38" s="162"/>
      <c r="DI38" s="162"/>
      <c r="DJ38" s="162"/>
      <c r="DK38" s="162"/>
      <c r="DL38" s="162"/>
      <c r="DM38" s="162"/>
      <c r="DN38" s="162"/>
      <c r="DO38" s="162"/>
      <c r="DP38" s="162"/>
      <c r="DQ38" s="162"/>
      <c r="DR38" s="162"/>
      <c r="DS38" s="162"/>
      <c r="DT38" s="162"/>
      <c r="DU38" s="162"/>
      <c r="DV38" s="162"/>
      <c r="DW38" s="162"/>
      <c r="DX38" s="162"/>
      <c r="DY38" s="162"/>
      <c r="DZ38" s="162"/>
      <c r="EA38" s="162"/>
      <c r="EB38" s="162"/>
      <c r="EC38" s="162"/>
      <c r="ED38" s="162"/>
      <c r="EE38" s="162"/>
      <c r="EF38" s="162"/>
      <c r="EG38" s="162"/>
      <c r="EH38" s="162"/>
      <c r="EI38" s="162"/>
      <c r="EJ38" s="162"/>
      <c r="EK38" s="162"/>
      <c r="EL38" s="162"/>
      <c r="EM38" s="162"/>
      <c r="EN38" s="162"/>
      <c r="EO38" s="162"/>
      <c r="EP38" s="162"/>
      <c r="EQ38" s="162"/>
      <c r="ER38" s="162"/>
      <c r="ES38" s="162"/>
      <c r="ET38" s="162"/>
      <c r="EU38" s="139"/>
      <c r="EV38" s="139"/>
      <c r="EW38" s="139"/>
      <c r="EX38" s="139"/>
      <c r="EY38" s="139"/>
      <c r="EZ38" s="139"/>
      <c r="FA38" s="139"/>
      <c r="FB38" s="162"/>
      <c r="FC38" s="162"/>
      <c r="FD38" s="162"/>
      <c r="FE38" s="162"/>
      <c r="FF38" s="162"/>
      <c r="FG38" s="162"/>
      <c r="FH38" s="162"/>
      <c r="FI38" s="139"/>
      <c r="FJ38" s="139"/>
      <c r="FK38" s="162"/>
      <c r="FL38" s="162"/>
      <c r="FM38" s="162"/>
      <c r="FN38" s="162"/>
      <c r="FO38" s="162"/>
      <c r="FP38" s="162"/>
      <c r="FQ38" s="162"/>
      <c r="FR38" s="162"/>
      <c r="FS38" s="162"/>
      <c r="FT38" s="162"/>
      <c r="FU38" s="162"/>
      <c r="FV38" s="162"/>
      <c r="FW38" s="162"/>
      <c r="FX38" s="162"/>
      <c r="FY38" s="162"/>
      <c r="FZ38" s="162"/>
      <c r="GA38" s="162"/>
      <c r="GB38" s="162"/>
      <c r="GC38" s="162"/>
      <c r="GD38" s="162"/>
      <c r="GE38" s="162"/>
      <c r="GF38" s="162"/>
      <c r="GG38" s="139"/>
      <c r="GH38" s="139"/>
      <c r="GI38" s="162"/>
      <c r="GJ38" s="162"/>
      <c r="GK38" s="162"/>
      <c r="GL38" s="162"/>
      <c r="GM38" s="162"/>
    </row>
    <row r="39" spans="1:195" s="138" customFormat="1" x14ac:dyDescent="0.2">
      <c r="A39" s="139"/>
      <c r="B39" s="193">
        <v>43282</v>
      </c>
      <c r="C39" s="193">
        <v>43312</v>
      </c>
      <c r="D39" s="191">
        <v>43282</v>
      </c>
      <c r="E39" s="2">
        <v>31.677900000000001</v>
      </c>
      <c r="F39" s="3">
        <v>22.27665</v>
      </c>
      <c r="G39" s="4">
        <v>40.293529999999997</v>
      </c>
      <c r="H39" s="5">
        <v>24.78013</v>
      </c>
      <c r="I39" s="2">
        <v>27.675129999999999</v>
      </c>
      <c r="J39" s="3">
        <v>18.436199999999999</v>
      </c>
      <c r="K39" s="4">
        <v>39.050669999999997</v>
      </c>
      <c r="L39" s="5">
        <v>28.322399999999998</v>
      </c>
      <c r="M39" s="2">
        <v>38.418300000000002</v>
      </c>
      <c r="N39" s="3">
        <v>28.688130000000001</v>
      </c>
      <c r="O39" s="4">
        <v>44.043529999999997</v>
      </c>
      <c r="P39" s="5">
        <v>25.78013</v>
      </c>
      <c r="Q39" s="2">
        <v>43.793529999999997</v>
      </c>
      <c r="R39" s="3">
        <v>25.28013</v>
      </c>
      <c r="S39" s="4">
        <v>38.293529999999997</v>
      </c>
      <c r="T39" s="5">
        <v>22.28013</v>
      </c>
      <c r="U39" s="2">
        <v>44.043529999999997</v>
      </c>
      <c r="V39" s="3">
        <v>25.78013</v>
      </c>
      <c r="W39" s="4">
        <v>27.675129999999999</v>
      </c>
      <c r="X39" s="5">
        <v>18.436199999999999</v>
      </c>
      <c r="Y39" s="2">
        <v>42.793529999999997</v>
      </c>
      <c r="Z39" s="3">
        <v>26.28013</v>
      </c>
      <c r="AA39" s="4">
        <v>38.62603</v>
      </c>
      <c r="AB39" s="5">
        <v>30.19763</v>
      </c>
      <c r="AC39" s="2">
        <v>41.793529999999997</v>
      </c>
      <c r="AD39" s="73">
        <v>24.28013</v>
      </c>
      <c r="AE39" s="4">
        <v>34.087629999999997</v>
      </c>
      <c r="AF39" s="75">
        <v>24.7652</v>
      </c>
      <c r="AG39" s="23">
        <v>2.9540000000000002</v>
      </c>
      <c r="AH39" s="37">
        <v>2.7115</v>
      </c>
      <c r="AI39" s="23">
        <v>2.4264999999999999</v>
      </c>
      <c r="AJ39" s="37">
        <v>2.4990000000000001</v>
      </c>
      <c r="AK39" s="28">
        <v>2.484</v>
      </c>
      <c r="AL39" s="37">
        <v>2.6084000000000001</v>
      </c>
      <c r="AM39" s="28">
        <v>2.444</v>
      </c>
      <c r="AN39" s="37">
        <v>2.5215000000000001</v>
      </c>
      <c r="AO39" s="30">
        <v>2.2778</v>
      </c>
      <c r="AP39" s="39">
        <v>2.2040000000000002</v>
      </c>
      <c r="AQ39" s="30">
        <v>1.6739999999999999</v>
      </c>
      <c r="AR39" s="37">
        <v>2.7482000000000002</v>
      </c>
      <c r="AS39" s="23">
        <v>2.5667</v>
      </c>
      <c r="AT39" s="39">
        <v>2.7982</v>
      </c>
      <c r="AU39" s="31">
        <v>2.5846</v>
      </c>
      <c r="AV39" s="39">
        <v>2.5691999999999999</v>
      </c>
      <c r="AW39" s="31">
        <v>2.3565</v>
      </c>
      <c r="AX39" s="39">
        <v>2.5665</v>
      </c>
      <c r="AY39" s="31">
        <v>2.5089999999999999</v>
      </c>
      <c r="AZ39" s="39">
        <v>2.2928000000000002</v>
      </c>
      <c r="BA39" s="30">
        <v>2.0952000000000002</v>
      </c>
      <c r="BB39" s="39">
        <v>3.1190000000000002</v>
      </c>
      <c r="BC39" s="15"/>
      <c r="BD39" s="1"/>
      <c r="BE39" s="151"/>
      <c r="BF39" s="151"/>
      <c r="BG39" s="151"/>
      <c r="BH39" s="151"/>
      <c r="BI39" s="151"/>
      <c r="BJ39" s="266">
        <v>2.3365322639408967</v>
      </c>
      <c r="BK39" s="266">
        <v>2.2618434672603991</v>
      </c>
      <c r="BL39" s="266">
        <v>2.4254787959408972</v>
      </c>
      <c r="BM39" s="266">
        <v>2.3479472232603995</v>
      </c>
      <c r="BN39" s="266">
        <v>2.3429504376006483</v>
      </c>
      <c r="BO39" s="266"/>
      <c r="BP39" s="266">
        <v>2.537681852377573</v>
      </c>
      <c r="BQ39" s="292">
        <v>2.3405051905920518</v>
      </c>
      <c r="BR39" s="292">
        <v>2.5242163980950969</v>
      </c>
      <c r="BS39" s="292">
        <v>2.5386638775510204</v>
      </c>
      <c r="BT39" s="292">
        <v>2.4759362561874934</v>
      </c>
      <c r="BU39" s="292">
        <v>2.4892013849491073</v>
      </c>
      <c r="BV39" s="292">
        <v>2.5443000000000002</v>
      </c>
      <c r="BW39" s="169"/>
      <c r="BX39" s="148">
        <v>27.331085483870964</v>
      </c>
      <c r="BY39" s="165">
        <v>33.120667634408598</v>
      </c>
      <c r="BZ39" s="165">
        <v>23.403366666666667</v>
      </c>
      <c r="CA39" s="165">
        <v>33.919404193548388</v>
      </c>
      <c r="CB39" s="165">
        <v>35.233570860215053</v>
      </c>
      <c r="CC39" s="165">
        <v>34.09028709677419</v>
      </c>
      <c r="CD39" s="165">
        <v>29.777259139784945</v>
      </c>
      <c r="CE39" s="165">
        <v>34.729027849462369</v>
      </c>
      <c r="CF39" s="165">
        <v>35.599162258064517</v>
      </c>
      <c r="CG39" s="170">
        <v>2046</v>
      </c>
      <c r="CH39" s="272">
        <v>8.2229315729878625</v>
      </c>
      <c r="CI39" s="272">
        <v>8.088622124089202</v>
      </c>
      <c r="CJ39" s="272">
        <v>8.2229315729878625</v>
      </c>
      <c r="CK39" s="272">
        <v>8.2503070191618004</v>
      </c>
      <c r="CL39" s="272">
        <v>8.2868640558292288</v>
      </c>
      <c r="CM39" s="272">
        <v>8.5209930033954109</v>
      </c>
      <c r="CN39" s="172"/>
      <c r="CO39" s="171">
        <v>2018</v>
      </c>
      <c r="CP39" s="173">
        <v>43282</v>
      </c>
      <c r="CQ39" s="272">
        <v>2.745656034571458</v>
      </c>
      <c r="CR39" s="272">
        <v>2.5261549544010657</v>
      </c>
      <c r="CS39" s="272">
        <v>2.5346728766704074</v>
      </c>
      <c r="CT39" s="272">
        <v>2.4921629418494953</v>
      </c>
      <c r="CU39" s="272">
        <v>2.5346728766704074</v>
      </c>
      <c r="CV39" s="272">
        <v>2.5539001806239736</v>
      </c>
      <c r="CW39" s="272">
        <v>2.8562042793702065</v>
      </c>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39"/>
      <c r="EV39" s="139"/>
      <c r="EW39" s="139"/>
      <c r="EX39" s="139"/>
      <c r="EY39" s="139"/>
      <c r="EZ39" s="139"/>
      <c r="FA39" s="139"/>
      <c r="FB39" s="162"/>
      <c r="FC39" s="162"/>
      <c r="FD39" s="162"/>
      <c r="FE39" s="162"/>
      <c r="FF39" s="162"/>
      <c r="FG39" s="162"/>
      <c r="FH39" s="162"/>
      <c r="FI39" s="139"/>
      <c r="FJ39" s="139"/>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39"/>
      <c r="GH39" s="139"/>
      <c r="GI39" s="162"/>
      <c r="GJ39" s="162"/>
      <c r="GK39" s="162"/>
      <c r="GL39" s="162"/>
      <c r="GM39" s="162"/>
    </row>
    <row r="40" spans="1:195" s="138" customFormat="1" x14ac:dyDescent="0.2">
      <c r="A40" s="139"/>
      <c r="B40" s="193">
        <v>43313</v>
      </c>
      <c r="C40" s="193">
        <v>43343</v>
      </c>
      <c r="D40" s="191">
        <v>43313</v>
      </c>
      <c r="E40" s="2">
        <v>37.479399999999998</v>
      </c>
      <c r="F40" s="3">
        <v>27.7075</v>
      </c>
      <c r="G40" s="4">
        <v>39.568330000000003</v>
      </c>
      <c r="H40" s="5">
        <v>24.92943</v>
      </c>
      <c r="I40" s="2">
        <v>33.060969999999998</v>
      </c>
      <c r="J40" s="3">
        <v>23.57057</v>
      </c>
      <c r="K40" s="4">
        <v>41.128770000000003</v>
      </c>
      <c r="L40" s="5">
        <v>31.401199999999999</v>
      </c>
      <c r="M40" s="2">
        <v>40.180970000000002</v>
      </c>
      <c r="N40" s="3">
        <v>30.618230000000001</v>
      </c>
      <c r="O40" s="4">
        <v>42.818330000000003</v>
      </c>
      <c r="P40" s="5">
        <v>25.42943</v>
      </c>
      <c r="Q40" s="2">
        <v>42.568330000000003</v>
      </c>
      <c r="R40" s="3">
        <v>25.42943</v>
      </c>
      <c r="S40" s="4">
        <v>37.568330000000003</v>
      </c>
      <c r="T40" s="5">
        <v>22.92943</v>
      </c>
      <c r="U40" s="2">
        <v>42.818330000000003</v>
      </c>
      <c r="V40" s="3">
        <v>25.42943</v>
      </c>
      <c r="W40" s="4">
        <v>33.060969999999998</v>
      </c>
      <c r="X40" s="5">
        <v>23.57057</v>
      </c>
      <c r="Y40" s="2">
        <v>41.568330000000003</v>
      </c>
      <c r="Z40" s="3">
        <v>26.42943</v>
      </c>
      <c r="AA40" s="4">
        <v>40.44003</v>
      </c>
      <c r="AB40" s="5">
        <v>31.696829999999999</v>
      </c>
      <c r="AC40" s="2">
        <v>41.818330000000003</v>
      </c>
      <c r="AD40" s="73">
        <v>24.92943</v>
      </c>
      <c r="AE40" s="4">
        <v>37.825670000000002</v>
      </c>
      <c r="AF40" s="75">
        <v>28.397369999999999</v>
      </c>
      <c r="AG40" s="23">
        <v>2.956</v>
      </c>
      <c r="AH40" s="37">
        <v>2.7985000000000002</v>
      </c>
      <c r="AI40" s="23">
        <v>2.4634999999999998</v>
      </c>
      <c r="AJ40" s="37">
        <v>2.5009999999999999</v>
      </c>
      <c r="AK40" s="28">
        <v>2.4860000000000002</v>
      </c>
      <c r="AL40" s="37">
        <v>2.6105</v>
      </c>
      <c r="AM40" s="28">
        <v>2.4460000000000002</v>
      </c>
      <c r="AN40" s="37">
        <v>2.536</v>
      </c>
      <c r="AO40" s="30">
        <v>2.2822</v>
      </c>
      <c r="AP40" s="39">
        <v>2.2010000000000001</v>
      </c>
      <c r="AQ40" s="30">
        <v>1.6685000000000001</v>
      </c>
      <c r="AR40" s="37">
        <v>2.7502</v>
      </c>
      <c r="AS40" s="23">
        <v>2.5687000000000002</v>
      </c>
      <c r="AT40" s="39">
        <v>2.8001999999999998</v>
      </c>
      <c r="AU40" s="31">
        <v>2.5867</v>
      </c>
      <c r="AV40" s="39">
        <v>2.5712000000000002</v>
      </c>
      <c r="AW40" s="31">
        <v>2.3532999999999999</v>
      </c>
      <c r="AX40" s="39">
        <v>2.5686</v>
      </c>
      <c r="AY40" s="31">
        <v>2.5110000000000001</v>
      </c>
      <c r="AZ40" s="39">
        <v>2.2972000000000001</v>
      </c>
      <c r="BA40" s="30">
        <v>2.0998000000000001</v>
      </c>
      <c r="BB40" s="39">
        <v>3.1284999999999998</v>
      </c>
      <c r="BC40" s="15"/>
      <c r="BD40" s="1"/>
      <c r="BE40" s="151"/>
      <c r="BF40" s="151"/>
      <c r="BG40" s="151"/>
      <c r="BH40" s="151"/>
      <c r="BI40" s="151"/>
      <c r="BJ40" s="266">
        <v>2.3409852545288938</v>
      </c>
      <c r="BK40" s="266">
        <v>2.2588073373140372</v>
      </c>
      <c r="BL40" s="266">
        <v>2.4301012745288939</v>
      </c>
      <c r="BM40" s="266">
        <v>2.3447955333140373</v>
      </c>
      <c r="BN40" s="266">
        <v>2.3436723499214658</v>
      </c>
      <c r="BO40" s="266"/>
      <c r="BP40" s="266">
        <v>2.5397096329717121</v>
      </c>
      <c r="BQ40" s="292">
        <v>2.3449658556366582</v>
      </c>
      <c r="BR40" s="292">
        <v>2.538723323120827</v>
      </c>
      <c r="BS40" s="292">
        <v>2.5407046938775513</v>
      </c>
      <c r="BT40" s="292">
        <v>2.4779566622891203</v>
      </c>
      <c r="BU40" s="292">
        <v>2.4912037210078428</v>
      </c>
      <c r="BV40" s="292">
        <v>2.5463</v>
      </c>
      <c r="BW40" s="169"/>
      <c r="BX40" s="148">
        <v>33.3815064516129</v>
      </c>
      <c r="BY40" s="165">
        <v>33.429436451612908</v>
      </c>
      <c r="BZ40" s="165">
        <v>29.08112483870968</v>
      </c>
      <c r="CA40" s="165">
        <v>36.170788709677417</v>
      </c>
      <c r="CB40" s="165">
        <v>35.381049354838709</v>
      </c>
      <c r="CC40" s="165">
        <v>37.049466451612908</v>
      </c>
      <c r="CD40" s="165">
        <v>33.871866774193549</v>
      </c>
      <c r="CE40" s="165">
        <v>36.773526774193549</v>
      </c>
      <c r="CF40" s="165">
        <v>35.526210645161292</v>
      </c>
      <c r="CG40" s="174"/>
      <c r="CH40" s="175"/>
      <c r="CI40" s="175"/>
      <c r="CJ40" s="175"/>
      <c r="CK40" s="175"/>
      <c r="CL40" s="175"/>
      <c r="CM40" s="175"/>
      <c r="CN40" s="172"/>
      <c r="CO40" s="171">
        <v>2018</v>
      </c>
      <c r="CP40" s="173">
        <v>43313</v>
      </c>
      <c r="CQ40" s="272">
        <v>2.7837257948348597</v>
      </c>
      <c r="CR40" s="272">
        <v>2.5282043447074498</v>
      </c>
      <c r="CS40" s="272">
        <v>2.5367130684484347</v>
      </c>
      <c r="CT40" s="272">
        <v>2.4941702081535162</v>
      </c>
      <c r="CU40" s="272">
        <v>2.5367130684484347</v>
      </c>
      <c r="CV40" s="272">
        <v>2.5559527257799672</v>
      </c>
      <c r="CW40" s="272">
        <v>2.858222850222043</v>
      </c>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39"/>
      <c r="EV40" s="139"/>
      <c r="EW40" s="139"/>
      <c r="EX40" s="139"/>
      <c r="EY40" s="139"/>
      <c r="EZ40" s="139"/>
      <c r="FA40" s="139"/>
      <c r="FB40" s="162"/>
      <c r="FC40" s="162"/>
      <c r="FD40" s="162"/>
      <c r="FE40" s="162"/>
      <c r="FF40" s="162"/>
      <c r="FG40" s="162"/>
      <c r="FH40" s="162"/>
      <c r="FI40" s="139"/>
      <c r="FJ40" s="139"/>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39"/>
      <c r="GH40" s="139"/>
      <c r="GI40" s="162"/>
      <c r="GJ40" s="162"/>
      <c r="GK40" s="162"/>
      <c r="GL40" s="162"/>
      <c r="GM40" s="162"/>
    </row>
    <row r="41" spans="1:195" s="138" customFormat="1" x14ac:dyDescent="0.2">
      <c r="A41" s="139"/>
      <c r="B41" s="193">
        <v>43344</v>
      </c>
      <c r="C41" s="193">
        <v>43373</v>
      </c>
      <c r="D41" s="191">
        <v>43344</v>
      </c>
      <c r="E41" s="2">
        <v>34.033450000000002</v>
      </c>
      <c r="F41" s="3">
        <v>26.255700000000001</v>
      </c>
      <c r="G41" s="4">
        <v>31.783000000000001</v>
      </c>
      <c r="H41" s="5">
        <v>22.817430000000002</v>
      </c>
      <c r="I41" s="2">
        <v>28.474399999999999</v>
      </c>
      <c r="J41" s="3">
        <v>22.023569999999999</v>
      </c>
      <c r="K41" s="4">
        <v>39.799329999999998</v>
      </c>
      <c r="L41" s="5">
        <v>30.085370000000001</v>
      </c>
      <c r="M41" s="2">
        <v>38.501869999999997</v>
      </c>
      <c r="N41" s="3">
        <v>29.703230000000001</v>
      </c>
      <c r="O41" s="4">
        <v>34.533000000000001</v>
      </c>
      <c r="P41" s="5">
        <v>20.817430000000002</v>
      </c>
      <c r="Q41" s="2">
        <v>34.283000000000001</v>
      </c>
      <c r="R41" s="3">
        <v>21.317430000000002</v>
      </c>
      <c r="S41" s="4">
        <v>28.783000000000001</v>
      </c>
      <c r="T41" s="5">
        <v>21.817430000000002</v>
      </c>
      <c r="U41" s="2">
        <v>34.533000000000001</v>
      </c>
      <c r="V41" s="3">
        <v>20.817430000000002</v>
      </c>
      <c r="W41" s="4">
        <v>28.474399999999999</v>
      </c>
      <c r="X41" s="5">
        <v>22.023569999999999</v>
      </c>
      <c r="Y41" s="2">
        <v>33.283000000000001</v>
      </c>
      <c r="Z41" s="3">
        <v>23.817430000000002</v>
      </c>
      <c r="AA41" s="4">
        <v>38.283799999999999</v>
      </c>
      <c r="AB41" s="5">
        <v>30.778929999999999</v>
      </c>
      <c r="AC41" s="2">
        <v>32.783000000000001</v>
      </c>
      <c r="AD41" s="73">
        <v>20.317430000000002</v>
      </c>
      <c r="AE41" s="4">
        <v>35.305100000000003</v>
      </c>
      <c r="AF41" s="75">
        <v>27.23687</v>
      </c>
      <c r="AG41" s="23">
        <v>2.9350000000000001</v>
      </c>
      <c r="AH41" s="37">
        <v>2.6575000000000002</v>
      </c>
      <c r="AI41" s="23">
        <v>2.4</v>
      </c>
      <c r="AJ41" s="37">
        <v>2.48</v>
      </c>
      <c r="AK41" s="28">
        <v>2.4649999999999999</v>
      </c>
      <c r="AL41" s="37">
        <v>2.5891999999999999</v>
      </c>
      <c r="AM41" s="28">
        <v>2.4300000000000002</v>
      </c>
      <c r="AN41" s="37">
        <v>2.5125000000000002</v>
      </c>
      <c r="AO41" s="30">
        <v>2.2637999999999998</v>
      </c>
      <c r="AP41" s="39">
        <v>2.165</v>
      </c>
      <c r="AQ41" s="30">
        <v>1.655</v>
      </c>
      <c r="AR41" s="37">
        <v>2.7286000000000001</v>
      </c>
      <c r="AS41" s="23">
        <v>2.5474999999999999</v>
      </c>
      <c r="AT41" s="39">
        <v>2.7786</v>
      </c>
      <c r="AU41" s="31">
        <v>2.5653000000000001</v>
      </c>
      <c r="AV41" s="39">
        <v>2.5499999999999998</v>
      </c>
      <c r="AW41" s="31">
        <v>2.3149999999999999</v>
      </c>
      <c r="AX41" s="39">
        <v>2.5472999999999999</v>
      </c>
      <c r="AY41" s="31">
        <v>2.4900000000000002</v>
      </c>
      <c r="AZ41" s="39">
        <v>2.2787000000000002</v>
      </c>
      <c r="BA41" s="30">
        <v>2.0811999999999999</v>
      </c>
      <c r="BB41" s="39">
        <v>3.1</v>
      </c>
      <c r="BC41" s="15"/>
      <c r="BD41" s="1"/>
      <c r="BE41" s="151"/>
      <c r="BF41" s="151"/>
      <c r="BG41" s="151"/>
      <c r="BH41" s="151"/>
      <c r="BI41" s="151"/>
      <c r="BJ41" s="266">
        <v>2.3223636575245417</v>
      </c>
      <c r="BK41" s="266">
        <v>2.2223737779576966</v>
      </c>
      <c r="BL41" s="266">
        <v>2.4107709095245418</v>
      </c>
      <c r="BM41" s="266">
        <v>2.3069752539576971</v>
      </c>
      <c r="BN41" s="266">
        <v>2.3156208997411194</v>
      </c>
      <c r="BO41" s="266"/>
      <c r="BP41" s="266">
        <v>2.5184179367332455</v>
      </c>
      <c r="BQ41" s="292">
        <v>2.3263121654501213</v>
      </c>
      <c r="BR41" s="292">
        <v>2.5152120998032643</v>
      </c>
      <c r="BS41" s="292">
        <v>2.5192761224489795</v>
      </c>
      <c r="BT41" s="292">
        <v>2.4617934134761086</v>
      </c>
      <c r="BU41" s="292">
        <v>2.4701791923911229</v>
      </c>
      <c r="BV41" s="292">
        <v>2.5253000000000001</v>
      </c>
      <c r="BW41" s="169"/>
      <c r="BX41" s="148">
        <v>30.403833333333335</v>
      </c>
      <c r="BY41" s="165">
        <v>27.599067333333338</v>
      </c>
      <c r="BZ41" s="165">
        <v>25.464012666666665</v>
      </c>
      <c r="CA41" s="165">
        <v>34.395837999999998</v>
      </c>
      <c r="CB41" s="165">
        <v>28.232400666666667</v>
      </c>
      <c r="CC41" s="165">
        <v>35.266148666666666</v>
      </c>
      <c r="CD41" s="165">
        <v>31.539925999999998</v>
      </c>
      <c r="CE41" s="165">
        <v>34.781527333333329</v>
      </c>
      <c r="CF41" s="165">
        <v>28.132400666666669</v>
      </c>
      <c r="CG41" s="174"/>
      <c r="CH41" s="175"/>
      <c r="CI41" s="175"/>
      <c r="CJ41" s="175"/>
      <c r="CK41" s="175"/>
      <c r="CL41" s="175"/>
      <c r="CM41" s="175"/>
      <c r="CN41" s="172"/>
      <c r="CO41" s="171">
        <v>2018</v>
      </c>
      <c r="CP41" s="173">
        <v>43344</v>
      </c>
      <c r="CQ41" s="272">
        <v>2.7183898549233461</v>
      </c>
      <c r="CR41" s="272">
        <v>2.511809222256379</v>
      </c>
      <c r="CS41" s="272">
        <v>2.5152910547791496</v>
      </c>
      <c r="CT41" s="272">
        <v>2.4730939119613002</v>
      </c>
      <c r="CU41" s="272">
        <v>2.5152910547791496</v>
      </c>
      <c r="CV41" s="272">
        <v>2.5395323645320196</v>
      </c>
      <c r="CW41" s="272">
        <v>2.8370278562777558</v>
      </c>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39"/>
      <c r="EV41" s="139"/>
      <c r="EW41" s="139"/>
      <c r="EX41" s="139"/>
      <c r="EY41" s="139"/>
      <c r="EZ41" s="139"/>
      <c r="FA41" s="139"/>
      <c r="FB41" s="162"/>
      <c r="FC41" s="162"/>
      <c r="FD41" s="162"/>
      <c r="FE41" s="162"/>
      <c r="FF41" s="162"/>
      <c r="FG41" s="162"/>
      <c r="FH41" s="162"/>
      <c r="FI41" s="139"/>
      <c r="FJ41" s="139"/>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39"/>
      <c r="GH41" s="139"/>
      <c r="GI41" s="162"/>
      <c r="GJ41" s="162"/>
      <c r="GK41" s="162"/>
      <c r="GL41" s="162"/>
      <c r="GM41" s="162"/>
    </row>
    <row r="42" spans="1:195" s="138" customFormat="1" x14ac:dyDescent="0.2">
      <c r="A42" s="139"/>
      <c r="B42" s="193">
        <v>43374</v>
      </c>
      <c r="C42" s="193">
        <v>43404</v>
      </c>
      <c r="D42" s="191">
        <v>43374</v>
      </c>
      <c r="E42" s="2">
        <v>27.580549999999999</v>
      </c>
      <c r="F42" s="3">
        <v>22.617599999999999</v>
      </c>
      <c r="G42" s="4">
        <v>25.59233</v>
      </c>
      <c r="H42" s="5">
        <v>22.10267</v>
      </c>
      <c r="I42" s="2">
        <v>23.984069999999999</v>
      </c>
      <c r="J42" s="3">
        <v>19.86187</v>
      </c>
      <c r="K42" s="4">
        <v>36.20487</v>
      </c>
      <c r="L42" s="5">
        <v>29.685929999999999</v>
      </c>
      <c r="M42" s="2">
        <v>33.94323</v>
      </c>
      <c r="N42" s="3">
        <v>28.671399999999998</v>
      </c>
      <c r="O42" s="4">
        <v>25.59233</v>
      </c>
      <c r="P42" s="5">
        <v>20.10267</v>
      </c>
      <c r="Q42" s="2">
        <v>25.09233</v>
      </c>
      <c r="R42" s="3">
        <v>21.60267</v>
      </c>
      <c r="S42" s="4">
        <v>22.59233</v>
      </c>
      <c r="T42" s="5">
        <v>19.60267</v>
      </c>
      <c r="U42" s="2">
        <v>25.59233</v>
      </c>
      <c r="V42" s="3">
        <v>20.10267</v>
      </c>
      <c r="W42" s="4">
        <v>23.984069999999999</v>
      </c>
      <c r="X42" s="5">
        <v>19.86187</v>
      </c>
      <c r="Y42" s="2">
        <v>26.59233</v>
      </c>
      <c r="Z42" s="3">
        <v>22.60267</v>
      </c>
      <c r="AA42" s="4">
        <v>34.812429999999999</v>
      </c>
      <c r="AB42" s="5">
        <v>30.132269999999998</v>
      </c>
      <c r="AC42" s="2">
        <v>25.59233</v>
      </c>
      <c r="AD42" s="73">
        <v>20.60267</v>
      </c>
      <c r="AE42" s="4">
        <v>29.913270000000001</v>
      </c>
      <c r="AF42" s="75">
        <v>24.927769999999999</v>
      </c>
      <c r="AG42" s="23">
        <v>2.9580000000000002</v>
      </c>
      <c r="AH42" s="37">
        <v>2.548</v>
      </c>
      <c r="AI42" s="23">
        <v>2.3879999999999999</v>
      </c>
      <c r="AJ42" s="37">
        <v>2.4729999999999999</v>
      </c>
      <c r="AK42" s="28">
        <v>2.4580000000000002</v>
      </c>
      <c r="AL42" s="37">
        <v>2.5821000000000001</v>
      </c>
      <c r="AM42" s="28">
        <v>2.4380000000000002</v>
      </c>
      <c r="AN42" s="37">
        <v>2.5105</v>
      </c>
      <c r="AO42" s="30">
        <v>2.298</v>
      </c>
      <c r="AP42" s="39">
        <v>2.1555</v>
      </c>
      <c r="AQ42" s="30">
        <v>1.7255</v>
      </c>
      <c r="AR42" s="37">
        <v>2.7214</v>
      </c>
      <c r="AS42" s="23">
        <v>2.5404</v>
      </c>
      <c r="AT42" s="39">
        <v>2.7713999999999999</v>
      </c>
      <c r="AU42" s="31">
        <v>2.5581</v>
      </c>
      <c r="AV42" s="39">
        <v>2.5430000000000001</v>
      </c>
      <c r="AW42" s="31">
        <v>2.3048999999999999</v>
      </c>
      <c r="AX42" s="39">
        <v>2.5402</v>
      </c>
      <c r="AY42" s="31">
        <v>2.4830000000000001</v>
      </c>
      <c r="AZ42" s="39">
        <v>2.3130000000000002</v>
      </c>
      <c r="BA42" s="30">
        <v>2.1154999999999999</v>
      </c>
      <c r="BB42" s="39">
        <v>3.113</v>
      </c>
      <c r="BC42" s="15"/>
      <c r="BD42" s="151"/>
      <c r="BE42" s="151"/>
      <c r="BF42" s="151"/>
      <c r="BG42" s="151"/>
      <c r="BH42" s="151"/>
      <c r="BI42" s="151"/>
      <c r="BJ42" s="266">
        <v>2.3569755389130655</v>
      </c>
      <c r="BK42" s="266">
        <v>2.2127593664608844</v>
      </c>
      <c r="BL42" s="266">
        <v>2.4467001749130657</v>
      </c>
      <c r="BM42" s="266">
        <v>2.2969949024608849</v>
      </c>
      <c r="BN42" s="266">
        <v>2.328357495686975</v>
      </c>
      <c r="BO42" s="266"/>
      <c r="BP42" s="266">
        <v>2.5113207046537562</v>
      </c>
      <c r="BQ42" s="292">
        <v>2.3609836982968369</v>
      </c>
      <c r="BR42" s="292">
        <v>2.5132111446273013</v>
      </c>
      <c r="BS42" s="292">
        <v>2.5121332653061224</v>
      </c>
      <c r="BT42" s="292">
        <v>2.4698750378826144</v>
      </c>
      <c r="BU42" s="292">
        <v>2.4631710161855498</v>
      </c>
      <c r="BV42" s="292">
        <v>2.5183</v>
      </c>
      <c r="BW42" s="169"/>
      <c r="BX42" s="148">
        <v>25.499312903225803</v>
      </c>
      <c r="BY42" s="165">
        <v>24.128924193548389</v>
      </c>
      <c r="BZ42" s="165">
        <v>22.255405483870966</v>
      </c>
      <c r="CA42" s="165">
        <v>31.732462580645159</v>
      </c>
      <c r="CB42" s="165">
        <v>23.628924193548386</v>
      </c>
      <c r="CC42" s="165">
        <v>33.471120967741932</v>
      </c>
      <c r="CD42" s="165">
        <v>27.822576451612903</v>
      </c>
      <c r="CE42" s="165">
        <v>32.849782258064515</v>
      </c>
      <c r="CF42" s="165">
        <v>23.290214516129033</v>
      </c>
      <c r="CG42" s="174"/>
      <c r="CH42" s="175"/>
      <c r="CI42" s="175"/>
      <c r="CJ42" s="175"/>
      <c r="CK42" s="175"/>
      <c r="CL42" s="175"/>
      <c r="CM42" s="175"/>
      <c r="CN42" s="172"/>
      <c r="CO42" s="171">
        <v>2018</v>
      </c>
      <c r="CP42" s="173">
        <v>43374</v>
      </c>
      <c r="CQ42" s="272">
        <v>2.7060429056487294</v>
      </c>
      <c r="CR42" s="272">
        <v>2.5200067834819144</v>
      </c>
      <c r="CS42" s="272">
        <v>2.508150383556055</v>
      </c>
      <c r="CT42" s="272">
        <v>2.4660684798972285</v>
      </c>
      <c r="CU42" s="272">
        <v>2.508150383556055</v>
      </c>
      <c r="CV42" s="272">
        <v>2.5477425451559936</v>
      </c>
      <c r="CW42" s="272">
        <v>2.8299628582963265</v>
      </c>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39"/>
      <c r="EV42" s="139"/>
      <c r="EW42" s="139"/>
      <c r="EX42" s="139"/>
      <c r="EY42" s="139"/>
      <c r="EZ42" s="139"/>
      <c r="FA42" s="139"/>
      <c r="FB42" s="162"/>
      <c r="FC42" s="162"/>
      <c r="FD42" s="162"/>
      <c r="FE42" s="162"/>
      <c r="FF42" s="162"/>
      <c r="FG42" s="162"/>
      <c r="FH42" s="162"/>
      <c r="FI42" s="139"/>
      <c r="FJ42" s="139"/>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39"/>
      <c r="GH42" s="139"/>
      <c r="GI42" s="162"/>
      <c r="GJ42" s="162"/>
      <c r="GK42" s="162"/>
      <c r="GL42" s="162"/>
      <c r="GM42" s="162"/>
    </row>
    <row r="43" spans="1:195" s="138" customFormat="1" x14ac:dyDescent="0.2">
      <c r="A43" s="139"/>
      <c r="B43" s="193">
        <v>43405</v>
      </c>
      <c r="C43" s="193">
        <v>43434</v>
      </c>
      <c r="D43" s="191">
        <v>43405</v>
      </c>
      <c r="E43" s="2">
        <v>27.586300000000001</v>
      </c>
      <c r="F43" s="3">
        <v>23.944299999999998</v>
      </c>
      <c r="G43" s="4">
        <v>24.136299999999999</v>
      </c>
      <c r="H43" s="5">
        <v>20.81475</v>
      </c>
      <c r="I43" s="2">
        <v>23.882000000000001</v>
      </c>
      <c r="J43" s="3">
        <v>20.194649999999999</v>
      </c>
      <c r="K43" s="4">
        <v>36.165750000000003</v>
      </c>
      <c r="L43" s="5">
        <v>29.586099999999998</v>
      </c>
      <c r="M43" s="2">
        <v>32.826999999999998</v>
      </c>
      <c r="N43" s="3">
        <v>28.016200000000001</v>
      </c>
      <c r="O43" s="4">
        <v>22.636299999999999</v>
      </c>
      <c r="P43" s="5">
        <v>19.31475</v>
      </c>
      <c r="Q43" s="2">
        <v>23.636299999999999</v>
      </c>
      <c r="R43" s="3">
        <v>20.31475</v>
      </c>
      <c r="S43" s="4">
        <v>20.886299999999999</v>
      </c>
      <c r="T43" s="5">
        <v>18.81475</v>
      </c>
      <c r="U43" s="2">
        <v>22.636299999999999</v>
      </c>
      <c r="V43" s="3">
        <v>19.31475</v>
      </c>
      <c r="W43" s="4">
        <v>23.882000000000001</v>
      </c>
      <c r="X43" s="5">
        <v>20.194649999999999</v>
      </c>
      <c r="Y43" s="2">
        <v>25.136299999999999</v>
      </c>
      <c r="Z43" s="3">
        <v>21.31475</v>
      </c>
      <c r="AA43" s="4">
        <v>33.496299999999998</v>
      </c>
      <c r="AB43" s="5">
        <v>28.260549999999999</v>
      </c>
      <c r="AC43" s="2">
        <v>22.636299999999999</v>
      </c>
      <c r="AD43" s="73">
        <v>19.81475</v>
      </c>
      <c r="AE43" s="4">
        <v>29.385999999999999</v>
      </c>
      <c r="AF43" s="75">
        <v>25.27985</v>
      </c>
      <c r="AG43" s="23">
        <v>3.0089999999999999</v>
      </c>
      <c r="AH43" s="37">
        <v>2.7214999999999998</v>
      </c>
      <c r="AI43" s="23">
        <v>2.569</v>
      </c>
      <c r="AJ43" s="37">
        <v>2.5990000000000002</v>
      </c>
      <c r="AK43" s="28">
        <v>2.5840000000000001</v>
      </c>
      <c r="AL43" s="37">
        <v>2.7098</v>
      </c>
      <c r="AM43" s="28">
        <v>2.5265</v>
      </c>
      <c r="AN43" s="37">
        <v>2.7565</v>
      </c>
      <c r="AO43" s="30">
        <v>2.5539999999999998</v>
      </c>
      <c r="AP43" s="39">
        <v>2.6415000000000002</v>
      </c>
      <c r="AQ43" s="30">
        <v>1.9915</v>
      </c>
      <c r="AR43" s="37">
        <v>2.8511000000000002</v>
      </c>
      <c r="AS43" s="23">
        <v>2.6680000000000001</v>
      </c>
      <c r="AT43" s="39">
        <v>2.9011</v>
      </c>
      <c r="AU43" s="31">
        <v>2.6865999999999999</v>
      </c>
      <c r="AV43" s="39">
        <v>2.6701000000000001</v>
      </c>
      <c r="AW43" s="31">
        <v>2.8426</v>
      </c>
      <c r="AX43" s="39">
        <v>2.6678000000000002</v>
      </c>
      <c r="AY43" s="31">
        <v>2.609</v>
      </c>
      <c r="AZ43" s="39">
        <v>2.569</v>
      </c>
      <c r="BA43" s="30">
        <v>2.3715000000000002</v>
      </c>
      <c r="BB43" s="39">
        <v>3.1989999999999998</v>
      </c>
      <c r="BC43" s="15"/>
      <c r="BD43" s="151"/>
      <c r="BE43" s="151"/>
      <c r="BF43" s="151"/>
      <c r="BG43" s="151"/>
      <c r="BH43" s="151"/>
      <c r="BI43" s="151"/>
      <c r="BJ43" s="266">
        <v>2.6160586276692639</v>
      </c>
      <c r="BK43" s="266">
        <v>2.704612417771481</v>
      </c>
      <c r="BL43" s="266">
        <v>2.7156443836692641</v>
      </c>
      <c r="BM43" s="266">
        <v>2.8075686737714811</v>
      </c>
      <c r="BN43" s="266">
        <v>2.7109710257203727</v>
      </c>
      <c r="BO43" s="266"/>
      <c r="BP43" s="266">
        <v>2.6390708820845585</v>
      </c>
      <c r="BQ43" s="292">
        <v>2.6205133008921324</v>
      </c>
      <c r="BR43" s="292">
        <v>2.7593286312707255</v>
      </c>
      <c r="BS43" s="292">
        <v>2.6407046938775509</v>
      </c>
      <c r="BT43" s="292">
        <v>2.5592780078795836</v>
      </c>
      <c r="BU43" s="292">
        <v>2.5893181878858669</v>
      </c>
      <c r="BV43" s="292">
        <v>2.6443000000000003</v>
      </c>
      <c r="BW43" s="169"/>
      <c r="BX43" s="148">
        <v>25.964827045769766</v>
      </c>
      <c r="BY43" s="165">
        <v>22.657496185852981</v>
      </c>
      <c r="BZ43" s="165">
        <v>22.240336546463247</v>
      </c>
      <c r="CA43" s="165">
        <v>30.685159778085989</v>
      </c>
      <c r="CB43" s="165">
        <v>22.157496185852981</v>
      </c>
      <c r="CC43" s="165">
        <v>33.236391262135925</v>
      </c>
      <c r="CD43" s="165">
        <v>27.557880513176144</v>
      </c>
      <c r="CE43" s="165">
        <v>31.165265672676838</v>
      </c>
      <c r="CF43" s="165">
        <v>21.157496185852981</v>
      </c>
      <c r="CG43" s="174"/>
      <c r="CH43" s="175"/>
      <c r="CI43" s="175"/>
      <c r="CJ43" s="175"/>
      <c r="CK43" s="175"/>
      <c r="CL43" s="175"/>
      <c r="CM43" s="175"/>
      <c r="CN43" s="172"/>
      <c r="CO43" s="171">
        <v>2018</v>
      </c>
      <c r="CP43" s="173">
        <v>43405</v>
      </c>
      <c r="CQ43" s="272">
        <v>2.8922760572075319</v>
      </c>
      <c r="CR43" s="272">
        <v>2.6106923045393997</v>
      </c>
      <c r="CS43" s="272">
        <v>2.6366824655717642</v>
      </c>
      <c r="CT43" s="272">
        <v>2.5925262570505234</v>
      </c>
      <c r="CU43" s="272">
        <v>2.6366824655717642</v>
      </c>
      <c r="CV43" s="272">
        <v>2.6385676683087027</v>
      </c>
      <c r="CW43" s="272">
        <v>2.9571328219620514</v>
      </c>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39"/>
      <c r="EV43" s="139"/>
      <c r="EW43" s="139"/>
      <c r="EX43" s="139"/>
      <c r="EY43" s="139"/>
      <c r="EZ43" s="139"/>
      <c r="FA43" s="139"/>
      <c r="FB43" s="162"/>
      <c r="FC43" s="162"/>
      <c r="FD43" s="162"/>
      <c r="FE43" s="162"/>
      <c r="FF43" s="162"/>
      <c r="FG43" s="162"/>
      <c r="FH43" s="162"/>
      <c r="FI43" s="139"/>
      <c r="FJ43" s="139"/>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39"/>
      <c r="GH43" s="139"/>
      <c r="GI43" s="162"/>
      <c r="GJ43" s="162"/>
      <c r="GK43" s="162"/>
      <c r="GL43" s="162"/>
      <c r="GM43" s="162"/>
    </row>
    <row r="44" spans="1:195" s="138" customFormat="1" x14ac:dyDescent="0.2">
      <c r="A44" s="139"/>
      <c r="B44" s="193">
        <v>43435</v>
      </c>
      <c r="C44" s="193">
        <v>43465</v>
      </c>
      <c r="D44" s="191">
        <v>43435</v>
      </c>
      <c r="E44" s="2">
        <v>33.331299999999999</v>
      </c>
      <c r="F44" s="3">
        <v>26.487400000000001</v>
      </c>
      <c r="G44" s="4">
        <v>27.071300000000001</v>
      </c>
      <c r="H44" s="5">
        <v>22.561350000000001</v>
      </c>
      <c r="I44" s="2">
        <v>29.419450000000001</v>
      </c>
      <c r="J44" s="3">
        <v>22.844550000000002</v>
      </c>
      <c r="K44" s="4">
        <v>38.615699999999997</v>
      </c>
      <c r="L44" s="5">
        <v>31.013100000000001</v>
      </c>
      <c r="M44" s="2">
        <v>34.97775</v>
      </c>
      <c r="N44" s="3">
        <v>30.115449999999999</v>
      </c>
      <c r="O44" s="4">
        <v>25.071300000000001</v>
      </c>
      <c r="P44" s="5">
        <v>20.561350000000001</v>
      </c>
      <c r="Q44" s="2">
        <v>26.571300000000001</v>
      </c>
      <c r="R44" s="3">
        <v>22.061350000000001</v>
      </c>
      <c r="S44" s="4">
        <v>24.071300000000001</v>
      </c>
      <c r="T44" s="5">
        <v>20.561350000000001</v>
      </c>
      <c r="U44" s="2">
        <v>25.071300000000001</v>
      </c>
      <c r="V44" s="3">
        <v>20.561350000000001</v>
      </c>
      <c r="W44" s="4">
        <v>29.419450000000001</v>
      </c>
      <c r="X44" s="5">
        <v>22.844550000000002</v>
      </c>
      <c r="Y44" s="2">
        <v>28.071300000000001</v>
      </c>
      <c r="Z44" s="3">
        <v>23.311350000000001</v>
      </c>
      <c r="AA44" s="4">
        <v>35.038499999999999</v>
      </c>
      <c r="AB44" s="5">
        <v>29.27815</v>
      </c>
      <c r="AC44" s="2">
        <v>27.571300000000001</v>
      </c>
      <c r="AD44" s="73">
        <v>22.561350000000001</v>
      </c>
      <c r="AE44" s="4">
        <v>33.280050000000003</v>
      </c>
      <c r="AF44" s="75">
        <v>27.548549999999999</v>
      </c>
      <c r="AG44" s="23">
        <v>3.1419999999999999</v>
      </c>
      <c r="AH44" s="37">
        <v>3.1145</v>
      </c>
      <c r="AI44" s="23">
        <v>2.7869999999999999</v>
      </c>
      <c r="AJ44" s="37">
        <v>2.9195000000000002</v>
      </c>
      <c r="AK44" s="28">
        <v>2.9045000000000001</v>
      </c>
      <c r="AL44" s="37">
        <v>3.0348000000000002</v>
      </c>
      <c r="AM44" s="28">
        <v>2.8519999999999999</v>
      </c>
      <c r="AN44" s="37">
        <v>2.9020000000000001</v>
      </c>
      <c r="AO44" s="30">
        <v>2.6819999999999999</v>
      </c>
      <c r="AP44" s="39">
        <v>3.0295000000000001</v>
      </c>
      <c r="AQ44" s="30">
        <v>2.1019999999999999</v>
      </c>
      <c r="AR44" s="37">
        <v>3.181</v>
      </c>
      <c r="AS44" s="23">
        <v>2.9927000000000001</v>
      </c>
      <c r="AT44" s="39">
        <v>3.2309999999999999</v>
      </c>
      <c r="AU44" s="31">
        <v>3.0135000000000001</v>
      </c>
      <c r="AV44" s="39">
        <v>2.9935</v>
      </c>
      <c r="AW44" s="31">
        <v>3.2549000000000001</v>
      </c>
      <c r="AX44" s="39">
        <v>2.9923999999999999</v>
      </c>
      <c r="AY44" s="31">
        <v>2.9295</v>
      </c>
      <c r="AZ44" s="39">
        <v>2.6970000000000001</v>
      </c>
      <c r="BA44" s="30">
        <v>2.4994999999999998</v>
      </c>
      <c r="BB44" s="39">
        <v>3.327</v>
      </c>
      <c r="BC44" s="15"/>
      <c r="BD44" s="151"/>
      <c r="BE44" s="151"/>
      <c r="BF44" s="151"/>
      <c r="BG44" s="151"/>
      <c r="BH44" s="151"/>
      <c r="BI44" s="151"/>
      <c r="BJ44" s="266">
        <v>2.7456001720473635</v>
      </c>
      <c r="BK44" s="266">
        <v>3.0972852241675946</v>
      </c>
      <c r="BL44" s="266">
        <v>2.8501164880473637</v>
      </c>
      <c r="BM44" s="266">
        <v>3.2151872401675949</v>
      </c>
      <c r="BN44" s="266">
        <v>2.9770472811074793</v>
      </c>
      <c r="BO44" s="266"/>
      <c r="BP44" s="266">
        <v>2.9640227222954478</v>
      </c>
      <c r="BQ44" s="292">
        <v>2.7502781021897809</v>
      </c>
      <c r="BR44" s="292">
        <v>2.9048981203220192</v>
      </c>
      <c r="BS44" s="292">
        <v>2.9677455102040815</v>
      </c>
      <c r="BT44" s="292">
        <v>2.8880991009192845</v>
      </c>
      <c r="BU44" s="292">
        <v>2.9101925412981813</v>
      </c>
      <c r="BV44" s="292">
        <v>2.9648000000000003</v>
      </c>
      <c r="BW44" s="169"/>
      <c r="BX44" s="148">
        <v>30.166916129032259</v>
      </c>
      <c r="BY44" s="165">
        <v>24.986054301075267</v>
      </c>
      <c r="BZ44" s="165">
        <v>26.379442473118281</v>
      </c>
      <c r="CA44" s="165">
        <v>32.729589784946235</v>
      </c>
      <c r="CB44" s="165">
        <v>24.486054301075267</v>
      </c>
      <c r="CC44" s="165">
        <v>35.10051935483871</v>
      </c>
      <c r="CD44" s="165">
        <v>30.630001612903225</v>
      </c>
      <c r="CE44" s="165">
        <v>32.375112365591391</v>
      </c>
      <c r="CF44" s="165">
        <v>22.986054301075267</v>
      </c>
      <c r="CG44" s="174"/>
      <c r="CH44" s="175"/>
      <c r="CI44" s="175"/>
      <c r="CJ44" s="175"/>
      <c r="CK44" s="175"/>
      <c r="CL44" s="175"/>
      <c r="CM44" s="175"/>
      <c r="CN44" s="172"/>
      <c r="CO44" s="171">
        <v>2018</v>
      </c>
      <c r="CP44" s="173">
        <v>43435</v>
      </c>
      <c r="CQ44" s="272">
        <v>3.1165789690297356</v>
      </c>
      <c r="CR44" s="272">
        <v>2.9442305769033714</v>
      </c>
      <c r="CS44" s="272">
        <v>2.9636231980006125</v>
      </c>
      <c r="CT44" s="272">
        <v>2.9141906822698171</v>
      </c>
      <c r="CU44" s="272">
        <v>2.9636231980006125</v>
      </c>
      <c r="CV44" s="272">
        <v>2.9726193924466338</v>
      </c>
      <c r="CW44" s="272">
        <v>3.2806088009689147</v>
      </c>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39"/>
      <c r="EV44" s="139"/>
      <c r="EW44" s="139"/>
      <c r="EX44" s="139"/>
      <c r="EY44" s="139"/>
      <c r="EZ44" s="139"/>
      <c r="FA44" s="139"/>
      <c r="FB44" s="162"/>
      <c r="FC44" s="162"/>
      <c r="FD44" s="162"/>
      <c r="FE44" s="162"/>
      <c r="FF44" s="162"/>
      <c r="FG44" s="162"/>
      <c r="FH44" s="162"/>
      <c r="FI44" s="139"/>
      <c r="FJ44" s="139"/>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39"/>
      <c r="GH44" s="139"/>
      <c r="GI44" s="162"/>
      <c r="GJ44" s="162"/>
      <c r="GK44" s="162"/>
      <c r="GL44" s="162"/>
      <c r="GM44" s="162"/>
    </row>
    <row r="45" spans="1:195" s="138" customFormat="1" x14ac:dyDescent="0.2">
      <c r="A45" s="139"/>
      <c r="B45" s="193">
        <v>43466</v>
      </c>
      <c r="C45" s="193">
        <v>43496</v>
      </c>
      <c r="D45" s="191">
        <v>43466</v>
      </c>
      <c r="E45" s="2">
        <v>33.614899999999999</v>
      </c>
      <c r="F45" s="3">
        <v>27.358699999999999</v>
      </c>
      <c r="G45" s="4">
        <v>26.695250000000001</v>
      </c>
      <c r="H45" s="5">
        <v>23.78895</v>
      </c>
      <c r="I45" s="2">
        <v>29.519600000000001</v>
      </c>
      <c r="J45" s="3">
        <v>23.592849999999999</v>
      </c>
      <c r="K45" s="4">
        <v>37.773699999999998</v>
      </c>
      <c r="L45" s="5">
        <v>31.267050000000001</v>
      </c>
      <c r="M45" s="2">
        <v>35.578949999999999</v>
      </c>
      <c r="N45" s="3">
        <v>29.745450000000002</v>
      </c>
      <c r="O45" s="4">
        <v>24.695250000000001</v>
      </c>
      <c r="P45" s="5">
        <v>21.78895</v>
      </c>
      <c r="Q45" s="2">
        <v>26.195250000000001</v>
      </c>
      <c r="R45" s="3">
        <v>23.28895</v>
      </c>
      <c r="S45" s="4">
        <v>23.945250000000001</v>
      </c>
      <c r="T45" s="5">
        <v>20.53895</v>
      </c>
      <c r="U45" s="2">
        <v>24.695250000000001</v>
      </c>
      <c r="V45" s="3">
        <v>21.78895</v>
      </c>
      <c r="W45" s="4">
        <v>29.519600000000001</v>
      </c>
      <c r="X45" s="5">
        <v>23.592849999999999</v>
      </c>
      <c r="Y45" s="2">
        <v>26.695250000000001</v>
      </c>
      <c r="Z45" s="3">
        <v>24.53895</v>
      </c>
      <c r="AA45" s="4">
        <v>36.89085</v>
      </c>
      <c r="AB45" s="5">
        <v>33.105550000000001</v>
      </c>
      <c r="AC45" s="2">
        <v>27.695250000000001</v>
      </c>
      <c r="AD45" s="73">
        <v>23.78895</v>
      </c>
      <c r="AE45" s="4">
        <v>33.707500000000003</v>
      </c>
      <c r="AF45" s="75">
        <v>27.808450000000001</v>
      </c>
      <c r="AG45" s="23">
        <v>3.2269999999999999</v>
      </c>
      <c r="AH45" s="37">
        <v>3.0569999999999999</v>
      </c>
      <c r="AI45" s="23">
        <v>2.8294999999999999</v>
      </c>
      <c r="AJ45" s="37">
        <v>2.9119999999999999</v>
      </c>
      <c r="AK45" s="28">
        <v>2.8969999999999998</v>
      </c>
      <c r="AL45" s="37">
        <v>3.0272000000000001</v>
      </c>
      <c r="AM45" s="28">
        <v>2.9045000000000001</v>
      </c>
      <c r="AN45" s="37">
        <v>2.9220000000000002</v>
      </c>
      <c r="AO45" s="30">
        <v>2.7206999999999999</v>
      </c>
      <c r="AP45" s="39">
        <v>2.887</v>
      </c>
      <c r="AQ45" s="30">
        <v>2.1595</v>
      </c>
      <c r="AR45" s="37">
        <v>3.1732999999999998</v>
      </c>
      <c r="AS45" s="23">
        <v>2.9851000000000001</v>
      </c>
      <c r="AT45" s="39">
        <v>3.2233000000000001</v>
      </c>
      <c r="AU45" s="31">
        <v>3.0059</v>
      </c>
      <c r="AV45" s="39">
        <v>2.9859</v>
      </c>
      <c r="AW45" s="31">
        <v>3.1034999999999999</v>
      </c>
      <c r="AX45" s="39">
        <v>2.9847999999999999</v>
      </c>
      <c r="AY45" s="31">
        <v>2.9220000000000002</v>
      </c>
      <c r="AZ45" s="39">
        <v>2.7357</v>
      </c>
      <c r="BA45" s="30">
        <v>2.5381999999999998</v>
      </c>
      <c r="BB45" s="39">
        <v>3.3344999999999998</v>
      </c>
      <c r="BC45" s="15"/>
      <c r="BD45" s="151"/>
      <c r="BE45" s="151"/>
      <c r="BF45" s="151"/>
      <c r="BG45" s="151"/>
      <c r="BH45" s="151"/>
      <c r="BI45" s="151"/>
      <c r="BJ45" s="266">
        <v>2.7847662483554294</v>
      </c>
      <c r="BK45" s="266">
        <v>2.9530690517154135</v>
      </c>
      <c r="BL45" s="266">
        <v>2.8907732883554296</v>
      </c>
      <c r="BM45" s="266">
        <v>3.0654819677154137</v>
      </c>
      <c r="BN45" s="266">
        <v>2.9235226390354216</v>
      </c>
      <c r="BO45" s="266"/>
      <c r="BP45" s="266">
        <v>2.9564185450674239</v>
      </c>
      <c r="BQ45" s="292">
        <v>2.7895116788321164</v>
      </c>
      <c r="BR45" s="292">
        <v>2.9249076720816474</v>
      </c>
      <c r="BS45" s="292">
        <v>2.9600924489795917</v>
      </c>
      <c r="BT45" s="292">
        <v>2.9411347610869782</v>
      </c>
      <c r="BU45" s="292">
        <v>2.9026837810779238</v>
      </c>
      <c r="BV45" s="292">
        <v>2.9573</v>
      </c>
      <c r="BW45" s="169"/>
      <c r="BX45" s="148">
        <v>30.85679032258064</v>
      </c>
      <c r="BY45" s="165">
        <v>25.41397795698925</v>
      </c>
      <c r="BZ45" s="165">
        <v>26.906731720430106</v>
      </c>
      <c r="CA45" s="165">
        <v>33.007191935483874</v>
      </c>
      <c r="CB45" s="165">
        <v>24.913977956989246</v>
      </c>
      <c r="CC45" s="165">
        <v>34.905176881720429</v>
      </c>
      <c r="CD45" s="165">
        <v>31.106843548387097</v>
      </c>
      <c r="CE45" s="165">
        <v>35.222061827956985</v>
      </c>
      <c r="CF45" s="165">
        <v>23.41397795698925</v>
      </c>
      <c r="CG45" s="174"/>
      <c r="CH45" s="175"/>
      <c r="CI45" s="175"/>
      <c r="CJ45" s="175"/>
      <c r="CK45" s="175"/>
      <c r="CL45" s="175"/>
      <c r="CM45" s="175"/>
      <c r="CN45" s="172"/>
      <c r="CO45" s="171">
        <v>2019</v>
      </c>
      <c r="CP45" s="173">
        <v>43466</v>
      </c>
      <c r="CQ45" s="272">
        <v>3.1603077477106698</v>
      </c>
      <c r="CR45" s="272">
        <v>2.9980270724459475</v>
      </c>
      <c r="CS45" s="272">
        <v>2.9559724788330106</v>
      </c>
      <c r="CT45" s="272">
        <v>2.9066634336297397</v>
      </c>
      <c r="CU45" s="272">
        <v>2.9559724788330106</v>
      </c>
      <c r="CV45" s="272">
        <v>3.0264987027914616</v>
      </c>
      <c r="CW45" s="272">
        <v>3.2730391602745259</v>
      </c>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39"/>
      <c r="EV45" s="139"/>
      <c r="EW45" s="139"/>
      <c r="EX45" s="139"/>
      <c r="EY45" s="139"/>
      <c r="EZ45" s="139"/>
      <c r="FA45" s="139"/>
      <c r="FB45" s="162"/>
      <c r="FC45" s="162"/>
      <c r="FD45" s="162"/>
      <c r="FE45" s="162"/>
      <c r="FF45" s="162"/>
      <c r="FG45" s="162"/>
      <c r="FH45" s="162"/>
      <c r="FI45" s="139"/>
      <c r="FJ45" s="139"/>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39"/>
      <c r="GH45" s="139"/>
      <c r="GI45" s="162"/>
      <c r="GJ45" s="162"/>
      <c r="GK45" s="162"/>
      <c r="GL45" s="162"/>
      <c r="GM45" s="162"/>
    </row>
    <row r="46" spans="1:195" s="138" customFormat="1" x14ac:dyDescent="0.2">
      <c r="A46" s="139"/>
      <c r="B46" s="193">
        <v>43497</v>
      </c>
      <c r="C46" s="193">
        <v>43524</v>
      </c>
      <c r="D46" s="191">
        <v>43497</v>
      </c>
      <c r="E46" s="2">
        <v>28.9907</v>
      </c>
      <c r="F46" s="3">
        <v>25.156300000000002</v>
      </c>
      <c r="G46" s="4">
        <v>26.153199999999998</v>
      </c>
      <c r="H46" s="5">
        <v>22.544250000000002</v>
      </c>
      <c r="I46" s="2">
        <v>25.2379</v>
      </c>
      <c r="J46" s="3">
        <v>21.498349999999999</v>
      </c>
      <c r="K46" s="4">
        <v>36.278849999999998</v>
      </c>
      <c r="L46" s="5">
        <v>29.2729</v>
      </c>
      <c r="M46" s="2">
        <v>34.083500000000001</v>
      </c>
      <c r="N46" s="3">
        <v>29.1479</v>
      </c>
      <c r="O46" s="4">
        <v>24.153199999999998</v>
      </c>
      <c r="P46" s="5">
        <v>20.544250000000002</v>
      </c>
      <c r="Q46" s="2">
        <v>26.153199999999998</v>
      </c>
      <c r="R46" s="3">
        <v>22.044250000000002</v>
      </c>
      <c r="S46" s="4">
        <v>23.653199999999998</v>
      </c>
      <c r="T46" s="5">
        <v>19.294250000000002</v>
      </c>
      <c r="U46" s="2">
        <v>24.153199999999998</v>
      </c>
      <c r="V46" s="3">
        <v>20.544250000000002</v>
      </c>
      <c r="W46" s="4">
        <v>25.2379</v>
      </c>
      <c r="X46" s="5">
        <v>21.498349999999999</v>
      </c>
      <c r="Y46" s="2">
        <v>26.153199999999998</v>
      </c>
      <c r="Z46" s="3">
        <v>23.294250000000002</v>
      </c>
      <c r="AA46" s="4">
        <v>35.901000000000003</v>
      </c>
      <c r="AB46" s="5">
        <v>33.272449999999999</v>
      </c>
      <c r="AC46" s="2">
        <v>25.153199999999998</v>
      </c>
      <c r="AD46" s="73">
        <v>22.544250000000002</v>
      </c>
      <c r="AE46" s="4">
        <v>30.684999999999999</v>
      </c>
      <c r="AF46" s="75">
        <v>26.423449999999999</v>
      </c>
      <c r="AG46" s="23">
        <v>3.206</v>
      </c>
      <c r="AH46" s="37">
        <v>3.0059999999999998</v>
      </c>
      <c r="AI46" s="23">
        <v>2.7959999999999998</v>
      </c>
      <c r="AJ46" s="37">
        <v>2.8885000000000001</v>
      </c>
      <c r="AK46" s="28">
        <v>2.8734999999999999</v>
      </c>
      <c r="AL46" s="37">
        <v>3.0034000000000001</v>
      </c>
      <c r="AM46" s="28">
        <v>2.8635000000000002</v>
      </c>
      <c r="AN46" s="37">
        <v>2.9060000000000001</v>
      </c>
      <c r="AO46" s="30">
        <v>2.7109999999999999</v>
      </c>
      <c r="AP46" s="39">
        <v>2.6435</v>
      </c>
      <c r="AQ46" s="30">
        <v>2.1560000000000001</v>
      </c>
      <c r="AR46" s="37">
        <v>3.1490999999999998</v>
      </c>
      <c r="AS46" s="23">
        <v>2.9613</v>
      </c>
      <c r="AT46" s="39">
        <v>3.1991000000000001</v>
      </c>
      <c r="AU46" s="31">
        <v>2.9819</v>
      </c>
      <c r="AV46" s="39">
        <v>2.9622000000000002</v>
      </c>
      <c r="AW46" s="31">
        <v>2.8447</v>
      </c>
      <c r="AX46" s="39">
        <v>2.9609999999999999</v>
      </c>
      <c r="AY46" s="31">
        <v>2.8984999999999999</v>
      </c>
      <c r="AZ46" s="39">
        <v>2.726</v>
      </c>
      <c r="BA46" s="30">
        <v>2.5285000000000002</v>
      </c>
      <c r="BB46" s="39">
        <v>3.2934999999999999</v>
      </c>
      <c r="BC46" s="15"/>
      <c r="BD46" s="151"/>
      <c r="BE46" s="151"/>
      <c r="BF46" s="151"/>
      <c r="BG46" s="151"/>
      <c r="BH46" s="151"/>
      <c r="BI46" s="151"/>
      <c r="BJ46" s="266">
        <v>2.7749494281955265</v>
      </c>
      <c r="BK46" s="266">
        <v>2.7066365044023883</v>
      </c>
      <c r="BL46" s="266">
        <v>2.8805828241955269</v>
      </c>
      <c r="BM46" s="266">
        <v>2.8096698004023888</v>
      </c>
      <c r="BN46" s="266">
        <v>2.7929596392989575</v>
      </c>
      <c r="BO46" s="266"/>
      <c r="BP46" s="266">
        <v>2.9325921230862821</v>
      </c>
      <c r="BQ46" s="292">
        <v>2.7796779399837792</v>
      </c>
      <c r="BR46" s="292">
        <v>2.9089000306739448</v>
      </c>
      <c r="BS46" s="292">
        <v>2.9361128571428567</v>
      </c>
      <c r="BT46" s="292">
        <v>2.8997164360036369</v>
      </c>
      <c r="BU46" s="292">
        <v>2.8791563323877858</v>
      </c>
      <c r="BV46" s="292">
        <v>2.9338000000000002</v>
      </c>
      <c r="BW46" s="169"/>
      <c r="BX46" s="148">
        <v>27.347385714285714</v>
      </c>
      <c r="BY46" s="165">
        <v>24.606507142857144</v>
      </c>
      <c r="BZ46" s="165">
        <v>23.635235714285709</v>
      </c>
      <c r="CA46" s="165">
        <v>31.968242857142855</v>
      </c>
      <c r="CB46" s="165">
        <v>24.392221428571428</v>
      </c>
      <c r="CC46" s="165">
        <v>33.276299999999999</v>
      </c>
      <c r="CD46" s="165">
        <v>28.858621428571425</v>
      </c>
      <c r="CE46" s="165">
        <v>34.774478571428574</v>
      </c>
      <c r="CF46" s="165">
        <v>22.606507142857144</v>
      </c>
      <c r="CG46" s="174"/>
      <c r="CH46" s="175"/>
      <c r="CI46" s="175"/>
      <c r="CJ46" s="175"/>
      <c r="CK46" s="175"/>
      <c r="CL46" s="175"/>
      <c r="CM46" s="175"/>
      <c r="CN46" s="172"/>
      <c r="CO46" s="171">
        <v>2019</v>
      </c>
      <c r="CP46" s="173">
        <v>43497</v>
      </c>
      <c r="CQ46" s="272">
        <v>3.125839180985698</v>
      </c>
      <c r="CR46" s="272">
        <v>2.9560145711650785</v>
      </c>
      <c r="CS46" s="272">
        <v>2.9320002254411919</v>
      </c>
      <c r="CT46" s="272">
        <v>2.8830780545574983</v>
      </c>
      <c r="CU46" s="272">
        <v>2.9320002254411919</v>
      </c>
      <c r="CV46" s="272">
        <v>2.9844215270935961</v>
      </c>
      <c r="CW46" s="272">
        <v>3.2493209527654425</v>
      </c>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39"/>
      <c r="EV46" s="139"/>
      <c r="EW46" s="139"/>
      <c r="EX46" s="139"/>
      <c r="EY46" s="139"/>
      <c r="EZ46" s="139"/>
      <c r="FA46" s="139"/>
      <c r="FB46" s="162"/>
      <c r="FC46" s="162"/>
      <c r="FD46" s="162"/>
      <c r="FE46" s="162"/>
      <c r="FF46" s="162"/>
      <c r="FG46" s="162"/>
      <c r="FH46" s="162"/>
      <c r="FI46" s="139"/>
      <c r="FJ46" s="139"/>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39"/>
      <c r="GH46" s="139"/>
      <c r="GI46" s="162"/>
      <c r="GJ46" s="162"/>
      <c r="GK46" s="162"/>
      <c r="GL46" s="162"/>
      <c r="GM46" s="162"/>
    </row>
    <row r="47" spans="1:195" s="138" customFormat="1" x14ac:dyDescent="0.2">
      <c r="A47" s="139"/>
      <c r="B47" s="193">
        <v>43525</v>
      </c>
      <c r="C47" s="193">
        <v>43555</v>
      </c>
      <c r="D47" s="191">
        <v>43525</v>
      </c>
      <c r="E47" s="2">
        <v>24.4312</v>
      </c>
      <c r="F47" s="3">
        <v>21.1112</v>
      </c>
      <c r="G47" s="4">
        <v>23.433250000000001</v>
      </c>
      <c r="H47" s="5">
        <v>21.090350000000001</v>
      </c>
      <c r="I47" s="2">
        <v>20.768249999999998</v>
      </c>
      <c r="J47" s="3">
        <v>17.43055</v>
      </c>
      <c r="K47" s="4">
        <v>32.924050000000001</v>
      </c>
      <c r="L47" s="5">
        <v>26.544350000000001</v>
      </c>
      <c r="M47" s="2">
        <v>30.081700000000001</v>
      </c>
      <c r="N47" s="3">
        <v>26.193850000000001</v>
      </c>
      <c r="O47" s="4">
        <v>21.433250000000001</v>
      </c>
      <c r="P47" s="5">
        <v>19.090350000000001</v>
      </c>
      <c r="Q47" s="2">
        <v>23.433250000000001</v>
      </c>
      <c r="R47" s="3">
        <v>20.590350000000001</v>
      </c>
      <c r="S47" s="4">
        <v>21.683250000000001</v>
      </c>
      <c r="T47" s="5">
        <v>17.590350000000001</v>
      </c>
      <c r="U47" s="2">
        <v>21.433250000000001</v>
      </c>
      <c r="V47" s="3">
        <v>19.090350000000001</v>
      </c>
      <c r="W47" s="4">
        <v>20.768249999999998</v>
      </c>
      <c r="X47" s="5">
        <v>17.43055</v>
      </c>
      <c r="Y47" s="2">
        <v>23.433250000000001</v>
      </c>
      <c r="Z47" s="3">
        <v>21.840350000000001</v>
      </c>
      <c r="AA47" s="4">
        <v>30.353950000000001</v>
      </c>
      <c r="AB47" s="5">
        <v>27.929549999999999</v>
      </c>
      <c r="AC47" s="2">
        <v>22.183250000000001</v>
      </c>
      <c r="AD47" s="73">
        <v>21.090350000000001</v>
      </c>
      <c r="AE47" s="4">
        <v>26.504449999999999</v>
      </c>
      <c r="AF47" s="75">
        <v>22.99765</v>
      </c>
      <c r="AG47" s="23">
        <v>3.137</v>
      </c>
      <c r="AH47" s="37">
        <v>2.9445000000000001</v>
      </c>
      <c r="AI47" s="23">
        <v>2.7069999999999999</v>
      </c>
      <c r="AJ47" s="37">
        <v>2.7745000000000002</v>
      </c>
      <c r="AK47" s="28">
        <v>2.7595000000000001</v>
      </c>
      <c r="AL47" s="37">
        <v>2.8877999999999999</v>
      </c>
      <c r="AM47" s="28">
        <v>2.7469999999999999</v>
      </c>
      <c r="AN47" s="37">
        <v>2.8344999999999998</v>
      </c>
      <c r="AO47" s="30">
        <v>2.6282000000000001</v>
      </c>
      <c r="AP47" s="39">
        <v>2.5295000000000001</v>
      </c>
      <c r="AQ47" s="30">
        <v>2.0619999999999998</v>
      </c>
      <c r="AR47" s="37">
        <v>3.0318000000000001</v>
      </c>
      <c r="AS47" s="23">
        <v>2.8458000000000001</v>
      </c>
      <c r="AT47" s="39">
        <v>3.0817999999999999</v>
      </c>
      <c r="AU47" s="31">
        <v>2.8656000000000001</v>
      </c>
      <c r="AV47" s="39">
        <v>2.8472</v>
      </c>
      <c r="AW47" s="31">
        <v>2.7235999999999998</v>
      </c>
      <c r="AX47" s="39">
        <v>2.8456000000000001</v>
      </c>
      <c r="AY47" s="31">
        <v>2.7845</v>
      </c>
      <c r="AZ47" s="39">
        <v>2.6432000000000002</v>
      </c>
      <c r="BA47" s="30">
        <v>2.4458000000000002</v>
      </c>
      <c r="BB47" s="39">
        <v>3.262</v>
      </c>
      <c r="BC47" s="15"/>
      <c r="BD47" s="151"/>
      <c r="BE47" s="151"/>
      <c r="BF47" s="151"/>
      <c r="BG47" s="151"/>
      <c r="BH47" s="151"/>
      <c r="BI47" s="151"/>
      <c r="BJ47" s="266">
        <v>2.6911522416759439</v>
      </c>
      <c r="BK47" s="266">
        <v>2.5912635664406438</v>
      </c>
      <c r="BL47" s="266">
        <v>2.793596181675944</v>
      </c>
      <c r="BM47" s="266">
        <v>2.6899055824406441</v>
      </c>
      <c r="BN47" s="266">
        <v>2.6914793930582941</v>
      </c>
      <c r="BO47" s="266"/>
      <c r="BP47" s="266">
        <v>2.8170086292203185</v>
      </c>
      <c r="BQ47" s="292">
        <v>2.695736334144363</v>
      </c>
      <c r="BR47" s="292">
        <v>2.8373658831332742</v>
      </c>
      <c r="BS47" s="292">
        <v>2.819786326530612</v>
      </c>
      <c r="BT47" s="292">
        <v>2.7820277805838973</v>
      </c>
      <c r="BU47" s="292">
        <v>2.7650231770398799</v>
      </c>
      <c r="BV47" s="292">
        <v>2.8198000000000003</v>
      </c>
      <c r="BW47" s="169"/>
      <c r="BX47" s="148">
        <v>22.970042530282637</v>
      </c>
      <c r="BY47" s="165">
        <v>22.402121736204577</v>
      </c>
      <c r="BZ47" s="165">
        <v>19.299302624495287</v>
      </c>
      <c r="CA47" s="165">
        <v>28.370627388963662</v>
      </c>
      <c r="CB47" s="165">
        <v>22.182067900403769</v>
      </c>
      <c r="CC47" s="165">
        <v>30.116295087483174</v>
      </c>
      <c r="CD47" s="165">
        <v>24.961080417227453</v>
      </c>
      <c r="CE47" s="165">
        <v>29.286952960969046</v>
      </c>
      <c r="CF47" s="165">
        <v>20.402121736204577</v>
      </c>
      <c r="CG47" s="174"/>
      <c r="CH47" s="175"/>
      <c r="CI47" s="175"/>
      <c r="CJ47" s="175"/>
      <c r="CK47" s="175"/>
      <c r="CL47" s="175"/>
      <c r="CM47" s="175"/>
      <c r="CN47" s="172"/>
      <c r="CO47" s="171">
        <v>2019</v>
      </c>
      <c r="CP47" s="173">
        <v>43525</v>
      </c>
      <c r="CQ47" s="272">
        <v>3.0342659738656241</v>
      </c>
      <c r="CR47" s="272">
        <v>2.8366375858182189</v>
      </c>
      <c r="CS47" s="272">
        <v>2.8157092940936455</v>
      </c>
      <c r="CT47" s="272">
        <v>2.7686638752283268</v>
      </c>
      <c r="CU47" s="272">
        <v>2.8157092940936455</v>
      </c>
      <c r="CV47" s="272">
        <v>2.8648607717569785</v>
      </c>
      <c r="CW47" s="272">
        <v>3.1342624142107391</v>
      </c>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39"/>
      <c r="EV47" s="139"/>
      <c r="EW47" s="139"/>
      <c r="EX47" s="139"/>
      <c r="EY47" s="139"/>
      <c r="EZ47" s="139"/>
      <c r="FA47" s="139"/>
      <c r="FB47" s="162"/>
      <c r="FC47" s="162"/>
      <c r="FD47" s="162"/>
      <c r="FE47" s="162"/>
      <c r="FF47" s="162"/>
      <c r="FG47" s="162"/>
      <c r="FH47" s="162"/>
      <c r="FI47" s="139"/>
      <c r="FJ47" s="139"/>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39"/>
      <c r="GH47" s="139"/>
      <c r="GI47" s="162"/>
      <c r="GJ47" s="162"/>
      <c r="GK47" s="162"/>
      <c r="GL47" s="162"/>
      <c r="GM47" s="162"/>
    </row>
    <row r="48" spans="1:195" s="138" customFormat="1" x14ac:dyDescent="0.2">
      <c r="A48" s="139"/>
      <c r="B48" s="193">
        <v>43556</v>
      </c>
      <c r="C48" s="193">
        <v>43585</v>
      </c>
      <c r="D48" s="191">
        <v>43556</v>
      </c>
      <c r="E48" s="2">
        <v>21.517700000000001</v>
      </c>
      <c r="F48" s="3">
        <v>15.719200000000001</v>
      </c>
      <c r="G48" s="4">
        <v>25.25375</v>
      </c>
      <c r="H48" s="5">
        <v>20.313199999999998</v>
      </c>
      <c r="I48" s="2">
        <v>18.077549999999999</v>
      </c>
      <c r="J48" s="3">
        <v>12.251300000000001</v>
      </c>
      <c r="K48" s="4">
        <v>30.405799999999999</v>
      </c>
      <c r="L48" s="5">
        <v>23.951250000000002</v>
      </c>
      <c r="M48" s="2">
        <v>26.617699999999999</v>
      </c>
      <c r="N48" s="3">
        <v>23.327449999999999</v>
      </c>
      <c r="O48" s="4">
        <v>23.25375</v>
      </c>
      <c r="P48" s="5">
        <v>18.313199999999998</v>
      </c>
      <c r="Q48" s="2">
        <v>23.75375</v>
      </c>
      <c r="R48" s="3">
        <v>19.563199999999998</v>
      </c>
      <c r="S48" s="4">
        <v>20.25375</v>
      </c>
      <c r="T48" s="5">
        <v>16.313199999999998</v>
      </c>
      <c r="U48" s="2">
        <v>23.25375</v>
      </c>
      <c r="V48" s="3">
        <v>18.313199999999998</v>
      </c>
      <c r="W48" s="4">
        <v>18.077549999999999</v>
      </c>
      <c r="X48" s="5">
        <v>12.251300000000001</v>
      </c>
      <c r="Y48" s="2">
        <v>23.75375</v>
      </c>
      <c r="Z48" s="3">
        <v>18.313199999999998</v>
      </c>
      <c r="AA48" s="4">
        <v>25.20345</v>
      </c>
      <c r="AB48" s="5">
        <v>23.093599999999999</v>
      </c>
      <c r="AC48" s="2">
        <v>23.75375</v>
      </c>
      <c r="AD48" s="73">
        <v>18.813199999999998</v>
      </c>
      <c r="AE48" s="4">
        <v>23.402249999999999</v>
      </c>
      <c r="AF48" s="75">
        <v>18.940100000000001</v>
      </c>
      <c r="AG48" s="23">
        <v>2.7480000000000002</v>
      </c>
      <c r="AH48" s="37">
        <v>2.3504999999999998</v>
      </c>
      <c r="AI48" s="23">
        <v>2.2054999999999998</v>
      </c>
      <c r="AJ48" s="37">
        <v>2.2679999999999998</v>
      </c>
      <c r="AK48" s="28">
        <v>2.2530000000000001</v>
      </c>
      <c r="AL48" s="37">
        <v>2.3742000000000001</v>
      </c>
      <c r="AM48" s="28">
        <v>2.2155</v>
      </c>
      <c r="AN48" s="37">
        <v>2.2305000000000001</v>
      </c>
      <c r="AO48" s="30">
        <v>2.133</v>
      </c>
      <c r="AP48" s="39">
        <v>1.7829999999999999</v>
      </c>
      <c r="AQ48" s="30">
        <v>1.6755</v>
      </c>
      <c r="AR48" s="37">
        <v>2.5104000000000002</v>
      </c>
      <c r="AS48" s="23">
        <v>2.3327</v>
      </c>
      <c r="AT48" s="39">
        <v>2.5604</v>
      </c>
      <c r="AU48" s="31">
        <v>2.3490000000000002</v>
      </c>
      <c r="AV48" s="39">
        <v>2.3361000000000001</v>
      </c>
      <c r="AW48" s="31">
        <v>1.9091</v>
      </c>
      <c r="AX48" s="39">
        <v>2.3325999999999998</v>
      </c>
      <c r="AY48" s="31">
        <v>2.278</v>
      </c>
      <c r="AZ48" s="39">
        <v>2.1480000000000001</v>
      </c>
      <c r="BA48" s="30">
        <v>1.9504999999999999</v>
      </c>
      <c r="BB48" s="39">
        <v>2.8904999999999998</v>
      </c>
      <c r="BC48" s="15"/>
      <c r="BD48" s="151"/>
      <c r="BE48" s="151"/>
      <c r="BF48" s="151"/>
      <c r="BG48" s="151"/>
      <c r="BH48" s="151"/>
      <c r="BI48" s="151"/>
      <c r="BJ48" s="266">
        <v>2.1899883918631717</v>
      </c>
      <c r="BK48" s="266">
        <v>1.8357732314543063</v>
      </c>
      <c r="BL48" s="266">
        <v>2.2733572278631722</v>
      </c>
      <c r="BM48" s="266">
        <v>1.9056600674543065</v>
      </c>
      <c r="BN48" s="266">
        <v>2.0511947296587389</v>
      </c>
      <c r="BO48" s="266"/>
      <c r="BP48" s="266">
        <v>2.3034731937544355</v>
      </c>
      <c r="BQ48" s="292">
        <v>2.1937087591240876</v>
      </c>
      <c r="BR48" s="292">
        <v>2.2330774199925099</v>
      </c>
      <c r="BS48" s="292">
        <v>2.3029495918367346</v>
      </c>
      <c r="BT48" s="292">
        <v>2.2451048590766742</v>
      </c>
      <c r="BU48" s="292">
        <v>2.257931570165193</v>
      </c>
      <c r="BV48" s="292">
        <v>2.3132999999999999</v>
      </c>
      <c r="BW48" s="169"/>
      <c r="BX48" s="148">
        <v>19.069444444444446</v>
      </c>
      <c r="BY48" s="165">
        <v>23.167739999999998</v>
      </c>
      <c r="BZ48" s="165">
        <v>15.617577777777779</v>
      </c>
      <c r="CA48" s="165">
        <v>25.22848333333333</v>
      </c>
      <c r="CB48" s="165">
        <v>21.984406666666668</v>
      </c>
      <c r="CC48" s="165">
        <v>27.680545555555558</v>
      </c>
      <c r="CD48" s="165">
        <v>21.518231111111113</v>
      </c>
      <c r="CE48" s="165">
        <v>24.312624444444442</v>
      </c>
      <c r="CF48" s="165">
        <v>21.167739999999998</v>
      </c>
      <c r="CG48" s="174"/>
      <c r="CH48" s="175"/>
      <c r="CI48" s="175"/>
      <c r="CJ48" s="175"/>
      <c r="CK48" s="175"/>
      <c r="CL48" s="175"/>
      <c r="CM48" s="175"/>
      <c r="CN48" s="172"/>
      <c r="CO48" s="171">
        <v>2019</v>
      </c>
      <c r="CP48" s="173">
        <v>43556</v>
      </c>
      <c r="CQ48" s="272">
        <v>2.5182663854306</v>
      </c>
      <c r="CR48" s="272">
        <v>2.2920121118967107</v>
      </c>
      <c r="CS48" s="272">
        <v>2.2990307263082732</v>
      </c>
      <c r="CT48" s="272">
        <v>2.2603236837351215</v>
      </c>
      <c r="CU48" s="272">
        <v>2.2990307263082732</v>
      </c>
      <c r="CV48" s="272">
        <v>2.3193968965517242</v>
      </c>
      <c r="CW48" s="272">
        <v>2.623059345983044</v>
      </c>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39"/>
      <c r="EV48" s="139"/>
      <c r="EW48" s="139"/>
      <c r="EX48" s="139"/>
      <c r="EY48" s="139"/>
      <c r="EZ48" s="139"/>
      <c r="FA48" s="139"/>
      <c r="FB48" s="162"/>
      <c r="FC48" s="162"/>
      <c r="FD48" s="162"/>
      <c r="FE48" s="162"/>
      <c r="FF48" s="162"/>
      <c r="FG48" s="162"/>
      <c r="FH48" s="162"/>
      <c r="FI48" s="139"/>
      <c r="FJ48" s="139"/>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39"/>
      <c r="GH48" s="139"/>
      <c r="GI48" s="162"/>
      <c r="GJ48" s="162"/>
      <c r="GK48" s="162"/>
      <c r="GL48" s="162"/>
      <c r="GM48" s="162"/>
    </row>
    <row r="49" spans="1:195" s="138" customFormat="1" x14ac:dyDescent="0.2">
      <c r="A49" s="139"/>
      <c r="B49" s="193">
        <v>43586</v>
      </c>
      <c r="C49" s="193">
        <v>43616</v>
      </c>
      <c r="D49" s="191">
        <v>43586</v>
      </c>
      <c r="E49" s="2">
        <v>20.9788</v>
      </c>
      <c r="F49" s="3">
        <v>12.2606</v>
      </c>
      <c r="G49" s="4">
        <v>26.283950000000001</v>
      </c>
      <c r="H49" s="5">
        <v>21.903549999999999</v>
      </c>
      <c r="I49" s="2">
        <v>17.277550000000002</v>
      </c>
      <c r="J49" s="3">
        <v>9.3085500000000003</v>
      </c>
      <c r="K49" s="4">
        <v>30.302800000000001</v>
      </c>
      <c r="L49" s="5">
        <v>23.399149999999999</v>
      </c>
      <c r="M49" s="2">
        <v>26.466550000000002</v>
      </c>
      <c r="N49" s="3">
        <v>23.275500000000001</v>
      </c>
      <c r="O49" s="4">
        <v>24.783950000000001</v>
      </c>
      <c r="P49" s="5">
        <v>19.903549999999999</v>
      </c>
      <c r="Q49" s="2">
        <v>26.283950000000001</v>
      </c>
      <c r="R49" s="3">
        <v>21.903549999999999</v>
      </c>
      <c r="S49" s="4">
        <v>22.283950000000001</v>
      </c>
      <c r="T49" s="5">
        <v>16.903549999999999</v>
      </c>
      <c r="U49" s="2">
        <v>24.783950000000001</v>
      </c>
      <c r="V49" s="3">
        <v>19.903549999999999</v>
      </c>
      <c r="W49" s="4">
        <v>17.277550000000002</v>
      </c>
      <c r="X49" s="5">
        <v>9.3085500000000003</v>
      </c>
      <c r="Y49" s="2">
        <v>24.783950000000001</v>
      </c>
      <c r="Z49" s="3">
        <v>19.903549999999999</v>
      </c>
      <c r="AA49" s="4">
        <v>26.91525</v>
      </c>
      <c r="AB49" s="5">
        <v>24.165649999999999</v>
      </c>
      <c r="AC49" s="2">
        <v>24.783950000000001</v>
      </c>
      <c r="AD49" s="73">
        <v>19.903549999999999</v>
      </c>
      <c r="AE49" s="4">
        <v>23.061050000000002</v>
      </c>
      <c r="AF49" s="75">
        <v>17.186150000000001</v>
      </c>
      <c r="AG49" s="23">
        <v>2.7120000000000002</v>
      </c>
      <c r="AH49" s="37">
        <v>2.3294999999999999</v>
      </c>
      <c r="AI49" s="23">
        <v>2.1619999999999999</v>
      </c>
      <c r="AJ49" s="37">
        <v>2.1720000000000002</v>
      </c>
      <c r="AK49" s="28">
        <v>2.157</v>
      </c>
      <c r="AL49" s="37">
        <v>2.2768999999999999</v>
      </c>
      <c r="AM49" s="28">
        <v>2.1095000000000002</v>
      </c>
      <c r="AN49" s="37">
        <v>2.1894999999999998</v>
      </c>
      <c r="AO49" s="30">
        <v>2.0657999999999999</v>
      </c>
      <c r="AP49" s="39">
        <v>1.7295</v>
      </c>
      <c r="AQ49" s="30">
        <v>1.5820000000000001</v>
      </c>
      <c r="AR49" s="37">
        <v>2.4116</v>
      </c>
      <c r="AS49" s="23">
        <v>2.2355</v>
      </c>
      <c r="AT49" s="39">
        <v>2.4615999999999998</v>
      </c>
      <c r="AU49" s="31">
        <v>2.2511000000000001</v>
      </c>
      <c r="AV49" s="39">
        <v>2.2393000000000001</v>
      </c>
      <c r="AW49" s="31">
        <v>1.8523000000000001</v>
      </c>
      <c r="AX49" s="39">
        <v>2.2353000000000001</v>
      </c>
      <c r="AY49" s="31">
        <v>2.1819999999999999</v>
      </c>
      <c r="AZ49" s="39">
        <v>2.0808</v>
      </c>
      <c r="BA49" s="30">
        <v>1.8833</v>
      </c>
      <c r="BB49" s="39">
        <v>2.8570000000000002</v>
      </c>
      <c r="BC49" s="15"/>
      <c r="BD49" s="151"/>
      <c r="BE49" s="151"/>
      <c r="BF49" s="151"/>
      <c r="BG49" s="151"/>
      <c r="BH49" s="151"/>
      <c r="BI49" s="151"/>
      <c r="BJ49" s="266">
        <v>2.1219790810646693</v>
      </c>
      <c r="BK49" s="266">
        <v>1.7816289140775228</v>
      </c>
      <c r="BL49" s="266">
        <v>2.2027593730646693</v>
      </c>
      <c r="BM49" s="266">
        <v>1.8494549300775229</v>
      </c>
      <c r="BN49" s="266">
        <v>1.9889555745710961</v>
      </c>
      <c r="BO49" s="266"/>
      <c r="BP49" s="266">
        <v>2.2061397252357295</v>
      </c>
      <c r="BQ49" s="292">
        <v>2.125582238442822</v>
      </c>
      <c r="BR49" s="292">
        <v>2.1920578388852721</v>
      </c>
      <c r="BS49" s="292">
        <v>2.204990408163265</v>
      </c>
      <c r="BT49" s="292">
        <v>2.1380233356904741</v>
      </c>
      <c r="BU49" s="292">
        <v>2.1618194393459036</v>
      </c>
      <c r="BV49" s="292">
        <v>2.2173000000000003</v>
      </c>
      <c r="BW49" s="169"/>
      <c r="BX49" s="148">
        <v>17.13529247311828</v>
      </c>
      <c r="BY49" s="165">
        <v>24.352805913978496</v>
      </c>
      <c r="BZ49" s="165">
        <v>13.764334946236559</v>
      </c>
      <c r="CA49" s="165">
        <v>25.059743010752687</v>
      </c>
      <c r="CB49" s="165">
        <v>24.352805913978493</v>
      </c>
      <c r="CC49" s="165">
        <v>27.259255376344086</v>
      </c>
      <c r="CD49" s="165">
        <v>20.471040322580645</v>
      </c>
      <c r="CE49" s="165">
        <v>25.703060752688174</v>
      </c>
      <c r="CF49" s="165">
        <v>22.632375806451613</v>
      </c>
      <c r="CG49" s="174"/>
      <c r="CH49" s="175"/>
      <c r="CI49" s="175"/>
      <c r="CJ49" s="175"/>
      <c r="CK49" s="175"/>
      <c r="CL49" s="175"/>
      <c r="CM49" s="175"/>
      <c r="CN49" s="172"/>
      <c r="CO49" s="171">
        <v>2019</v>
      </c>
      <c r="CP49" s="173">
        <v>43586</v>
      </c>
      <c r="CQ49" s="272">
        <v>2.4735086943101146</v>
      </c>
      <c r="CR49" s="272">
        <v>2.1833944256583666</v>
      </c>
      <c r="CS49" s="272">
        <v>2.201101520962971</v>
      </c>
      <c r="CT49" s="272">
        <v>2.1639749011421348</v>
      </c>
      <c r="CU49" s="272">
        <v>2.201101520962971</v>
      </c>
      <c r="CV49" s="272">
        <v>2.2106120032840724</v>
      </c>
      <c r="CW49" s="272">
        <v>2.5261679450948731</v>
      </c>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39"/>
      <c r="EV49" s="139"/>
      <c r="EW49" s="139"/>
      <c r="EX49" s="139"/>
      <c r="EY49" s="139"/>
      <c r="EZ49" s="139"/>
      <c r="FA49" s="139"/>
      <c r="FB49" s="162"/>
      <c r="FC49" s="162"/>
      <c r="FD49" s="162"/>
      <c r="FE49" s="162"/>
      <c r="FF49" s="162"/>
      <c r="FG49" s="162"/>
      <c r="FH49" s="162"/>
      <c r="FI49" s="139"/>
      <c r="FJ49" s="139"/>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39"/>
      <c r="GH49" s="139"/>
      <c r="GI49" s="162"/>
      <c r="GJ49" s="162"/>
      <c r="GK49" s="162"/>
      <c r="GL49" s="162"/>
      <c r="GM49" s="162"/>
    </row>
    <row r="50" spans="1:195" s="138" customFormat="1" x14ac:dyDescent="0.2">
      <c r="A50" s="139"/>
      <c r="B50" s="193">
        <v>43617</v>
      </c>
      <c r="C50" s="193">
        <v>43646</v>
      </c>
      <c r="D50" s="191">
        <v>43617</v>
      </c>
      <c r="E50" s="2">
        <v>20.855499999999999</v>
      </c>
      <c r="F50" s="3">
        <v>11.0443</v>
      </c>
      <c r="G50" s="4">
        <v>30.946999999999999</v>
      </c>
      <c r="H50" s="5">
        <v>23.278949999999998</v>
      </c>
      <c r="I50" s="2">
        <v>17.43075</v>
      </c>
      <c r="J50" s="3">
        <v>7.9177499999999998</v>
      </c>
      <c r="K50" s="4">
        <v>32.626150000000003</v>
      </c>
      <c r="L50" s="5">
        <v>25.247</v>
      </c>
      <c r="M50" s="2">
        <v>29.9343</v>
      </c>
      <c r="N50" s="3">
        <v>24.100899999999999</v>
      </c>
      <c r="O50" s="4">
        <v>29.196999999999999</v>
      </c>
      <c r="P50" s="5">
        <v>21.778949999999998</v>
      </c>
      <c r="Q50" s="2">
        <v>30.196999999999999</v>
      </c>
      <c r="R50" s="3">
        <v>22.778949999999998</v>
      </c>
      <c r="S50" s="4">
        <v>27.446999999999999</v>
      </c>
      <c r="T50" s="5">
        <v>19.278949999999998</v>
      </c>
      <c r="U50" s="2">
        <v>29.196999999999999</v>
      </c>
      <c r="V50" s="3">
        <v>21.778949999999998</v>
      </c>
      <c r="W50" s="4">
        <v>17.43075</v>
      </c>
      <c r="X50" s="5">
        <v>7.9177499999999998</v>
      </c>
      <c r="Y50" s="2">
        <v>31.946999999999999</v>
      </c>
      <c r="Z50" s="3">
        <v>23.778949999999998</v>
      </c>
      <c r="AA50" s="4">
        <v>32.490600000000001</v>
      </c>
      <c r="AB50" s="5">
        <v>26.710850000000001</v>
      </c>
      <c r="AC50" s="2">
        <v>29.946999999999999</v>
      </c>
      <c r="AD50" s="73">
        <v>22.028949999999998</v>
      </c>
      <c r="AE50" s="4">
        <v>24.646550000000001</v>
      </c>
      <c r="AF50" s="75">
        <v>16.970050000000001</v>
      </c>
      <c r="AG50" s="23">
        <v>2.7360000000000002</v>
      </c>
      <c r="AH50" s="37">
        <v>2.3584999999999998</v>
      </c>
      <c r="AI50" s="23">
        <v>2.1909999999999998</v>
      </c>
      <c r="AJ50" s="37">
        <v>2.1909999999999998</v>
      </c>
      <c r="AK50" s="28">
        <v>2.1760000000000002</v>
      </c>
      <c r="AL50" s="37">
        <v>2.2961999999999998</v>
      </c>
      <c r="AM50" s="28">
        <v>2.1309999999999998</v>
      </c>
      <c r="AN50" s="37">
        <v>2.2185000000000001</v>
      </c>
      <c r="AO50" s="30">
        <v>2.0897999999999999</v>
      </c>
      <c r="AP50" s="39">
        <v>1.7435</v>
      </c>
      <c r="AQ50" s="30">
        <v>1.601</v>
      </c>
      <c r="AR50" s="37">
        <v>2.4310999999999998</v>
      </c>
      <c r="AS50" s="23">
        <v>2.2547000000000001</v>
      </c>
      <c r="AT50" s="39">
        <v>2.4811000000000001</v>
      </c>
      <c r="AU50" s="31">
        <v>2.2705000000000002</v>
      </c>
      <c r="AV50" s="39">
        <v>2.2584</v>
      </c>
      <c r="AW50" s="31">
        <v>1.8671</v>
      </c>
      <c r="AX50" s="39">
        <v>2.2545999999999999</v>
      </c>
      <c r="AY50" s="31">
        <v>2.2010000000000001</v>
      </c>
      <c r="AZ50" s="39">
        <v>2.1048</v>
      </c>
      <c r="BA50" s="30">
        <v>1.9072</v>
      </c>
      <c r="BB50" s="39">
        <v>2.8610000000000002</v>
      </c>
      <c r="BC50" s="15"/>
      <c r="BD50" s="151"/>
      <c r="BE50" s="151"/>
      <c r="BF50" s="151"/>
      <c r="BG50" s="151"/>
      <c r="BH50" s="151"/>
      <c r="BI50" s="151"/>
      <c r="BJ50" s="266">
        <v>2.1462681206355629</v>
      </c>
      <c r="BK50" s="266">
        <v>1.7957975204938774</v>
      </c>
      <c r="BL50" s="266">
        <v>2.2279728926355631</v>
      </c>
      <c r="BM50" s="266">
        <v>1.8641628164938777</v>
      </c>
      <c r="BN50" s="266">
        <v>2.0085503375647202</v>
      </c>
      <c r="BO50" s="266"/>
      <c r="BP50" s="266">
        <v>2.2254036408800566</v>
      </c>
      <c r="BQ50" s="292">
        <v>2.1499131386861312</v>
      </c>
      <c r="BR50" s="292">
        <v>2.2210716889367332</v>
      </c>
      <c r="BS50" s="292">
        <v>2.2243781632653064</v>
      </c>
      <c r="BT50" s="292">
        <v>2.1597427012829575</v>
      </c>
      <c r="BU50" s="292">
        <v>2.1808416319038879</v>
      </c>
      <c r="BV50" s="292">
        <v>2.2363</v>
      </c>
      <c r="BW50" s="169"/>
      <c r="BX50" s="148">
        <v>16.494966666666667</v>
      </c>
      <c r="BY50" s="165">
        <v>27.538977777777777</v>
      </c>
      <c r="BZ50" s="165">
        <v>13.20275</v>
      </c>
      <c r="CA50" s="165">
        <v>27.341677777777779</v>
      </c>
      <c r="CB50" s="165">
        <v>26.900088888888888</v>
      </c>
      <c r="CC50" s="165">
        <v>29.34652777777778</v>
      </c>
      <c r="CD50" s="165">
        <v>21.234772222222222</v>
      </c>
      <c r="CE50" s="165">
        <v>29.921822222222222</v>
      </c>
      <c r="CF50" s="165">
        <v>25.900088888888888</v>
      </c>
      <c r="CG50" s="174"/>
      <c r="CH50" s="175"/>
      <c r="CI50" s="175"/>
      <c r="CJ50" s="175"/>
      <c r="CK50" s="175"/>
      <c r="CL50" s="175"/>
      <c r="CM50" s="175"/>
      <c r="CN50" s="172"/>
      <c r="CO50" s="171">
        <v>2019</v>
      </c>
      <c r="CP50" s="173">
        <v>43617</v>
      </c>
      <c r="CQ50" s="272">
        <v>2.5033471550571047</v>
      </c>
      <c r="CR50" s="272">
        <v>2.2054253714519927</v>
      </c>
      <c r="CS50" s="272">
        <v>2.2204833428542288</v>
      </c>
      <c r="CT50" s="272">
        <v>2.1830439310303302</v>
      </c>
      <c r="CU50" s="272">
        <v>2.2204833428542288</v>
      </c>
      <c r="CV50" s="272">
        <v>2.2326768637110015</v>
      </c>
      <c r="CW50" s="272">
        <v>2.5453443681873233</v>
      </c>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39"/>
      <c r="EV50" s="139"/>
      <c r="EW50" s="139"/>
      <c r="EX50" s="139"/>
      <c r="EY50" s="139"/>
      <c r="EZ50" s="139"/>
      <c r="FA50" s="139"/>
      <c r="FB50" s="162"/>
      <c r="FC50" s="162"/>
      <c r="FD50" s="162"/>
      <c r="FE50" s="162"/>
      <c r="FF50" s="162"/>
      <c r="FG50" s="162"/>
      <c r="FH50" s="162"/>
      <c r="FI50" s="139"/>
      <c r="FJ50" s="139"/>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39"/>
      <c r="GH50" s="139"/>
      <c r="GI50" s="162"/>
      <c r="GJ50" s="162"/>
      <c r="GK50" s="162"/>
      <c r="GL50" s="162"/>
      <c r="GM50" s="162"/>
    </row>
    <row r="51" spans="1:195" s="138" customFormat="1" x14ac:dyDescent="0.2">
      <c r="A51" s="139"/>
      <c r="B51" s="193">
        <v>43647</v>
      </c>
      <c r="C51" s="193">
        <v>43677</v>
      </c>
      <c r="D51" s="191">
        <v>43647</v>
      </c>
      <c r="E51" s="2">
        <v>31.3507</v>
      </c>
      <c r="F51" s="3">
        <v>21.614599999999999</v>
      </c>
      <c r="G51" s="4">
        <v>40.226950000000002</v>
      </c>
      <c r="H51" s="5">
        <v>26.061399999999999</v>
      </c>
      <c r="I51" s="2">
        <v>27.565899999999999</v>
      </c>
      <c r="J51" s="3">
        <v>17.853750000000002</v>
      </c>
      <c r="K51" s="4">
        <v>38.853149999999999</v>
      </c>
      <c r="L51" s="5">
        <v>28.958600000000001</v>
      </c>
      <c r="M51" s="2">
        <v>37.756749999999997</v>
      </c>
      <c r="N51" s="3">
        <v>28.8842</v>
      </c>
      <c r="O51" s="4">
        <v>43.976950000000002</v>
      </c>
      <c r="P51" s="5">
        <v>27.061399999999999</v>
      </c>
      <c r="Q51" s="2">
        <v>43.726950000000002</v>
      </c>
      <c r="R51" s="3">
        <v>26.561399999999999</v>
      </c>
      <c r="S51" s="4">
        <v>38.226950000000002</v>
      </c>
      <c r="T51" s="5">
        <v>23.561399999999999</v>
      </c>
      <c r="U51" s="2">
        <v>43.976950000000002</v>
      </c>
      <c r="V51" s="3">
        <v>27.061399999999999</v>
      </c>
      <c r="W51" s="4">
        <v>27.565899999999999</v>
      </c>
      <c r="X51" s="5">
        <v>17.853750000000002</v>
      </c>
      <c r="Y51" s="2">
        <v>42.726950000000002</v>
      </c>
      <c r="Z51" s="3">
        <v>27.561399999999999</v>
      </c>
      <c r="AA51" s="4">
        <v>37.92145</v>
      </c>
      <c r="AB51" s="5">
        <v>30.841000000000001</v>
      </c>
      <c r="AC51" s="2">
        <v>41.726950000000002</v>
      </c>
      <c r="AD51" s="73">
        <v>25.561399999999999</v>
      </c>
      <c r="AE51" s="4">
        <v>33.6098</v>
      </c>
      <c r="AF51" s="75">
        <v>24.527249999999999</v>
      </c>
      <c r="AG51" s="23">
        <v>2.76</v>
      </c>
      <c r="AH51" s="37">
        <v>2.585</v>
      </c>
      <c r="AI51" s="23">
        <v>2.3025000000000002</v>
      </c>
      <c r="AJ51" s="37">
        <v>2.3125</v>
      </c>
      <c r="AK51" s="28">
        <v>2.2974999999999999</v>
      </c>
      <c r="AL51" s="37">
        <v>2.4194</v>
      </c>
      <c r="AM51" s="28">
        <v>2.2549999999999999</v>
      </c>
      <c r="AN51" s="37">
        <v>2.2999999999999998</v>
      </c>
      <c r="AO51" s="30">
        <v>2.1324999999999998</v>
      </c>
      <c r="AP51" s="39">
        <v>1.93</v>
      </c>
      <c r="AQ51" s="30">
        <v>1.605</v>
      </c>
      <c r="AR51" s="37">
        <v>2.5562</v>
      </c>
      <c r="AS51" s="23">
        <v>2.3778000000000001</v>
      </c>
      <c r="AT51" s="39">
        <v>2.6061999999999999</v>
      </c>
      <c r="AU51" s="31">
        <v>2.3944000000000001</v>
      </c>
      <c r="AV51" s="39">
        <v>2.3809999999999998</v>
      </c>
      <c r="AW51" s="31">
        <v>2.0653000000000001</v>
      </c>
      <c r="AX51" s="39">
        <v>2.3776000000000002</v>
      </c>
      <c r="AY51" s="31">
        <v>2.3224999999999998</v>
      </c>
      <c r="AZ51" s="39">
        <v>2.1475</v>
      </c>
      <c r="BA51" s="30">
        <v>1.95</v>
      </c>
      <c r="BB51" s="39">
        <v>2.96</v>
      </c>
      <c r="BC51" s="15"/>
      <c r="BD51" s="151"/>
      <c r="BE51" s="151"/>
      <c r="BF51" s="151"/>
      <c r="BG51" s="151"/>
      <c r="BH51" s="151"/>
      <c r="BI51" s="151"/>
      <c r="BJ51" s="266">
        <v>2.1894823702054445</v>
      </c>
      <c r="BK51" s="266">
        <v>1.9845435988260298</v>
      </c>
      <c r="BL51" s="266">
        <v>2.2728319462054447</v>
      </c>
      <c r="BM51" s="266">
        <v>2.0600928748260303</v>
      </c>
      <c r="BN51" s="266">
        <v>2.126737697515737</v>
      </c>
      <c r="BO51" s="266"/>
      <c r="BP51" s="266">
        <v>2.3485913119740442</v>
      </c>
      <c r="BQ51" s="292">
        <v>2.1932018653690184</v>
      </c>
      <c r="BR51" s="292">
        <v>2.302610612357217</v>
      </c>
      <c r="BS51" s="292">
        <v>2.3483577551020405</v>
      </c>
      <c r="BT51" s="292">
        <v>2.2850078795837963</v>
      </c>
      <c r="BU51" s="292">
        <v>2.3024835474720504</v>
      </c>
      <c r="BV51" s="292">
        <v>2.3578000000000001</v>
      </c>
      <c r="BW51" s="169"/>
      <c r="BX51" s="148">
        <v>27.058440860215054</v>
      </c>
      <c r="BY51" s="165">
        <v>33.981922580645161</v>
      </c>
      <c r="BZ51" s="165">
        <v>23.284199462365592</v>
      </c>
      <c r="CA51" s="165">
        <v>33.845195698924726</v>
      </c>
      <c r="CB51" s="165">
        <v>36.159341935483873</v>
      </c>
      <c r="CC51" s="165">
        <v>34.491036559139786</v>
      </c>
      <c r="CD51" s="165">
        <v>29.605665053763438</v>
      </c>
      <c r="CE51" s="165">
        <v>34.799961290322578</v>
      </c>
      <c r="CF51" s="165">
        <v>36.519556989247313</v>
      </c>
      <c r="CG51" s="174"/>
      <c r="CH51" s="175"/>
      <c r="CI51" s="175"/>
      <c r="CJ51" s="175"/>
      <c r="CK51" s="175"/>
      <c r="CL51" s="175"/>
      <c r="CM51" s="175"/>
      <c r="CN51" s="175"/>
      <c r="CO51" s="171">
        <v>2019</v>
      </c>
      <c r="CP51" s="173">
        <v>43647</v>
      </c>
      <c r="CQ51" s="272">
        <v>2.6180708920670854</v>
      </c>
      <c r="CR51" s="272">
        <v>2.3324875704477916</v>
      </c>
      <c r="CS51" s="272">
        <v>2.344424993369377</v>
      </c>
      <c r="CT51" s="272">
        <v>2.3049853589995788</v>
      </c>
      <c r="CU51" s="272">
        <v>2.344424993369377</v>
      </c>
      <c r="CV51" s="272">
        <v>2.3599346633825942</v>
      </c>
      <c r="CW51" s="272">
        <v>2.6679725474364151</v>
      </c>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39"/>
      <c r="EV51" s="139"/>
      <c r="EW51" s="139"/>
      <c r="EX51" s="139"/>
      <c r="EY51" s="139"/>
      <c r="EZ51" s="139"/>
      <c r="FA51" s="139"/>
      <c r="FB51" s="162"/>
      <c r="FC51" s="162"/>
      <c r="FD51" s="162"/>
      <c r="FE51" s="162"/>
      <c r="FF51" s="162"/>
      <c r="FG51" s="162"/>
      <c r="FH51" s="162"/>
      <c r="FI51" s="139"/>
      <c r="FJ51" s="139"/>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39"/>
      <c r="GH51" s="139"/>
      <c r="GI51" s="162"/>
      <c r="GJ51" s="162"/>
      <c r="GK51" s="162"/>
      <c r="GL51" s="162"/>
      <c r="GM51" s="162"/>
    </row>
    <row r="52" spans="1:195" s="138" customFormat="1" x14ac:dyDescent="0.2">
      <c r="A52" s="139"/>
      <c r="B52" s="193">
        <v>43678</v>
      </c>
      <c r="C52" s="193">
        <v>43708</v>
      </c>
      <c r="D52" s="191">
        <v>43678</v>
      </c>
      <c r="E52" s="2">
        <v>35.1815</v>
      </c>
      <c r="F52" s="3">
        <v>26.091200000000001</v>
      </c>
      <c r="G52" s="4">
        <v>39.751649999999998</v>
      </c>
      <c r="H52" s="5">
        <v>26.8813</v>
      </c>
      <c r="I52" s="2">
        <v>31.279699999999998</v>
      </c>
      <c r="J52" s="3">
        <v>22.314299999999999</v>
      </c>
      <c r="K52" s="4">
        <v>41.718699999999998</v>
      </c>
      <c r="L52" s="5">
        <v>31.549949999999999</v>
      </c>
      <c r="M52" s="2">
        <v>39.874850000000002</v>
      </c>
      <c r="N52" s="3">
        <v>30.95195</v>
      </c>
      <c r="O52" s="4">
        <v>43.001649999999998</v>
      </c>
      <c r="P52" s="5">
        <v>27.3813</v>
      </c>
      <c r="Q52" s="2">
        <v>42.751649999999998</v>
      </c>
      <c r="R52" s="3">
        <v>27.3813</v>
      </c>
      <c r="S52" s="4">
        <v>37.751649999999998</v>
      </c>
      <c r="T52" s="5">
        <v>24.8813</v>
      </c>
      <c r="U52" s="2">
        <v>43.001649999999998</v>
      </c>
      <c r="V52" s="3">
        <v>27.3813</v>
      </c>
      <c r="W52" s="4">
        <v>31.279699999999998</v>
      </c>
      <c r="X52" s="5">
        <v>22.314299999999999</v>
      </c>
      <c r="Y52" s="2">
        <v>41.751649999999998</v>
      </c>
      <c r="Z52" s="3">
        <v>28.3813</v>
      </c>
      <c r="AA52" s="4">
        <v>39.761850000000003</v>
      </c>
      <c r="AB52" s="5">
        <v>32.420499999999997</v>
      </c>
      <c r="AC52" s="2">
        <v>42.001649999999998</v>
      </c>
      <c r="AD52" s="73">
        <v>26.8813</v>
      </c>
      <c r="AE52" s="4">
        <v>36.531300000000002</v>
      </c>
      <c r="AF52" s="75">
        <v>27.747800000000002</v>
      </c>
      <c r="AG52" s="23">
        <v>2.766</v>
      </c>
      <c r="AH52" s="37">
        <v>2.5910000000000002</v>
      </c>
      <c r="AI52" s="23">
        <v>2.331</v>
      </c>
      <c r="AJ52" s="37">
        <v>2.3184999999999998</v>
      </c>
      <c r="AK52" s="28">
        <v>2.3035000000000001</v>
      </c>
      <c r="AL52" s="37">
        <v>2.4253999999999998</v>
      </c>
      <c r="AM52" s="28">
        <v>2.2610000000000001</v>
      </c>
      <c r="AN52" s="37">
        <v>2.3159999999999998</v>
      </c>
      <c r="AO52" s="30">
        <v>2.1435</v>
      </c>
      <c r="AP52" s="39">
        <v>1.9384999999999999</v>
      </c>
      <c r="AQ52" s="30">
        <v>1.611</v>
      </c>
      <c r="AR52" s="37">
        <v>2.5623999999999998</v>
      </c>
      <c r="AS52" s="23">
        <v>2.3839000000000001</v>
      </c>
      <c r="AT52" s="39">
        <v>2.6124000000000001</v>
      </c>
      <c r="AU52" s="31">
        <v>2.4005000000000001</v>
      </c>
      <c r="AV52" s="39">
        <v>2.3871000000000002</v>
      </c>
      <c r="AW52" s="31">
        <v>2.0743</v>
      </c>
      <c r="AX52" s="39">
        <v>2.3837000000000002</v>
      </c>
      <c r="AY52" s="31">
        <v>2.3285</v>
      </c>
      <c r="AZ52" s="39">
        <v>2.1585000000000001</v>
      </c>
      <c r="BA52" s="30">
        <v>1.9610000000000001</v>
      </c>
      <c r="BB52" s="39">
        <v>2.9885000000000002</v>
      </c>
      <c r="BC52" s="15"/>
      <c r="BD52" s="151"/>
      <c r="BE52" s="151"/>
      <c r="BF52" s="151"/>
      <c r="BG52" s="151"/>
      <c r="BH52" s="151"/>
      <c r="BI52" s="151"/>
      <c r="BJ52" s="266">
        <v>2.2006148466754376</v>
      </c>
      <c r="BK52" s="266">
        <v>1.9931459670073879</v>
      </c>
      <c r="BL52" s="266">
        <v>2.284388142675438</v>
      </c>
      <c r="BM52" s="266">
        <v>2.069022663007388</v>
      </c>
      <c r="BN52" s="266">
        <v>2.1367929048414127</v>
      </c>
      <c r="BO52" s="266"/>
      <c r="BP52" s="266">
        <v>2.3546746537564633</v>
      </c>
      <c r="BQ52" s="292">
        <v>2.2043535279805351</v>
      </c>
      <c r="BR52" s="292">
        <v>2.3186182537649191</v>
      </c>
      <c r="BS52" s="292">
        <v>2.3544802040816326</v>
      </c>
      <c r="BT52" s="292">
        <v>2.2910690978886756</v>
      </c>
      <c r="BU52" s="292">
        <v>2.3084905556482562</v>
      </c>
      <c r="BV52" s="292">
        <v>2.3637999999999999</v>
      </c>
      <c r="BW52" s="169"/>
      <c r="BX52" s="148">
        <v>31.369438709677421</v>
      </c>
      <c r="BY52" s="165">
        <v>34.354406451612903</v>
      </c>
      <c r="BZ52" s="165">
        <v>27.520016129032257</v>
      </c>
      <c r="CA52" s="165">
        <v>36.13298870967742</v>
      </c>
      <c r="CB52" s="165">
        <v>36.30601935483871</v>
      </c>
      <c r="CC52" s="165">
        <v>37.454385483870965</v>
      </c>
      <c r="CD52" s="165">
        <v>32.847896774193551</v>
      </c>
      <c r="CE52" s="165">
        <v>36.683219354838705</v>
      </c>
      <c r="CF52" s="165">
        <v>36.451180645161287</v>
      </c>
      <c r="CG52" s="174"/>
      <c r="CH52" s="175"/>
      <c r="CI52" s="175"/>
      <c r="CJ52" s="175"/>
      <c r="CK52" s="175"/>
      <c r="CL52" s="175"/>
      <c r="CM52" s="175"/>
      <c r="CN52" s="175"/>
      <c r="CO52" s="171">
        <v>2019</v>
      </c>
      <c r="CP52" s="173">
        <v>43678</v>
      </c>
      <c r="CQ52" s="272">
        <v>2.6473948965942999</v>
      </c>
      <c r="CR52" s="272">
        <v>2.3386357413669434</v>
      </c>
      <c r="CS52" s="272">
        <v>2.3505455687034584</v>
      </c>
      <c r="CT52" s="272">
        <v>2.3110071579116407</v>
      </c>
      <c r="CU52" s="272">
        <v>2.3505455687034584</v>
      </c>
      <c r="CV52" s="272">
        <v>2.3660922988505746</v>
      </c>
      <c r="CW52" s="272">
        <v>2.6740282599919256</v>
      </c>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39"/>
      <c r="EV52" s="139"/>
      <c r="EW52" s="139"/>
      <c r="EX52" s="139"/>
      <c r="EY52" s="139"/>
      <c r="EZ52" s="139"/>
      <c r="FA52" s="139"/>
      <c r="FB52" s="162"/>
      <c r="FC52" s="162"/>
      <c r="FD52" s="162"/>
      <c r="FE52" s="162"/>
      <c r="FF52" s="162"/>
      <c r="FG52" s="162"/>
      <c r="FH52" s="162"/>
      <c r="FI52" s="139"/>
      <c r="FJ52" s="139"/>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39"/>
      <c r="GH52" s="139"/>
      <c r="GI52" s="162"/>
      <c r="GJ52" s="162"/>
      <c r="GK52" s="162"/>
      <c r="GL52" s="162"/>
      <c r="GM52" s="162"/>
    </row>
    <row r="53" spans="1:195" s="138" customFormat="1" x14ac:dyDescent="0.2">
      <c r="A53" s="139"/>
      <c r="B53" s="193">
        <v>43709</v>
      </c>
      <c r="C53" s="193">
        <v>43738</v>
      </c>
      <c r="D53" s="191">
        <v>43709</v>
      </c>
      <c r="E53" s="2">
        <v>31.787800000000001</v>
      </c>
      <c r="F53" s="3">
        <v>25.957599999999999</v>
      </c>
      <c r="G53" s="4">
        <v>31.662749999999999</v>
      </c>
      <c r="H53" s="5">
        <v>24.56785</v>
      </c>
      <c r="I53" s="2">
        <v>27.963950000000001</v>
      </c>
      <c r="J53" s="3">
        <v>22.23725</v>
      </c>
      <c r="K53" s="4">
        <v>39.351599999999998</v>
      </c>
      <c r="L53" s="5">
        <v>30.80255</v>
      </c>
      <c r="M53" s="2">
        <v>37.408050000000003</v>
      </c>
      <c r="N53" s="3">
        <v>29.631699999999999</v>
      </c>
      <c r="O53" s="4">
        <v>34.412750000000003</v>
      </c>
      <c r="P53" s="5">
        <v>22.56785</v>
      </c>
      <c r="Q53" s="2">
        <v>34.162750000000003</v>
      </c>
      <c r="R53" s="3">
        <v>23.06785</v>
      </c>
      <c r="S53" s="4">
        <v>28.662749999999999</v>
      </c>
      <c r="T53" s="5">
        <v>23.56785</v>
      </c>
      <c r="U53" s="2">
        <v>34.412750000000003</v>
      </c>
      <c r="V53" s="3">
        <v>22.56785</v>
      </c>
      <c r="W53" s="4">
        <v>27.963950000000001</v>
      </c>
      <c r="X53" s="5">
        <v>22.23725</v>
      </c>
      <c r="Y53" s="2">
        <v>33.162750000000003</v>
      </c>
      <c r="Z53" s="3">
        <v>25.56785</v>
      </c>
      <c r="AA53" s="4">
        <v>37.719250000000002</v>
      </c>
      <c r="AB53" s="5">
        <v>31.54655</v>
      </c>
      <c r="AC53" s="2">
        <v>32.662750000000003</v>
      </c>
      <c r="AD53" s="73">
        <v>22.06785</v>
      </c>
      <c r="AE53" s="4">
        <v>33.662750000000003</v>
      </c>
      <c r="AF53" s="75">
        <v>27.053850000000001</v>
      </c>
      <c r="AG53" s="23">
        <v>2.7519999999999998</v>
      </c>
      <c r="AH53" s="37">
        <v>2.4020000000000001</v>
      </c>
      <c r="AI53" s="23">
        <v>2.2970000000000002</v>
      </c>
      <c r="AJ53" s="37">
        <v>2.2945000000000002</v>
      </c>
      <c r="AK53" s="28">
        <v>2.2795000000000001</v>
      </c>
      <c r="AL53" s="37">
        <v>2.4011</v>
      </c>
      <c r="AM53" s="28">
        <v>2.2694999999999999</v>
      </c>
      <c r="AN53" s="37">
        <v>2.3069999999999999</v>
      </c>
      <c r="AO53" s="30">
        <v>2.1444999999999999</v>
      </c>
      <c r="AP53" s="39">
        <v>1.9544999999999999</v>
      </c>
      <c r="AQ53" s="30">
        <v>1.6220000000000001</v>
      </c>
      <c r="AR53" s="37">
        <v>2.5377000000000001</v>
      </c>
      <c r="AS53" s="23">
        <v>2.3595999999999999</v>
      </c>
      <c r="AT53" s="39">
        <v>2.5876999999999999</v>
      </c>
      <c r="AU53" s="31">
        <v>2.3761000000000001</v>
      </c>
      <c r="AV53" s="39">
        <v>2.3628999999999998</v>
      </c>
      <c r="AW53" s="31">
        <v>2.0912999999999999</v>
      </c>
      <c r="AX53" s="39">
        <v>2.3593999999999999</v>
      </c>
      <c r="AY53" s="31">
        <v>2.3045</v>
      </c>
      <c r="AZ53" s="39">
        <v>2.1595</v>
      </c>
      <c r="BA53" s="30">
        <v>1.962</v>
      </c>
      <c r="BB53" s="39">
        <v>2.9620000000000002</v>
      </c>
      <c r="BC53" s="15"/>
      <c r="BD53" s="151"/>
      <c r="BE53" s="151"/>
      <c r="BF53" s="151"/>
      <c r="BG53" s="151"/>
      <c r="BH53" s="151"/>
      <c r="BI53" s="151"/>
      <c r="BJ53" s="266">
        <v>2.2016268899908913</v>
      </c>
      <c r="BK53" s="266">
        <v>2.0093386600546501</v>
      </c>
      <c r="BL53" s="266">
        <v>2.2854387059908916</v>
      </c>
      <c r="BM53" s="266">
        <v>2.0858316760546507</v>
      </c>
      <c r="BN53" s="266">
        <v>2.145558983022771</v>
      </c>
      <c r="BO53" s="266"/>
      <c r="BP53" s="266">
        <v>2.330341286626787</v>
      </c>
      <c r="BQ53" s="292">
        <v>2.2053673154906726</v>
      </c>
      <c r="BR53" s="292">
        <v>2.3096139554730866</v>
      </c>
      <c r="BS53" s="292">
        <v>2.3299904081632654</v>
      </c>
      <c r="BT53" s="292">
        <v>2.2996558238205878</v>
      </c>
      <c r="BU53" s="292">
        <v>2.2844625229434339</v>
      </c>
      <c r="BV53" s="292">
        <v>2.3398000000000003</v>
      </c>
      <c r="BW53" s="169"/>
      <c r="BX53" s="148">
        <v>29.067039999999999</v>
      </c>
      <c r="BY53" s="165">
        <v>28.351796666666665</v>
      </c>
      <c r="BZ53" s="165">
        <v>25.29149</v>
      </c>
      <c r="CA53" s="165">
        <v>33.779086666666664</v>
      </c>
      <c r="CB53" s="165">
        <v>28.985130000000002</v>
      </c>
      <c r="CC53" s="165">
        <v>35.362043333333332</v>
      </c>
      <c r="CD53" s="165">
        <v>30.57859666666667</v>
      </c>
      <c r="CE53" s="165">
        <v>34.838656666666665</v>
      </c>
      <c r="CF53" s="165">
        <v>28.88513</v>
      </c>
      <c r="CG53" s="174"/>
      <c r="CH53" s="175"/>
      <c r="CI53" s="175"/>
      <c r="CJ53" s="175"/>
      <c r="CK53" s="175"/>
      <c r="CL53" s="175"/>
      <c r="CM53" s="175"/>
      <c r="CN53" s="175"/>
      <c r="CO53" s="171">
        <v>2019</v>
      </c>
      <c r="CP53" s="173">
        <v>43709</v>
      </c>
      <c r="CQ53" s="272">
        <v>2.612411873649553</v>
      </c>
      <c r="CR53" s="272">
        <v>2.3473456501690744</v>
      </c>
      <c r="CS53" s="272">
        <v>2.3260632673671329</v>
      </c>
      <c r="CT53" s="272">
        <v>2.286919962263394</v>
      </c>
      <c r="CU53" s="272">
        <v>2.3260632673671329</v>
      </c>
      <c r="CV53" s="272">
        <v>2.3748156157635467</v>
      </c>
      <c r="CW53" s="272">
        <v>2.6498054097698835</v>
      </c>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39"/>
      <c r="EV53" s="139"/>
      <c r="EW53" s="139"/>
      <c r="EX53" s="139"/>
      <c r="EY53" s="139"/>
      <c r="EZ53" s="139"/>
      <c r="FA53" s="139"/>
      <c r="FB53" s="162"/>
      <c r="FC53" s="162"/>
      <c r="FD53" s="162"/>
      <c r="FE53" s="162"/>
      <c r="FF53" s="162"/>
      <c r="FG53" s="162"/>
      <c r="FH53" s="162"/>
      <c r="FI53" s="139"/>
      <c r="FJ53" s="139"/>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39"/>
      <c r="GH53" s="139"/>
      <c r="GI53" s="162"/>
      <c r="GJ53" s="162"/>
      <c r="GK53" s="162"/>
      <c r="GL53" s="162"/>
      <c r="GM53" s="162"/>
    </row>
    <row r="54" spans="1:195" s="138" customFormat="1" x14ac:dyDescent="0.2">
      <c r="A54" s="139"/>
      <c r="B54" s="193">
        <v>43739</v>
      </c>
      <c r="C54" s="193">
        <v>43769</v>
      </c>
      <c r="D54" s="191">
        <v>43739</v>
      </c>
      <c r="E54" s="2">
        <v>26.136199999999999</v>
      </c>
      <c r="F54" s="3">
        <v>22.018000000000001</v>
      </c>
      <c r="G54" s="4">
        <v>24.55705</v>
      </c>
      <c r="H54" s="5">
        <v>22.72935</v>
      </c>
      <c r="I54" s="2">
        <v>22.490200000000002</v>
      </c>
      <c r="J54" s="3">
        <v>18.605699999999999</v>
      </c>
      <c r="K54" s="4">
        <v>36.461849999999998</v>
      </c>
      <c r="L54" s="5">
        <v>29.010999999999999</v>
      </c>
      <c r="M54" s="2">
        <v>33.620699999999999</v>
      </c>
      <c r="N54" s="3">
        <v>28.038599999999999</v>
      </c>
      <c r="O54" s="4">
        <v>24.55705</v>
      </c>
      <c r="P54" s="5">
        <v>20.72935</v>
      </c>
      <c r="Q54" s="2">
        <v>24.05705</v>
      </c>
      <c r="R54" s="3">
        <v>22.22935</v>
      </c>
      <c r="S54" s="4">
        <v>21.55705</v>
      </c>
      <c r="T54" s="5">
        <v>20.22935</v>
      </c>
      <c r="U54" s="2">
        <v>24.55705</v>
      </c>
      <c r="V54" s="3">
        <v>20.72935</v>
      </c>
      <c r="W54" s="4">
        <v>22.490200000000002</v>
      </c>
      <c r="X54" s="5">
        <v>18.605699999999999</v>
      </c>
      <c r="Y54" s="2">
        <v>25.55705</v>
      </c>
      <c r="Z54" s="3">
        <v>23.22935</v>
      </c>
      <c r="AA54" s="4">
        <v>34.329050000000002</v>
      </c>
      <c r="AB54" s="5">
        <v>30.91095</v>
      </c>
      <c r="AC54" s="2">
        <v>24.55705</v>
      </c>
      <c r="AD54" s="73">
        <v>21.22935</v>
      </c>
      <c r="AE54" s="4">
        <v>29.0379</v>
      </c>
      <c r="AF54" s="75">
        <v>24.327300000000001</v>
      </c>
      <c r="AG54" s="23">
        <v>2.7759999999999998</v>
      </c>
      <c r="AH54" s="37">
        <v>2.3235000000000001</v>
      </c>
      <c r="AI54" s="23">
        <v>2.2585000000000002</v>
      </c>
      <c r="AJ54" s="37">
        <v>2.2909999999999999</v>
      </c>
      <c r="AK54" s="28">
        <v>2.2759999999999998</v>
      </c>
      <c r="AL54" s="37">
        <v>2.3976000000000002</v>
      </c>
      <c r="AM54" s="28">
        <v>2.2484999999999999</v>
      </c>
      <c r="AN54" s="37">
        <v>2.3260000000000001</v>
      </c>
      <c r="AO54" s="30">
        <v>2.1821999999999999</v>
      </c>
      <c r="AP54" s="39">
        <v>2.0059999999999998</v>
      </c>
      <c r="AQ54" s="30">
        <v>1.6785000000000001</v>
      </c>
      <c r="AR54" s="37">
        <v>2.5341</v>
      </c>
      <c r="AS54" s="23">
        <v>2.3559999999999999</v>
      </c>
      <c r="AT54" s="39">
        <v>2.5840999999999998</v>
      </c>
      <c r="AU54" s="31">
        <v>2.3725000000000001</v>
      </c>
      <c r="AV54" s="39">
        <v>2.3593000000000002</v>
      </c>
      <c r="AW54" s="31">
        <v>2.1461000000000001</v>
      </c>
      <c r="AX54" s="39">
        <v>2.3559000000000001</v>
      </c>
      <c r="AY54" s="31">
        <v>2.3010000000000002</v>
      </c>
      <c r="AZ54" s="39">
        <v>2.1972</v>
      </c>
      <c r="BA54" s="30">
        <v>1.9997</v>
      </c>
      <c r="BB54" s="39">
        <v>2.9535</v>
      </c>
      <c r="BC54" s="15"/>
      <c r="BD54" s="151"/>
      <c r="BE54" s="151"/>
      <c r="BF54" s="151"/>
      <c r="BG54" s="151"/>
      <c r="BH54" s="151"/>
      <c r="BI54" s="151"/>
      <c r="BJ54" s="266">
        <v>2.2397809229835035</v>
      </c>
      <c r="BK54" s="266">
        <v>2.0614588908005258</v>
      </c>
      <c r="BL54" s="266">
        <v>2.3250449429835038</v>
      </c>
      <c r="BM54" s="266">
        <v>2.1399356868005261</v>
      </c>
      <c r="BN54" s="266">
        <v>2.1915551108920148</v>
      </c>
      <c r="BO54" s="266"/>
      <c r="BP54" s="266">
        <v>2.3267926705870425</v>
      </c>
      <c r="BQ54" s="292">
        <v>2.2435871046228706</v>
      </c>
      <c r="BR54" s="292">
        <v>2.3286230296447332</v>
      </c>
      <c r="BS54" s="292">
        <v>2.3264189795918364</v>
      </c>
      <c r="BT54" s="292">
        <v>2.2784415597535101</v>
      </c>
      <c r="BU54" s="292">
        <v>2.2809584348406471</v>
      </c>
      <c r="BV54" s="292">
        <v>2.3363</v>
      </c>
      <c r="BW54" s="169"/>
      <c r="BX54" s="148">
        <v>24.409212903225804</v>
      </c>
      <c r="BY54" s="165">
        <v>23.790595161290323</v>
      </c>
      <c r="BZ54" s="165">
        <v>20.861216129032258</v>
      </c>
      <c r="CA54" s="165">
        <v>31.279819354838711</v>
      </c>
      <c r="CB54" s="165">
        <v>23.290595161290323</v>
      </c>
      <c r="CC54" s="165">
        <v>33.337299999999999</v>
      </c>
      <c r="CD54" s="165">
        <v>27.062487096774191</v>
      </c>
      <c r="CE54" s="165">
        <v>32.895653225806448</v>
      </c>
      <c r="CF54" s="165">
        <v>22.951885483870967</v>
      </c>
      <c r="CG54" s="174"/>
      <c r="CH54" s="175"/>
      <c r="CI54" s="175"/>
      <c r="CJ54" s="175"/>
      <c r="CK54" s="175"/>
      <c r="CL54" s="175"/>
      <c r="CM54" s="175"/>
      <c r="CN54" s="175"/>
      <c r="CO54" s="171">
        <v>2019</v>
      </c>
      <c r="CP54" s="173">
        <v>43739</v>
      </c>
      <c r="CQ54" s="272">
        <v>2.5727987447268243</v>
      </c>
      <c r="CR54" s="272">
        <v>2.3258270519520443</v>
      </c>
      <c r="CS54" s="272">
        <v>2.3224929317555851</v>
      </c>
      <c r="CT54" s="272">
        <v>2.2834072462313575</v>
      </c>
      <c r="CU54" s="272">
        <v>2.3224929317555851</v>
      </c>
      <c r="CV54" s="272">
        <v>2.3532638916256157</v>
      </c>
      <c r="CW54" s="272">
        <v>2.6462729107791687</v>
      </c>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39"/>
      <c r="EV54" s="139"/>
      <c r="EW54" s="139"/>
      <c r="EX54" s="139"/>
      <c r="EY54" s="139"/>
      <c r="EZ54" s="139"/>
      <c r="FA54" s="139"/>
      <c r="FB54" s="162"/>
      <c r="FC54" s="162"/>
      <c r="FD54" s="162"/>
      <c r="FE54" s="162"/>
      <c r="FF54" s="162"/>
      <c r="FG54" s="162"/>
      <c r="FH54" s="162"/>
      <c r="FI54" s="139"/>
      <c r="FJ54" s="139"/>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39"/>
      <c r="GH54" s="139"/>
      <c r="GI54" s="162"/>
      <c r="GJ54" s="162"/>
      <c r="GK54" s="162"/>
      <c r="GL54" s="162"/>
      <c r="GM54" s="162"/>
    </row>
    <row r="55" spans="1:195" s="138" customFormat="1" x14ac:dyDescent="0.2">
      <c r="A55" s="139"/>
      <c r="B55" s="193">
        <v>43770</v>
      </c>
      <c r="C55" s="193">
        <v>43799</v>
      </c>
      <c r="D55" s="191">
        <v>43770</v>
      </c>
      <c r="E55" s="2">
        <v>27.9373</v>
      </c>
      <c r="F55" s="3">
        <v>24.370899999999999</v>
      </c>
      <c r="G55" s="4">
        <v>24.583549999999999</v>
      </c>
      <c r="H55" s="5">
        <v>22.315049999999999</v>
      </c>
      <c r="I55" s="2">
        <v>24.410049999999998</v>
      </c>
      <c r="J55" s="3">
        <v>20.776199999999999</v>
      </c>
      <c r="K55" s="4">
        <v>36.93385</v>
      </c>
      <c r="L55" s="5">
        <v>29.9863</v>
      </c>
      <c r="M55" s="2">
        <v>33.249000000000002</v>
      </c>
      <c r="N55" s="3">
        <v>27.820350000000001</v>
      </c>
      <c r="O55" s="4">
        <v>23.083549999999999</v>
      </c>
      <c r="P55" s="5">
        <v>20.815049999999999</v>
      </c>
      <c r="Q55" s="2">
        <v>24.083549999999999</v>
      </c>
      <c r="R55" s="3">
        <v>21.815049999999999</v>
      </c>
      <c r="S55" s="4">
        <v>21.333549999999999</v>
      </c>
      <c r="T55" s="5">
        <v>20.315049999999999</v>
      </c>
      <c r="U55" s="2">
        <v>23.083549999999999</v>
      </c>
      <c r="V55" s="3">
        <v>20.815049999999999</v>
      </c>
      <c r="W55" s="4">
        <v>24.410049999999998</v>
      </c>
      <c r="X55" s="5">
        <v>20.776199999999999</v>
      </c>
      <c r="Y55" s="2">
        <v>25.583549999999999</v>
      </c>
      <c r="Z55" s="3">
        <v>22.815049999999999</v>
      </c>
      <c r="AA55" s="4">
        <v>33.231850000000001</v>
      </c>
      <c r="AB55" s="5">
        <v>29.16675</v>
      </c>
      <c r="AC55" s="2">
        <v>23.083549999999999</v>
      </c>
      <c r="AD55" s="73">
        <v>21.315049999999999</v>
      </c>
      <c r="AE55" s="4">
        <v>29.761949999999999</v>
      </c>
      <c r="AF55" s="75">
        <v>25.400099999999998</v>
      </c>
      <c r="AG55" s="23">
        <v>2.8410000000000002</v>
      </c>
      <c r="AH55" s="37">
        <v>2.6909999999999998</v>
      </c>
      <c r="AI55" s="23">
        <v>2.4209999999999998</v>
      </c>
      <c r="AJ55" s="37">
        <v>2.4984999999999999</v>
      </c>
      <c r="AK55" s="28">
        <v>2.4834999999999998</v>
      </c>
      <c r="AL55" s="37">
        <v>2.6078999999999999</v>
      </c>
      <c r="AM55" s="28">
        <v>2.431</v>
      </c>
      <c r="AN55" s="37">
        <v>2.5310000000000001</v>
      </c>
      <c r="AO55" s="30">
        <v>2.3860000000000001</v>
      </c>
      <c r="AP55" s="39">
        <v>2.3610000000000002</v>
      </c>
      <c r="AQ55" s="30">
        <v>1.881</v>
      </c>
      <c r="AR55" s="37">
        <v>2.7477</v>
      </c>
      <c r="AS55" s="23">
        <v>2.5661999999999998</v>
      </c>
      <c r="AT55" s="39">
        <v>2.7976999999999999</v>
      </c>
      <c r="AU55" s="31">
        <v>2.5840999999999998</v>
      </c>
      <c r="AV55" s="39">
        <v>2.5687000000000002</v>
      </c>
      <c r="AW55" s="31">
        <v>2.5446</v>
      </c>
      <c r="AX55" s="39">
        <v>2.5659999999999998</v>
      </c>
      <c r="AY55" s="31">
        <v>2.5085000000000002</v>
      </c>
      <c r="AZ55" s="39">
        <v>2.4009999999999998</v>
      </c>
      <c r="BA55" s="30">
        <v>2.2035</v>
      </c>
      <c r="BB55" s="39">
        <v>3.0859999999999999</v>
      </c>
      <c r="BC55" s="15"/>
      <c r="BD55" s="151"/>
      <c r="BE55" s="151"/>
      <c r="BF55" s="151"/>
      <c r="BG55" s="151"/>
      <c r="BH55" s="151"/>
      <c r="BI55" s="151"/>
      <c r="BJ55" s="266">
        <v>2.446035350673009</v>
      </c>
      <c r="BK55" s="266">
        <v>2.4207342677866617</v>
      </c>
      <c r="BL55" s="266">
        <v>2.5391497466730093</v>
      </c>
      <c r="BM55" s="266">
        <v>2.5128856637866619</v>
      </c>
      <c r="BN55" s="266">
        <v>2.4797012572298356</v>
      </c>
      <c r="BO55" s="266"/>
      <c r="BP55" s="266">
        <v>2.5371749072290379</v>
      </c>
      <c r="BQ55" s="292">
        <v>2.4501969991889698</v>
      </c>
      <c r="BR55" s="292">
        <v>2.53372093518092</v>
      </c>
      <c r="BS55" s="292">
        <v>2.5381536734693873</v>
      </c>
      <c r="BT55" s="292">
        <v>2.462803616526922</v>
      </c>
      <c r="BU55" s="292">
        <v>2.4887008009344234</v>
      </c>
      <c r="BV55" s="292">
        <v>2.5438000000000001</v>
      </c>
      <c r="BW55" s="169"/>
      <c r="BX55" s="148">
        <v>26.349485298196949</v>
      </c>
      <c r="BY55" s="165">
        <v>23.573579819694867</v>
      </c>
      <c r="BZ55" s="165">
        <v>22.792205547850205</v>
      </c>
      <c r="CA55" s="165">
        <v>30.832083703190015</v>
      </c>
      <c r="CB55" s="165">
        <v>23.073579819694867</v>
      </c>
      <c r="CC55" s="165">
        <v>33.840696671289876</v>
      </c>
      <c r="CD55" s="165">
        <v>27.819989042995836</v>
      </c>
      <c r="CE55" s="165">
        <v>31.422006588072122</v>
      </c>
      <c r="CF55" s="165">
        <v>22.073579819694867</v>
      </c>
      <c r="CG55" s="174"/>
      <c r="CH55" s="175"/>
      <c r="CI55" s="175"/>
      <c r="CJ55" s="175"/>
      <c r="CK55" s="175"/>
      <c r="CL55" s="175"/>
      <c r="CM55" s="175"/>
      <c r="CN55" s="175"/>
      <c r="CO55" s="171">
        <v>2019</v>
      </c>
      <c r="CP55" s="173">
        <v>43770</v>
      </c>
      <c r="CQ55" s="272">
        <v>2.7399970161539255</v>
      </c>
      <c r="CR55" s="272">
        <v>2.5128339174095706</v>
      </c>
      <c r="CS55" s="272">
        <v>2.5341628287259006</v>
      </c>
      <c r="CT55" s="272">
        <v>2.4916611252734904</v>
      </c>
      <c r="CU55" s="272">
        <v>2.5341628287259006</v>
      </c>
      <c r="CV55" s="272">
        <v>2.5405586371100166</v>
      </c>
      <c r="CW55" s="272">
        <v>2.8556996366572469</v>
      </c>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39"/>
      <c r="EV55" s="139"/>
      <c r="EW55" s="139"/>
      <c r="EX55" s="139"/>
      <c r="EY55" s="139"/>
      <c r="EZ55" s="139"/>
      <c r="FA55" s="139"/>
      <c r="FB55" s="162"/>
      <c r="FC55" s="162"/>
      <c r="FD55" s="162"/>
      <c r="FE55" s="162"/>
      <c r="FF55" s="162"/>
      <c r="FG55" s="162"/>
      <c r="FH55" s="162"/>
      <c r="FI55" s="139"/>
      <c r="FJ55" s="139"/>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39"/>
      <c r="GH55" s="139"/>
      <c r="GI55" s="162"/>
      <c r="GJ55" s="162"/>
      <c r="GK55" s="162"/>
      <c r="GL55" s="162"/>
      <c r="GM55" s="162"/>
    </row>
    <row r="56" spans="1:195" s="138" customFormat="1" x14ac:dyDescent="0.2">
      <c r="A56" s="139"/>
      <c r="B56" s="193">
        <v>43800</v>
      </c>
      <c r="C56" s="193">
        <v>43830</v>
      </c>
      <c r="D56" s="191">
        <v>43800</v>
      </c>
      <c r="E56" s="2">
        <v>32.961399999999998</v>
      </c>
      <c r="F56" s="3">
        <v>26.869700000000002</v>
      </c>
      <c r="G56" s="4">
        <v>27.527200000000001</v>
      </c>
      <c r="H56" s="5">
        <v>23.550750000000001</v>
      </c>
      <c r="I56" s="2">
        <v>29.330249999999999</v>
      </c>
      <c r="J56" s="3">
        <v>23.410699999999999</v>
      </c>
      <c r="K56" s="4">
        <v>39.259500000000003</v>
      </c>
      <c r="L56" s="5">
        <v>31.1205</v>
      </c>
      <c r="M56" s="2">
        <v>35.228149999999999</v>
      </c>
      <c r="N56" s="3">
        <v>29.701450000000001</v>
      </c>
      <c r="O56" s="4">
        <v>25.527200000000001</v>
      </c>
      <c r="P56" s="5">
        <v>21.550750000000001</v>
      </c>
      <c r="Q56" s="2">
        <v>27.027200000000001</v>
      </c>
      <c r="R56" s="3">
        <v>23.050750000000001</v>
      </c>
      <c r="S56" s="4">
        <v>24.527200000000001</v>
      </c>
      <c r="T56" s="5">
        <v>21.550750000000001</v>
      </c>
      <c r="U56" s="2">
        <v>25.527200000000001</v>
      </c>
      <c r="V56" s="3">
        <v>21.550750000000001</v>
      </c>
      <c r="W56" s="4">
        <v>29.330249999999999</v>
      </c>
      <c r="X56" s="5">
        <v>23.410699999999999</v>
      </c>
      <c r="Y56" s="2">
        <v>28.527200000000001</v>
      </c>
      <c r="Z56" s="3">
        <v>24.300750000000001</v>
      </c>
      <c r="AA56" s="4">
        <v>35.094900000000003</v>
      </c>
      <c r="AB56" s="5">
        <v>30.506450000000001</v>
      </c>
      <c r="AC56" s="2">
        <v>28.027200000000001</v>
      </c>
      <c r="AD56" s="73">
        <v>23.550750000000001</v>
      </c>
      <c r="AE56" s="4">
        <v>33.21405</v>
      </c>
      <c r="AF56" s="75">
        <v>27.542999999999999</v>
      </c>
      <c r="AG56" s="23">
        <v>2.9950000000000001</v>
      </c>
      <c r="AH56" s="37">
        <v>2.8925000000000001</v>
      </c>
      <c r="AI56" s="23">
        <v>2.6524999999999999</v>
      </c>
      <c r="AJ56" s="37">
        <v>2.73</v>
      </c>
      <c r="AK56" s="28">
        <v>2.7149999999999999</v>
      </c>
      <c r="AL56" s="37">
        <v>2.8426999999999998</v>
      </c>
      <c r="AM56" s="28">
        <v>2.6675</v>
      </c>
      <c r="AN56" s="37">
        <v>2.6974999999999998</v>
      </c>
      <c r="AO56" s="30">
        <v>2.5613000000000001</v>
      </c>
      <c r="AP56" s="39">
        <v>2.7524999999999999</v>
      </c>
      <c r="AQ56" s="30">
        <v>2.0649999999999999</v>
      </c>
      <c r="AR56" s="37">
        <v>2.9859</v>
      </c>
      <c r="AS56" s="23">
        <v>2.8007</v>
      </c>
      <c r="AT56" s="39">
        <v>3.0358999999999998</v>
      </c>
      <c r="AU56" s="31">
        <v>2.8201999999999998</v>
      </c>
      <c r="AV56" s="39">
        <v>2.8022999999999998</v>
      </c>
      <c r="AW56" s="31">
        <v>2.9605999999999999</v>
      </c>
      <c r="AX56" s="39">
        <v>2.8005</v>
      </c>
      <c r="AY56" s="31">
        <v>2.74</v>
      </c>
      <c r="AZ56" s="39">
        <v>2.5762</v>
      </c>
      <c r="BA56" s="30">
        <v>2.3788</v>
      </c>
      <c r="BB56" s="39">
        <v>3.2374999999999998</v>
      </c>
      <c r="BC56" s="15"/>
      <c r="BD56" s="151"/>
      <c r="BE56" s="151"/>
      <c r="BF56" s="151"/>
      <c r="BG56" s="151"/>
      <c r="BH56" s="151"/>
      <c r="BI56" s="151"/>
      <c r="BJ56" s="266">
        <v>2.623446543872078</v>
      </c>
      <c r="BK56" s="266">
        <v>2.8169492257868636</v>
      </c>
      <c r="BL56" s="266">
        <v>2.7233134958720782</v>
      </c>
      <c r="BM56" s="266">
        <v>2.924181201786864</v>
      </c>
      <c r="BN56" s="266">
        <v>2.7719726168294709</v>
      </c>
      <c r="BO56" s="266"/>
      <c r="BP56" s="266">
        <v>2.7718905110007097</v>
      </c>
      <c r="BQ56" s="292">
        <v>2.6279139497161395</v>
      </c>
      <c r="BR56" s="292">
        <v>2.700300453579823</v>
      </c>
      <c r="BS56" s="292">
        <v>2.7743781632653057</v>
      </c>
      <c r="BT56" s="292">
        <v>2.701716638044247</v>
      </c>
      <c r="BU56" s="292">
        <v>2.7204711997330215</v>
      </c>
      <c r="BV56" s="292">
        <v>2.7753000000000001</v>
      </c>
      <c r="BW56" s="169"/>
      <c r="BX56" s="148">
        <v>30.144807526881721</v>
      </c>
      <c r="BY56" s="165">
        <v>25.688626344086021</v>
      </c>
      <c r="BZ56" s="165">
        <v>26.59325376344086</v>
      </c>
      <c r="CA56" s="165">
        <v>32.672794086021504</v>
      </c>
      <c r="CB56" s="165">
        <v>25.188626344086025</v>
      </c>
      <c r="CC56" s="165">
        <v>35.496306451612902</v>
      </c>
      <c r="CD56" s="165">
        <v>30.591951612903227</v>
      </c>
      <c r="CE56" s="165">
        <v>32.97335860215054</v>
      </c>
      <c r="CF56" s="165">
        <v>23.688626344086021</v>
      </c>
      <c r="CG56" s="174"/>
      <c r="CH56" s="175"/>
      <c r="CI56" s="175"/>
      <c r="CJ56" s="175"/>
      <c r="CK56" s="175"/>
      <c r="CL56" s="175"/>
      <c r="CM56" s="175"/>
      <c r="CN56" s="175"/>
      <c r="CO56" s="171">
        <v>2019</v>
      </c>
      <c r="CP56" s="173">
        <v>43800</v>
      </c>
      <c r="CQ56" s="272">
        <v>2.9781902459100733</v>
      </c>
      <c r="CR56" s="272">
        <v>2.755174321139461</v>
      </c>
      <c r="CS56" s="272">
        <v>2.7703150270325412</v>
      </c>
      <c r="CT56" s="272">
        <v>2.7240021999638695</v>
      </c>
      <c r="CU56" s="272">
        <v>2.7703150270325412</v>
      </c>
      <c r="CV56" s="272">
        <v>2.7832721018062396</v>
      </c>
      <c r="CW56" s="272">
        <v>3.0893492127573681</v>
      </c>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39"/>
      <c r="EV56" s="139"/>
      <c r="EW56" s="139"/>
      <c r="EX56" s="139"/>
      <c r="EY56" s="139"/>
      <c r="EZ56" s="139"/>
      <c r="FA56" s="139"/>
      <c r="FB56" s="162"/>
      <c r="FC56" s="162"/>
      <c r="FD56" s="162"/>
      <c r="FE56" s="162"/>
      <c r="FF56" s="162"/>
      <c r="FG56" s="162"/>
      <c r="FH56" s="162"/>
      <c r="FI56" s="139"/>
      <c r="FJ56" s="139"/>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39"/>
      <c r="GH56" s="139"/>
      <c r="GI56" s="162"/>
      <c r="GJ56" s="162"/>
      <c r="GK56" s="162"/>
      <c r="GL56" s="162"/>
      <c r="GM56" s="162"/>
    </row>
    <row r="57" spans="1:195" s="138" customFormat="1" x14ac:dyDescent="0.2">
      <c r="A57" s="139"/>
      <c r="B57" s="193">
        <v>43831</v>
      </c>
      <c r="C57" s="193">
        <v>43861</v>
      </c>
      <c r="D57" s="191">
        <v>43831</v>
      </c>
      <c r="E57" s="2">
        <v>35.542200000000001</v>
      </c>
      <c r="F57" s="3">
        <v>30.023</v>
      </c>
      <c r="G57" s="4">
        <v>30.452649999999998</v>
      </c>
      <c r="H57" s="5">
        <v>27.3507</v>
      </c>
      <c r="I57" s="2">
        <v>31.264949999999999</v>
      </c>
      <c r="J57" s="3">
        <v>25.94115</v>
      </c>
      <c r="K57" s="4">
        <v>41.479349999999997</v>
      </c>
      <c r="L57" s="5">
        <v>34.406350000000003</v>
      </c>
      <c r="M57" s="2">
        <v>37.693399999999997</v>
      </c>
      <c r="N57" s="3">
        <v>32.761600000000001</v>
      </c>
      <c r="O57" s="4">
        <v>28.452649999999998</v>
      </c>
      <c r="P57" s="5">
        <v>25.3507</v>
      </c>
      <c r="Q57" s="2">
        <v>29.952649999999998</v>
      </c>
      <c r="R57" s="3">
        <v>26.8507</v>
      </c>
      <c r="S57" s="4">
        <v>27.702649999999998</v>
      </c>
      <c r="T57" s="5">
        <v>24.1007</v>
      </c>
      <c r="U57" s="2">
        <v>28.452649999999998</v>
      </c>
      <c r="V57" s="3">
        <v>25.3507</v>
      </c>
      <c r="W57" s="4">
        <v>31.264949999999999</v>
      </c>
      <c r="X57" s="5">
        <v>25.94115</v>
      </c>
      <c r="Y57" s="2">
        <v>30.452649999999998</v>
      </c>
      <c r="Z57" s="3">
        <v>28.1007</v>
      </c>
      <c r="AA57" s="4">
        <v>37.802950000000003</v>
      </c>
      <c r="AB57" s="5">
        <v>34.616700000000002</v>
      </c>
      <c r="AC57" s="2">
        <v>31.452649999999998</v>
      </c>
      <c r="AD57" s="73">
        <v>27.3507</v>
      </c>
      <c r="AE57" s="4">
        <v>35.675449999999998</v>
      </c>
      <c r="AF57" s="75">
        <v>30.573250000000002</v>
      </c>
      <c r="AG57" s="23">
        <v>3.101</v>
      </c>
      <c r="AH57" s="37">
        <v>2.9710000000000001</v>
      </c>
      <c r="AI57" s="23">
        <v>2.746</v>
      </c>
      <c r="AJ57" s="37">
        <v>2.8235000000000001</v>
      </c>
      <c r="AK57" s="28">
        <v>2.8085</v>
      </c>
      <c r="AL57" s="37">
        <v>2.9375</v>
      </c>
      <c r="AM57" s="28">
        <v>2.7810000000000001</v>
      </c>
      <c r="AN57" s="37">
        <v>2.7785000000000002</v>
      </c>
      <c r="AO57" s="30">
        <v>2.6484999999999999</v>
      </c>
      <c r="AP57" s="39">
        <v>2.7435</v>
      </c>
      <c r="AQ57" s="30">
        <v>2.1585000000000001</v>
      </c>
      <c r="AR57" s="37">
        <v>3.0821999999999998</v>
      </c>
      <c r="AS57" s="23">
        <v>2.8954</v>
      </c>
      <c r="AT57" s="39">
        <v>3.1322000000000001</v>
      </c>
      <c r="AU57" s="31">
        <v>2.9156</v>
      </c>
      <c r="AV57" s="39">
        <v>2.8965999999999998</v>
      </c>
      <c r="AW57" s="31">
        <v>2.9510000000000001</v>
      </c>
      <c r="AX57" s="39">
        <v>2.8952</v>
      </c>
      <c r="AY57" s="31">
        <v>2.8334999999999999</v>
      </c>
      <c r="AZ57" s="39">
        <v>2.6635</v>
      </c>
      <c r="BA57" s="30">
        <v>2.4660000000000002</v>
      </c>
      <c r="BB57" s="39">
        <v>3.2885</v>
      </c>
      <c r="BC57" s="15"/>
      <c r="BD57" s="151"/>
      <c r="BE57" s="151"/>
      <c r="BF57" s="151"/>
      <c r="BG57" s="151"/>
      <c r="BH57" s="151"/>
      <c r="BI57" s="151"/>
      <c r="BJ57" s="266">
        <v>2.7116967209796576</v>
      </c>
      <c r="BK57" s="266">
        <v>2.8078408359477787</v>
      </c>
      <c r="BL57" s="266">
        <v>2.8149226169796577</v>
      </c>
      <c r="BM57" s="266">
        <v>2.9147261319477789</v>
      </c>
      <c r="BN57" s="266">
        <v>2.812296576463718</v>
      </c>
      <c r="BO57" s="266"/>
      <c r="BP57" s="266">
        <v>2.8666892537767414</v>
      </c>
      <c r="BQ57" s="292">
        <v>2.7163162206001616</v>
      </c>
      <c r="BR57" s="292">
        <v>2.7813391382063166</v>
      </c>
      <c r="BS57" s="292">
        <v>2.8697863265306123</v>
      </c>
      <c r="BT57" s="292">
        <v>2.8163746843115467</v>
      </c>
      <c r="BU57" s="292">
        <v>2.8140804104788919</v>
      </c>
      <c r="BV57" s="292">
        <v>2.8688000000000002</v>
      </c>
      <c r="BW57" s="169"/>
      <c r="BX57" s="148">
        <v>33.109004301075267</v>
      </c>
      <c r="BY57" s="165">
        <v>29.085123655913975</v>
      </c>
      <c r="BZ57" s="165">
        <v>28.917898387096773</v>
      </c>
      <c r="CA57" s="165">
        <v>35.519165591397851</v>
      </c>
      <c r="CB57" s="165">
        <v>28.585123655913975</v>
      </c>
      <c r="CC57" s="165">
        <v>38.361145698924723</v>
      </c>
      <c r="CD57" s="165">
        <v>33.426093010752687</v>
      </c>
      <c r="CE57" s="165">
        <v>36.398259139784948</v>
      </c>
      <c r="CF57" s="165">
        <v>27.085123655913975</v>
      </c>
      <c r="CG57" s="174"/>
      <c r="CH57" s="175"/>
      <c r="CI57" s="175"/>
      <c r="CJ57" s="175"/>
      <c r="CK57" s="175"/>
      <c r="CL57" s="175"/>
      <c r="CM57" s="175"/>
      <c r="CN57" s="175"/>
      <c r="CO57" s="171">
        <v>2020</v>
      </c>
      <c r="CP57" s="173">
        <v>43831</v>
      </c>
      <c r="CQ57" s="272">
        <v>3.0743935590081288</v>
      </c>
      <c r="CR57" s="272">
        <v>2.871477221026745</v>
      </c>
      <c r="CS57" s="272">
        <v>2.8656939926553102</v>
      </c>
      <c r="CT57" s="272">
        <v>2.8178418996768304</v>
      </c>
      <c r="CU57" s="272">
        <v>2.8656939926553102</v>
      </c>
      <c r="CV57" s="272">
        <v>2.899754039408867</v>
      </c>
      <c r="CW57" s="272">
        <v>3.1837174000807433</v>
      </c>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39"/>
      <c r="EV57" s="139"/>
      <c r="EW57" s="139"/>
      <c r="EX57" s="139"/>
      <c r="EY57" s="139"/>
      <c r="EZ57" s="139"/>
      <c r="FA57" s="139"/>
      <c r="FB57" s="162"/>
      <c r="FC57" s="162"/>
      <c r="FD57" s="162"/>
      <c r="FE57" s="162"/>
      <c r="FF57" s="162"/>
      <c r="FG57" s="162"/>
      <c r="FH57" s="162"/>
      <c r="FI57" s="139"/>
      <c r="FJ57" s="139"/>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39"/>
      <c r="GH57" s="139"/>
      <c r="GI57" s="162"/>
      <c r="GJ57" s="162"/>
      <c r="GK57" s="162"/>
      <c r="GL57" s="162"/>
      <c r="GM57" s="162"/>
    </row>
    <row r="58" spans="1:195" s="138" customFormat="1" x14ac:dyDescent="0.2">
      <c r="A58" s="139"/>
      <c r="B58" s="193">
        <v>43862</v>
      </c>
      <c r="C58" s="193">
        <v>43890</v>
      </c>
      <c r="D58" s="191">
        <v>43862</v>
      </c>
      <c r="E58" s="2">
        <v>30.4863</v>
      </c>
      <c r="F58" s="3">
        <v>27.672499999999999</v>
      </c>
      <c r="G58" s="4">
        <v>29.764500000000002</v>
      </c>
      <c r="H58" s="5">
        <v>25.80885</v>
      </c>
      <c r="I58" s="2">
        <v>26.5886</v>
      </c>
      <c r="J58" s="3">
        <v>23.698250000000002</v>
      </c>
      <c r="K58" s="4">
        <v>39.736800000000002</v>
      </c>
      <c r="L58" s="5">
        <v>32.264099999999999</v>
      </c>
      <c r="M58" s="2">
        <v>36.099350000000001</v>
      </c>
      <c r="N58" s="3">
        <v>32.015149999999998</v>
      </c>
      <c r="O58" s="4">
        <v>27.764500000000002</v>
      </c>
      <c r="P58" s="5">
        <v>23.80885</v>
      </c>
      <c r="Q58" s="2">
        <v>29.764500000000002</v>
      </c>
      <c r="R58" s="3">
        <v>25.30885</v>
      </c>
      <c r="S58" s="4">
        <v>27.264500000000002</v>
      </c>
      <c r="T58" s="5">
        <v>22.55885</v>
      </c>
      <c r="U58" s="2">
        <v>27.764500000000002</v>
      </c>
      <c r="V58" s="3">
        <v>23.80885</v>
      </c>
      <c r="W58" s="4">
        <v>26.5886</v>
      </c>
      <c r="X58" s="5">
        <v>23.698250000000002</v>
      </c>
      <c r="Y58" s="2">
        <v>29.764500000000002</v>
      </c>
      <c r="Z58" s="3">
        <v>26.55885</v>
      </c>
      <c r="AA58" s="4">
        <v>36.778799999999997</v>
      </c>
      <c r="AB58" s="5">
        <v>34.782049999999998</v>
      </c>
      <c r="AC58" s="2">
        <v>28.764500000000002</v>
      </c>
      <c r="AD58" s="73">
        <v>25.80885</v>
      </c>
      <c r="AE58" s="4">
        <v>32.390300000000003</v>
      </c>
      <c r="AF58" s="75">
        <v>29.04345</v>
      </c>
      <c r="AG58" s="23">
        <v>3.08</v>
      </c>
      <c r="AH58" s="37">
        <v>2.9375</v>
      </c>
      <c r="AI58" s="23">
        <v>2.7349999999999999</v>
      </c>
      <c r="AJ58" s="37">
        <v>2.79</v>
      </c>
      <c r="AK58" s="28">
        <v>2.7749999999999999</v>
      </c>
      <c r="AL58" s="37">
        <v>2.9035000000000002</v>
      </c>
      <c r="AM58" s="28">
        <v>2.7749999999999999</v>
      </c>
      <c r="AN58" s="37">
        <v>2.7625000000000002</v>
      </c>
      <c r="AO58" s="30">
        <v>2.6349999999999998</v>
      </c>
      <c r="AP58" s="39">
        <v>2.6675</v>
      </c>
      <c r="AQ58" s="30">
        <v>2.1475</v>
      </c>
      <c r="AR58" s="37">
        <v>3.0476999999999999</v>
      </c>
      <c r="AS58" s="23">
        <v>2.8614999999999999</v>
      </c>
      <c r="AT58" s="39">
        <v>3.0977000000000001</v>
      </c>
      <c r="AU58" s="31">
        <v>2.8814000000000002</v>
      </c>
      <c r="AV58" s="39">
        <v>2.8628</v>
      </c>
      <c r="AW58" s="31">
        <v>2.8702999999999999</v>
      </c>
      <c r="AX58" s="39">
        <v>2.8613</v>
      </c>
      <c r="AY58" s="31">
        <v>2.8</v>
      </c>
      <c r="AZ58" s="39">
        <v>2.65</v>
      </c>
      <c r="BA58" s="30">
        <v>2.4525000000000001</v>
      </c>
      <c r="BB58" s="39">
        <v>3.2450000000000001</v>
      </c>
      <c r="BC58" s="15"/>
      <c r="BD58" s="151"/>
      <c r="BE58" s="151"/>
      <c r="BF58" s="151"/>
      <c r="BG58" s="151"/>
      <c r="BH58" s="151"/>
      <c r="BI58" s="151"/>
      <c r="BJ58" s="266">
        <v>2.6980341362210298</v>
      </c>
      <c r="BK58" s="266">
        <v>2.730925543973282</v>
      </c>
      <c r="BL58" s="266">
        <v>2.8007400122210302</v>
      </c>
      <c r="BM58" s="266">
        <v>2.8348833199732821</v>
      </c>
      <c r="BN58" s="266">
        <v>2.766145753097156</v>
      </c>
      <c r="BO58" s="266"/>
      <c r="BP58" s="266">
        <v>2.8327239288249011</v>
      </c>
      <c r="BQ58" s="292">
        <v>2.7026300892133004</v>
      </c>
      <c r="BR58" s="292">
        <v>2.765331496798614</v>
      </c>
      <c r="BS58" s="292">
        <v>2.8356026530612244</v>
      </c>
      <c r="BT58" s="292">
        <v>2.8103134660066673</v>
      </c>
      <c r="BU58" s="292">
        <v>2.7805412814950774</v>
      </c>
      <c r="BV58" s="292">
        <v>2.8353000000000002</v>
      </c>
      <c r="BW58" s="169"/>
      <c r="BX58" s="148">
        <v>29.28962643678161</v>
      </c>
      <c r="BY58" s="165">
        <v>28.082212068965518</v>
      </c>
      <c r="BZ58" s="165">
        <v>25.359370689655172</v>
      </c>
      <c r="CA58" s="165">
        <v>34.362391379310345</v>
      </c>
      <c r="CB58" s="165">
        <v>27.869568390804595</v>
      </c>
      <c r="CC58" s="165">
        <v>36.55875517241379</v>
      </c>
      <c r="CD58" s="165">
        <v>30.966927011494256</v>
      </c>
      <c r="CE58" s="165">
        <v>35.929607471264369</v>
      </c>
      <c r="CF58" s="165">
        <v>26.082212068965518</v>
      </c>
      <c r="CG58" s="174"/>
      <c r="CH58" s="175"/>
      <c r="CI58" s="175"/>
      <c r="CJ58" s="175"/>
      <c r="CK58" s="175"/>
      <c r="CL58" s="175"/>
      <c r="CM58" s="175"/>
      <c r="CN58" s="175"/>
      <c r="CO58" s="171">
        <v>2020</v>
      </c>
      <c r="CP58" s="173">
        <v>43862</v>
      </c>
      <c r="CQ58" s="272">
        <v>3.063075522173063</v>
      </c>
      <c r="CR58" s="272">
        <v>2.8653290501075932</v>
      </c>
      <c r="CS58" s="272">
        <v>2.8315207803733555</v>
      </c>
      <c r="CT58" s="272">
        <v>2.7842201890844862</v>
      </c>
      <c r="CU58" s="272">
        <v>2.8315207803733555</v>
      </c>
      <c r="CV58" s="272">
        <v>2.8935964039408866</v>
      </c>
      <c r="CW58" s="272">
        <v>3.149906338312475</v>
      </c>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39"/>
      <c r="EV58" s="139"/>
      <c r="EW58" s="139"/>
      <c r="EX58" s="139"/>
      <c r="EY58" s="139"/>
      <c r="EZ58" s="139"/>
      <c r="FA58" s="139"/>
      <c r="FB58" s="162"/>
      <c r="FC58" s="162"/>
      <c r="FD58" s="162"/>
      <c r="FE58" s="162"/>
      <c r="FF58" s="162"/>
      <c r="FG58" s="162"/>
      <c r="FH58" s="162"/>
      <c r="FI58" s="139"/>
      <c r="FJ58" s="139"/>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39"/>
      <c r="GH58" s="139"/>
      <c r="GI58" s="162"/>
      <c r="GJ58" s="162"/>
      <c r="GK58" s="162"/>
      <c r="GL58" s="162"/>
      <c r="GM58" s="162"/>
    </row>
    <row r="59" spans="1:195" s="138" customFormat="1" x14ac:dyDescent="0.2">
      <c r="A59" s="139"/>
      <c r="B59" s="193">
        <v>43891</v>
      </c>
      <c r="C59" s="193">
        <v>43921</v>
      </c>
      <c r="D59" s="191">
        <v>43891</v>
      </c>
      <c r="E59" s="2">
        <v>25.703499999999998</v>
      </c>
      <c r="F59" s="3">
        <v>23.743400000000001</v>
      </c>
      <c r="G59" s="4">
        <v>26.521799999999999</v>
      </c>
      <c r="H59" s="5">
        <v>24.018249999999998</v>
      </c>
      <c r="I59" s="2">
        <v>21.858149999999998</v>
      </c>
      <c r="J59" s="3">
        <v>19.6159</v>
      </c>
      <c r="K59" s="4">
        <v>35.653649999999999</v>
      </c>
      <c r="L59" s="5">
        <v>29.077249999999999</v>
      </c>
      <c r="M59" s="2">
        <v>31.66695</v>
      </c>
      <c r="N59" s="3">
        <v>28.627600000000001</v>
      </c>
      <c r="O59" s="4">
        <v>24.521799999999999</v>
      </c>
      <c r="P59" s="5">
        <v>22.018249999999998</v>
      </c>
      <c r="Q59" s="2">
        <v>26.521799999999999</v>
      </c>
      <c r="R59" s="3">
        <v>23.518249999999998</v>
      </c>
      <c r="S59" s="4">
        <v>24.771799999999999</v>
      </c>
      <c r="T59" s="5">
        <v>20.518249999999998</v>
      </c>
      <c r="U59" s="2">
        <v>24.521799999999999</v>
      </c>
      <c r="V59" s="3">
        <v>22.018249999999998</v>
      </c>
      <c r="W59" s="4">
        <v>21.858149999999998</v>
      </c>
      <c r="X59" s="5">
        <v>19.6159</v>
      </c>
      <c r="Y59" s="2">
        <v>26.521799999999999</v>
      </c>
      <c r="Z59" s="3">
        <v>24.768249999999998</v>
      </c>
      <c r="AA59" s="4">
        <v>31.192</v>
      </c>
      <c r="AB59" s="5">
        <v>29.286750000000001</v>
      </c>
      <c r="AC59" s="2">
        <v>25.271799999999999</v>
      </c>
      <c r="AD59" s="73">
        <v>24.018249999999998</v>
      </c>
      <c r="AE59" s="4">
        <v>27.893550000000001</v>
      </c>
      <c r="AF59" s="75">
        <v>25.469799999999999</v>
      </c>
      <c r="AG59" s="23">
        <v>3.0230000000000001</v>
      </c>
      <c r="AH59" s="37">
        <v>2.9205000000000001</v>
      </c>
      <c r="AI59" s="23">
        <v>2.6655000000000002</v>
      </c>
      <c r="AJ59" s="37">
        <v>2.698</v>
      </c>
      <c r="AK59" s="28">
        <v>2.6829999999999998</v>
      </c>
      <c r="AL59" s="37">
        <v>2.8102</v>
      </c>
      <c r="AM59" s="28">
        <v>2.6404999999999998</v>
      </c>
      <c r="AN59" s="37">
        <v>2.7080000000000002</v>
      </c>
      <c r="AO59" s="30">
        <v>2.5918000000000001</v>
      </c>
      <c r="AP59" s="39">
        <v>2.5430000000000001</v>
      </c>
      <c r="AQ59" s="30">
        <v>2.1154999999999999</v>
      </c>
      <c r="AR59" s="37">
        <v>2.9529999999999998</v>
      </c>
      <c r="AS59" s="23">
        <v>2.7683</v>
      </c>
      <c r="AT59" s="39">
        <v>3.0030000000000001</v>
      </c>
      <c r="AU59" s="31">
        <v>2.7875999999999999</v>
      </c>
      <c r="AV59" s="39">
        <v>2.77</v>
      </c>
      <c r="AW59" s="31">
        <v>2.738</v>
      </c>
      <c r="AX59" s="39">
        <v>2.7681</v>
      </c>
      <c r="AY59" s="31">
        <v>2.7080000000000002</v>
      </c>
      <c r="AZ59" s="39">
        <v>2.6067999999999998</v>
      </c>
      <c r="BA59" s="30">
        <v>2.4091999999999998</v>
      </c>
      <c r="BB59" s="39">
        <v>3.2280000000000002</v>
      </c>
      <c r="BC59" s="15"/>
      <c r="BD59" s="151"/>
      <c r="BE59" s="151"/>
      <c r="BF59" s="151"/>
      <c r="BG59" s="151"/>
      <c r="BH59" s="151"/>
      <c r="BI59" s="151"/>
      <c r="BJ59" s="266">
        <v>2.6543138649934219</v>
      </c>
      <c r="BK59" s="266">
        <v>2.6049261511992716</v>
      </c>
      <c r="BL59" s="266">
        <v>2.7553556769934224</v>
      </c>
      <c r="BM59" s="266">
        <v>2.7040881871992717</v>
      </c>
      <c r="BN59" s="266">
        <v>2.679670970096347</v>
      </c>
      <c r="BO59" s="266"/>
      <c r="BP59" s="266">
        <v>2.7394460214944742</v>
      </c>
      <c r="BQ59" s="292">
        <v>2.6588344687753445</v>
      </c>
      <c r="BR59" s="292">
        <v>2.710805468253628</v>
      </c>
      <c r="BS59" s="292">
        <v>2.741725102040816</v>
      </c>
      <c r="BT59" s="292">
        <v>2.67444115567229</v>
      </c>
      <c r="BU59" s="292">
        <v>2.6884338227932587</v>
      </c>
      <c r="BV59" s="292">
        <v>2.7433000000000001</v>
      </c>
      <c r="BW59" s="169"/>
      <c r="BX59" s="148">
        <v>24.840844952893676</v>
      </c>
      <c r="BY59" s="165">
        <v>25.419968438761774</v>
      </c>
      <c r="BZ59" s="165">
        <v>20.871318573351278</v>
      </c>
      <c r="CA59" s="165">
        <v>30.329308748317633</v>
      </c>
      <c r="CB59" s="165">
        <v>25.199914602960966</v>
      </c>
      <c r="CC59" s="165">
        <v>32.759325908479141</v>
      </c>
      <c r="CD59" s="165">
        <v>26.826839030955586</v>
      </c>
      <c r="CE59" s="165">
        <v>30.353484858681025</v>
      </c>
      <c r="CF59" s="165">
        <v>23.419968438761774</v>
      </c>
      <c r="CG59" s="174"/>
      <c r="CH59" s="175"/>
      <c r="CI59" s="175"/>
      <c r="CJ59" s="175"/>
      <c r="CK59" s="175"/>
      <c r="CL59" s="175"/>
      <c r="CM59" s="175"/>
      <c r="CN59" s="175"/>
      <c r="CO59" s="171">
        <v>2020</v>
      </c>
      <c r="CP59" s="173">
        <v>43891</v>
      </c>
      <c r="CQ59" s="272">
        <v>2.9915661076242417</v>
      </c>
      <c r="CR59" s="272">
        <v>2.7275075520032788</v>
      </c>
      <c r="CS59" s="272">
        <v>2.7376719585841069</v>
      </c>
      <c r="CT59" s="272">
        <v>2.6918859390995404</v>
      </c>
      <c r="CU59" s="272">
        <v>2.7376719585841069</v>
      </c>
      <c r="CV59" s="272">
        <v>2.7555627422003282</v>
      </c>
      <c r="CW59" s="272">
        <v>3.0570520791279776</v>
      </c>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39"/>
      <c r="EV59" s="139"/>
      <c r="EW59" s="139"/>
      <c r="EX59" s="139"/>
      <c r="EY59" s="139"/>
      <c r="EZ59" s="139"/>
      <c r="FA59" s="139"/>
      <c r="FB59" s="162"/>
      <c r="FC59" s="162"/>
      <c r="FD59" s="162"/>
      <c r="FE59" s="162"/>
      <c r="FF59" s="162"/>
      <c r="FG59" s="162"/>
      <c r="FH59" s="162"/>
      <c r="FI59" s="139"/>
      <c r="FJ59" s="139"/>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39"/>
      <c r="GH59" s="139"/>
      <c r="GI59" s="162"/>
      <c r="GJ59" s="162"/>
      <c r="GK59" s="162"/>
      <c r="GL59" s="162"/>
      <c r="GM59" s="162"/>
    </row>
    <row r="60" spans="1:195" s="138" customFormat="1" x14ac:dyDescent="0.2">
      <c r="A60" s="139"/>
      <c r="B60" s="193">
        <v>43922</v>
      </c>
      <c r="C60" s="193">
        <v>43951</v>
      </c>
      <c r="D60" s="191">
        <v>43922</v>
      </c>
      <c r="E60" s="2">
        <v>23.807300000000001</v>
      </c>
      <c r="F60" s="3">
        <v>18.569400000000002</v>
      </c>
      <c r="G60" s="4">
        <v>24.5749</v>
      </c>
      <c r="H60" s="5">
        <v>20.709900000000001</v>
      </c>
      <c r="I60" s="2">
        <v>20.038049999999998</v>
      </c>
      <c r="J60" s="3">
        <v>14.51205</v>
      </c>
      <c r="K60" s="4">
        <v>30.002600000000001</v>
      </c>
      <c r="L60" s="5">
        <v>24.22165</v>
      </c>
      <c r="M60" s="2">
        <v>25.965900000000001</v>
      </c>
      <c r="N60" s="3">
        <v>23.772449999999999</v>
      </c>
      <c r="O60" s="4">
        <v>22.5749</v>
      </c>
      <c r="P60" s="5">
        <v>18.709900000000001</v>
      </c>
      <c r="Q60" s="2">
        <v>23.0749</v>
      </c>
      <c r="R60" s="3">
        <v>19.959900000000001</v>
      </c>
      <c r="S60" s="4">
        <v>19.5749</v>
      </c>
      <c r="T60" s="5">
        <v>16.709900000000001</v>
      </c>
      <c r="U60" s="2">
        <v>22.5749</v>
      </c>
      <c r="V60" s="3">
        <v>18.709900000000001</v>
      </c>
      <c r="W60" s="4">
        <v>20.038049999999998</v>
      </c>
      <c r="X60" s="5">
        <v>14.51205</v>
      </c>
      <c r="Y60" s="2">
        <v>23.0749</v>
      </c>
      <c r="Z60" s="3">
        <v>18.709900000000001</v>
      </c>
      <c r="AA60" s="4">
        <v>26.406500000000001</v>
      </c>
      <c r="AB60" s="5">
        <v>24.69</v>
      </c>
      <c r="AC60" s="2">
        <v>23.0749</v>
      </c>
      <c r="AD60" s="73">
        <v>19.209900000000001</v>
      </c>
      <c r="AE60" s="4">
        <v>24.237449999999999</v>
      </c>
      <c r="AF60" s="75">
        <v>20.576650000000001</v>
      </c>
      <c r="AG60" s="23">
        <v>2.7</v>
      </c>
      <c r="AH60" s="37">
        <v>2.2675000000000001</v>
      </c>
      <c r="AI60" s="23">
        <v>2.16</v>
      </c>
      <c r="AJ60" s="37">
        <v>2.2450000000000001</v>
      </c>
      <c r="AK60" s="28">
        <v>2.23</v>
      </c>
      <c r="AL60" s="37">
        <v>2.3509000000000002</v>
      </c>
      <c r="AM60" s="28">
        <v>2.125</v>
      </c>
      <c r="AN60" s="37">
        <v>2.16</v>
      </c>
      <c r="AO60" s="30">
        <v>2.1112000000000002</v>
      </c>
      <c r="AP60" s="39">
        <v>1.7050000000000001</v>
      </c>
      <c r="AQ60" s="30">
        <v>1.7024999999999999</v>
      </c>
      <c r="AR60" s="37">
        <v>2.4866999999999999</v>
      </c>
      <c r="AS60" s="23">
        <v>2.3094000000000001</v>
      </c>
      <c r="AT60" s="39">
        <v>2.5367000000000002</v>
      </c>
      <c r="AU60" s="31">
        <v>2.3256000000000001</v>
      </c>
      <c r="AV60" s="39">
        <v>2.3129</v>
      </c>
      <c r="AW60" s="31">
        <v>1.8474999999999999</v>
      </c>
      <c r="AX60" s="39">
        <v>2.3092999999999999</v>
      </c>
      <c r="AY60" s="31">
        <v>2.2549999999999999</v>
      </c>
      <c r="AZ60" s="39">
        <v>2.1261999999999999</v>
      </c>
      <c r="BA60" s="30">
        <v>1.9288000000000001</v>
      </c>
      <c r="BB60" s="39">
        <v>2.8574999999999999</v>
      </c>
      <c r="BC60" s="15"/>
      <c r="BD60" s="151"/>
      <c r="BE60" s="151"/>
      <c r="BF60" s="151"/>
      <c r="BG60" s="151"/>
      <c r="BH60" s="151"/>
      <c r="BI60" s="151"/>
      <c r="BJ60" s="266">
        <v>2.167925847586277</v>
      </c>
      <c r="BK60" s="266">
        <v>1.7568338528489023</v>
      </c>
      <c r="BL60" s="266">
        <v>2.2504549475862774</v>
      </c>
      <c r="BM60" s="266">
        <v>1.8237161288489026</v>
      </c>
      <c r="BN60" s="266">
        <v>1.9997326942175897</v>
      </c>
      <c r="BO60" s="266"/>
      <c r="BP60" s="266">
        <v>2.2801537169218293</v>
      </c>
      <c r="BQ60" s="292">
        <v>2.1716081914030818</v>
      </c>
      <c r="BR60" s="292">
        <v>2.1625437500398212</v>
      </c>
      <c r="BS60" s="292">
        <v>2.2794802040816324</v>
      </c>
      <c r="BT60" s="292">
        <v>2.1536814829780786</v>
      </c>
      <c r="BU60" s="292">
        <v>2.234904705489738</v>
      </c>
      <c r="BV60" s="292">
        <v>2.2903000000000002</v>
      </c>
      <c r="BW60" s="169"/>
      <c r="BX60" s="148">
        <v>21.595742222222224</v>
      </c>
      <c r="BY60" s="165">
        <v>22.943011111111108</v>
      </c>
      <c r="BZ60" s="165">
        <v>17.70485</v>
      </c>
      <c r="CA60" s="165">
        <v>25.039776666666665</v>
      </c>
      <c r="CB60" s="165">
        <v>21.759677777777778</v>
      </c>
      <c r="CC60" s="165">
        <v>27.561754444444446</v>
      </c>
      <c r="CD60" s="165">
        <v>22.691778888888891</v>
      </c>
      <c r="CE60" s="165">
        <v>25.681755555555554</v>
      </c>
      <c r="CF60" s="165">
        <v>20.943011111111108</v>
      </c>
      <c r="CG60" s="174"/>
      <c r="CH60" s="175"/>
      <c r="CI60" s="175"/>
      <c r="CJ60" s="175"/>
      <c r="CK60" s="175"/>
      <c r="CL60" s="175"/>
      <c r="CM60" s="175"/>
      <c r="CN60" s="175"/>
      <c r="CO60" s="171">
        <v>2020</v>
      </c>
      <c r="CP60" s="173">
        <v>43922</v>
      </c>
      <c r="CQ60" s="272">
        <v>2.4714508694310116</v>
      </c>
      <c r="CR60" s="272">
        <v>2.1992772005328414</v>
      </c>
      <c r="CS60" s="272">
        <v>2.2755685208609613</v>
      </c>
      <c r="CT60" s="272">
        <v>2.237240121238885</v>
      </c>
      <c r="CU60" s="272">
        <v>2.2755685208609613</v>
      </c>
      <c r="CV60" s="272">
        <v>2.2265192282430211</v>
      </c>
      <c r="CW60" s="272">
        <v>2.5998457811869202</v>
      </c>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39"/>
      <c r="EV60" s="139"/>
      <c r="EW60" s="139"/>
      <c r="EX60" s="139"/>
      <c r="EY60" s="139"/>
      <c r="EZ60" s="139"/>
      <c r="FA60" s="139"/>
      <c r="FB60" s="162"/>
      <c r="FC60" s="162"/>
      <c r="FD60" s="162"/>
      <c r="FE60" s="162"/>
      <c r="FF60" s="162"/>
      <c r="FG60" s="162"/>
      <c r="FH60" s="162"/>
      <c r="FI60" s="139"/>
      <c r="FJ60" s="139"/>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39"/>
      <c r="GH60" s="139"/>
      <c r="GI60" s="162"/>
      <c r="GJ60" s="162"/>
      <c r="GK60" s="162"/>
      <c r="GL60" s="162"/>
      <c r="GM60" s="162"/>
    </row>
    <row r="61" spans="1:195" s="138" customFormat="1" x14ac:dyDescent="0.2">
      <c r="A61" s="139"/>
      <c r="B61" s="193">
        <v>43952</v>
      </c>
      <c r="C61" s="193">
        <v>43982</v>
      </c>
      <c r="D61" s="191">
        <v>43952</v>
      </c>
      <c r="E61" s="2">
        <v>23.3827</v>
      </c>
      <c r="F61" s="3">
        <v>15.5091</v>
      </c>
      <c r="G61" s="4">
        <v>25.85595</v>
      </c>
      <c r="H61" s="5">
        <v>22.10575</v>
      </c>
      <c r="I61" s="2">
        <v>19.291149999999998</v>
      </c>
      <c r="J61" s="3">
        <v>11.81775</v>
      </c>
      <c r="K61" s="4">
        <v>30.10435</v>
      </c>
      <c r="L61" s="5">
        <v>23.47505</v>
      </c>
      <c r="M61" s="2">
        <v>26.0684</v>
      </c>
      <c r="N61" s="3">
        <v>23.5258</v>
      </c>
      <c r="O61" s="4">
        <v>24.35595</v>
      </c>
      <c r="P61" s="5">
        <v>20.10575</v>
      </c>
      <c r="Q61" s="2">
        <v>25.85595</v>
      </c>
      <c r="R61" s="3">
        <v>22.10575</v>
      </c>
      <c r="S61" s="4">
        <v>21.85595</v>
      </c>
      <c r="T61" s="5">
        <v>17.10575</v>
      </c>
      <c r="U61" s="2">
        <v>24.35595</v>
      </c>
      <c r="V61" s="3">
        <v>20.10575</v>
      </c>
      <c r="W61" s="4">
        <v>19.291149999999998</v>
      </c>
      <c r="X61" s="5">
        <v>11.81775</v>
      </c>
      <c r="Y61" s="2">
        <v>24.35595</v>
      </c>
      <c r="Z61" s="3">
        <v>20.10575</v>
      </c>
      <c r="AA61" s="4">
        <v>28.288650000000001</v>
      </c>
      <c r="AB61" s="5">
        <v>25.917349999999999</v>
      </c>
      <c r="AC61" s="2">
        <v>24.35595</v>
      </c>
      <c r="AD61" s="73">
        <v>20.10575</v>
      </c>
      <c r="AE61" s="4">
        <v>24.07385</v>
      </c>
      <c r="AF61" s="75">
        <v>18.929349999999999</v>
      </c>
      <c r="AG61" s="23">
        <v>2.673</v>
      </c>
      <c r="AH61" s="37">
        <v>2.3330000000000002</v>
      </c>
      <c r="AI61" s="23">
        <v>2.1255000000000002</v>
      </c>
      <c r="AJ61" s="37">
        <v>2.153</v>
      </c>
      <c r="AK61" s="28">
        <v>2.1379999999999999</v>
      </c>
      <c r="AL61" s="37">
        <v>2.2576000000000001</v>
      </c>
      <c r="AM61" s="28">
        <v>2.1055000000000001</v>
      </c>
      <c r="AN61" s="37">
        <v>2.1255000000000002</v>
      </c>
      <c r="AO61" s="30">
        <v>2.073</v>
      </c>
      <c r="AP61" s="39">
        <v>1.673</v>
      </c>
      <c r="AQ61" s="30">
        <v>1.6605000000000001</v>
      </c>
      <c r="AR61" s="37">
        <v>2.3919999999999999</v>
      </c>
      <c r="AS61" s="23">
        <v>2.2162000000000002</v>
      </c>
      <c r="AT61" s="39">
        <v>2.4420000000000002</v>
      </c>
      <c r="AU61" s="31">
        <v>2.2317999999999998</v>
      </c>
      <c r="AV61" s="39">
        <v>2.2201</v>
      </c>
      <c r="AW61" s="31">
        <v>1.8134999999999999</v>
      </c>
      <c r="AX61" s="39">
        <v>2.2161</v>
      </c>
      <c r="AY61" s="31">
        <v>2.1629999999999998</v>
      </c>
      <c r="AZ61" s="39">
        <v>2.0880000000000001</v>
      </c>
      <c r="BA61" s="30">
        <v>1.8905000000000001</v>
      </c>
      <c r="BB61" s="39">
        <v>2.8330000000000002</v>
      </c>
      <c r="BC61" s="15"/>
      <c r="BD61" s="151"/>
      <c r="BE61" s="151"/>
      <c r="BF61" s="151"/>
      <c r="BG61" s="151"/>
      <c r="BH61" s="151"/>
      <c r="BI61" s="151"/>
      <c r="BJ61" s="266">
        <v>2.1292657929359375</v>
      </c>
      <c r="BK61" s="266">
        <v>1.7244484667543774</v>
      </c>
      <c r="BL61" s="266">
        <v>2.2103234289359377</v>
      </c>
      <c r="BM61" s="266">
        <v>1.7900981027543776</v>
      </c>
      <c r="BN61" s="266">
        <v>1.9635339478451574</v>
      </c>
      <c r="BO61" s="266"/>
      <c r="BP61" s="266">
        <v>2.186875809591402</v>
      </c>
      <c r="BQ61" s="292">
        <v>2.1328815085158146</v>
      </c>
      <c r="BR61" s="292">
        <v>2.1280272732544629</v>
      </c>
      <c r="BS61" s="292">
        <v>2.185602653061224</v>
      </c>
      <c r="BT61" s="292">
        <v>2.1339825234872212</v>
      </c>
      <c r="BU61" s="292">
        <v>2.1427972467879193</v>
      </c>
      <c r="BV61" s="292">
        <v>2.1983000000000001</v>
      </c>
      <c r="BW61" s="169"/>
      <c r="BX61" s="148">
        <v>19.742218279569894</v>
      </c>
      <c r="BY61" s="165">
        <v>24.121986559139781</v>
      </c>
      <c r="BZ61" s="165">
        <v>15.835706989247312</v>
      </c>
      <c r="CA61" s="165">
        <v>24.892789247311828</v>
      </c>
      <c r="CB61" s="165">
        <v>24.121986559139785</v>
      </c>
      <c r="CC61" s="165">
        <v>27.039189784946238</v>
      </c>
      <c r="CD61" s="165">
        <v>21.695210215053763</v>
      </c>
      <c r="CE61" s="165">
        <v>27.192242473118277</v>
      </c>
      <c r="CF61" s="165">
        <v>22.390803763440857</v>
      </c>
      <c r="CG61" s="174"/>
      <c r="CH61" s="175"/>
      <c r="CI61" s="175"/>
      <c r="CJ61" s="175"/>
      <c r="CK61" s="175"/>
      <c r="CL61" s="175"/>
      <c r="CM61" s="175"/>
      <c r="CN61" s="175"/>
      <c r="CO61" s="171">
        <v>2020</v>
      </c>
      <c r="CP61" s="173">
        <v>43952</v>
      </c>
      <c r="CQ61" s="272">
        <v>2.4359533902664885</v>
      </c>
      <c r="CR61" s="272">
        <v>2.1792956450455989</v>
      </c>
      <c r="CS61" s="272">
        <v>2.1817196990717131</v>
      </c>
      <c r="CT61" s="272">
        <v>2.1449058712539393</v>
      </c>
      <c r="CU61" s="272">
        <v>2.1817196990717131</v>
      </c>
      <c r="CV61" s="272">
        <v>2.2065069129720856</v>
      </c>
      <c r="CW61" s="272">
        <v>2.5069915220024224</v>
      </c>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39"/>
      <c r="EV61" s="139"/>
      <c r="EW61" s="139"/>
      <c r="EX61" s="139"/>
      <c r="EY61" s="139"/>
      <c r="EZ61" s="139"/>
      <c r="FA61" s="139"/>
      <c r="FB61" s="162"/>
      <c r="FC61" s="162"/>
      <c r="FD61" s="162"/>
      <c r="FE61" s="162"/>
      <c r="FF61" s="162"/>
      <c r="FG61" s="162"/>
      <c r="FH61" s="162"/>
      <c r="FI61" s="139"/>
      <c r="FJ61" s="139"/>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39"/>
      <c r="GH61" s="139"/>
      <c r="GI61" s="162"/>
      <c r="GJ61" s="162"/>
      <c r="GK61" s="162"/>
      <c r="GL61" s="162"/>
      <c r="GM61" s="162"/>
    </row>
    <row r="62" spans="1:195" s="138" customFormat="1" x14ac:dyDescent="0.2">
      <c r="A62" s="139"/>
      <c r="B62" s="193">
        <v>43983</v>
      </c>
      <c r="C62" s="193">
        <v>44012</v>
      </c>
      <c r="D62" s="191">
        <v>43983</v>
      </c>
      <c r="E62" s="2">
        <v>23.2254</v>
      </c>
      <c r="F62" s="3">
        <v>14.5512</v>
      </c>
      <c r="G62" s="4">
        <v>30.46875</v>
      </c>
      <c r="H62" s="5">
        <v>23.431349999999998</v>
      </c>
      <c r="I62" s="2">
        <v>19.445</v>
      </c>
      <c r="J62" s="3">
        <v>10.477550000000001</v>
      </c>
      <c r="K62" s="4">
        <v>32.178550000000001</v>
      </c>
      <c r="L62" s="5">
        <v>25.198250000000002</v>
      </c>
      <c r="M62" s="2">
        <v>29.3369</v>
      </c>
      <c r="N62" s="3">
        <v>24.20185</v>
      </c>
      <c r="O62" s="4">
        <v>28.71875</v>
      </c>
      <c r="P62" s="5">
        <v>21.931349999999998</v>
      </c>
      <c r="Q62" s="2">
        <v>29.71875</v>
      </c>
      <c r="R62" s="3">
        <v>22.931349999999998</v>
      </c>
      <c r="S62" s="4">
        <v>26.96875</v>
      </c>
      <c r="T62" s="5">
        <v>19.431349999999998</v>
      </c>
      <c r="U62" s="2">
        <v>28.71875</v>
      </c>
      <c r="V62" s="3">
        <v>21.931349999999998</v>
      </c>
      <c r="W62" s="4">
        <v>19.445</v>
      </c>
      <c r="X62" s="5">
        <v>10.477550000000001</v>
      </c>
      <c r="Y62" s="2">
        <v>31.46875</v>
      </c>
      <c r="Z62" s="3">
        <v>23.931349999999998</v>
      </c>
      <c r="AA62" s="4">
        <v>34.140149999999998</v>
      </c>
      <c r="AB62" s="5">
        <v>28.640049999999999</v>
      </c>
      <c r="AC62" s="2">
        <v>29.46875</v>
      </c>
      <c r="AD62" s="73">
        <v>22.181349999999998</v>
      </c>
      <c r="AE62" s="4">
        <v>25.547699999999999</v>
      </c>
      <c r="AF62" s="75">
        <v>18.771450000000002</v>
      </c>
      <c r="AG62" s="23">
        <v>2.6960000000000002</v>
      </c>
      <c r="AH62" s="37">
        <v>2.3734999999999999</v>
      </c>
      <c r="AI62" s="23">
        <v>2.1535000000000002</v>
      </c>
      <c r="AJ62" s="37">
        <v>2.1709999999999998</v>
      </c>
      <c r="AK62" s="28">
        <v>2.1560000000000001</v>
      </c>
      <c r="AL62" s="37">
        <v>2.2759</v>
      </c>
      <c r="AM62" s="28">
        <v>2.1234999999999999</v>
      </c>
      <c r="AN62" s="37">
        <v>2.1560000000000001</v>
      </c>
      <c r="AO62" s="30">
        <v>2.101</v>
      </c>
      <c r="AP62" s="39">
        <v>1.6984999999999999</v>
      </c>
      <c r="AQ62" s="30">
        <v>1.6859999999999999</v>
      </c>
      <c r="AR62" s="37">
        <v>2.4104999999999999</v>
      </c>
      <c r="AS62" s="23">
        <v>2.2345000000000002</v>
      </c>
      <c r="AT62" s="39">
        <v>2.4605000000000001</v>
      </c>
      <c r="AU62" s="31">
        <v>2.2501000000000002</v>
      </c>
      <c r="AV62" s="39">
        <v>2.2383000000000002</v>
      </c>
      <c r="AW62" s="31">
        <v>1.8406</v>
      </c>
      <c r="AX62" s="39">
        <v>2.2343000000000002</v>
      </c>
      <c r="AY62" s="31">
        <v>2.181</v>
      </c>
      <c r="AZ62" s="39">
        <v>2.1160000000000001</v>
      </c>
      <c r="BA62" s="30">
        <v>1.9185000000000001</v>
      </c>
      <c r="BB62" s="39">
        <v>2.8359999999999999</v>
      </c>
      <c r="BC62" s="15"/>
      <c r="BD62" s="151"/>
      <c r="BE62" s="151"/>
      <c r="BF62" s="151"/>
      <c r="BG62" s="151"/>
      <c r="BH62" s="151"/>
      <c r="BI62" s="151"/>
      <c r="BJ62" s="266">
        <v>2.1576030057686468</v>
      </c>
      <c r="BK62" s="266">
        <v>1.7502555712984516</v>
      </c>
      <c r="BL62" s="266">
        <v>2.2397392017686473</v>
      </c>
      <c r="BM62" s="266">
        <v>1.8168874672984516</v>
      </c>
      <c r="BN62" s="266">
        <v>1.9911213115335493</v>
      </c>
      <c r="BO62" s="266"/>
      <c r="BP62" s="266">
        <v>2.2051258349386593</v>
      </c>
      <c r="BQ62" s="292">
        <v>2.1612675587996755</v>
      </c>
      <c r="BR62" s="292">
        <v>2.1585418396878957</v>
      </c>
      <c r="BS62" s="292">
        <v>2.20397</v>
      </c>
      <c r="BT62" s="292">
        <v>2.1521661784018589</v>
      </c>
      <c r="BU62" s="292">
        <v>2.1608182713165363</v>
      </c>
      <c r="BV62" s="292">
        <v>2.2162999999999999</v>
      </c>
      <c r="BW62" s="169"/>
      <c r="BX62" s="148">
        <v>19.56296</v>
      </c>
      <c r="BY62" s="165">
        <v>27.497403333333335</v>
      </c>
      <c r="BZ62" s="165">
        <v>15.658743333333332</v>
      </c>
      <c r="CA62" s="165">
        <v>27.168767777777781</v>
      </c>
      <c r="CB62" s="165">
        <v>26.852958888888889</v>
      </c>
      <c r="CC62" s="165">
        <v>29.231312222222225</v>
      </c>
      <c r="CD62" s="165">
        <v>22.686616666666662</v>
      </c>
      <c r="CE62" s="165">
        <v>31.817885555555552</v>
      </c>
      <c r="CF62" s="165">
        <v>25.852958888888889</v>
      </c>
      <c r="CG62" s="174"/>
      <c r="CH62" s="175"/>
      <c r="CI62" s="175"/>
      <c r="CJ62" s="175"/>
      <c r="CK62" s="175"/>
      <c r="CL62" s="175"/>
      <c r="CM62" s="175"/>
      <c r="CN62" s="175"/>
      <c r="CO62" s="171">
        <v>2020</v>
      </c>
      <c r="CP62" s="173">
        <v>43983</v>
      </c>
      <c r="CQ62" s="272">
        <v>2.4647629385739278</v>
      </c>
      <c r="CR62" s="272">
        <v>2.1977401578030538</v>
      </c>
      <c r="CS62" s="272">
        <v>2.2000814250739573</v>
      </c>
      <c r="CT62" s="272">
        <v>2.1629712679901245</v>
      </c>
      <c r="CU62" s="272">
        <v>2.2000814250739573</v>
      </c>
      <c r="CV62" s="272">
        <v>2.224979819376026</v>
      </c>
      <c r="CW62" s="272">
        <v>2.5251586596689544</v>
      </c>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39"/>
      <c r="EV62" s="139"/>
      <c r="EW62" s="139"/>
      <c r="EX62" s="139"/>
      <c r="EY62" s="139"/>
      <c r="EZ62" s="139"/>
      <c r="FA62" s="139"/>
      <c r="FB62" s="162"/>
      <c r="FC62" s="162"/>
      <c r="FD62" s="162"/>
      <c r="FE62" s="162"/>
      <c r="FF62" s="162"/>
      <c r="FG62" s="162"/>
      <c r="FH62" s="162"/>
      <c r="FI62" s="139"/>
      <c r="FJ62" s="139"/>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39"/>
      <c r="GH62" s="139"/>
      <c r="GI62" s="162"/>
      <c r="GJ62" s="162"/>
      <c r="GK62" s="162"/>
      <c r="GL62" s="162"/>
      <c r="GM62" s="162"/>
    </row>
    <row r="63" spans="1:195" s="138" customFormat="1" x14ac:dyDescent="0.2">
      <c r="A63" s="139"/>
      <c r="B63" s="193">
        <v>44013</v>
      </c>
      <c r="C63" s="193">
        <v>44043</v>
      </c>
      <c r="D63" s="191">
        <v>44013</v>
      </c>
      <c r="E63" s="2">
        <v>31.0199</v>
      </c>
      <c r="F63" s="3">
        <v>21.684100000000001</v>
      </c>
      <c r="G63" s="4">
        <v>40.195799999999998</v>
      </c>
      <c r="H63" s="5">
        <v>27.257449999999999</v>
      </c>
      <c r="I63" s="2">
        <v>27.2956</v>
      </c>
      <c r="J63" s="3">
        <v>17.93235</v>
      </c>
      <c r="K63" s="4">
        <v>38.356200000000001</v>
      </c>
      <c r="L63" s="5">
        <v>30.129750000000001</v>
      </c>
      <c r="M63" s="2">
        <v>37.159649999999999</v>
      </c>
      <c r="N63" s="3">
        <v>30.42895</v>
      </c>
      <c r="O63" s="4">
        <v>43.945799999999998</v>
      </c>
      <c r="P63" s="5">
        <v>28.257449999999999</v>
      </c>
      <c r="Q63" s="2">
        <v>43.695799999999998</v>
      </c>
      <c r="R63" s="3">
        <v>27.757449999999999</v>
      </c>
      <c r="S63" s="4">
        <v>38.195799999999998</v>
      </c>
      <c r="T63" s="5">
        <v>24.757449999999999</v>
      </c>
      <c r="U63" s="2">
        <v>43.945799999999998</v>
      </c>
      <c r="V63" s="3">
        <v>28.257449999999999</v>
      </c>
      <c r="W63" s="4">
        <v>27.2956</v>
      </c>
      <c r="X63" s="5">
        <v>17.93235</v>
      </c>
      <c r="Y63" s="2">
        <v>42.695799999999998</v>
      </c>
      <c r="Z63" s="3">
        <v>28.757449999999999</v>
      </c>
      <c r="AA63" s="4">
        <v>39.8812</v>
      </c>
      <c r="AB63" s="5">
        <v>33.097250000000003</v>
      </c>
      <c r="AC63" s="2">
        <v>41.695799999999998</v>
      </c>
      <c r="AD63" s="73">
        <v>26.757449999999999</v>
      </c>
      <c r="AE63" s="4">
        <v>33.160800000000002</v>
      </c>
      <c r="AF63" s="75">
        <v>25.295750000000002</v>
      </c>
      <c r="AG63" s="23">
        <v>2.722</v>
      </c>
      <c r="AH63" s="37">
        <v>2.5545</v>
      </c>
      <c r="AI63" s="23">
        <v>2.2795000000000001</v>
      </c>
      <c r="AJ63" s="37">
        <v>2.2519999999999998</v>
      </c>
      <c r="AK63" s="28">
        <v>2.2370000000000001</v>
      </c>
      <c r="AL63" s="37">
        <v>2.3580000000000001</v>
      </c>
      <c r="AM63" s="28">
        <v>2.2044999999999999</v>
      </c>
      <c r="AN63" s="37">
        <v>2.2294999999999998</v>
      </c>
      <c r="AO63" s="30">
        <v>2.1419999999999999</v>
      </c>
      <c r="AP63" s="39">
        <v>1.8995</v>
      </c>
      <c r="AQ63" s="30">
        <v>1.6944999999999999</v>
      </c>
      <c r="AR63" s="37">
        <v>2.4939</v>
      </c>
      <c r="AS63" s="23">
        <v>2.3165</v>
      </c>
      <c r="AT63" s="39">
        <v>2.5438999999999998</v>
      </c>
      <c r="AU63" s="31">
        <v>2.3327</v>
      </c>
      <c r="AV63" s="39">
        <v>2.3199999999999998</v>
      </c>
      <c r="AW63" s="31">
        <v>2.0541999999999998</v>
      </c>
      <c r="AX63" s="39">
        <v>2.3163999999999998</v>
      </c>
      <c r="AY63" s="31">
        <v>2.262</v>
      </c>
      <c r="AZ63" s="39">
        <v>2.157</v>
      </c>
      <c r="BA63" s="30">
        <v>1.9595</v>
      </c>
      <c r="BB63" s="39">
        <v>2.9369999999999998</v>
      </c>
      <c r="BC63" s="15"/>
      <c r="BD63" s="151"/>
      <c r="BE63" s="151"/>
      <c r="BF63" s="151"/>
      <c r="BG63" s="151"/>
      <c r="BH63" s="151"/>
      <c r="BI63" s="151"/>
      <c r="BJ63" s="266">
        <v>2.1990967817022566</v>
      </c>
      <c r="BK63" s="266">
        <v>1.9536762777046859</v>
      </c>
      <c r="BL63" s="266">
        <v>2.2828122977022569</v>
      </c>
      <c r="BM63" s="266">
        <v>2.0280506937046865</v>
      </c>
      <c r="BN63" s="266">
        <v>2.1159090127034714</v>
      </c>
      <c r="BO63" s="266"/>
      <c r="BP63" s="266">
        <v>2.2872509490013178</v>
      </c>
      <c r="BQ63" s="292">
        <v>2.202832846715328</v>
      </c>
      <c r="BR63" s="292">
        <v>2.2320769424045284</v>
      </c>
      <c r="BS63" s="292">
        <v>2.2866230612244896</v>
      </c>
      <c r="BT63" s="292">
        <v>2.2339926255177289</v>
      </c>
      <c r="BU63" s="292">
        <v>2.2419128816953111</v>
      </c>
      <c r="BV63" s="292">
        <v>2.2972999999999999</v>
      </c>
      <c r="BW63" s="169"/>
      <c r="BX63" s="148">
        <v>26.904117204301077</v>
      </c>
      <c r="BY63" s="165">
        <v>34.491796236559139</v>
      </c>
      <c r="BZ63" s="165">
        <v>23.167715591397851</v>
      </c>
      <c r="CA63" s="165">
        <v>34.192352150537637</v>
      </c>
      <c r="CB63" s="165">
        <v>36.669215591397844</v>
      </c>
      <c r="CC63" s="165">
        <v>34.729485483870967</v>
      </c>
      <c r="CD63" s="165">
        <v>29.693412365591399</v>
      </c>
      <c r="CE63" s="165">
        <v>36.890426344086023</v>
      </c>
      <c r="CF63" s="165">
        <v>37.029430645161284</v>
      </c>
      <c r="CG63" s="174"/>
      <c r="CH63" s="175"/>
      <c r="CI63" s="175"/>
      <c r="CJ63" s="175"/>
      <c r="CK63" s="175"/>
      <c r="CL63" s="175"/>
      <c r="CM63" s="175"/>
      <c r="CN63" s="175"/>
      <c r="CO63" s="171">
        <v>2020</v>
      </c>
      <c r="CP63" s="173">
        <v>44013</v>
      </c>
      <c r="CQ63" s="272">
        <v>2.5944059059574034</v>
      </c>
      <c r="CR63" s="272">
        <v>2.2807404652115997</v>
      </c>
      <c r="CS63" s="272">
        <v>2.2827091920840563</v>
      </c>
      <c r="CT63" s="272">
        <v>2.2442655533029572</v>
      </c>
      <c r="CU63" s="272">
        <v>2.2827091920840563</v>
      </c>
      <c r="CV63" s="272">
        <v>2.3081078981937599</v>
      </c>
      <c r="CW63" s="272">
        <v>2.606910779168349</v>
      </c>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39"/>
      <c r="EV63" s="139"/>
      <c r="EW63" s="139"/>
      <c r="EX63" s="139"/>
      <c r="EY63" s="139"/>
      <c r="EZ63" s="139"/>
      <c r="FA63" s="139"/>
      <c r="FB63" s="162"/>
      <c r="FC63" s="162"/>
      <c r="FD63" s="162"/>
      <c r="FE63" s="162"/>
      <c r="FF63" s="162"/>
      <c r="FG63" s="162"/>
      <c r="FH63" s="162"/>
      <c r="FI63" s="139"/>
      <c r="FJ63" s="139"/>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39"/>
      <c r="GH63" s="139"/>
      <c r="GI63" s="162"/>
      <c r="GJ63" s="162"/>
      <c r="GK63" s="162"/>
      <c r="GL63" s="162"/>
      <c r="GM63" s="162"/>
    </row>
    <row r="64" spans="1:195" s="138" customFormat="1" x14ac:dyDescent="0.2">
      <c r="A64" s="139"/>
      <c r="B64" s="193">
        <v>44044</v>
      </c>
      <c r="C64" s="193">
        <v>44074</v>
      </c>
      <c r="D64" s="191">
        <v>44044</v>
      </c>
      <c r="E64" s="2">
        <v>34.966500000000003</v>
      </c>
      <c r="F64" s="3">
        <v>26.1023</v>
      </c>
      <c r="G64" s="4">
        <v>39.059849999999997</v>
      </c>
      <c r="H64" s="5">
        <v>27.50685</v>
      </c>
      <c r="I64" s="2">
        <v>31.134150000000002</v>
      </c>
      <c r="J64" s="3">
        <v>22.368950000000002</v>
      </c>
      <c r="K64" s="4">
        <v>40.649749999999997</v>
      </c>
      <c r="L64" s="5">
        <v>32.124200000000002</v>
      </c>
      <c r="M64" s="2">
        <v>38.755450000000003</v>
      </c>
      <c r="N64" s="3">
        <v>31.974550000000001</v>
      </c>
      <c r="O64" s="4">
        <v>42.309849999999997</v>
      </c>
      <c r="P64" s="5">
        <v>28.00685</v>
      </c>
      <c r="Q64" s="2">
        <v>42.059849999999997</v>
      </c>
      <c r="R64" s="3">
        <v>28.00685</v>
      </c>
      <c r="S64" s="4">
        <v>37.059849999999997</v>
      </c>
      <c r="T64" s="5">
        <v>25.50685</v>
      </c>
      <c r="U64" s="2">
        <v>42.309849999999997</v>
      </c>
      <c r="V64" s="3">
        <v>28.00685</v>
      </c>
      <c r="W64" s="4">
        <v>31.134150000000002</v>
      </c>
      <c r="X64" s="5">
        <v>22.368950000000002</v>
      </c>
      <c r="Y64" s="2">
        <v>41.059849999999997</v>
      </c>
      <c r="Z64" s="3">
        <v>29.00685</v>
      </c>
      <c r="AA64" s="4">
        <v>41.879350000000002</v>
      </c>
      <c r="AB64" s="5">
        <v>34.844250000000002</v>
      </c>
      <c r="AC64" s="2">
        <v>41.309849999999997</v>
      </c>
      <c r="AD64" s="73">
        <v>27.50685</v>
      </c>
      <c r="AE64" s="4">
        <v>35.892049999999998</v>
      </c>
      <c r="AF64" s="75">
        <v>28.239049999999999</v>
      </c>
      <c r="AG64" s="23">
        <v>2.7320000000000002</v>
      </c>
      <c r="AH64" s="37">
        <v>2.5545</v>
      </c>
      <c r="AI64" s="23">
        <v>2.3119999999999998</v>
      </c>
      <c r="AJ64" s="37">
        <v>2.262</v>
      </c>
      <c r="AK64" s="28">
        <v>2.2469999999999999</v>
      </c>
      <c r="AL64" s="37">
        <v>2.3681999999999999</v>
      </c>
      <c r="AM64" s="28">
        <v>2.2145000000000001</v>
      </c>
      <c r="AN64" s="37">
        <v>2.2595000000000001</v>
      </c>
      <c r="AO64" s="30">
        <v>2.1619999999999999</v>
      </c>
      <c r="AP64" s="39">
        <v>1.9119999999999999</v>
      </c>
      <c r="AQ64" s="30">
        <v>1.7044999999999999</v>
      </c>
      <c r="AR64" s="37">
        <v>2.5042</v>
      </c>
      <c r="AS64" s="23">
        <v>2.3267000000000002</v>
      </c>
      <c r="AT64" s="39">
        <v>2.5541999999999998</v>
      </c>
      <c r="AU64" s="31">
        <v>2.3429000000000002</v>
      </c>
      <c r="AV64" s="39">
        <v>2.3300999999999998</v>
      </c>
      <c r="AW64" s="31">
        <v>2.0674000000000001</v>
      </c>
      <c r="AX64" s="39">
        <v>2.3264999999999998</v>
      </c>
      <c r="AY64" s="31">
        <v>2.2719999999999998</v>
      </c>
      <c r="AZ64" s="39">
        <v>2.177</v>
      </c>
      <c r="BA64" s="30">
        <v>1.9795</v>
      </c>
      <c r="BB64" s="39">
        <v>2.9695</v>
      </c>
      <c r="BC64" s="15"/>
      <c r="BD64" s="151"/>
      <c r="BE64" s="151"/>
      <c r="BF64" s="151"/>
      <c r="BG64" s="151"/>
      <c r="BH64" s="151"/>
      <c r="BI64" s="151"/>
      <c r="BJ64" s="266">
        <v>2.2193376480113347</v>
      </c>
      <c r="BK64" s="266">
        <v>1.9663268191478596</v>
      </c>
      <c r="BL64" s="266">
        <v>2.3038235640113349</v>
      </c>
      <c r="BM64" s="266">
        <v>2.04118273514786</v>
      </c>
      <c r="BN64" s="266">
        <v>2.1326676915795972</v>
      </c>
      <c r="BO64" s="266"/>
      <c r="BP64" s="266">
        <v>2.2973898519720164</v>
      </c>
      <c r="BQ64" s="292">
        <v>2.2231085969180855</v>
      </c>
      <c r="BR64" s="292">
        <v>2.2620912700439706</v>
      </c>
      <c r="BS64" s="292">
        <v>2.2968271428571425</v>
      </c>
      <c r="BT64" s="292">
        <v>2.2440946560258612</v>
      </c>
      <c r="BU64" s="292">
        <v>2.2519245619889872</v>
      </c>
      <c r="BV64" s="292">
        <v>2.3073000000000001</v>
      </c>
      <c r="BW64" s="169"/>
      <c r="BX64" s="148">
        <v>31.058626881720436</v>
      </c>
      <c r="BY64" s="165">
        <v>33.966591935483869</v>
      </c>
      <c r="BZ64" s="165">
        <v>27.269922043010755</v>
      </c>
      <c r="CA64" s="165">
        <v>35.766020967741937</v>
      </c>
      <c r="CB64" s="165">
        <v>35.864441397849461</v>
      </c>
      <c r="CC64" s="165">
        <v>36.891174193548387</v>
      </c>
      <c r="CD64" s="165">
        <v>32.518146774193546</v>
      </c>
      <c r="CE64" s="165">
        <v>38.777854301075273</v>
      </c>
      <c r="CF64" s="165">
        <v>36.004226344086021</v>
      </c>
      <c r="CG64" s="174"/>
      <c r="CH64" s="175"/>
      <c r="CI64" s="175"/>
      <c r="CJ64" s="175"/>
      <c r="CK64" s="175"/>
      <c r="CL64" s="175"/>
      <c r="CM64" s="175"/>
      <c r="CN64" s="175"/>
      <c r="CO64" s="171">
        <v>2020</v>
      </c>
      <c r="CP64" s="173">
        <v>44044</v>
      </c>
      <c r="CQ64" s="272">
        <v>2.6278455602428235</v>
      </c>
      <c r="CR64" s="272">
        <v>2.2909874167435191</v>
      </c>
      <c r="CS64" s="272">
        <v>2.2929101509741918</v>
      </c>
      <c r="CT64" s="272">
        <v>2.2543018848230596</v>
      </c>
      <c r="CU64" s="272">
        <v>2.2929101509741918</v>
      </c>
      <c r="CV64" s="272">
        <v>2.3183706239737276</v>
      </c>
      <c r="CW64" s="272">
        <v>2.6170036334275335</v>
      </c>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39"/>
      <c r="EV64" s="139"/>
      <c r="EW64" s="139"/>
      <c r="EX64" s="139"/>
      <c r="EY64" s="139"/>
      <c r="EZ64" s="139"/>
      <c r="FA64" s="139"/>
      <c r="FB64" s="162"/>
      <c r="FC64" s="162"/>
      <c r="FD64" s="162"/>
      <c r="FE64" s="162"/>
      <c r="FF64" s="162"/>
      <c r="FG64" s="162"/>
      <c r="FH64" s="162"/>
      <c r="FI64" s="139"/>
      <c r="FJ64" s="139"/>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39"/>
      <c r="GH64" s="139"/>
      <c r="GI64" s="162"/>
      <c r="GJ64" s="162"/>
      <c r="GK64" s="162"/>
      <c r="GL64" s="162"/>
      <c r="GM64" s="162"/>
    </row>
    <row r="65" spans="1:195" s="138" customFormat="1" x14ac:dyDescent="0.2">
      <c r="A65" s="139"/>
      <c r="B65" s="193">
        <v>44075</v>
      </c>
      <c r="C65" s="193">
        <v>44104</v>
      </c>
      <c r="D65" s="191">
        <v>44075</v>
      </c>
      <c r="E65" s="2">
        <v>31.514700000000001</v>
      </c>
      <c r="F65" s="3">
        <v>26.373999999999999</v>
      </c>
      <c r="G65" s="4">
        <v>31.33595</v>
      </c>
      <c r="H65" s="5">
        <v>25.714600000000001</v>
      </c>
      <c r="I65" s="2">
        <v>27.743950000000002</v>
      </c>
      <c r="J65" s="3">
        <v>22.615400000000001</v>
      </c>
      <c r="K65" s="4">
        <v>38.855249999999998</v>
      </c>
      <c r="L65" s="5">
        <v>31.874749999999999</v>
      </c>
      <c r="M65" s="2">
        <v>36.811500000000002</v>
      </c>
      <c r="N65" s="3">
        <v>31.12725</v>
      </c>
      <c r="O65" s="4">
        <v>34.085949999999997</v>
      </c>
      <c r="P65" s="5">
        <v>23.714600000000001</v>
      </c>
      <c r="Q65" s="2">
        <v>33.835949999999997</v>
      </c>
      <c r="R65" s="3">
        <v>24.214600000000001</v>
      </c>
      <c r="S65" s="4">
        <v>28.33595</v>
      </c>
      <c r="T65" s="5">
        <v>24.714600000000001</v>
      </c>
      <c r="U65" s="2">
        <v>34.085949999999997</v>
      </c>
      <c r="V65" s="3">
        <v>23.714600000000001</v>
      </c>
      <c r="W65" s="4">
        <v>27.743950000000002</v>
      </c>
      <c r="X65" s="5">
        <v>22.615400000000001</v>
      </c>
      <c r="Y65" s="2">
        <v>32.835949999999997</v>
      </c>
      <c r="Z65" s="3">
        <v>26.714600000000001</v>
      </c>
      <c r="AA65" s="4">
        <v>39.871549999999999</v>
      </c>
      <c r="AB65" s="5">
        <v>34.027500000000003</v>
      </c>
      <c r="AC65" s="2">
        <v>32.335949999999997</v>
      </c>
      <c r="AD65" s="73">
        <v>23.214600000000001</v>
      </c>
      <c r="AE65" s="4">
        <v>33.242849999999997</v>
      </c>
      <c r="AF65" s="75">
        <v>27.9724</v>
      </c>
      <c r="AG65" s="23">
        <v>2.7280000000000002</v>
      </c>
      <c r="AH65" s="37">
        <v>2.3679999999999999</v>
      </c>
      <c r="AI65" s="23">
        <v>2.2879999999999998</v>
      </c>
      <c r="AJ65" s="37">
        <v>2.2505000000000002</v>
      </c>
      <c r="AK65" s="28">
        <v>2.2355</v>
      </c>
      <c r="AL65" s="37">
        <v>2.3565</v>
      </c>
      <c r="AM65" s="28">
        <v>2.2029999999999998</v>
      </c>
      <c r="AN65" s="37">
        <v>2.2605</v>
      </c>
      <c r="AO65" s="30">
        <v>2.1768000000000001</v>
      </c>
      <c r="AP65" s="39">
        <v>1.9355</v>
      </c>
      <c r="AQ65" s="30">
        <v>1.7330000000000001</v>
      </c>
      <c r="AR65" s="37">
        <v>2.4923999999999999</v>
      </c>
      <c r="AS65" s="23">
        <v>2.3149999999999999</v>
      </c>
      <c r="AT65" s="39">
        <v>2.5424000000000002</v>
      </c>
      <c r="AU65" s="31">
        <v>2.3311999999999999</v>
      </c>
      <c r="AV65" s="39">
        <v>2.3184999999999998</v>
      </c>
      <c r="AW65" s="31">
        <v>2.0924</v>
      </c>
      <c r="AX65" s="39">
        <v>2.3148</v>
      </c>
      <c r="AY65" s="31">
        <v>2.2605</v>
      </c>
      <c r="AZ65" s="39">
        <v>2.1918000000000002</v>
      </c>
      <c r="BA65" s="30">
        <v>1.9943</v>
      </c>
      <c r="BB65" s="39">
        <v>2.9529999999999998</v>
      </c>
      <c r="BC65" s="15"/>
      <c r="BD65" s="151"/>
      <c r="BE65" s="151"/>
      <c r="BF65" s="151"/>
      <c r="BG65" s="151"/>
      <c r="BH65" s="151"/>
      <c r="BI65" s="151"/>
      <c r="BJ65" s="266">
        <v>2.2343158890800527</v>
      </c>
      <c r="BK65" s="266">
        <v>1.9901098370610264</v>
      </c>
      <c r="BL65" s="266">
        <v>2.3193719010800531</v>
      </c>
      <c r="BM65" s="266">
        <v>2.0658709730610267</v>
      </c>
      <c r="BN65" s="266">
        <v>2.1524171500705398</v>
      </c>
      <c r="BO65" s="266"/>
      <c r="BP65" s="266">
        <v>2.2857301135557133</v>
      </c>
      <c r="BQ65" s="292">
        <v>2.2381126520681263</v>
      </c>
      <c r="BR65" s="292">
        <v>2.2630917476319516</v>
      </c>
      <c r="BS65" s="292">
        <v>2.2850924489795919</v>
      </c>
      <c r="BT65" s="292">
        <v>2.2324773209415092</v>
      </c>
      <c r="BU65" s="292">
        <v>2.2404111296512599</v>
      </c>
      <c r="BV65" s="292">
        <v>2.2958000000000003</v>
      </c>
      <c r="BW65" s="169"/>
      <c r="BX65" s="148">
        <v>29.229944444444445</v>
      </c>
      <c r="BY65" s="165">
        <v>28.837572222222221</v>
      </c>
      <c r="BZ65" s="165">
        <v>25.464594444444444</v>
      </c>
      <c r="CA65" s="165">
        <v>34.285166666666669</v>
      </c>
      <c r="CB65" s="165">
        <v>29.559794444444446</v>
      </c>
      <c r="CC65" s="165">
        <v>35.752805555555554</v>
      </c>
      <c r="CD65" s="165">
        <v>30.900427777777775</v>
      </c>
      <c r="CE65" s="165">
        <v>37.274194444444447</v>
      </c>
      <c r="CF65" s="165">
        <v>29.47646111111111</v>
      </c>
      <c r="CG65" s="174"/>
      <c r="CH65" s="175"/>
      <c r="CI65" s="175"/>
      <c r="CJ65" s="175"/>
      <c r="CK65" s="175"/>
      <c r="CL65" s="175"/>
      <c r="CM65" s="175"/>
      <c r="CN65" s="175"/>
      <c r="CO65" s="171">
        <v>2020</v>
      </c>
      <c r="CP65" s="173">
        <v>44075</v>
      </c>
      <c r="CQ65" s="272">
        <v>2.6031516616935897</v>
      </c>
      <c r="CR65" s="272">
        <v>2.2792034224818116</v>
      </c>
      <c r="CS65" s="272">
        <v>2.2811790482505359</v>
      </c>
      <c r="CT65" s="272">
        <v>2.2427601035749416</v>
      </c>
      <c r="CU65" s="272">
        <v>2.2811790482505359</v>
      </c>
      <c r="CV65" s="272">
        <v>2.3065684893267648</v>
      </c>
      <c r="CW65" s="272">
        <v>2.6053968510294716</v>
      </c>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39"/>
      <c r="EV65" s="139"/>
      <c r="EW65" s="139"/>
      <c r="EX65" s="139"/>
      <c r="EY65" s="139"/>
      <c r="EZ65" s="139"/>
      <c r="FA65" s="139"/>
      <c r="FB65" s="162"/>
      <c r="FC65" s="162"/>
      <c r="FD65" s="162"/>
      <c r="FE65" s="162"/>
      <c r="FF65" s="162"/>
      <c r="FG65" s="162"/>
      <c r="FH65" s="162"/>
      <c r="FI65" s="139"/>
      <c r="FJ65" s="139"/>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39"/>
      <c r="GH65" s="139"/>
      <c r="GI65" s="162"/>
      <c r="GJ65" s="162"/>
      <c r="GK65" s="162"/>
      <c r="GL65" s="162"/>
      <c r="GM65" s="162"/>
    </row>
    <row r="66" spans="1:195" s="138" customFormat="1" x14ac:dyDescent="0.2">
      <c r="A66" s="139"/>
      <c r="B66" s="193">
        <v>44105</v>
      </c>
      <c r="C66" s="193">
        <v>44135</v>
      </c>
      <c r="D66" s="191">
        <v>44105</v>
      </c>
      <c r="E66" s="2">
        <v>28.2685</v>
      </c>
      <c r="F66" s="3">
        <v>25.303100000000001</v>
      </c>
      <c r="G66" s="4">
        <v>27.901150000000001</v>
      </c>
      <c r="H66" s="5">
        <v>24.521599999999999</v>
      </c>
      <c r="I66" s="2">
        <v>24.357199999999999</v>
      </c>
      <c r="J66" s="3">
        <v>21.419</v>
      </c>
      <c r="K66" s="4">
        <v>38.205399999999997</v>
      </c>
      <c r="L66" s="5">
        <v>30.97925</v>
      </c>
      <c r="M66" s="2">
        <v>35.21425</v>
      </c>
      <c r="N66" s="3">
        <v>30.08175</v>
      </c>
      <c r="O66" s="4">
        <v>27.901150000000001</v>
      </c>
      <c r="P66" s="5">
        <v>22.521599999999999</v>
      </c>
      <c r="Q66" s="2">
        <v>27.401150000000001</v>
      </c>
      <c r="R66" s="3">
        <v>24.021599999999999</v>
      </c>
      <c r="S66" s="4">
        <v>24.901150000000001</v>
      </c>
      <c r="T66" s="5">
        <v>22.021599999999999</v>
      </c>
      <c r="U66" s="2">
        <v>27.901150000000001</v>
      </c>
      <c r="V66" s="3">
        <v>22.521599999999999</v>
      </c>
      <c r="W66" s="4">
        <v>24.357199999999999</v>
      </c>
      <c r="X66" s="5">
        <v>21.419</v>
      </c>
      <c r="Y66" s="2">
        <v>28.901150000000001</v>
      </c>
      <c r="Z66" s="3">
        <v>25.021599999999999</v>
      </c>
      <c r="AA66" s="4">
        <v>36.343449999999997</v>
      </c>
      <c r="AB66" s="5">
        <v>33.392899999999997</v>
      </c>
      <c r="AC66" s="2">
        <v>27.901150000000001</v>
      </c>
      <c r="AD66" s="73">
        <v>23.021599999999999</v>
      </c>
      <c r="AE66" s="4">
        <v>30.861000000000001</v>
      </c>
      <c r="AF66" s="75">
        <v>26.9404</v>
      </c>
      <c r="AG66" s="23">
        <v>2.7559999999999998</v>
      </c>
      <c r="AH66" s="37">
        <v>2.3085</v>
      </c>
      <c r="AI66" s="23">
        <v>2.2484999999999999</v>
      </c>
      <c r="AJ66" s="37">
        <v>2.286</v>
      </c>
      <c r="AK66" s="28">
        <v>2.2709999999999999</v>
      </c>
      <c r="AL66" s="37">
        <v>2.3925000000000001</v>
      </c>
      <c r="AM66" s="28">
        <v>2.2385000000000002</v>
      </c>
      <c r="AN66" s="37">
        <v>2.2810000000000001</v>
      </c>
      <c r="AO66" s="30">
        <v>2.1998000000000002</v>
      </c>
      <c r="AP66" s="39">
        <v>2.0209999999999999</v>
      </c>
      <c r="AQ66" s="30">
        <v>1.7585</v>
      </c>
      <c r="AR66" s="37">
        <v>2.5289000000000001</v>
      </c>
      <c r="AS66" s="23">
        <v>2.351</v>
      </c>
      <c r="AT66" s="39">
        <v>2.5789</v>
      </c>
      <c r="AU66" s="31">
        <v>2.3673999999999999</v>
      </c>
      <c r="AV66" s="39">
        <v>2.3542999999999998</v>
      </c>
      <c r="AW66" s="31">
        <v>2.1833</v>
      </c>
      <c r="AX66" s="39">
        <v>2.3508</v>
      </c>
      <c r="AY66" s="31">
        <v>2.2959999999999998</v>
      </c>
      <c r="AZ66" s="39">
        <v>2.2147000000000001</v>
      </c>
      <c r="BA66" s="30">
        <v>2.0171999999999999</v>
      </c>
      <c r="BB66" s="39">
        <v>2.9485000000000001</v>
      </c>
      <c r="BC66" s="17"/>
      <c r="BD66" s="151"/>
      <c r="BE66" s="151"/>
      <c r="BF66" s="151"/>
      <c r="BG66" s="151"/>
      <c r="BH66" s="151"/>
      <c r="BI66" s="151"/>
      <c r="BJ66" s="266">
        <v>2.2575928853354927</v>
      </c>
      <c r="BK66" s="266">
        <v>2.0766395405323346</v>
      </c>
      <c r="BL66" s="266">
        <v>2.3435348573354928</v>
      </c>
      <c r="BM66" s="266">
        <v>2.1556941365323348</v>
      </c>
      <c r="BN66" s="266">
        <v>2.2083653549339135</v>
      </c>
      <c r="BO66" s="266"/>
      <c r="BP66" s="266">
        <v>2.3217232191016932</v>
      </c>
      <c r="BQ66" s="292">
        <v>2.2614297648012975</v>
      </c>
      <c r="BR66" s="292">
        <v>2.2836015381855703</v>
      </c>
      <c r="BS66" s="292">
        <v>2.3213169387755102</v>
      </c>
      <c r="BT66" s="292">
        <v>2.2683395292453783</v>
      </c>
      <c r="BU66" s="292">
        <v>2.2759525946938095</v>
      </c>
      <c r="BV66" s="292">
        <v>2.3313000000000001</v>
      </c>
      <c r="BW66" s="169"/>
      <c r="BX66" s="148">
        <v>27.024945161290322</v>
      </c>
      <c r="BY66" s="165">
        <v>26.483919354838712</v>
      </c>
      <c r="BZ66" s="165">
        <v>23.125051612903224</v>
      </c>
      <c r="CA66" s="165">
        <v>33.061911290322584</v>
      </c>
      <c r="CB66" s="165">
        <v>25.983919354838712</v>
      </c>
      <c r="CC66" s="165">
        <v>35.175079032258068</v>
      </c>
      <c r="CD66" s="165">
        <v>29.216877419354837</v>
      </c>
      <c r="CE66" s="165">
        <v>35.106122580645156</v>
      </c>
      <c r="CF66" s="165">
        <v>25.645209677419356</v>
      </c>
      <c r="CG66" s="174"/>
      <c r="CH66" s="175"/>
      <c r="CI66" s="175"/>
      <c r="CJ66" s="175"/>
      <c r="CK66" s="175"/>
      <c r="CL66" s="175"/>
      <c r="CM66" s="175"/>
      <c r="CN66" s="175"/>
      <c r="CO66" s="171">
        <v>2020</v>
      </c>
      <c r="CP66" s="173">
        <v>44105</v>
      </c>
      <c r="CQ66" s="272">
        <v>2.5625096203313098</v>
      </c>
      <c r="CR66" s="272">
        <v>2.3155801004201253</v>
      </c>
      <c r="CS66" s="272">
        <v>2.3173924523105174</v>
      </c>
      <c r="CT66" s="272">
        <v>2.2783890804713063</v>
      </c>
      <c r="CU66" s="272">
        <v>2.3173924523105174</v>
      </c>
      <c r="CV66" s="272">
        <v>2.3430011658456489</v>
      </c>
      <c r="CW66" s="272">
        <v>2.6412264836495765</v>
      </c>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39"/>
      <c r="EV66" s="139"/>
      <c r="EW66" s="139"/>
      <c r="EX66" s="139"/>
      <c r="EY66" s="139"/>
      <c r="EZ66" s="139"/>
      <c r="FA66" s="139"/>
      <c r="FB66" s="162"/>
      <c r="FC66" s="162"/>
      <c r="FD66" s="162"/>
      <c r="FE66" s="162"/>
      <c r="FF66" s="162"/>
      <c r="FG66" s="162"/>
      <c r="FH66" s="162"/>
      <c r="FI66" s="139"/>
      <c r="FJ66" s="139"/>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39"/>
      <c r="GH66" s="139"/>
      <c r="GI66" s="162"/>
      <c r="GJ66" s="162"/>
      <c r="GK66" s="162"/>
      <c r="GL66" s="162"/>
      <c r="GM66" s="162"/>
    </row>
    <row r="67" spans="1:195" s="138" customFormat="1" x14ac:dyDescent="0.2">
      <c r="A67" s="139"/>
      <c r="B67" s="193">
        <v>44136</v>
      </c>
      <c r="C67" s="193">
        <v>44165</v>
      </c>
      <c r="D67" s="191">
        <v>44136</v>
      </c>
      <c r="E67" s="2">
        <v>30.362100000000002</v>
      </c>
      <c r="F67" s="3">
        <v>27.955400000000001</v>
      </c>
      <c r="G67" s="4">
        <v>27.748449999999998</v>
      </c>
      <c r="H67" s="5">
        <v>23.974150000000002</v>
      </c>
      <c r="I67" s="2">
        <v>26.5426</v>
      </c>
      <c r="J67" s="3">
        <v>23.8522</v>
      </c>
      <c r="K67" s="4">
        <v>38.70355</v>
      </c>
      <c r="L67" s="5">
        <v>31.77675</v>
      </c>
      <c r="M67" s="2">
        <v>34.766550000000002</v>
      </c>
      <c r="N67" s="3">
        <v>29.783750000000001</v>
      </c>
      <c r="O67" s="4">
        <v>26.248449999999998</v>
      </c>
      <c r="P67" s="5">
        <v>22.474150000000002</v>
      </c>
      <c r="Q67" s="2">
        <v>27.248449999999998</v>
      </c>
      <c r="R67" s="3">
        <v>23.474150000000002</v>
      </c>
      <c r="S67" s="4">
        <v>24.498449999999998</v>
      </c>
      <c r="T67" s="5">
        <v>21.974150000000002</v>
      </c>
      <c r="U67" s="2">
        <v>26.248449999999998</v>
      </c>
      <c r="V67" s="3">
        <v>22.474150000000002</v>
      </c>
      <c r="W67" s="4">
        <v>26.5426</v>
      </c>
      <c r="X67" s="5">
        <v>23.8522</v>
      </c>
      <c r="Y67" s="2">
        <v>28.748449999999998</v>
      </c>
      <c r="Z67" s="3">
        <v>24.474150000000002</v>
      </c>
      <c r="AA67" s="4">
        <v>35.299950000000003</v>
      </c>
      <c r="AB67" s="5">
        <v>31.614450000000001</v>
      </c>
      <c r="AC67" s="2">
        <v>26.248449999999998</v>
      </c>
      <c r="AD67" s="73">
        <v>22.974150000000002</v>
      </c>
      <c r="AE67" s="4">
        <v>31.6952</v>
      </c>
      <c r="AF67" s="75">
        <v>28.125</v>
      </c>
      <c r="AG67" s="23">
        <v>2.83</v>
      </c>
      <c r="AH67" s="37">
        <v>2.7225000000000001</v>
      </c>
      <c r="AI67" s="23">
        <v>2.4750000000000001</v>
      </c>
      <c r="AJ67" s="37">
        <v>2.5</v>
      </c>
      <c r="AK67" s="28">
        <v>2.4849999999999999</v>
      </c>
      <c r="AL67" s="37">
        <v>2.6095000000000002</v>
      </c>
      <c r="AM67" s="28">
        <v>2.4275000000000002</v>
      </c>
      <c r="AN67" s="37">
        <v>2.5175000000000001</v>
      </c>
      <c r="AO67" s="30">
        <v>2.4112</v>
      </c>
      <c r="AP67" s="39">
        <v>2.46</v>
      </c>
      <c r="AQ67" s="30">
        <v>1.9450000000000001</v>
      </c>
      <c r="AR67" s="37">
        <v>2.7492000000000001</v>
      </c>
      <c r="AS67" s="23">
        <v>2.5676999999999999</v>
      </c>
      <c r="AT67" s="39">
        <v>2.7991999999999999</v>
      </c>
      <c r="AU67" s="31">
        <v>2.5857000000000001</v>
      </c>
      <c r="AV67" s="39">
        <v>2.5701999999999998</v>
      </c>
      <c r="AW67" s="31">
        <v>2.6497999999999999</v>
      </c>
      <c r="AX67" s="39">
        <v>2.5674999999999999</v>
      </c>
      <c r="AY67" s="31">
        <v>2.5099999999999998</v>
      </c>
      <c r="AZ67" s="39">
        <v>2.4262000000000001</v>
      </c>
      <c r="BA67" s="30">
        <v>2.2286999999999999</v>
      </c>
      <c r="BB67" s="39">
        <v>3.08</v>
      </c>
      <c r="BC67" s="15"/>
      <c r="BD67" s="151"/>
      <c r="BE67" s="151"/>
      <c r="BF67" s="151"/>
      <c r="BG67" s="151"/>
      <c r="BH67" s="151"/>
      <c r="BI67" s="151"/>
      <c r="BJ67" s="266">
        <v>2.4715388422224471</v>
      </c>
      <c r="BK67" s="266">
        <v>2.5209265560165974</v>
      </c>
      <c r="BL67" s="266">
        <v>2.5656239422224476</v>
      </c>
      <c r="BM67" s="266">
        <v>2.6168914320165979</v>
      </c>
      <c r="BN67" s="266">
        <v>2.5437451931195225</v>
      </c>
      <c r="BO67" s="266"/>
      <c r="BP67" s="266">
        <v>2.5386957426746424</v>
      </c>
      <c r="BQ67" s="292">
        <v>2.4757444444444441</v>
      </c>
      <c r="BR67" s="292">
        <v>2.5202144877431714</v>
      </c>
      <c r="BS67" s="292">
        <v>2.5396842857142854</v>
      </c>
      <c r="BT67" s="292">
        <v>2.4592679058490758</v>
      </c>
      <c r="BU67" s="292">
        <v>2.4902025529784746</v>
      </c>
      <c r="BV67" s="292">
        <v>2.5453000000000001</v>
      </c>
      <c r="BW67" s="169"/>
      <c r="BX67" s="148">
        <v>29.237193065187238</v>
      </c>
      <c r="BY67" s="165">
        <v>25.984318099861301</v>
      </c>
      <c r="BZ67" s="165">
        <v>25.285089875173373</v>
      </c>
      <c r="CA67" s="165">
        <v>32.437557489597779</v>
      </c>
      <c r="CB67" s="165">
        <v>25.484318099861305</v>
      </c>
      <c r="CC67" s="165">
        <v>35.46591948682385</v>
      </c>
      <c r="CD67" s="165">
        <v>30.026465742024971</v>
      </c>
      <c r="CE67" s="165">
        <v>33.577323786407767</v>
      </c>
      <c r="CF67" s="165">
        <v>24.484318099861301</v>
      </c>
      <c r="CG67" s="174"/>
      <c r="CH67" s="175"/>
      <c r="CI67" s="175"/>
      <c r="CJ67" s="175"/>
      <c r="CK67" s="175"/>
      <c r="CL67" s="175"/>
      <c r="CM67" s="175"/>
      <c r="CN67" s="175"/>
      <c r="CO67" s="171">
        <v>2020</v>
      </c>
      <c r="CP67" s="173">
        <v>44136</v>
      </c>
      <c r="CQ67" s="272">
        <v>2.7955582878897007</v>
      </c>
      <c r="CR67" s="272">
        <v>2.5092474843733994</v>
      </c>
      <c r="CS67" s="272">
        <v>2.5356929725594206</v>
      </c>
      <c r="CT67" s="272">
        <v>2.4931665750015055</v>
      </c>
      <c r="CU67" s="272">
        <v>2.5356929725594206</v>
      </c>
      <c r="CV67" s="272">
        <v>2.5369666830870279</v>
      </c>
      <c r="CW67" s="272">
        <v>2.8572135647961248</v>
      </c>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39"/>
      <c r="EV67" s="139"/>
      <c r="EW67" s="139"/>
      <c r="EX67" s="139"/>
      <c r="EY67" s="139"/>
      <c r="EZ67" s="139"/>
      <c r="FA67" s="139"/>
      <c r="FB67" s="162"/>
      <c r="FC67" s="162"/>
      <c r="FD67" s="162"/>
      <c r="FE67" s="162"/>
      <c r="FF67" s="162"/>
      <c r="FG67" s="162"/>
      <c r="FH67" s="162"/>
      <c r="FI67" s="139"/>
      <c r="FJ67" s="139"/>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39"/>
      <c r="GH67" s="139"/>
      <c r="GI67" s="162"/>
      <c r="GJ67" s="162"/>
      <c r="GK67" s="162"/>
      <c r="GL67" s="162"/>
      <c r="GM67" s="162"/>
    </row>
    <row r="68" spans="1:195" s="138" customFormat="1" x14ac:dyDescent="0.2">
      <c r="A68" s="139"/>
      <c r="B68" s="193">
        <v>44166</v>
      </c>
      <c r="C68" s="193">
        <v>44196</v>
      </c>
      <c r="D68" s="191">
        <v>44166</v>
      </c>
      <c r="E68" s="2">
        <v>36.163699999999999</v>
      </c>
      <c r="F68" s="3">
        <v>31.2638</v>
      </c>
      <c r="G68" s="4">
        <v>31.244</v>
      </c>
      <c r="H68" s="5">
        <v>26.910299999999999</v>
      </c>
      <c r="I68" s="2">
        <v>32.176549999999999</v>
      </c>
      <c r="J68" s="3">
        <v>27.246600000000001</v>
      </c>
      <c r="K68" s="4">
        <v>41.248049999999999</v>
      </c>
      <c r="L68" s="5">
        <v>33.2746</v>
      </c>
      <c r="M68" s="2">
        <v>37.061999999999998</v>
      </c>
      <c r="N68" s="3">
        <v>32.028449999999999</v>
      </c>
      <c r="O68" s="4">
        <v>29.244</v>
      </c>
      <c r="P68" s="5">
        <v>24.910299999999999</v>
      </c>
      <c r="Q68" s="2">
        <v>30.744</v>
      </c>
      <c r="R68" s="3">
        <v>26.410299999999999</v>
      </c>
      <c r="S68" s="4">
        <v>28.244</v>
      </c>
      <c r="T68" s="5">
        <v>24.910299999999999</v>
      </c>
      <c r="U68" s="2">
        <v>29.244</v>
      </c>
      <c r="V68" s="3">
        <v>24.910299999999999</v>
      </c>
      <c r="W68" s="4">
        <v>32.176549999999999</v>
      </c>
      <c r="X68" s="5">
        <v>27.246600000000001</v>
      </c>
      <c r="Y68" s="2">
        <v>32.244</v>
      </c>
      <c r="Z68" s="3">
        <v>27.660299999999999</v>
      </c>
      <c r="AA68" s="4">
        <v>37.2239</v>
      </c>
      <c r="AB68" s="5">
        <v>33.017899999999997</v>
      </c>
      <c r="AC68" s="2">
        <v>31.744</v>
      </c>
      <c r="AD68" s="73">
        <v>26.910299999999999</v>
      </c>
      <c r="AE68" s="4">
        <v>35.686349999999997</v>
      </c>
      <c r="AF68" s="75">
        <v>30.845400000000001</v>
      </c>
      <c r="AG68" s="23">
        <v>2.9790000000000001</v>
      </c>
      <c r="AH68" s="37">
        <v>2.919</v>
      </c>
      <c r="AI68" s="23">
        <v>2.6989999999999998</v>
      </c>
      <c r="AJ68" s="37">
        <v>2.7090000000000001</v>
      </c>
      <c r="AK68" s="28">
        <v>2.694</v>
      </c>
      <c r="AL68" s="37">
        <v>2.8214000000000001</v>
      </c>
      <c r="AM68" s="28">
        <v>2.6364999999999998</v>
      </c>
      <c r="AN68" s="37">
        <v>2.669</v>
      </c>
      <c r="AO68" s="30">
        <v>2.5453000000000001</v>
      </c>
      <c r="AP68" s="39">
        <v>2.9089999999999998</v>
      </c>
      <c r="AQ68" s="30">
        <v>2.0615000000000001</v>
      </c>
      <c r="AR68" s="37">
        <v>2.9643000000000002</v>
      </c>
      <c r="AS68" s="23">
        <v>2.7793999999999999</v>
      </c>
      <c r="AT68" s="39">
        <v>3.0143</v>
      </c>
      <c r="AU68" s="31">
        <v>2.7988</v>
      </c>
      <c r="AV68" s="39">
        <v>2.7810999999999999</v>
      </c>
      <c r="AW68" s="31">
        <v>3.1269</v>
      </c>
      <c r="AX68" s="39">
        <v>2.7791999999999999</v>
      </c>
      <c r="AY68" s="31">
        <v>2.7189999999999999</v>
      </c>
      <c r="AZ68" s="39">
        <v>2.5602</v>
      </c>
      <c r="BA68" s="30">
        <v>2.3628</v>
      </c>
      <c r="BB68" s="39">
        <v>3.2265000000000001</v>
      </c>
      <c r="BC68" s="15"/>
      <c r="BD68" s="151"/>
      <c r="BE68" s="151"/>
      <c r="BF68" s="151"/>
      <c r="BG68" s="151"/>
      <c r="BH68" s="151"/>
      <c r="BI68" s="151"/>
      <c r="BJ68" s="266">
        <v>2.6072538508248155</v>
      </c>
      <c r="BK68" s="266">
        <v>2.9753340046553989</v>
      </c>
      <c r="BL68" s="266">
        <v>2.7065044828248159</v>
      </c>
      <c r="BM68" s="266">
        <v>3.0885943606553994</v>
      </c>
      <c r="BN68" s="266">
        <v>2.8444216747401074</v>
      </c>
      <c r="BO68" s="266"/>
      <c r="BP68" s="266">
        <v>2.7505988147622427</v>
      </c>
      <c r="BQ68" s="292">
        <v>2.6116933495539332</v>
      </c>
      <c r="BR68" s="292">
        <v>2.6717868423223532</v>
      </c>
      <c r="BS68" s="292">
        <v>2.7529495918367344</v>
      </c>
      <c r="BT68" s="292">
        <v>2.6704003434690371</v>
      </c>
      <c r="BU68" s="292">
        <v>2.6994466711163021</v>
      </c>
      <c r="BV68" s="292">
        <v>2.7543000000000002</v>
      </c>
      <c r="BW68" s="169"/>
      <c r="BX68" s="148">
        <v>34.003529032258058</v>
      </c>
      <c r="BY68" s="165">
        <v>29.333444086021505</v>
      </c>
      <c r="BZ68" s="165">
        <v>30.003131182795702</v>
      </c>
      <c r="CA68" s="165">
        <v>34.842908064516131</v>
      </c>
      <c r="CB68" s="165">
        <v>28.833444086021505</v>
      </c>
      <c r="CC68" s="165">
        <v>37.732873118279571</v>
      </c>
      <c r="CD68" s="165">
        <v>33.552167741935484</v>
      </c>
      <c r="CE68" s="165">
        <v>35.36964193548387</v>
      </c>
      <c r="CF68" s="165">
        <v>27.333444086021505</v>
      </c>
      <c r="CG68" s="174"/>
      <c r="CH68" s="175"/>
      <c r="CI68" s="175"/>
      <c r="CJ68" s="175"/>
      <c r="CK68" s="175"/>
      <c r="CL68" s="175"/>
      <c r="CM68" s="175"/>
      <c r="CN68" s="175"/>
      <c r="CO68" s="171">
        <v>2020</v>
      </c>
      <c r="CP68" s="173">
        <v>44166</v>
      </c>
      <c r="CQ68" s="272">
        <v>3.026034674349213</v>
      </c>
      <c r="CR68" s="272">
        <v>2.7234087713905111</v>
      </c>
      <c r="CS68" s="272">
        <v>2.7488930133632565</v>
      </c>
      <c r="CT68" s="272">
        <v>2.7029259037716535</v>
      </c>
      <c r="CU68" s="272">
        <v>2.7488930133632565</v>
      </c>
      <c r="CV68" s="272">
        <v>2.7514576518883413</v>
      </c>
      <c r="CW68" s="272">
        <v>3.0681542188130808</v>
      </c>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39"/>
      <c r="EV68" s="139"/>
      <c r="EW68" s="139"/>
      <c r="EX68" s="139"/>
      <c r="EY68" s="139"/>
      <c r="EZ68" s="139"/>
      <c r="FA68" s="139"/>
      <c r="FB68" s="162"/>
      <c r="FC68" s="162"/>
      <c r="FD68" s="162"/>
      <c r="FE68" s="162"/>
      <c r="FF68" s="162"/>
      <c r="FG68" s="162"/>
      <c r="FH68" s="162"/>
      <c r="FI68" s="139"/>
      <c r="FJ68" s="139"/>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39"/>
      <c r="GH68" s="139"/>
      <c r="GI68" s="162"/>
      <c r="GJ68" s="162"/>
      <c r="GK68" s="162"/>
      <c r="GL68" s="162"/>
      <c r="GM68" s="162"/>
    </row>
    <row r="69" spans="1:195" s="138" customFormat="1" x14ac:dyDescent="0.2">
      <c r="A69" s="139"/>
      <c r="B69" s="193">
        <v>44197</v>
      </c>
      <c r="C69" s="193">
        <v>44227</v>
      </c>
      <c r="D69" s="191">
        <v>44197</v>
      </c>
      <c r="E69" s="2">
        <v>37.950099999999999</v>
      </c>
      <c r="F69" s="3">
        <v>31.662500000000001</v>
      </c>
      <c r="G69" s="4">
        <v>31.607199999999999</v>
      </c>
      <c r="H69" s="5">
        <v>29.705400000000001</v>
      </c>
      <c r="I69" s="2">
        <v>33.3461</v>
      </c>
      <c r="J69" s="3">
        <v>27.322849999999999</v>
      </c>
      <c r="K69" s="4">
        <v>42.795450000000002</v>
      </c>
      <c r="L69" s="5">
        <v>36.915349999999997</v>
      </c>
      <c r="M69" s="2">
        <v>38.907449999999997</v>
      </c>
      <c r="N69" s="3">
        <v>34.970100000000002</v>
      </c>
      <c r="O69" s="4">
        <v>29.607199999999999</v>
      </c>
      <c r="P69" s="5">
        <v>27.705400000000001</v>
      </c>
      <c r="Q69" s="2">
        <v>31.107199999999999</v>
      </c>
      <c r="R69" s="3">
        <v>29.205400000000001</v>
      </c>
      <c r="S69" s="4">
        <v>28.857199999999999</v>
      </c>
      <c r="T69" s="5">
        <v>26.455400000000001</v>
      </c>
      <c r="U69" s="2">
        <v>29.607199999999999</v>
      </c>
      <c r="V69" s="3">
        <v>27.705400000000001</v>
      </c>
      <c r="W69" s="4">
        <v>33.3461</v>
      </c>
      <c r="X69" s="5">
        <v>27.322849999999999</v>
      </c>
      <c r="Y69" s="2">
        <v>31.607199999999999</v>
      </c>
      <c r="Z69" s="3">
        <v>30.455400000000001</v>
      </c>
      <c r="AA69" s="4">
        <v>39.677900000000001</v>
      </c>
      <c r="AB69" s="5">
        <v>38.179099999999998</v>
      </c>
      <c r="AC69" s="2">
        <v>32.607199999999999</v>
      </c>
      <c r="AD69" s="73">
        <v>29.705400000000001</v>
      </c>
      <c r="AE69" s="4">
        <v>37.456099999999999</v>
      </c>
      <c r="AF69" s="75">
        <v>32.442050000000002</v>
      </c>
      <c r="AG69" s="23">
        <v>3.0880000000000001</v>
      </c>
      <c r="AH69" s="37">
        <v>3.0005000000000002</v>
      </c>
      <c r="AI69" s="23">
        <v>2.7679999999999998</v>
      </c>
      <c r="AJ69" s="37">
        <v>2.823</v>
      </c>
      <c r="AK69" s="28">
        <v>2.8079999999999998</v>
      </c>
      <c r="AL69" s="37">
        <v>2.9369000000000001</v>
      </c>
      <c r="AM69" s="28">
        <v>2.7505000000000002</v>
      </c>
      <c r="AN69" s="37">
        <v>2.7505000000000002</v>
      </c>
      <c r="AO69" s="30">
        <v>2.6280000000000001</v>
      </c>
      <c r="AP69" s="39">
        <v>2.7955000000000001</v>
      </c>
      <c r="AQ69" s="30">
        <v>2.1455000000000002</v>
      </c>
      <c r="AR69" s="37">
        <v>3.0817000000000001</v>
      </c>
      <c r="AS69" s="23">
        <v>2.8948999999999998</v>
      </c>
      <c r="AT69" s="39">
        <v>3.1316999999999999</v>
      </c>
      <c r="AU69" s="31">
        <v>2.9150999999999998</v>
      </c>
      <c r="AV69" s="39">
        <v>2.8961000000000001</v>
      </c>
      <c r="AW69" s="31">
        <v>3.0063</v>
      </c>
      <c r="AX69" s="39">
        <v>2.8946999999999998</v>
      </c>
      <c r="AY69" s="31">
        <v>2.8330000000000002</v>
      </c>
      <c r="AZ69" s="39">
        <v>2.6429999999999998</v>
      </c>
      <c r="BA69" s="30">
        <v>2.4455</v>
      </c>
      <c r="BB69" s="39">
        <v>3.3180000000000001</v>
      </c>
      <c r="BC69" s="15"/>
      <c r="BD69" s="151"/>
      <c r="BE69" s="151"/>
      <c r="BF69" s="151"/>
      <c r="BG69" s="151"/>
      <c r="BH69" s="151"/>
      <c r="BI69" s="151"/>
      <c r="BJ69" s="266">
        <v>2.6909498330128532</v>
      </c>
      <c r="BK69" s="266">
        <v>2.8604670883513816</v>
      </c>
      <c r="BL69" s="266">
        <v>2.7933860690128536</v>
      </c>
      <c r="BM69" s="266">
        <v>2.9693554243513818</v>
      </c>
      <c r="BN69" s="266">
        <v>2.8285396036821178</v>
      </c>
      <c r="BO69" s="266"/>
      <c r="BP69" s="266">
        <v>2.8661823086282063</v>
      </c>
      <c r="BQ69" s="292">
        <v>2.6955335766423358</v>
      </c>
      <c r="BR69" s="292">
        <v>2.7533257657428374</v>
      </c>
      <c r="BS69" s="292">
        <v>2.8692761224489791</v>
      </c>
      <c r="BT69" s="292">
        <v>2.7855634912617435</v>
      </c>
      <c r="BU69" s="292">
        <v>2.813579826464208</v>
      </c>
      <c r="BV69" s="292">
        <v>2.8683000000000001</v>
      </c>
      <c r="BW69" s="169"/>
      <c r="BX69" s="148">
        <v>35.042930107526885</v>
      </c>
      <c r="BY69" s="165">
        <v>30.727873118279568</v>
      </c>
      <c r="BZ69" s="165">
        <v>30.561156451612906</v>
      </c>
      <c r="CA69" s="165">
        <v>37.08695483870968</v>
      </c>
      <c r="CB69" s="165">
        <v>30.227873118279568</v>
      </c>
      <c r="CC69" s="165">
        <v>40.076694086021504</v>
      </c>
      <c r="CD69" s="165">
        <v>35.137775806451614</v>
      </c>
      <c r="CE69" s="165">
        <v>38.984906451612908</v>
      </c>
      <c r="CF69" s="165">
        <v>28.727873118279568</v>
      </c>
      <c r="CG69" s="174"/>
      <c r="CH69" s="175"/>
      <c r="CI69" s="175"/>
      <c r="CJ69" s="175"/>
      <c r="CK69" s="175"/>
      <c r="CL69" s="175"/>
      <c r="CM69" s="175"/>
      <c r="CN69" s="175"/>
      <c r="CO69" s="171">
        <v>2021</v>
      </c>
      <c r="CP69" s="173">
        <v>44197</v>
      </c>
      <c r="CQ69" s="272">
        <v>3.0970296326782591</v>
      </c>
      <c r="CR69" s="272">
        <v>2.840224018854391</v>
      </c>
      <c r="CS69" s="272">
        <v>2.865183944710803</v>
      </c>
      <c r="CT69" s="272">
        <v>2.8173400831008251</v>
      </c>
      <c r="CU69" s="272">
        <v>2.865183944710803</v>
      </c>
      <c r="CV69" s="272">
        <v>2.8684527257799672</v>
      </c>
      <c r="CW69" s="272">
        <v>3.1832127573677838</v>
      </c>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39"/>
      <c r="EV69" s="139"/>
      <c r="EW69" s="139"/>
      <c r="EX69" s="139"/>
      <c r="EY69" s="139"/>
      <c r="EZ69" s="139"/>
      <c r="FA69" s="139"/>
      <c r="FB69" s="162"/>
      <c r="FC69" s="162"/>
      <c r="FD69" s="162"/>
      <c r="FE69" s="162"/>
      <c r="FF69" s="162"/>
      <c r="FG69" s="162"/>
      <c r="FH69" s="162"/>
      <c r="FI69" s="139"/>
      <c r="FJ69" s="139"/>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39"/>
      <c r="GH69" s="139"/>
      <c r="GI69" s="162"/>
      <c r="GJ69" s="162"/>
      <c r="GK69" s="162"/>
      <c r="GL69" s="162"/>
      <c r="GM69" s="162"/>
    </row>
    <row r="70" spans="1:195" s="138" customFormat="1" x14ac:dyDescent="0.2">
      <c r="A70" s="139"/>
      <c r="B70" s="193">
        <v>44228</v>
      </c>
      <c r="C70" s="193">
        <v>44255</v>
      </c>
      <c r="D70" s="191">
        <v>44228</v>
      </c>
      <c r="E70" s="2">
        <v>32.510800000000003</v>
      </c>
      <c r="F70" s="3">
        <v>29.207599999999999</v>
      </c>
      <c r="G70" s="4">
        <v>31.1142</v>
      </c>
      <c r="H70" s="5">
        <v>28.261900000000001</v>
      </c>
      <c r="I70" s="2">
        <v>28.344349999999999</v>
      </c>
      <c r="J70" s="3">
        <v>25.004149999999999</v>
      </c>
      <c r="K70" s="4">
        <v>41.151649999999997</v>
      </c>
      <c r="L70" s="5">
        <v>34.871549999999999</v>
      </c>
      <c r="M70" s="2">
        <v>37.412300000000002</v>
      </c>
      <c r="N70" s="3">
        <v>34.422499999999999</v>
      </c>
      <c r="O70" s="4">
        <v>29.1142</v>
      </c>
      <c r="P70" s="5">
        <v>26.261900000000001</v>
      </c>
      <c r="Q70" s="2">
        <v>31.1142</v>
      </c>
      <c r="R70" s="3">
        <v>27.761900000000001</v>
      </c>
      <c r="S70" s="4">
        <v>28.6142</v>
      </c>
      <c r="T70" s="5">
        <v>25.011900000000001</v>
      </c>
      <c r="U70" s="2">
        <v>29.1142</v>
      </c>
      <c r="V70" s="3">
        <v>26.261900000000001</v>
      </c>
      <c r="W70" s="4">
        <v>28.344349999999999</v>
      </c>
      <c r="X70" s="5">
        <v>25.004149999999999</v>
      </c>
      <c r="Y70" s="2">
        <v>31.1142</v>
      </c>
      <c r="Z70" s="3">
        <v>29.011900000000001</v>
      </c>
      <c r="AA70" s="4">
        <v>38.589300000000001</v>
      </c>
      <c r="AB70" s="5">
        <v>38.347799999999999</v>
      </c>
      <c r="AC70" s="2">
        <v>30.1142</v>
      </c>
      <c r="AD70" s="73">
        <v>28.261900000000001</v>
      </c>
      <c r="AE70" s="4">
        <v>34.026249999999997</v>
      </c>
      <c r="AF70" s="75">
        <v>30.954450000000001</v>
      </c>
      <c r="AG70" s="23">
        <v>3.0659999999999998</v>
      </c>
      <c r="AH70" s="37">
        <v>2.9660000000000002</v>
      </c>
      <c r="AI70" s="23">
        <v>2.7284999999999999</v>
      </c>
      <c r="AJ70" s="37">
        <v>2.8210000000000002</v>
      </c>
      <c r="AK70" s="28">
        <v>2.806</v>
      </c>
      <c r="AL70" s="37">
        <v>2.9348999999999998</v>
      </c>
      <c r="AM70" s="28">
        <v>2.766</v>
      </c>
      <c r="AN70" s="37">
        <v>2.7685</v>
      </c>
      <c r="AO70" s="30">
        <v>2.6459999999999999</v>
      </c>
      <c r="AP70" s="39">
        <v>2.6535000000000002</v>
      </c>
      <c r="AQ70" s="30">
        <v>2.1635</v>
      </c>
      <c r="AR70" s="37">
        <v>3.0796000000000001</v>
      </c>
      <c r="AS70" s="23">
        <v>2.8929</v>
      </c>
      <c r="AT70" s="39">
        <v>3.1295999999999999</v>
      </c>
      <c r="AU70" s="31">
        <v>2.9129999999999998</v>
      </c>
      <c r="AV70" s="39">
        <v>2.8940999999999999</v>
      </c>
      <c r="AW70" s="31">
        <v>2.8553999999999999</v>
      </c>
      <c r="AX70" s="39">
        <v>2.8927</v>
      </c>
      <c r="AY70" s="31">
        <v>2.831</v>
      </c>
      <c r="AZ70" s="39">
        <v>2.661</v>
      </c>
      <c r="BA70" s="30">
        <v>2.4634999999999998</v>
      </c>
      <c r="BB70" s="39">
        <v>3.2734999999999999</v>
      </c>
      <c r="BC70" s="15"/>
      <c r="BD70" s="151"/>
      <c r="BE70" s="151"/>
      <c r="BF70" s="151"/>
      <c r="BG70" s="151"/>
      <c r="BH70" s="151"/>
      <c r="BI70" s="151"/>
      <c r="BJ70" s="266">
        <v>2.709166612691023</v>
      </c>
      <c r="BK70" s="266">
        <v>2.7167569375569278</v>
      </c>
      <c r="BL70" s="266">
        <v>2.8122962086910235</v>
      </c>
      <c r="BM70" s="266">
        <v>2.820175433556928</v>
      </c>
      <c r="BN70" s="266">
        <v>2.7645987981239757</v>
      </c>
      <c r="BO70" s="266"/>
      <c r="BP70" s="266">
        <v>2.8641545280340668</v>
      </c>
      <c r="BQ70" s="292">
        <v>2.7137817518248171</v>
      </c>
      <c r="BR70" s="292">
        <v>2.7713343623265021</v>
      </c>
      <c r="BS70" s="292">
        <v>2.8672353061224487</v>
      </c>
      <c r="BT70" s="292">
        <v>2.8012216385493485</v>
      </c>
      <c r="BU70" s="292">
        <v>2.8115774904054729</v>
      </c>
      <c r="BV70" s="292">
        <v>2.8663000000000003</v>
      </c>
      <c r="BW70" s="169"/>
      <c r="BX70" s="148">
        <v>31.095142857142861</v>
      </c>
      <c r="BY70" s="165">
        <v>29.891785714285717</v>
      </c>
      <c r="BZ70" s="165">
        <v>26.912835714285713</v>
      </c>
      <c r="CA70" s="165">
        <v>36.130957142857142</v>
      </c>
      <c r="CB70" s="165">
        <v>29.677499999999998</v>
      </c>
      <c r="CC70" s="165">
        <v>38.460178571428571</v>
      </c>
      <c r="CD70" s="165">
        <v>32.709764285714286</v>
      </c>
      <c r="CE70" s="165">
        <v>38.485799999999998</v>
      </c>
      <c r="CF70" s="165">
        <v>27.891785714285714</v>
      </c>
      <c r="CG70" s="174"/>
      <c r="CH70" s="175"/>
      <c r="CI70" s="175"/>
      <c r="CJ70" s="175"/>
      <c r="CK70" s="175"/>
      <c r="CL70" s="175"/>
      <c r="CM70" s="175"/>
      <c r="CN70" s="175"/>
      <c r="CO70" s="171">
        <v>2021</v>
      </c>
      <c r="CP70" s="173">
        <v>44228</v>
      </c>
      <c r="CQ70" s="272">
        <v>3.0563875913159793</v>
      </c>
      <c r="CR70" s="272">
        <v>2.8561067937288658</v>
      </c>
      <c r="CS70" s="272">
        <v>2.8631437529327761</v>
      </c>
      <c r="CT70" s="272">
        <v>2.815332816796805</v>
      </c>
      <c r="CU70" s="272">
        <v>2.8631437529327761</v>
      </c>
      <c r="CV70" s="272">
        <v>2.8843599507389164</v>
      </c>
      <c r="CW70" s="272">
        <v>3.1811941865159472</v>
      </c>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39"/>
      <c r="EV70" s="139"/>
      <c r="EW70" s="139"/>
      <c r="EX70" s="139"/>
      <c r="EY70" s="139"/>
      <c r="EZ70" s="139"/>
      <c r="FA70" s="139"/>
      <c r="FB70" s="162"/>
      <c r="FC70" s="162"/>
      <c r="FD70" s="162"/>
      <c r="FE70" s="162"/>
      <c r="FF70" s="162"/>
      <c r="FG70" s="162"/>
      <c r="FH70" s="162"/>
      <c r="FI70" s="139"/>
      <c r="FJ70" s="139"/>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39"/>
      <c r="GH70" s="139"/>
      <c r="GI70" s="162"/>
      <c r="GJ70" s="162"/>
      <c r="GK70" s="162"/>
      <c r="GL70" s="162"/>
      <c r="GM70" s="162"/>
    </row>
    <row r="71" spans="1:195" s="138" customFormat="1" x14ac:dyDescent="0.2">
      <c r="A71" s="139"/>
      <c r="B71" s="193">
        <v>44256</v>
      </c>
      <c r="C71" s="193">
        <v>44286</v>
      </c>
      <c r="D71" s="191">
        <v>44256</v>
      </c>
      <c r="E71" s="2">
        <v>27.356000000000002</v>
      </c>
      <c r="F71" s="3">
        <v>24.961099999999998</v>
      </c>
      <c r="G71" s="4">
        <v>27.766999999999999</v>
      </c>
      <c r="H71" s="5">
        <v>26.465949999999999</v>
      </c>
      <c r="I71" s="2">
        <v>23.259450000000001</v>
      </c>
      <c r="J71" s="3">
        <v>20.617999999999999</v>
      </c>
      <c r="K71" s="4">
        <v>37.110399999999998</v>
      </c>
      <c r="L71" s="5">
        <v>31.528749999999999</v>
      </c>
      <c r="M71" s="2">
        <v>33.022199999999998</v>
      </c>
      <c r="N71" s="3">
        <v>30.928650000000001</v>
      </c>
      <c r="O71" s="4">
        <v>25.766999999999999</v>
      </c>
      <c r="P71" s="5">
        <v>24.465949999999999</v>
      </c>
      <c r="Q71" s="2">
        <v>27.766999999999999</v>
      </c>
      <c r="R71" s="3">
        <v>25.965949999999999</v>
      </c>
      <c r="S71" s="4">
        <v>26.016999999999999</v>
      </c>
      <c r="T71" s="5">
        <v>22.965949999999999</v>
      </c>
      <c r="U71" s="2">
        <v>25.766999999999999</v>
      </c>
      <c r="V71" s="3">
        <v>24.465949999999999</v>
      </c>
      <c r="W71" s="4">
        <v>23.259450000000001</v>
      </c>
      <c r="X71" s="5">
        <v>20.617999999999999</v>
      </c>
      <c r="Y71" s="2">
        <v>27.766999999999999</v>
      </c>
      <c r="Z71" s="3">
        <v>27.215949999999999</v>
      </c>
      <c r="AA71" s="4">
        <v>32.713799999999999</v>
      </c>
      <c r="AB71" s="5">
        <v>32.275550000000003</v>
      </c>
      <c r="AC71" s="2">
        <v>26.516999999999999</v>
      </c>
      <c r="AD71" s="73">
        <v>26.465949999999999</v>
      </c>
      <c r="AE71" s="4">
        <v>29.36355</v>
      </c>
      <c r="AF71" s="75">
        <v>27.171700000000001</v>
      </c>
      <c r="AG71" s="23">
        <v>3.008</v>
      </c>
      <c r="AH71" s="37">
        <v>2.948</v>
      </c>
      <c r="AI71" s="23">
        <v>2.6555</v>
      </c>
      <c r="AJ71" s="37">
        <v>2.7404999999999999</v>
      </c>
      <c r="AK71" s="28">
        <v>2.7254999999999998</v>
      </c>
      <c r="AL71" s="37">
        <v>2.8532999999999999</v>
      </c>
      <c r="AM71" s="28">
        <v>2.6804999999999999</v>
      </c>
      <c r="AN71" s="37">
        <v>2.673</v>
      </c>
      <c r="AO71" s="30">
        <v>2.5691999999999999</v>
      </c>
      <c r="AP71" s="39">
        <v>2.5554999999999999</v>
      </c>
      <c r="AQ71" s="30">
        <v>2.1055000000000001</v>
      </c>
      <c r="AR71" s="37">
        <v>2.9967999999999999</v>
      </c>
      <c r="AS71" s="23">
        <v>2.8113000000000001</v>
      </c>
      <c r="AT71" s="39">
        <v>3.0468000000000002</v>
      </c>
      <c r="AU71" s="31">
        <v>2.8309000000000002</v>
      </c>
      <c r="AV71" s="39">
        <v>2.8129</v>
      </c>
      <c r="AW71" s="31">
        <v>2.7511999999999999</v>
      </c>
      <c r="AX71" s="39">
        <v>2.8111000000000002</v>
      </c>
      <c r="AY71" s="31">
        <v>2.7505000000000002</v>
      </c>
      <c r="AZ71" s="39">
        <v>2.5842000000000001</v>
      </c>
      <c r="BA71" s="30">
        <v>2.3868</v>
      </c>
      <c r="BB71" s="39">
        <v>3.2555000000000001</v>
      </c>
      <c r="BC71" s="15"/>
      <c r="BD71" s="151"/>
      <c r="BE71" s="151"/>
      <c r="BF71" s="151"/>
      <c r="BG71" s="151"/>
      <c r="BH71" s="151"/>
      <c r="BI71" s="151"/>
      <c r="BJ71" s="266">
        <v>2.6314416860641634</v>
      </c>
      <c r="BK71" s="266">
        <v>2.6175766926424449</v>
      </c>
      <c r="BL71" s="266">
        <v>2.7316129460641636</v>
      </c>
      <c r="BM71" s="266">
        <v>2.7172202286424452</v>
      </c>
      <c r="BN71" s="266">
        <v>2.6744628883533044</v>
      </c>
      <c r="BO71" s="266"/>
      <c r="BP71" s="266">
        <v>2.782536359119943</v>
      </c>
      <c r="BQ71" s="292">
        <v>2.6359228710462284</v>
      </c>
      <c r="BR71" s="292">
        <v>2.6757887526742787</v>
      </c>
      <c r="BS71" s="292">
        <v>2.7850924489795914</v>
      </c>
      <c r="BT71" s="292">
        <v>2.7148492777048183</v>
      </c>
      <c r="BU71" s="292">
        <v>2.7309834640413815</v>
      </c>
      <c r="BV71" s="292">
        <v>2.7858000000000001</v>
      </c>
      <c r="BW71" s="169"/>
      <c r="BX71" s="148">
        <v>26.353558681022879</v>
      </c>
      <c r="BY71" s="165">
        <v>27.222415141318976</v>
      </c>
      <c r="BZ71" s="165">
        <v>22.153809421265141</v>
      </c>
      <c r="CA71" s="165">
        <v>32.14589576043069</v>
      </c>
      <c r="CB71" s="165">
        <v>27.013128465679674</v>
      </c>
      <c r="CC71" s="165">
        <v>34.7740700538358</v>
      </c>
      <c r="CD71" s="165">
        <v>28.446100000000001</v>
      </c>
      <c r="CE71" s="165">
        <v>32.530360228802152</v>
      </c>
      <c r="CF71" s="165">
        <v>25.222415141318976</v>
      </c>
      <c r="CG71" s="174"/>
      <c r="CH71" s="175"/>
      <c r="CI71" s="175"/>
      <c r="CJ71" s="175"/>
      <c r="CK71" s="175"/>
      <c r="CL71" s="175"/>
      <c r="CM71" s="175"/>
      <c r="CN71" s="175"/>
      <c r="CO71" s="171">
        <v>2021</v>
      </c>
      <c r="CP71" s="173">
        <v>44256</v>
      </c>
      <c r="CQ71" s="272">
        <v>2.9812769832287276</v>
      </c>
      <c r="CR71" s="272">
        <v>2.7684953581309562</v>
      </c>
      <c r="CS71" s="272">
        <v>2.7810260338671835</v>
      </c>
      <c r="CT71" s="272">
        <v>2.7345403480599773</v>
      </c>
      <c r="CU71" s="272">
        <v>2.7810260338671835</v>
      </c>
      <c r="CV71" s="272">
        <v>2.7966136453201966</v>
      </c>
      <c r="CW71" s="272">
        <v>3.0999467097295117</v>
      </c>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39"/>
      <c r="EV71" s="139"/>
      <c r="EW71" s="139"/>
      <c r="EX71" s="139"/>
      <c r="EY71" s="139"/>
      <c r="EZ71" s="139"/>
      <c r="FA71" s="139"/>
      <c r="FB71" s="162"/>
      <c r="FC71" s="162"/>
      <c r="FD71" s="162"/>
      <c r="FE71" s="162"/>
      <c r="FF71" s="162"/>
      <c r="FG71" s="162"/>
      <c r="FH71" s="162"/>
      <c r="FI71" s="139"/>
      <c r="FJ71" s="139"/>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39"/>
      <c r="GH71" s="139"/>
      <c r="GI71" s="162"/>
      <c r="GJ71" s="162"/>
      <c r="GK71" s="162"/>
      <c r="GL71" s="162"/>
      <c r="GM71" s="162"/>
    </row>
    <row r="72" spans="1:195" s="138" customFormat="1" x14ac:dyDescent="0.2">
      <c r="A72" s="139"/>
      <c r="B72" s="193">
        <v>44287</v>
      </c>
      <c r="C72" s="193">
        <v>44316</v>
      </c>
      <c r="D72" s="191">
        <v>44287</v>
      </c>
      <c r="E72" s="2">
        <v>25.6952</v>
      </c>
      <c r="F72" s="3">
        <v>20.1554</v>
      </c>
      <c r="G72" s="4">
        <v>25.958349999999999</v>
      </c>
      <c r="H72" s="5">
        <v>22.652049999999999</v>
      </c>
      <c r="I72" s="2">
        <v>21.6051</v>
      </c>
      <c r="J72" s="3">
        <v>15.7301</v>
      </c>
      <c r="K72" s="4">
        <v>31.198599999999999</v>
      </c>
      <c r="L72" s="5">
        <v>26.0657</v>
      </c>
      <c r="M72" s="2">
        <v>26.5642</v>
      </c>
      <c r="N72" s="3">
        <v>24.720050000000001</v>
      </c>
      <c r="O72" s="4">
        <v>23.958349999999999</v>
      </c>
      <c r="P72" s="5">
        <v>20.652049999999999</v>
      </c>
      <c r="Q72" s="2">
        <v>24.458349999999999</v>
      </c>
      <c r="R72" s="3">
        <v>21.902049999999999</v>
      </c>
      <c r="S72" s="4">
        <v>20.958349999999999</v>
      </c>
      <c r="T72" s="5">
        <v>18.652049999999999</v>
      </c>
      <c r="U72" s="2">
        <v>23.958349999999999</v>
      </c>
      <c r="V72" s="3">
        <v>20.652049999999999</v>
      </c>
      <c r="W72" s="4">
        <v>21.6051</v>
      </c>
      <c r="X72" s="5">
        <v>15.7301</v>
      </c>
      <c r="Y72" s="2">
        <v>24.458349999999999</v>
      </c>
      <c r="Z72" s="3">
        <v>20.652049999999999</v>
      </c>
      <c r="AA72" s="4">
        <v>27.78145</v>
      </c>
      <c r="AB72" s="5">
        <v>27.294750000000001</v>
      </c>
      <c r="AC72" s="2">
        <v>24.458349999999999</v>
      </c>
      <c r="AD72" s="73">
        <v>21.152049999999999</v>
      </c>
      <c r="AE72" s="4">
        <v>25.465599999999998</v>
      </c>
      <c r="AF72" s="75">
        <v>21.819700000000001</v>
      </c>
      <c r="AG72" s="23">
        <v>2.6949999999999998</v>
      </c>
      <c r="AH72" s="37">
        <v>2.35</v>
      </c>
      <c r="AI72" s="23">
        <v>2.1850000000000001</v>
      </c>
      <c r="AJ72" s="37">
        <v>2.2625000000000002</v>
      </c>
      <c r="AK72" s="28">
        <v>2.2475000000000001</v>
      </c>
      <c r="AL72" s="37">
        <v>2.3687</v>
      </c>
      <c r="AM72" s="28">
        <v>2.2275</v>
      </c>
      <c r="AN72" s="37">
        <v>2.1625000000000001</v>
      </c>
      <c r="AO72" s="30">
        <v>2.1475</v>
      </c>
      <c r="AP72" s="39">
        <v>1.6274999999999999</v>
      </c>
      <c r="AQ72" s="30">
        <v>1.7725</v>
      </c>
      <c r="AR72" s="37">
        <v>2.5047000000000001</v>
      </c>
      <c r="AS72" s="23">
        <v>2.3271999999999999</v>
      </c>
      <c r="AT72" s="39">
        <v>2.5547</v>
      </c>
      <c r="AU72" s="31">
        <v>2.3433999999999999</v>
      </c>
      <c r="AV72" s="39">
        <v>2.3306</v>
      </c>
      <c r="AW72" s="31">
        <v>1.7650999999999999</v>
      </c>
      <c r="AX72" s="39">
        <v>2.327</v>
      </c>
      <c r="AY72" s="31">
        <v>2.2725</v>
      </c>
      <c r="AZ72" s="39">
        <v>2.1625000000000001</v>
      </c>
      <c r="BA72" s="30">
        <v>1.9650000000000001</v>
      </c>
      <c r="BB72" s="39">
        <v>2.8624999999999998</v>
      </c>
      <c r="BC72" s="15"/>
      <c r="BD72" s="151"/>
      <c r="BE72" s="151"/>
      <c r="BF72" s="151"/>
      <c r="BG72" s="151"/>
      <c r="BH72" s="151"/>
      <c r="BI72" s="151"/>
      <c r="BJ72" s="266">
        <v>2.2046630199372532</v>
      </c>
      <c r="BK72" s="266">
        <v>1.6784004959012246</v>
      </c>
      <c r="BL72" s="266">
        <v>2.2885903959372533</v>
      </c>
      <c r="BM72" s="266">
        <v>1.7422974719012247</v>
      </c>
      <c r="BN72" s="266">
        <v>1.978487845919239</v>
      </c>
      <c r="BO72" s="266"/>
      <c r="BP72" s="266">
        <v>2.2978967971205515</v>
      </c>
      <c r="BQ72" s="292">
        <v>2.2084086780210863</v>
      </c>
      <c r="BR72" s="292">
        <v>2.1650449440097748</v>
      </c>
      <c r="BS72" s="292">
        <v>2.2973373469387752</v>
      </c>
      <c r="BT72" s="292">
        <v>2.257227295686433</v>
      </c>
      <c r="BU72" s="292">
        <v>2.2524251460036711</v>
      </c>
      <c r="BV72" s="292">
        <v>2.3078000000000003</v>
      </c>
      <c r="BW72" s="169"/>
      <c r="BX72" s="148">
        <v>23.356173333333334</v>
      </c>
      <c r="BY72" s="165">
        <v>24.562356666666663</v>
      </c>
      <c r="BZ72" s="165">
        <v>19.124544444444446</v>
      </c>
      <c r="CA72" s="165">
        <v>25.785558888888886</v>
      </c>
      <c r="CB72" s="165">
        <v>23.379023333333333</v>
      </c>
      <c r="CC72" s="165">
        <v>29.031375555555556</v>
      </c>
      <c r="CD72" s="165">
        <v>23.926220000000001</v>
      </c>
      <c r="CE72" s="165">
        <v>27.575954444444442</v>
      </c>
      <c r="CF72" s="165">
        <v>22.562356666666663</v>
      </c>
      <c r="CG72" s="174"/>
      <c r="CH72" s="175"/>
      <c r="CI72" s="175"/>
      <c r="CJ72" s="175"/>
      <c r="CK72" s="175"/>
      <c r="CL72" s="175"/>
      <c r="CM72" s="175"/>
      <c r="CN72" s="175"/>
      <c r="CO72" s="171">
        <v>2021</v>
      </c>
      <c r="CP72" s="173">
        <v>44287</v>
      </c>
      <c r="CQ72" s="272">
        <v>2.4971736804197966</v>
      </c>
      <c r="CR72" s="272">
        <v>2.3043084537350138</v>
      </c>
      <c r="CS72" s="272">
        <v>2.2934201989186986</v>
      </c>
      <c r="CT72" s="272">
        <v>2.2548037013990649</v>
      </c>
      <c r="CU72" s="272">
        <v>2.2934201989186986</v>
      </c>
      <c r="CV72" s="272">
        <v>2.3317121674876846</v>
      </c>
      <c r="CW72" s="272">
        <v>2.6175082761404931</v>
      </c>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39"/>
      <c r="EV72" s="139"/>
      <c r="EW72" s="139"/>
      <c r="EX72" s="139"/>
      <c r="EY72" s="139"/>
      <c r="EZ72" s="139"/>
      <c r="FA72" s="139"/>
      <c r="FB72" s="162"/>
      <c r="FC72" s="162"/>
      <c r="FD72" s="162"/>
      <c r="FE72" s="162"/>
      <c r="FF72" s="162"/>
      <c r="FG72" s="162"/>
      <c r="FH72" s="162"/>
      <c r="FI72" s="139"/>
      <c r="FJ72" s="139"/>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39"/>
      <c r="GH72" s="139"/>
      <c r="GI72" s="162"/>
      <c r="GJ72" s="162"/>
      <c r="GK72" s="162"/>
      <c r="GL72" s="162"/>
      <c r="GM72" s="162"/>
    </row>
    <row r="73" spans="1:195" s="138" customFormat="1" x14ac:dyDescent="0.2">
      <c r="A73" s="139"/>
      <c r="B73" s="193">
        <v>44317</v>
      </c>
      <c r="C73" s="193">
        <v>44347</v>
      </c>
      <c r="D73" s="191">
        <v>44317</v>
      </c>
      <c r="E73" s="2">
        <v>25.0182</v>
      </c>
      <c r="F73" s="3">
        <v>16.491399999999999</v>
      </c>
      <c r="G73" s="4">
        <v>27.343050000000002</v>
      </c>
      <c r="H73" s="5">
        <v>24.202000000000002</v>
      </c>
      <c r="I73" s="2">
        <v>20.613700000000001</v>
      </c>
      <c r="J73" s="3">
        <v>12.54095</v>
      </c>
      <c r="K73" s="4">
        <v>31.35615</v>
      </c>
      <c r="L73" s="5">
        <v>25.274049999999999</v>
      </c>
      <c r="M73" s="2">
        <v>26.671800000000001</v>
      </c>
      <c r="N73" s="3">
        <v>24.428249999999998</v>
      </c>
      <c r="O73" s="4">
        <v>25.843050000000002</v>
      </c>
      <c r="P73" s="5">
        <v>22.202000000000002</v>
      </c>
      <c r="Q73" s="2">
        <v>27.343050000000002</v>
      </c>
      <c r="R73" s="3">
        <v>24.202000000000002</v>
      </c>
      <c r="S73" s="4">
        <v>23.343050000000002</v>
      </c>
      <c r="T73" s="5">
        <v>19.202000000000002</v>
      </c>
      <c r="U73" s="2">
        <v>25.843050000000002</v>
      </c>
      <c r="V73" s="3">
        <v>22.202000000000002</v>
      </c>
      <c r="W73" s="4">
        <v>20.613700000000001</v>
      </c>
      <c r="X73" s="5">
        <v>12.54095</v>
      </c>
      <c r="Y73" s="2">
        <v>25.843050000000002</v>
      </c>
      <c r="Z73" s="3">
        <v>22.202000000000002</v>
      </c>
      <c r="AA73" s="4">
        <v>29.794450000000001</v>
      </c>
      <c r="AB73" s="5">
        <v>28.683299999999999</v>
      </c>
      <c r="AC73" s="2">
        <v>25.843050000000002</v>
      </c>
      <c r="AD73" s="73">
        <v>22.202000000000002</v>
      </c>
      <c r="AE73" s="4">
        <v>25.1782</v>
      </c>
      <c r="AF73" s="75">
        <v>19.849150000000002</v>
      </c>
      <c r="AG73" s="23">
        <v>2.6709999999999998</v>
      </c>
      <c r="AH73" s="37">
        <v>2.3410000000000002</v>
      </c>
      <c r="AI73" s="23">
        <v>2.1509999999999998</v>
      </c>
      <c r="AJ73" s="37">
        <v>2.161</v>
      </c>
      <c r="AK73" s="28">
        <v>2.1459999999999999</v>
      </c>
      <c r="AL73" s="37">
        <v>2.2658</v>
      </c>
      <c r="AM73" s="28">
        <v>2.1259999999999999</v>
      </c>
      <c r="AN73" s="37">
        <v>2.121</v>
      </c>
      <c r="AO73" s="30">
        <v>2.1110000000000002</v>
      </c>
      <c r="AP73" s="39">
        <v>1.5960000000000001</v>
      </c>
      <c r="AQ73" s="30">
        <v>1.7410000000000001</v>
      </c>
      <c r="AR73" s="37">
        <v>2.4003000000000001</v>
      </c>
      <c r="AS73" s="23">
        <v>2.2242999999999999</v>
      </c>
      <c r="AT73" s="39">
        <v>2.4502999999999999</v>
      </c>
      <c r="AU73" s="31">
        <v>2.2399</v>
      </c>
      <c r="AV73" s="39">
        <v>2.2282000000000002</v>
      </c>
      <c r="AW73" s="31">
        <v>1.7317</v>
      </c>
      <c r="AX73" s="39">
        <v>2.2242000000000002</v>
      </c>
      <c r="AY73" s="31">
        <v>2.1709999999999998</v>
      </c>
      <c r="AZ73" s="39">
        <v>2.1259999999999999</v>
      </c>
      <c r="BA73" s="30">
        <v>1.9285000000000001</v>
      </c>
      <c r="BB73" s="39">
        <v>2.8410000000000002</v>
      </c>
      <c r="BC73" s="15"/>
      <c r="BD73" s="151"/>
      <c r="BE73" s="151"/>
      <c r="BF73" s="151"/>
      <c r="BG73" s="151"/>
      <c r="BH73" s="151"/>
      <c r="BI73" s="151"/>
      <c r="BJ73" s="266">
        <v>2.1677234389231863</v>
      </c>
      <c r="BK73" s="266">
        <v>1.646521131464427</v>
      </c>
      <c r="BL73" s="266">
        <v>2.2502448349231865</v>
      </c>
      <c r="BM73" s="266">
        <v>1.7092047274644273</v>
      </c>
      <c r="BN73" s="266">
        <v>1.9434235331938068</v>
      </c>
      <c r="BO73" s="266"/>
      <c r="BP73" s="266">
        <v>2.1949869319679611</v>
      </c>
      <c r="BQ73" s="292">
        <v>2.1714054339010542</v>
      </c>
      <c r="BR73" s="292">
        <v>2.1235251241085464</v>
      </c>
      <c r="BS73" s="292">
        <v>2.1937659183673466</v>
      </c>
      <c r="BT73" s="292">
        <v>2.1546916860288916</v>
      </c>
      <c r="BU73" s="292">
        <v>2.1508065910228598</v>
      </c>
      <c r="BV73" s="292">
        <v>2.2063000000000001</v>
      </c>
      <c r="BW73" s="169"/>
      <c r="BX73" s="148">
        <v>21.075701075268817</v>
      </c>
      <c r="BY73" s="165">
        <v>25.890736559139782</v>
      </c>
      <c r="BZ73" s="165">
        <v>16.881138172043013</v>
      </c>
      <c r="CA73" s="165">
        <v>25.634459677419354</v>
      </c>
      <c r="CB73" s="165">
        <v>25.890736559139789</v>
      </c>
      <c r="CC73" s="165">
        <v>28.543996236559142</v>
      </c>
      <c r="CD73" s="165">
        <v>22.714230645161294</v>
      </c>
      <c r="CE73" s="165">
        <v>29.280692473118279</v>
      </c>
      <c r="CF73" s="165">
        <v>24.159553763440858</v>
      </c>
      <c r="CG73" s="174"/>
      <c r="CH73" s="175"/>
      <c r="CI73" s="175"/>
      <c r="CJ73" s="175"/>
      <c r="CK73" s="175"/>
      <c r="CL73" s="175"/>
      <c r="CM73" s="175"/>
      <c r="CN73" s="175"/>
      <c r="CO73" s="171">
        <v>2021</v>
      </c>
      <c r="CP73" s="173">
        <v>44317</v>
      </c>
      <c r="CQ73" s="272">
        <v>2.4621906574750487</v>
      </c>
      <c r="CR73" s="272">
        <v>2.2003018956860334</v>
      </c>
      <c r="CS73" s="272">
        <v>2.1898804661838214</v>
      </c>
      <c r="CT73" s="272">
        <v>2.1529349364700217</v>
      </c>
      <c r="CU73" s="272">
        <v>2.1898804661838214</v>
      </c>
      <c r="CV73" s="272">
        <v>2.2275455008210181</v>
      </c>
      <c r="CW73" s="272">
        <v>2.5150658054097703</v>
      </c>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39"/>
      <c r="EV73" s="139"/>
      <c r="EW73" s="139"/>
      <c r="EX73" s="139"/>
      <c r="EY73" s="139"/>
      <c r="EZ73" s="139"/>
      <c r="FA73" s="139"/>
      <c r="FB73" s="162"/>
      <c r="FC73" s="162"/>
      <c r="FD73" s="162"/>
      <c r="FE73" s="162"/>
      <c r="FF73" s="162"/>
      <c r="FG73" s="162"/>
      <c r="FH73" s="162"/>
      <c r="FI73" s="139"/>
      <c r="FJ73" s="139"/>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39"/>
      <c r="GH73" s="139"/>
      <c r="GI73" s="162"/>
      <c r="GJ73" s="162"/>
      <c r="GK73" s="162"/>
      <c r="GL73" s="162"/>
      <c r="GM73" s="162"/>
    </row>
    <row r="74" spans="1:195" s="138" customFormat="1" x14ac:dyDescent="0.2">
      <c r="A74" s="139"/>
      <c r="B74" s="193">
        <v>44348</v>
      </c>
      <c r="C74" s="193">
        <v>44377</v>
      </c>
      <c r="D74" s="191">
        <v>44348</v>
      </c>
      <c r="E74" s="2">
        <v>24.9557</v>
      </c>
      <c r="F74" s="3">
        <v>15.589600000000001</v>
      </c>
      <c r="G74" s="4">
        <v>32.157049999999998</v>
      </c>
      <c r="H74" s="5">
        <v>25.478899999999999</v>
      </c>
      <c r="I74" s="2">
        <v>20.8673</v>
      </c>
      <c r="J74" s="3">
        <v>11.20055</v>
      </c>
      <c r="K74" s="4">
        <v>33.3812</v>
      </c>
      <c r="L74" s="5">
        <v>27.047750000000001</v>
      </c>
      <c r="M74" s="2">
        <v>29.9908</v>
      </c>
      <c r="N74" s="3">
        <v>25.10445</v>
      </c>
      <c r="O74" s="4">
        <v>30.407050000000002</v>
      </c>
      <c r="P74" s="5">
        <v>23.978899999999999</v>
      </c>
      <c r="Q74" s="2">
        <v>31.407050000000002</v>
      </c>
      <c r="R74" s="3">
        <v>24.978899999999999</v>
      </c>
      <c r="S74" s="4">
        <v>28.657050000000002</v>
      </c>
      <c r="T74" s="5">
        <v>21.478899999999999</v>
      </c>
      <c r="U74" s="2">
        <v>30.407050000000002</v>
      </c>
      <c r="V74" s="3">
        <v>23.978899999999999</v>
      </c>
      <c r="W74" s="4">
        <v>20.8673</v>
      </c>
      <c r="X74" s="5">
        <v>11.20055</v>
      </c>
      <c r="Y74" s="2">
        <v>33.157049999999998</v>
      </c>
      <c r="Z74" s="3">
        <v>25.978899999999999</v>
      </c>
      <c r="AA74" s="4">
        <v>35.944249999999997</v>
      </c>
      <c r="AB74" s="5">
        <v>31.684999999999999</v>
      </c>
      <c r="AC74" s="2">
        <v>31.157050000000002</v>
      </c>
      <c r="AD74" s="73">
        <v>24.228899999999999</v>
      </c>
      <c r="AE74" s="4">
        <v>26.723500000000001</v>
      </c>
      <c r="AF74" s="75">
        <v>19.719449999999998</v>
      </c>
      <c r="AG74" s="23">
        <v>2.6930000000000001</v>
      </c>
      <c r="AH74" s="37">
        <v>2.3679999999999999</v>
      </c>
      <c r="AI74" s="23">
        <v>2.1804999999999999</v>
      </c>
      <c r="AJ74" s="37">
        <v>2.1955</v>
      </c>
      <c r="AK74" s="28">
        <v>2.1804999999999999</v>
      </c>
      <c r="AL74" s="37">
        <v>2.3007</v>
      </c>
      <c r="AM74" s="28">
        <v>2.1604999999999999</v>
      </c>
      <c r="AN74" s="37">
        <v>2.1604999999999999</v>
      </c>
      <c r="AO74" s="30">
        <v>2.1392000000000002</v>
      </c>
      <c r="AP74" s="39">
        <v>1.6254999999999999</v>
      </c>
      <c r="AQ74" s="30">
        <v>1.758</v>
      </c>
      <c r="AR74" s="37">
        <v>2.4358</v>
      </c>
      <c r="AS74" s="23">
        <v>2.2593000000000001</v>
      </c>
      <c r="AT74" s="39">
        <v>2.4857999999999998</v>
      </c>
      <c r="AU74" s="31">
        <v>2.2751000000000001</v>
      </c>
      <c r="AV74" s="39">
        <v>2.2629999999999999</v>
      </c>
      <c r="AW74" s="31">
        <v>1.7629999999999999</v>
      </c>
      <c r="AX74" s="39">
        <v>2.2591000000000001</v>
      </c>
      <c r="AY74" s="31">
        <v>2.2054999999999998</v>
      </c>
      <c r="AZ74" s="39">
        <v>2.1543000000000001</v>
      </c>
      <c r="BA74" s="30">
        <v>1.9568000000000001</v>
      </c>
      <c r="BB74" s="39">
        <v>2.843</v>
      </c>
      <c r="BC74" s="15"/>
      <c r="BD74" s="151"/>
      <c r="BE74" s="151"/>
      <c r="BF74" s="151"/>
      <c r="BG74" s="151"/>
      <c r="BH74" s="151"/>
      <c r="BI74" s="151"/>
      <c r="BJ74" s="266">
        <v>2.1962630604189863</v>
      </c>
      <c r="BK74" s="266">
        <v>1.6763764092703168</v>
      </c>
      <c r="BL74" s="266">
        <v>2.2798707204189865</v>
      </c>
      <c r="BM74" s="266">
        <v>1.7401963452703171</v>
      </c>
      <c r="BN74" s="266">
        <v>1.9731766338446517</v>
      </c>
      <c r="BO74" s="266"/>
      <c r="BP74" s="266">
        <v>2.2299661472168713</v>
      </c>
      <c r="BQ74" s="292">
        <v>2.1999942416869422</v>
      </c>
      <c r="BR74" s="292">
        <v>2.1630439888338118</v>
      </c>
      <c r="BS74" s="292">
        <v>2.2289699999999999</v>
      </c>
      <c r="BT74" s="292">
        <v>2.1895436912819477</v>
      </c>
      <c r="BU74" s="292">
        <v>2.185346888036042</v>
      </c>
      <c r="BV74" s="292">
        <v>2.2408000000000001</v>
      </c>
      <c r="BW74" s="169"/>
      <c r="BX74" s="148">
        <v>21.001124444444446</v>
      </c>
      <c r="BY74" s="165">
        <v>29.337386666666664</v>
      </c>
      <c r="BZ74" s="165">
        <v>16.785783333333331</v>
      </c>
      <c r="CA74" s="165">
        <v>27.927674444444445</v>
      </c>
      <c r="CB74" s="165">
        <v>28.692942222222225</v>
      </c>
      <c r="CC74" s="165">
        <v>30.707076666666669</v>
      </c>
      <c r="CD74" s="165">
        <v>23.766234444444443</v>
      </c>
      <c r="CE74" s="165">
        <v>34.145899999999997</v>
      </c>
      <c r="CF74" s="165">
        <v>27.692942222222221</v>
      </c>
      <c r="CG74" s="174"/>
      <c r="CH74" s="175"/>
      <c r="CI74" s="175"/>
      <c r="CJ74" s="175"/>
      <c r="CK74" s="175"/>
      <c r="CL74" s="175"/>
      <c r="CM74" s="175"/>
      <c r="CN74" s="175"/>
      <c r="CO74" s="171">
        <v>2021</v>
      </c>
      <c r="CP74" s="173">
        <v>44348</v>
      </c>
      <c r="CQ74" s="272">
        <v>2.492543574441815</v>
      </c>
      <c r="CR74" s="272">
        <v>2.2356538784711546</v>
      </c>
      <c r="CS74" s="272">
        <v>2.2250737743547897</v>
      </c>
      <c r="CT74" s="272">
        <v>2.1875602802143761</v>
      </c>
      <c r="CU74" s="272">
        <v>2.2250737743547897</v>
      </c>
      <c r="CV74" s="272">
        <v>2.2629519047619047</v>
      </c>
      <c r="CW74" s="272">
        <v>2.5498861526039569</v>
      </c>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39"/>
      <c r="EV74" s="139"/>
      <c r="EW74" s="139"/>
      <c r="EX74" s="139"/>
      <c r="EY74" s="139"/>
      <c r="EZ74" s="139"/>
      <c r="FA74" s="139"/>
      <c r="FB74" s="162"/>
      <c r="FC74" s="162"/>
      <c r="FD74" s="162"/>
      <c r="FE74" s="162"/>
      <c r="FF74" s="162"/>
      <c r="FG74" s="162"/>
      <c r="FH74" s="162"/>
      <c r="FI74" s="139"/>
      <c r="FJ74" s="139"/>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39"/>
      <c r="GH74" s="139"/>
      <c r="GI74" s="162"/>
      <c r="GJ74" s="162"/>
      <c r="GK74" s="162"/>
      <c r="GL74" s="162"/>
      <c r="GM74" s="162"/>
    </row>
    <row r="75" spans="1:195" s="138" customFormat="1" x14ac:dyDescent="0.2">
      <c r="A75" s="139"/>
      <c r="B75" s="193">
        <v>44378</v>
      </c>
      <c r="C75" s="193">
        <v>44408</v>
      </c>
      <c r="D75" s="191">
        <v>44378</v>
      </c>
      <c r="E75" s="2">
        <v>32.727499999999999</v>
      </c>
      <c r="F75" s="3">
        <v>22.593800000000002</v>
      </c>
      <c r="G75" s="4">
        <v>42.084949999999999</v>
      </c>
      <c r="H75" s="5">
        <v>30.0014</v>
      </c>
      <c r="I75" s="2">
        <v>28.795400000000001</v>
      </c>
      <c r="J75" s="3">
        <v>18.683150000000001</v>
      </c>
      <c r="K75" s="4">
        <v>39.460450000000002</v>
      </c>
      <c r="L75" s="5">
        <v>32.079900000000002</v>
      </c>
      <c r="M75" s="2">
        <v>37.815150000000003</v>
      </c>
      <c r="N75" s="3">
        <v>31.5322</v>
      </c>
      <c r="O75" s="4">
        <v>45.834949999999999</v>
      </c>
      <c r="P75" s="5">
        <v>31.0014</v>
      </c>
      <c r="Q75" s="2">
        <v>45.584949999999999</v>
      </c>
      <c r="R75" s="3">
        <v>30.5014</v>
      </c>
      <c r="S75" s="4">
        <v>40.084949999999999</v>
      </c>
      <c r="T75" s="5">
        <v>27.5014</v>
      </c>
      <c r="U75" s="2">
        <v>45.834949999999999</v>
      </c>
      <c r="V75" s="3">
        <v>31.0014</v>
      </c>
      <c r="W75" s="4">
        <v>28.795400000000001</v>
      </c>
      <c r="X75" s="5">
        <v>18.683150000000001</v>
      </c>
      <c r="Y75" s="2">
        <v>44.584949999999999</v>
      </c>
      <c r="Z75" s="3">
        <v>31.5014</v>
      </c>
      <c r="AA75" s="4">
        <v>41.942950000000003</v>
      </c>
      <c r="AB75" s="5">
        <v>36.576000000000001</v>
      </c>
      <c r="AC75" s="2">
        <v>43.584949999999999</v>
      </c>
      <c r="AD75" s="73">
        <v>29.5014</v>
      </c>
      <c r="AE75" s="4">
        <v>34.325899999999997</v>
      </c>
      <c r="AF75" s="75">
        <v>26.274650000000001</v>
      </c>
      <c r="AG75" s="23">
        <v>2.7160000000000002</v>
      </c>
      <c r="AH75" s="37">
        <v>2.5585</v>
      </c>
      <c r="AI75" s="23">
        <v>2.3010000000000002</v>
      </c>
      <c r="AJ75" s="37">
        <v>2.2610000000000001</v>
      </c>
      <c r="AK75" s="28">
        <v>2.246</v>
      </c>
      <c r="AL75" s="37">
        <v>2.3671000000000002</v>
      </c>
      <c r="AM75" s="28">
        <v>2.226</v>
      </c>
      <c r="AN75" s="37">
        <v>2.2210000000000001</v>
      </c>
      <c r="AO75" s="30">
        <v>2.1760000000000002</v>
      </c>
      <c r="AP75" s="39">
        <v>1.8035000000000001</v>
      </c>
      <c r="AQ75" s="30">
        <v>1.7709999999999999</v>
      </c>
      <c r="AR75" s="37">
        <v>2.5032000000000001</v>
      </c>
      <c r="AS75" s="23">
        <v>2.3256000000000001</v>
      </c>
      <c r="AT75" s="39">
        <v>2.5531999999999999</v>
      </c>
      <c r="AU75" s="31">
        <v>2.3418999999999999</v>
      </c>
      <c r="AV75" s="39">
        <v>2.3290999999999999</v>
      </c>
      <c r="AW75" s="31">
        <v>1.9520999999999999</v>
      </c>
      <c r="AX75" s="39">
        <v>2.3254999999999999</v>
      </c>
      <c r="AY75" s="31">
        <v>2.2709999999999999</v>
      </c>
      <c r="AZ75" s="39">
        <v>2.1909999999999998</v>
      </c>
      <c r="BA75" s="30">
        <v>1.9935</v>
      </c>
      <c r="BB75" s="39">
        <v>2.9209999999999998</v>
      </c>
      <c r="BC75" s="15"/>
      <c r="BD75" s="151"/>
      <c r="BE75" s="151"/>
      <c r="BF75" s="151"/>
      <c r="BG75" s="151"/>
      <c r="BH75" s="151"/>
      <c r="BI75" s="151"/>
      <c r="BJ75" s="266">
        <v>2.2335062544276898</v>
      </c>
      <c r="BK75" s="266">
        <v>1.8565201194211116</v>
      </c>
      <c r="BL75" s="266">
        <v>2.3185314504276899</v>
      </c>
      <c r="BM75" s="266">
        <v>1.9271966154211118</v>
      </c>
      <c r="BN75" s="266">
        <v>2.0839386099244006</v>
      </c>
      <c r="BO75" s="266"/>
      <c r="BP75" s="266">
        <v>2.2963759616749471</v>
      </c>
      <c r="BQ75" s="292">
        <v>2.2373016220600159</v>
      </c>
      <c r="BR75" s="292">
        <v>2.2235728829066868</v>
      </c>
      <c r="BS75" s="292">
        <v>2.2958067346938775</v>
      </c>
      <c r="BT75" s="292">
        <v>2.2557119911102133</v>
      </c>
      <c r="BU75" s="292">
        <v>2.2509233939596194</v>
      </c>
      <c r="BV75" s="292">
        <v>2.3063000000000002</v>
      </c>
      <c r="BW75" s="169"/>
      <c r="BX75" s="148">
        <v>28.259954838709678</v>
      </c>
      <c r="BY75" s="165">
        <v>36.757793548387099</v>
      </c>
      <c r="BZ75" s="165">
        <v>24.337311290322578</v>
      </c>
      <c r="CA75" s="165">
        <v>35.045247311827957</v>
      </c>
      <c r="CB75" s="165">
        <v>38.935212903225803</v>
      </c>
      <c r="CC75" s="165">
        <v>36.206659139784946</v>
      </c>
      <c r="CD75" s="165">
        <v>30.776424193548387</v>
      </c>
      <c r="CE75" s="165">
        <v>39.576875268817204</v>
      </c>
      <c r="CF75" s="165">
        <v>39.295427956989244</v>
      </c>
      <c r="CG75" s="174"/>
      <c r="CH75" s="175"/>
      <c r="CI75" s="175"/>
      <c r="CJ75" s="175"/>
      <c r="CK75" s="175"/>
      <c r="CL75" s="175"/>
      <c r="CM75" s="175"/>
      <c r="CN75" s="175"/>
      <c r="CO75" s="171">
        <v>2021</v>
      </c>
      <c r="CP75" s="173">
        <v>44378</v>
      </c>
      <c r="CQ75" s="272">
        <v>2.6165275234077585</v>
      </c>
      <c r="CR75" s="272">
        <v>2.3027714110052258</v>
      </c>
      <c r="CS75" s="272">
        <v>2.2918900550851782</v>
      </c>
      <c r="CT75" s="272">
        <v>2.2532982516710494</v>
      </c>
      <c r="CU75" s="272">
        <v>2.2918900550851782</v>
      </c>
      <c r="CV75" s="272">
        <v>2.3301727586206895</v>
      </c>
      <c r="CW75" s="272">
        <v>2.6159943480016152</v>
      </c>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39"/>
      <c r="EV75" s="139"/>
      <c r="EW75" s="139"/>
      <c r="EX75" s="139"/>
      <c r="EY75" s="139"/>
      <c r="EZ75" s="139"/>
      <c r="FA75" s="139"/>
      <c r="FB75" s="162"/>
      <c r="FC75" s="162"/>
      <c r="FD75" s="162"/>
      <c r="FE75" s="162"/>
      <c r="FF75" s="162"/>
      <c r="FG75" s="162"/>
      <c r="FH75" s="162"/>
      <c r="FI75" s="139"/>
      <c r="FJ75" s="139"/>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39"/>
      <c r="GH75" s="139"/>
      <c r="GI75" s="162"/>
      <c r="GJ75" s="162"/>
      <c r="GK75" s="162"/>
      <c r="GL75" s="162"/>
      <c r="GM75" s="162"/>
    </row>
    <row r="76" spans="1:195" s="138" customFormat="1" x14ac:dyDescent="0.2">
      <c r="A76" s="139"/>
      <c r="B76" s="193">
        <v>44409</v>
      </c>
      <c r="C76" s="193">
        <v>44439</v>
      </c>
      <c r="D76" s="191">
        <v>44409</v>
      </c>
      <c r="E76" s="2">
        <v>36.825000000000003</v>
      </c>
      <c r="F76" s="3">
        <v>27.157599999999999</v>
      </c>
      <c r="G76" s="4">
        <v>40.949750000000002</v>
      </c>
      <c r="H76" s="5">
        <v>30.54935</v>
      </c>
      <c r="I76" s="2">
        <v>32.759799999999998</v>
      </c>
      <c r="J76" s="3">
        <v>23.2455</v>
      </c>
      <c r="K76" s="4">
        <v>42.00385</v>
      </c>
      <c r="L76" s="5">
        <v>34.473500000000001</v>
      </c>
      <c r="M76" s="2">
        <v>39.660600000000002</v>
      </c>
      <c r="N76" s="3">
        <v>33.377200000000002</v>
      </c>
      <c r="O76" s="4">
        <v>44.199750000000002</v>
      </c>
      <c r="P76" s="5">
        <v>31.04935</v>
      </c>
      <c r="Q76" s="2">
        <v>43.949750000000002</v>
      </c>
      <c r="R76" s="3">
        <v>31.04935</v>
      </c>
      <c r="S76" s="4">
        <v>38.949750000000002</v>
      </c>
      <c r="T76" s="5">
        <v>28.54935</v>
      </c>
      <c r="U76" s="2">
        <v>44.199750000000002</v>
      </c>
      <c r="V76" s="3">
        <v>31.04935</v>
      </c>
      <c r="W76" s="4">
        <v>32.759799999999998</v>
      </c>
      <c r="X76" s="5">
        <v>23.2455</v>
      </c>
      <c r="Y76" s="2">
        <v>42.949750000000002</v>
      </c>
      <c r="Z76" s="3">
        <v>32.049349999999997</v>
      </c>
      <c r="AA76" s="4">
        <v>44.189950000000003</v>
      </c>
      <c r="AB76" s="5">
        <v>38.634149999999998</v>
      </c>
      <c r="AC76" s="2">
        <v>43.199750000000002</v>
      </c>
      <c r="AD76" s="73">
        <v>30.54935</v>
      </c>
      <c r="AE76" s="4">
        <v>37.251300000000001</v>
      </c>
      <c r="AF76" s="75">
        <v>29.433</v>
      </c>
      <c r="AG76" s="23">
        <v>2.7349999999999999</v>
      </c>
      <c r="AH76" s="37">
        <v>2.5975000000000001</v>
      </c>
      <c r="AI76" s="23">
        <v>2.3424999999999998</v>
      </c>
      <c r="AJ76" s="37">
        <v>2.2799999999999998</v>
      </c>
      <c r="AK76" s="28">
        <v>2.2650000000000001</v>
      </c>
      <c r="AL76" s="37">
        <v>2.3864000000000001</v>
      </c>
      <c r="AM76" s="28">
        <v>2.2450000000000001</v>
      </c>
      <c r="AN76" s="37">
        <v>2.2574999999999998</v>
      </c>
      <c r="AO76" s="30">
        <v>2.2038000000000002</v>
      </c>
      <c r="AP76" s="39">
        <v>1.8274999999999999</v>
      </c>
      <c r="AQ76" s="30">
        <v>1.79</v>
      </c>
      <c r="AR76" s="37">
        <v>2.5226999999999999</v>
      </c>
      <c r="AS76" s="23">
        <v>2.3449</v>
      </c>
      <c r="AT76" s="39">
        <v>2.5727000000000002</v>
      </c>
      <c r="AU76" s="31">
        <v>2.3613</v>
      </c>
      <c r="AV76" s="39">
        <v>2.3481999999999998</v>
      </c>
      <c r="AW76" s="31">
        <v>1.9776</v>
      </c>
      <c r="AX76" s="39">
        <v>2.3447</v>
      </c>
      <c r="AY76" s="31">
        <v>2.29</v>
      </c>
      <c r="AZ76" s="39">
        <v>2.2187999999999999</v>
      </c>
      <c r="BA76" s="30">
        <v>2.0213000000000001</v>
      </c>
      <c r="BB76" s="39">
        <v>2.9624999999999999</v>
      </c>
      <c r="BC76" s="15"/>
      <c r="BD76" s="151"/>
      <c r="BE76" s="151"/>
      <c r="BF76" s="151"/>
      <c r="BG76" s="151"/>
      <c r="BH76" s="151"/>
      <c r="BI76" s="151"/>
      <c r="BJ76" s="266">
        <v>2.2616410585973084</v>
      </c>
      <c r="BK76" s="266">
        <v>1.8808091589920048</v>
      </c>
      <c r="BL76" s="266">
        <v>2.3477371105973086</v>
      </c>
      <c r="BM76" s="266">
        <v>1.9524101349920051</v>
      </c>
      <c r="BN76" s="266">
        <v>2.1106493657946568</v>
      </c>
      <c r="BO76" s="266"/>
      <c r="BP76" s="266">
        <v>2.3156398773192737</v>
      </c>
      <c r="BQ76" s="292">
        <v>2.2654849148418492</v>
      </c>
      <c r="BR76" s="292">
        <v>2.2600903148680072</v>
      </c>
      <c r="BS76" s="292">
        <v>2.3151944897959185</v>
      </c>
      <c r="BT76" s="292">
        <v>2.2749058490756644</v>
      </c>
      <c r="BU76" s="292">
        <v>2.2699455865176041</v>
      </c>
      <c r="BV76" s="292">
        <v>2.3252999999999999</v>
      </c>
      <c r="BW76" s="169"/>
      <c r="BX76" s="148">
        <v>32.563027956989252</v>
      </c>
      <c r="BY76" s="165">
        <v>36.364627419354839</v>
      </c>
      <c r="BZ76" s="165">
        <v>28.565323655913975</v>
      </c>
      <c r="CA76" s="165">
        <v>36.890498924731183</v>
      </c>
      <c r="CB76" s="165">
        <v>38.262476881720431</v>
      </c>
      <c r="CC76" s="165">
        <v>38.684018279569898</v>
      </c>
      <c r="CD76" s="165">
        <v>33.804522580645155</v>
      </c>
      <c r="CE76" s="165">
        <v>41.740618817204307</v>
      </c>
      <c r="CF76" s="165">
        <v>38.402261827956991</v>
      </c>
      <c r="CG76" s="174"/>
      <c r="CH76" s="175"/>
      <c r="CI76" s="175"/>
      <c r="CJ76" s="175"/>
      <c r="CK76" s="175"/>
      <c r="CL76" s="175"/>
      <c r="CM76" s="175"/>
      <c r="CN76" s="175"/>
      <c r="CO76" s="171">
        <v>2021</v>
      </c>
      <c r="CP76" s="173">
        <v>44409</v>
      </c>
      <c r="CQ76" s="272">
        <v>2.659227389649141</v>
      </c>
      <c r="CR76" s="272">
        <v>2.3222406189158726</v>
      </c>
      <c r="CS76" s="272">
        <v>2.3112718769764364</v>
      </c>
      <c r="CT76" s="272">
        <v>2.2723672815592448</v>
      </c>
      <c r="CU76" s="272">
        <v>2.3112718769764364</v>
      </c>
      <c r="CV76" s="272">
        <v>2.3496719376026274</v>
      </c>
      <c r="CW76" s="272">
        <v>2.6351707710940655</v>
      </c>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39"/>
      <c r="EV76" s="139"/>
      <c r="EW76" s="139"/>
      <c r="EX76" s="139"/>
      <c r="EY76" s="139"/>
      <c r="EZ76" s="139"/>
      <c r="FA76" s="139"/>
      <c r="FB76" s="162"/>
      <c r="FC76" s="162"/>
      <c r="FD76" s="162"/>
      <c r="FE76" s="162"/>
      <c r="FF76" s="162"/>
      <c r="FG76" s="162"/>
      <c r="FH76" s="162"/>
      <c r="FI76" s="139"/>
      <c r="FJ76" s="139"/>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39"/>
      <c r="GH76" s="139"/>
      <c r="GI76" s="162"/>
      <c r="GJ76" s="162"/>
      <c r="GK76" s="162"/>
      <c r="GL76" s="162"/>
      <c r="GM76" s="162"/>
    </row>
    <row r="77" spans="1:195" s="138" customFormat="1" x14ac:dyDescent="0.2">
      <c r="A77" s="139"/>
      <c r="B77" s="193">
        <v>44440</v>
      </c>
      <c r="C77" s="193">
        <v>44469</v>
      </c>
      <c r="D77" s="191">
        <v>44440</v>
      </c>
      <c r="E77" s="2">
        <v>33.110399999999998</v>
      </c>
      <c r="F77" s="3">
        <v>27.428899999999999</v>
      </c>
      <c r="G77" s="4">
        <v>32.7303</v>
      </c>
      <c r="H77" s="5">
        <v>28.458349999999999</v>
      </c>
      <c r="I77" s="2">
        <v>29.1449</v>
      </c>
      <c r="J77" s="3">
        <v>23.516999999999999</v>
      </c>
      <c r="K77" s="4">
        <v>40.109450000000002</v>
      </c>
      <c r="L77" s="5">
        <v>34.074750000000002</v>
      </c>
      <c r="M77" s="2">
        <v>37.616700000000002</v>
      </c>
      <c r="N77" s="3">
        <v>32.430149999999998</v>
      </c>
      <c r="O77" s="4">
        <v>35.4803</v>
      </c>
      <c r="P77" s="5">
        <v>26.458349999999999</v>
      </c>
      <c r="Q77" s="2">
        <v>35.2303</v>
      </c>
      <c r="R77" s="3">
        <v>26.958349999999999</v>
      </c>
      <c r="S77" s="4">
        <v>29.7303</v>
      </c>
      <c r="T77" s="5">
        <v>27.458349999999999</v>
      </c>
      <c r="U77" s="2">
        <v>35.4803</v>
      </c>
      <c r="V77" s="3">
        <v>26.458349999999999</v>
      </c>
      <c r="W77" s="4">
        <v>29.1449</v>
      </c>
      <c r="X77" s="5">
        <v>23.516999999999999</v>
      </c>
      <c r="Y77" s="2">
        <v>34.2303</v>
      </c>
      <c r="Z77" s="3">
        <v>29.458349999999999</v>
      </c>
      <c r="AA77" s="4">
        <v>42.102400000000003</v>
      </c>
      <c r="AB77" s="5">
        <v>37.756349999999998</v>
      </c>
      <c r="AC77" s="2">
        <v>33.7303</v>
      </c>
      <c r="AD77" s="73">
        <v>25.958349999999999</v>
      </c>
      <c r="AE77" s="4">
        <v>34.423099999999998</v>
      </c>
      <c r="AF77" s="75">
        <v>29.1188</v>
      </c>
      <c r="AG77" s="23">
        <v>2.7330000000000001</v>
      </c>
      <c r="AH77" s="37">
        <v>2.4355000000000002</v>
      </c>
      <c r="AI77" s="23">
        <v>2.323</v>
      </c>
      <c r="AJ77" s="37">
        <v>2.2905000000000002</v>
      </c>
      <c r="AK77" s="28">
        <v>2.2755000000000001</v>
      </c>
      <c r="AL77" s="37">
        <v>2.3971</v>
      </c>
      <c r="AM77" s="28">
        <v>2.2555000000000001</v>
      </c>
      <c r="AN77" s="37">
        <v>2.2730000000000001</v>
      </c>
      <c r="AO77" s="30">
        <v>2.2229999999999999</v>
      </c>
      <c r="AP77" s="39">
        <v>1.8554999999999999</v>
      </c>
      <c r="AQ77" s="30">
        <v>1.8129999999999999</v>
      </c>
      <c r="AR77" s="37">
        <v>2.5335999999999999</v>
      </c>
      <c r="AS77" s="23">
        <v>2.3555000000000001</v>
      </c>
      <c r="AT77" s="39">
        <v>2.5836000000000001</v>
      </c>
      <c r="AU77" s="31">
        <v>2.3719999999999999</v>
      </c>
      <c r="AV77" s="39">
        <v>2.3588</v>
      </c>
      <c r="AW77" s="31">
        <v>2.0074000000000001</v>
      </c>
      <c r="AX77" s="39">
        <v>2.3553000000000002</v>
      </c>
      <c r="AY77" s="31">
        <v>2.3005</v>
      </c>
      <c r="AZ77" s="39">
        <v>2.238</v>
      </c>
      <c r="BA77" s="30">
        <v>2.0405000000000002</v>
      </c>
      <c r="BB77" s="39">
        <v>2.948</v>
      </c>
      <c r="BC77" s="15"/>
      <c r="BD77" s="151"/>
      <c r="BE77" s="151"/>
      <c r="BF77" s="151"/>
      <c r="BG77" s="151"/>
      <c r="BH77" s="151"/>
      <c r="BI77" s="151"/>
      <c r="BJ77" s="266">
        <v>2.2810722902540226</v>
      </c>
      <c r="BK77" s="266">
        <v>1.9091463718247141</v>
      </c>
      <c r="BL77" s="266">
        <v>2.367907926254023</v>
      </c>
      <c r="BM77" s="266">
        <v>1.9818259078247142</v>
      </c>
      <c r="BN77" s="266">
        <v>2.1349881240393684</v>
      </c>
      <c r="BO77" s="266"/>
      <c r="BP77" s="266">
        <v>2.3262857254385079</v>
      </c>
      <c r="BQ77" s="292">
        <v>2.284949635036496</v>
      </c>
      <c r="BR77" s="292">
        <v>2.2755977174817192</v>
      </c>
      <c r="BS77" s="292">
        <v>2.3259087755102041</v>
      </c>
      <c r="BT77" s="292">
        <v>2.285512981109203</v>
      </c>
      <c r="BU77" s="292">
        <v>2.2804578508259636</v>
      </c>
      <c r="BV77" s="292">
        <v>2.3358000000000003</v>
      </c>
      <c r="BW77" s="169"/>
      <c r="BX77" s="148">
        <v>30.585288888888886</v>
      </c>
      <c r="BY77" s="165">
        <v>30.831655555555553</v>
      </c>
      <c r="BZ77" s="165">
        <v>26.643611111111113</v>
      </c>
      <c r="CA77" s="165">
        <v>35.311566666666664</v>
      </c>
      <c r="CB77" s="165">
        <v>31.553877777777778</v>
      </c>
      <c r="CC77" s="165">
        <v>37.427361111111118</v>
      </c>
      <c r="CD77" s="165">
        <v>32.065633333333331</v>
      </c>
      <c r="CE77" s="165">
        <v>40.17082222222222</v>
      </c>
      <c r="CF77" s="165">
        <v>31.470544444444442</v>
      </c>
      <c r="CG77" s="174"/>
      <c r="CH77" s="175"/>
      <c r="CI77" s="175"/>
      <c r="CJ77" s="175"/>
      <c r="CK77" s="175"/>
      <c r="CL77" s="175"/>
      <c r="CM77" s="175"/>
      <c r="CN77" s="175"/>
      <c r="CO77" s="171">
        <v>2021</v>
      </c>
      <c r="CP77" s="173">
        <v>44440</v>
      </c>
      <c r="CQ77" s="272">
        <v>2.6391635970778888</v>
      </c>
      <c r="CR77" s="272">
        <v>2.3329999180243877</v>
      </c>
      <c r="CS77" s="272">
        <v>2.3219828838110788</v>
      </c>
      <c r="CT77" s="272">
        <v>2.2829054296553526</v>
      </c>
      <c r="CU77" s="272">
        <v>2.3219828838110788</v>
      </c>
      <c r="CV77" s="272">
        <v>2.3604477996715927</v>
      </c>
      <c r="CW77" s="272">
        <v>2.6457682680662096</v>
      </c>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39"/>
      <c r="EV77" s="139"/>
      <c r="EW77" s="139"/>
      <c r="EX77" s="139"/>
      <c r="EY77" s="139"/>
      <c r="EZ77" s="139"/>
      <c r="FA77" s="139"/>
      <c r="FB77" s="162"/>
      <c r="FC77" s="162"/>
      <c r="FD77" s="162"/>
      <c r="FE77" s="162"/>
      <c r="FF77" s="162"/>
      <c r="FG77" s="162"/>
      <c r="FH77" s="162"/>
      <c r="FI77" s="139"/>
      <c r="FJ77" s="139"/>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39"/>
      <c r="GH77" s="139"/>
      <c r="GI77" s="162"/>
      <c r="GJ77" s="162"/>
      <c r="GK77" s="162"/>
      <c r="GL77" s="162"/>
      <c r="GM77" s="162"/>
    </row>
    <row r="78" spans="1:195" s="138" customFormat="1" x14ac:dyDescent="0.2">
      <c r="A78" s="139"/>
      <c r="B78" s="193">
        <v>44470</v>
      </c>
      <c r="C78" s="193">
        <v>44500</v>
      </c>
      <c r="D78" s="191">
        <v>44470</v>
      </c>
      <c r="E78" s="2">
        <v>29.953099999999999</v>
      </c>
      <c r="F78" s="3">
        <v>26.312100000000001</v>
      </c>
      <c r="G78" s="4">
        <v>29.781300000000002</v>
      </c>
      <c r="H78" s="5">
        <v>27.960249999999998</v>
      </c>
      <c r="I78" s="2">
        <v>25.806699999999999</v>
      </c>
      <c r="J78" s="3">
        <v>22.270399999999999</v>
      </c>
      <c r="K78" s="4">
        <v>40.305500000000002</v>
      </c>
      <c r="L78" s="5">
        <v>33.6768</v>
      </c>
      <c r="M78" s="2">
        <v>36.865099999999998</v>
      </c>
      <c r="N78" s="3">
        <v>31.882149999999999</v>
      </c>
      <c r="O78" s="4">
        <v>29.781300000000002</v>
      </c>
      <c r="P78" s="5">
        <v>25.960249999999998</v>
      </c>
      <c r="Q78" s="2">
        <v>29.281300000000002</v>
      </c>
      <c r="R78" s="3">
        <v>27.460249999999998</v>
      </c>
      <c r="S78" s="4">
        <v>26.781300000000002</v>
      </c>
      <c r="T78" s="5">
        <v>25.460249999999998</v>
      </c>
      <c r="U78" s="2">
        <v>29.781300000000002</v>
      </c>
      <c r="V78" s="3">
        <v>25.960249999999998</v>
      </c>
      <c r="W78" s="4">
        <v>25.806699999999999</v>
      </c>
      <c r="X78" s="5">
        <v>22.270399999999999</v>
      </c>
      <c r="Y78" s="2">
        <v>30.781300000000002</v>
      </c>
      <c r="Z78" s="3">
        <v>28.460249999999998</v>
      </c>
      <c r="AA78" s="4">
        <v>38.348399999999998</v>
      </c>
      <c r="AB78" s="5">
        <v>37.024650000000001</v>
      </c>
      <c r="AC78" s="2">
        <v>29.781300000000002</v>
      </c>
      <c r="AD78" s="73">
        <v>26.460249999999998</v>
      </c>
      <c r="AE78" s="4">
        <v>32.487499999999997</v>
      </c>
      <c r="AF78" s="75">
        <v>28.3001</v>
      </c>
      <c r="AG78" s="23">
        <v>2.7589999999999999</v>
      </c>
      <c r="AH78" s="37">
        <v>2.3690000000000002</v>
      </c>
      <c r="AI78" s="23">
        <v>2.2789999999999999</v>
      </c>
      <c r="AJ78" s="37">
        <v>2.3039999999999998</v>
      </c>
      <c r="AK78" s="28">
        <v>2.2890000000000001</v>
      </c>
      <c r="AL78" s="37">
        <v>2.4106999999999998</v>
      </c>
      <c r="AM78" s="28">
        <v>2.2690000000000001</v>
      </c>
      <c r="AN78" s="37">
        <v>2.274</v>
      </c>
      <c r="AO78" s="30">
        <v>2.2389999999999999</v>
      </c>
      <c r="AP78" s="39">
        <v>2.419</v>
      </c>
      <c r="AQ78" s="30">
        <v>1.8440000000000001</v>
      </c>
      <c r="AR78" s="37">
        <v>2.5474999999999999</v>
      </c>
      <c r="AS78" s="23">
        <v>2.3692000000000002</v>
      </c>
      <c r="AT78" s="39">
        <v>2.5975000000000001</v>
      </c>
      <c r="AU78" s="31">
        <v>2.3858000000000001</v>
      </c>
      <c r="AV78" s="39">
        <v>2.3725000000000001</v>
      </c>
      <c r="AW78" s="31">
        <v>2.6061999999999999</v>
      </c>
      <c r="AX78" s="39">
        <v>2.3690000000000002</v>
      </c>
      <c r="AY78" s="31">
        <v>2.3140000000000001</v>
      </c>
      <c r="AZ78" s="39">
        <v>2.254</v>
      </c>
      <c r="BA78" s="30">
        <v>2.0565000000000002</v>
      </c>
      <c r="BB78" s="39">
        <v>2.9514999999999998</v>
      </c>
      <c r="BC78" s="15"/>
      <c r="BD78" s="151"/>
      <c r="BE78" s="151"/>
      <c r="BF78" s="151"/>
      <c r="BG78" s="151"/>
      <c r="BH78" s="151"/>
      <c r="BI78" s="151"/>
      <c r="BJ78" s="266">
        <v>2.297264983301285</v>
      </c>
      <c r="BK78" s="266">
        <v>2.4794327800829876</v>
      </c>
      <c r="BL78" s="266">
        <v>2.3847169393012853</v>
      </c>
      <c r="BM78" s="266">
        <v>2.5738183360829878</v>
      </c>
      <c r="BN78" s="266">
        <v>2.4338082596921367</v>
      </c>
      <c r="BO78" s="266"/>
      <c r="BP78" s="266">
        <v>2.3399732444489505</v>
      </c>
      <c r="BQ78" s="292">
        <v>2.3011702351987018</v>
      </c>
      <c r="BR78" s="292">
        <v>2.2765981950697007</v>
      </c>
      <c r="BS78" s="292">
        <v>2.3396842857142857</v>
      </c>
      <c r="BT78" s="292">
        <v>2.2991507222951815</v>
      </c>
      <c r="BU78" s="292">
        <v>2.2939736192224265</v>
      </c>
      <c r="BV78" s="292">
        <v>2.3492999999999999</v>
      </c>
      <c r="BW78" s="169"/>
      <c r="BX78" s="148">
        <v>28.347927956989246</v>
      </c>
      <c r="BY78" s="165">
        <v>28.978471505376348</v>
      </c>
      <c r="BZ78" s="165">
        <v>24.247686021505377</v>
      </c>
      <c r="CA78" s="165">
        <v>34.668315591397842</v>
      </c>
      <c r="CB78" s="165">
        <v>28.478471505376348</v>
      </c>
      <c r="CC78" s="165">
        <v>37.38316989247312</v>
      </c>
      <c r="CD78" s="165">
        <v>30.641441935483869</v>
      </c>
      <c r="CE78" s="165">
        <v>37.764811290322584</v>
      </c>
      <c r="CF78" s="165">
        <v>28.09675107526882</v>
      </c>
      <c r="CG78" s="174"/>
      <c r="CH78" s="175"/>
      <c r="CI78" s="175"/>
      <c r="CJ78" s="175"/>
      <c r="CK78" s="175"/>
      <c r="CL78" s="175"/>
      <c r="CM78" s="175"/>
      <c r="CN78" s="175"/>
      <c r="CO78" s="171">
        <v>2021</v>
      </c>
      <c r="CP78" s="173">
        <v>44470</v>
      </c>
      <c r="CQ78" s="272">
        <v>2.5938914497376273</v>
      </c>
      <c r="CR78" s="272">
        <v>2.3468333025924788</v>
      </c>
      <c r="CS78" s="272">
        <v>2.335754178312762</v>
      </c>
      <c r="CT78" s="272">
        <v>2.2964544772074915</v>
      </c>
      <c r="CU78" s="272">
        <v>2.335754178312762</v>
      </c>
      <c r="CV78" s="272">
        <v>2.3743024794745486</v>
      </c>
      <c r="CW78" s="272">
        <v>2.6593936213161085</v>
      </c>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39"/>
      <c r="EV78" s="139"/>
      <c r="EW78" s="139"/>
      <c r="EX78" s="139"/>
      <c r="EY78" s="139"/>
      <c r="EZ78" s="139"/>
      <c r="FA78" s="139"/>
      <c r="FB78" s="162"/>
      <c r="FC78" s="162"/>
      <c r="FD78" s="162"/>
      <c r="FE78" s="162"/>
      <c r="FF78" s="162"/>
      <c r="FG78" s="162"/>
      <c r="FH78" s="162"/>
      <c r="FI78" s="139"/>
      <c r="FJ78" s="139"/>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39"/>
      <c r="GH78" s="139"/>
      <c r="GI78" s="162"/>
      <c r="GJ78" s="162"/>
      <c r="GK78" s="162"/>
      <c r="GL78" s="162"/>
      <c r="GM78" s="162"/>
    </row>
    <row r="79" spans="1:195" s="138" customFormat="1" x14ac:dyDescent="0.2">
      <c r="A79" s="139"/>
      <c r="B79" s="193">
        <v>44501</v>
      </c>
      <c r="C79" s="193">
        <v>44530</v>
      </c>
      <c r="D79" s="191">
        <v>44501</v>
      </c>
      <c r="E79" s="2">
        <v>32.137</v>
      </c>
      <c r="F79" s="3">
        <v>29.074000000000002</v>
      </c>
      <c r="G79" s="4">
        <v>29.627949999999998</v>
      </c>
      <c r="H79" s="5">
        <v>27.511700000000001</v>
      </c>
      <c r="I79" s="2">
        <v>28.091750000000001</v>
      </c>
      <c r="J79" s="3">
        <v>24.803450000000002</v>
      </c>
      <c r="K79" s="4">
        <v>40.753749999999997</v>
      </c>
      <c r="L79" s="5">
        <v>34.573900000000002</v>
      </c>
      <c r="M79" s="2">
        <v>36.367400000000004</v>
      </c>
      <c r="N79" s="3">
        <v>32.728949999999998</v>
      </c>
      <c r="O79" s="4">
        <v>28.127949999999998</v>
      </c>
      <c r="P79" s="5">
        <v>26.011700000000001</v>
      </c>
      <c r="Q79" s="2">
        <v>29.127949999999998</v>
      </c>
      <c r="R79" s="3">
        <v>27.011700000000001</v>
      </c>
      <c r="S79" s="4">
        <v>26.377949999999998</v>
      </c>
      <c r="T79" s="5">
        <v>25.511700000000001</v>
      </c>
      <c r="U79" s="2">
        <v>28.127949999999998</v>
      </c>
      <c r="V79" s="3">
        <v>26.011700000000001</v>
      </c>
      <c r="W79" s="4">
        <v>28.091750000000001</v>
      </c>
      <c r="X79" s="5">
        <v>24.803450000000002</v>
      </c>
      <c r="Y79" s="2">
        <v>30.627949999999998</v>
      </c>
      <c r="Z79" s="3">
        <v>28.011700000000001</v>
      </c>
      <c r="AA79" s="4">
        <v>37.24615</v>
      </c>
      <c r="AB79" s="5">
        <v>35.0518</v>
      </c>
      <c r="AC79" s="2">
        <v>28.127949999999998</v>
      </c>
      <c r="AD79" s="73">
        <v>26.511700000000001</v>
      </c>
      <c r="AE79" s="4">
        <v>33.343049999999998</v>
      </c>
      <c r="AF79" s="75">
        <v>30.08325</v>
      </c>
      <c r="AG79" s="23">
        <v>2.8330000000000002</v>
      </c>
      <c r="AH79" s="37">
        <v>2.7404999999999999</v>
      </c>
      <c r="AI79" s="23">
        <v>2.4929999999999999</v>
      </c>
      <c r="AJ79" s="37">
        <v>2.5230000000000001</v>
      </c>
      <c r="AK79" s="28">
        <v>2.508</v>
      </c>
      <c r="AL79" s="37">
        <v>2.6328</v>
      </c>
      <c r="AM79" s="28">
        <v>2.4405000000000001</v>
      </c>
      <c r="AN79" s="37">
        <v>2.5105</v>
      </c>
      <c r="AO79" s="30">
        <v>2.4005000000000001</v>
      </c>
      <c r="AP79" s="39">
        <v>2.6655000000000002</v>
      </c>
      <c r="AQ79" s="30">
        <v>1.9305000000000001</v>
      </c>
      <c r="AR79" s="37">
        <v>2.7728999999999999</v>
      </c>
      <c r="AS79" s="23">
        <v>2.5910000000000002</v>
      </c>
      <c r="AT79" s="39">
        <v>2.8229000000000002</v>
      </c>
      <c r="AU79" s="31">
        <v>2.6091000000000002</v>
      </c>
      <c r="AV79" s="39">
        <v>2.5933999999999999</v>
      </c>
      <c r="AW79" s="31">
        <v>2.8681000000000001</v>
      </c>
      <c r="AX79" s="39">
        <v>2.5908000000000002</v>
      </c>
      <c r="AY79" s="31">
        <v>2.5329999999999999</v>
      </c>
      <c r="AZ79" s="39">
        <v>2.4155000000000002</v>
      </c>
      <c r="BA79" s="30">
        <v>2.218</v>
      </c>
      <c r="BB79" s="39">
        <v>3.0979999999999999</v>
      </c>
      <c r="BC79" s="15"/>
      <c r="BD79" s="151"/>
      <c r="BE79" s="151"/>
      <c r="BF79" s="151"/>
      <c r="BG79" s="151"/>
      <c r="BH79" s="151"/>
      <c r="BI79" s="151"/>
      <c r="BJ79" s="266">
        <v>2.4607099787470905</v>
      </c>
      <c r="BK79" s="266">
        <v>2.7289014573423747</v>
      </c>
      <c r="BL79" s="266">
        <v>2.5543829147470909</v>
      </c>
      <c r="BM79" s="266">
        <v>2.8327821933423749</v>
      </c>
      <c r="BN79" s="266">
        <v>2.6441941360447325</v>
      </c>
      <c r="BO79" s="266"/>
      <c r="BP79" s="266">
        <v>2.5620152195072494</v>
      </c>
      <c r="BQ79" s="292">
        <v>2.464896918085969</v>
      </c>
      <c r="BR79" s="292">
        <v>2.5132111446273013</v>
      </c>
      <c r="BS79" s="292">
        <v>2.5631536734693876</v>
      </c>
      <c r="BT79" s="292">
        <v>2.4724005455096476</v>
      </c>
      <c r="BU79" s="292">
        <v>2.5132294176539296</v>
      </c>
      <c r="BV79" s="292">
        <v>2.5683000000000002</v>
      </c>
      <c r="BW79" s="169"/>
      <c r="BX79" s="148">
        <v>30.773306518723999</v>
      </c>
      <c r="BY79" s="165">
        <v>28.685763800277392</v>
      </c>
      <c r="BZ79" s="165">
        <v>26.627749583911235</v>
      </c>
      <c r="CA79" s="165">
        <v>34.747507558945905</v>
      </c>
      <c r="CB79" s="165">
        <v>28.185763800277389</v>
      </c>
      <c r="CC79" s="165">
        <v>38.002388210818303</v>
      </c>
      <c r="CD79" s="165">
        <v>31.891738210818307</v>
      </c>
      <c r="CE79" s="165">
        <v>36.26919251040222</v>
      </c>
      <c r="CF79" s="165">
        <v>27.185763800277392</v>
      </c>
      <c r="CG79" s="174"/>
      <c r="CH79" s="175"/>
      <c r="CI79" s="175"/>
      <c r="CJ79" s="175"/>
      <c r="CK79" s="175"/>
      <c r="CL79" s="175"/>
      <c r="CM79" s="175"/>
      <c r="CN79" s="175"/>
      <c r="CO79" s="171">
        <v>2021</v>
      </c>
      <c r="CP79" s="173">
        <v>44501</v>
      </c>
      <c r="CQ79" s="272">
        <v>2.8140787118016259</v>
      </c>
      <c r="CR79" s="272">
        <v>2.5225685213648941</v>
      </c>
      <c r="CS79" s="272">
        <v>2.559155178006733</v>
      </c>
      <c r="CT79" s="272">
        <v>2.516250137497742</v>
      </c>
      <c r="CU79" s="272">
        <v>2.559155178006733</v>
      </c>
      <c r="CV79" s="272">
        <v>2.5503082266009853</v>
      </c>
      <c r="CW79" s="272">
        <v>2.880427129592249</v>
      </c>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39"/>
      <c r="EV79" s="139"/>
      <c r="EW79" s="139"/>
      <c r="EX79" s="139"/>
      <c r="EY79" s="139"/>
      <c r="EZ79" s="139"/>
      <c r="FA79" s="139"/>
      <c r="FB79" s="162"/>
      <c r="FC79" s="162"/>
      <c r="FD79" s="162"/>
      <c r="FE79" s="162"/>
      <c r="FF79" s="162"/>
      <c r="FG79" s="162"/>
      <c r="FH79" s="162"/>
      <c r="FI79" s="139"/>
      <c r="FJ79" s="139"/>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39"/>
      <c r="GH79" s="139"/>
      <c r="GI79" s="162"/>
      <c r="GJ79" s="162"/>
      <c r="GK79" s="162"/>
      <c r="GL79" s="162"/>
      <c r="GM79" s="162"/>
    </row>
    <row r="80" spans="1:195" s="138" customFormat="1" x14ac:dyDescent="0.2">
      <c r="A80" s="139"/>
      <c r="B80" s="193">
        <v>44531</v>
      </c>
      <c r="C80" s="193">
        <v>44561</v>
      </c>
      <c r="D80" s="191">
        <v>44531</v>
      </c>
      <c r="E80" s="2">
        <v>38.063699999999997</v>
      </c>
      <c r="F80" s="3">
        <v>32.713799999999999</v>
      </c>
      <c r="G80" s="4">
        <v>32.643999999999998</v>
      </c>
      <c r="H80" s="5">
        <v>28.610299999999999</v>
      </c>
      <c r="I80" s="2">
        <v>34.076549999999997</v>
      </c>
      <c r="J80" s="3">
        <v>28.6966</v>
      </c>
      <c r="K80" s="4">
        <v>42.648049999999998</v>
      </c>
      <c r="L80" s="5">
        <v>34.874600000000001</v>
      </c>
      <c r="M80" s="2">
        <v>38.212000000000003</v>
      </c>
      <c r="N80" s="3">
        <v>33.378450000000001</v>
      </c>
      <c r="O80" s="4">
        <v>30.643999999999998</v>
      </c>
      <c r="P80" s="5">
        <v>26.610299999999999</v>
      </c>
      <c r="Q80" s="2">
        <v>32.143999999999998</v>
      </c>
      <c r="R80" s="3">
        <v>28.110299999999999</v>
      </c>
      <c r="S80" s="4">
        <v>29.643999999999998</v>
      </c>
      <c r="T80" s="5">
        <v>26.610299999999999</v>
      </c>
      <c r="U80" s="2">
        <v>30.643999999999998</v>
      </c>
      <c r="V80" s="3">
        <v>26.610299999999999</v>
      </c>
      <c r="W80" s="4">
        <v>34.076549999999997</v>
      </c>
      <c r="X80" s="5">
        <v>28.6966</v>
      </c>
      <c r="Y80" s="2">
        <v>33.643999999999998</v>
      </c>
      <c r="Z80" s="3">
        <v>29.360299999999999</v>
      </c>
      <c r="AA80" s="4">
        <v>38.623899999999999</v>
      </c>
      <c r="AB80" s="5">
        <v>34.7179</v>
      </c>
      <c r="AC80" s="2">
        <v>33.143999999999998</v>
      </c>
      <c r="AD80" s="73">
        <v>28.610299999999999</v>
      </c>
      <c r="AE80" s="4">
        <v>37.182549999999999</v>
      </c>
      <c r="AF80" s="75">
        <v>32.2117</v>
      </c>
      <c r="AG80" s="23">
        <v>2.984</v>
      </c>
      <c r="AH80" s="37">
        <v>2.9390000000000001</v>
      </c>
      <c r="AI80" s="23">
        <v>2.7189999999999999</v>
      </c>
      <c r="AJ80" s="37">
        <v>2.7214999999999998</v>
      </c>
      <c r="AK80" s="28">
        <v>2.7065000000000001</v>
      </c>
      <c r="AL80" s="37">
        <v>2.8340000000000001</v>
      </c>
      <c r="AM80" s="28">
        <v>2.6440000000000001</v>
      </c>
      <c r="AN80" s="37">
        <v>2.6640000000000001</v>
      </c>
      <c r="AO80" s="30">
        <v>2.5451999999999999</v>
      </c>
      <c r="AP80" s="39">
        <v>3.1915</v>
      </c>
      <c r="AQ80" s="30">
        <v>2.0665</v>
      </c>
      <c r="AR80" s="37">
        <v>2.9771999999999998</v>
      </c>
      <c r="AS80" s="23">
        <v>2.7921</v>
      </c>
      <c r="AT80" s="39">
        <v>3.0272000000000001</v>
      </c>
      <c r="AU80" s="31">
        <v>2.8115999999999999</v>
      </c>
      <c r="AV80" s="39">
        <v>2.7936999999999999</v>
      </c>
      <c r="AW80" s="31">
        <v>3.4270999999999998</v>
      </c>
      <c r="AX80" s="39">
        <v>2.7919</v>
      </c>
      <c r="AY80" s="31">
        <v>2.7315</v>
      </c>
      <c r="AZ80" s="39">
        <v>2.5602</v>
      </c>
      <c r="BA80" s="30">
        <v>2.3628</v>
      </c>
      <c r="BB80" s="39">
        <v>3.2465000000000002</v>
      </c>
      <c r="BC80" s="15"/>
      <c r="BD80" s="151"/>
      <c r="BE80" s="151"/>
      <c r="BF80" s="151"/>
      <c r="BG80" s="151"/>
      <c r="BH80" s="151"/>
      <c r="BI80" s="151"/>
      <c r="BJ80" s="266">
        <v>2.6071526464932697</v>
      </c>
      <c r="BK80" s="266">
        <v>3.2612362412711264</v>
      </c>
      <c r="BL80" s="266">
        <v>2.7063994264932698</v>
      </c>
      <c r="BM80" s="266">
        <v>3.3853784972711267</v>
      </c>
      <c r="BN80" s="266">
        <v>2.9900417028821984</v>
      </c>
      <c r="BO80" s="266"/>
      <c r="BP80" s="266">
        <v>2.763272443475616</v>
      </c>
      <c r="BQ80" s="292">
        <v>2.6115919708029192</v>
      </c>
      <c r="BR80" s="292">
        <v>2.6667844543824462</v>
      </c>
      <c r="BS80" s="292">
        <v>2.7657046938775509</v>
      </c>
      <c r="BT80" s="292">
        <v>2.6779768663501362</v>
      </c>
      <c r="BU80" s="292">
        <v>2.7119612714833972</v>
      </c>
      <c r="BV80" s="292">
        <v>2.7667999999999999</v>
      </c>
      <c r="BW80" s="169"/>
      <c r="BX80" s="148">
        <v>35.705141935483873</v>
      </c>
      <c r="BY80" s="165">
        <v>30.865702150537633</v>
      </c>
      <c r="BZ80" s="165">
        <v>31.704744086021503</v>
      </c>
      <c r="CA80" s="165">
        <v>36.081080107526887</v>
      </c>
      <c r="CB80" s="165">
        <v>30.365702150537633</v>
      </c>
      <c r="CC80" s="165">
        <v>39.22104516129032</v>
      </c>
      <c r="CD80" s="165">
        <v>34.991100000000003</v>
      </c>
      <c r="CE80" s="165">
        <v>36.901899999999998</v>
      </c>
      <c r="CF80" s="165">
        <v>28.865702150537633</v>
      </c>
      <c r="CG80" s="174"/>
      <c r="CH80" s="175"/>
      <c r="CI80" s="175"/>
      <c r="CJ80" s="175"/>
      <c r="CK80" s="175"/>
      <c r="CL80" s="175"/>
      <c r="CM80" s="175"/>
      <c r="CN80" s="175"/>
      <c r="CO80" s="171">
        <v>2021</v>
      </c>
      <c r="CP80" s="173">
        <v>44531</v>
      </c>
      <c r="CQ80" s="272">
        <v>3.0466129231402408</v>
      </c>
      <c r="CR80" s="272">
        <v>2.7310939850394509</v>
      </c>
      <c r="CS80" s="272">
        <v>2.7616442119759261</v>
      </c>
      <c r="CT80" s="272">
        <v>2.7154713181717822</v>
      </c>
      <c r="CU80" s="272">
        <v>2.7616442119759261</v>
      </c>
      <c r="CV80" s="272">
        <v>2.7591546962233169</v>
      </c>
      <c r="CW80" s="272">
        <v>3.080770286637061</v>
      </c>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39"/>
      <c r="EV80" s="139"/>
      <c r="EW80" s="139"/>
      <c r="EX80" s="139"/>
      <c r="EY80" s="139"/>
      <c r="EZ80" s="139"/>
      <c r="FA80" s="139"/>
      <c r="FB80" s="162"/>
      <c r="FC80" s="162"/>
      <c r="FD80" s="162"/>
      <c r="FE80" s="162"/>
      <c r="FF80" s="162"/>
      <c r="FG80" s="162"/>
      <c r="FH80" s="162"/>
      <c r="FI80" s="139"/>
      <c r="FJ80" s="139"/>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39"/>
      <c r="GH80" s="139"/>
      <c r="GI80" s="162"/>
      <c r="GJ80" s="162"/>
      <c r="GK80" s="162"/>
      <c r="GL80" s="162"/>
      <c r="GM80" s="162"/>
    </row>
    <row r="81" spans="1:195" s="138" customFormat="1" x14ac:dyDescent="0.2">
      <c r="A81" s="139"/>
      <c r="B81" s="193">
        <v>44562</v>
      </c>
      <c r="C81" s="193">
        <v>44592</v>
      </c>
      <c r="D81" s="191">
        <v>44562</v>
      </c>
      <c r="E81" s="2">
        <v>39.5501</v>
      </c>
      <c r="F81" s="3">
        <v>32.962499999999999</v>
      </c>
      <c r="G81" s="4">
        <v>32.857199999999999</v>
      </c>
      <c r="H81" s="5">
        <v>31.105399999999999</v>
      </c>
      <c r="I81" s="2">
        <v>34.946100000000001</v>
      </c>
      <c r="J81" s="3">
        <v>28.62285</v>
      </c>
      <c r="K81" s="4">
        <v>44.09545</v>
      </c>
      <c r="L81" s="5">
        <v>38.265349999999998</v>
      </c>
      <c r="M81" s="2">
        <v>40.007449999999999</v>
      </c>
      <c r="N81" s="3">
        <v>36.320099999999996</v>
      </c>
      <c r="O81" s="4">
        <v>30.857199999999999</v>
      </c>
      <c r="P81" s="5">
        <v>29.105399999999999</v>
      </c>
      <c r="Q81" s="2">
        <v>32.357199999999999</v>
      </c>
      <c r="R81" s="3">
        <v>30.605399999999999</v>
      </c>
      <c r="S81" s="4">
        <v>30.107199999999999</v>
      </c>
      <c r="T81" s="5">
        <v>27.855399999999999</v>
      </c>
      <c r="U81" s="2">
        <v>30.857199999999999</v>
      </c>
      <c r="V81" s="3">
        <v>29.105399999999999</v>
      </c>
      <c r="W81" s="4">
        <v>34.946100000000001</v>
      </c>
      <c r="X81" s="5">
        <v>28.62285</v>
      </c>
      <c r="Y81" s="2">
        <v>32.857199999999999</v>
      </c>
      <c r="Z81" s="3">
        <v>31.855399999999999</v>
      </c>
      <c r="AA81" s="4">
        <v>40.927900000000001</v>
      </c>
      <c r="AB81" s="5">
        <v>39.579099999999997</v>
      </c>
      <c r="AC81" s="2">
        <v>33.857199999999999</v>
      </c>
      <c r="AD81" s="73">
        <v>31.105399999999999</v>
      </c>
      <c r="AE81" s="4">
        <v>38.778599999999997</v>
      </c>
      <c r="AF81" s="75">
        <v>33.733249999999998</v>
      </c>
      <c r="AG81" s="23">
        <v>3.0939999999999999</v>
      </c>
      <c r="AH81" s="37">
        <v>3.0215000000000001</v>
      </c>
      <c r="AI81" s="23">
        <v>2.7890000000000001</v>
      </c>
      <c r="AJ81" s="37">
        <v>2.8315000000000001</v>
      </c>
      <c r="AK81" s="28">
        <v>2.8165</v>
      </c>
      <c r="AL81" s="37">
        <v>2.9456000000000002</v>
      </c>
      <c r="AM81" s="28">
        <v>2.7515000000000001</v>
      </c>
      <c r="AN81" s="37">
        <v>2.7490000000000001</v>
      </c>
      <c r="AO81" s="30">
        <v>2.6415000000000002</v>
      </c>
      <c r="AP81" s="39">
        <v>2.8340000000000001</v>
      </c>
      <c r="AQ81" s="30">
        <v>2.1739999999999999</v>
      </c>
      <c r="AR81" s="37">
        <v>3.0903999999999998</v>
      </c>
      <c r="AS81" s="23">
        <v>2.9035000000000002</v>
      </c>
      <c r="AT81" s="39">
        <v>3.1404000000000001</v>
      </c>
      <c r="AU81" s="31">
        <v>2.9238</v>
      </c>
      <c r="AV81" s="39">
        <v>2.9047000000000001</v>
      </c>
      <c r="AW81" s="31">
        <v>3.0472000000000001</v>
      </c>
      <c r="AX81" s="39">
        <v>2.9033000000000002</v>
      </c>
      <c r="AY81" s="31">
        <v>2.8414999999999999</v>
      </c>
      <c r="AZ81" s="39">
        <v>2.6564999999999999</v>
      </c>
      <c r="BA81" s="30">
        <v>2.4590000000000001</v>
      </c>
      <c r="BB81" s="39">
        <v>3.339</v>
      </c>
      <c r="BC81" s="15"/>
      <c r="BD81" s="151"/>
      <c r="BE81" s="151"/>
      <c r="BF81" s="151"/>
      <c r="BG81" s="151"/>
      <c r="BH81" s="151"/>
      <c r="BI81" s="151"/>
      <c r="BJ81" s="266">
        <v>2.704612417771481</v>
      </c>
      <c r="BK81" s="266">
        <v>2.8994307559963568</v>
      </c>
      <c r="BL81" s="266">
        <v>2.8075686737714811</v>
      </c>
      <c r="BM81" s="266">
        <v>3.0098021119963572</v>
      </c>
      <c r="BN81" s="266">
        <v>2.8553534898839192</v>
      </c>
      <c r="BO81" s="266"/>
      <c r="BP81" s="266">
        <v>2.8748003761533005</v>
      </c>
      <c r="BQ81" s="292">
        <v>2.7092197080291971</v>
      </c>
      <c r="BR81" s="292">
        <v>2.7518250493608649</v>
      </c>
      <c r="BS81" s="292">
        <v>2.8779495918367344</v>
      </c>
      <c r="BT81" s="292">
        <v>2.786573694312557</v>
      </c>
      <c r="BU81" s="292">
        <v>2.8220897547138328</v>
      </c>
      <c r="BV81" s="292">
        <v>2.8768000000000002</v>
      </c>
      <c r="BW81" s="169"/>
      <c r="BX81" s="148">
        <v>36.504220430107523</v>
      </c>
      <c r="BY81" s="165">
        <v>32.047227956989246</v>
      </c>
      <c r="BZ81" s="165">
        <v>32.022446774193547</v>
      </c>
      <c r="CA81" s="165">
        <v>38.302546236559138</v>
      </c>
      <c r="CB81" s="165">
        <v>31.547227956989246</v>
      </c>
      <c r="CC81" s="165">
        <v>41.399812365591394</v>
      </c>
      <c r="CD81" s="165">
        <v>36.445803763440857</v>
      </c>
      <c r="CE81" s="165">
        <v>40.304261290322579</v>
      </c>
      <c r="CF81" s="165">
        <v>30.047227956989246</v>
      </c>
      <c r="CG81" s="174"/>
      <c r="CH81" s="175"/>
      <c r="CI81" s="175"/>
      <c r="CJ81" s="175"/>
      <c r="CK81" s="175"/>
      <c r="CL81" s="175"/>
      <c r="CM81" s="175"/>
      <c r="CN81" s="175"/>
      <c r="CO81" s="171">
        <v>2022</v>
      </c>
      <c r="CP81" s="173">
        <v>44562</v>
      </c>
      <c r="CQ81" s="272">
        <v>3.1186367939088386</v>
      </c>
      <c r="CR81" s="272">
        <v>2.8412487140075831</v>
      </c>
      <c r="CS81" s="272">
        <v>2.8738547597674184</v>
      </c>
      <c r="CT81" s="272">
        <v>2.8258709648929128</v>
      </c>
      <c r="CU81" s="272">
        <v>2.8738547597674184</v>
      </c>
      <c r="CV81" s="272">
        <v>2.8694789983579638</v>
      </c>
      <c r="CW81" s="272">
        <v>3.1917916834880908</v>
      </c>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39"/>
      <c r="EV81" s="139"/>
      <c r="EW81" s="139"/>
      <c r="EX81" s="139"/>
      <c r="EY81" s="139"/>
      <c r="EZ81" s="139"/>
      <c r="FA81" s="139"/>
      <c r="FB81" s="162"/>
      <c r="FC81" s="162"/>
      <c r="FD81" s="162"/>
      <c r="FE81" s="162"/>
      <c r="FF81" s="162"/>
      <c r="FG81" s="162"/>
      <c r="FH81" s="162"/>
      <c r="FI81" s="139"/>
      <c r="FJ81" s="139"/>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39"/>
      <c r="GH81" s="139"/>
      <c r="GI81" s="162"/>
      <c r="GJ81" s="162"/>
      <c r="GK81" s="162"/>
      <c r="GL81" s="162"/>
      <c r="GM81" s="162"/>
    </row>
    <row r="82" spans="1:195" s="138" customFormat="1" x14ac:dyDescent="0.2">
      <c r="A82" s="139"/>
      <c r="B82" s="193">
        <v>44593</v>
      </c>
      <c r="C82" s="193">
        <v>44620</v>
      </c>
      <c r="D82" s="191">
        <v>44593</v>
      </c>
      <c r="E82" s="2">
        <v>34.110799999999998</v>
      </c>
      <c r="F82" s="3">
        <v>30.5076</v>
      </c>
      <c r="G82" s="4">
        <v>32.364199999999997</v>
      </c>
      <c r="H82" s="5">
        <v>29.661899999999999</v>
      </c>
      <c r="I82" s="2">
        <v>29.94435</v>
      </c>
      <c r="J82" s="3">
        <v>26.30415</v>
      </c>
      <c r="K82" s="4">
        <v>42.451650000000001</v>
      </c>
      <c r="L82" s="5">
        <v>36.221550000000001</v>
      </c>
      <c r="M82" s="2">
        <v>38.512300000000003</v>
      </c>
      <c r="N82" s="3">
        <v>35.772500000000001</v>
      </c>
      <c r="O82" s="4">
        <v>30.3642</v>
      </c>
      <c r="P82" s="5">
        <v>27.661899999999999</v>
      </c>
      <c r="Q82" s="2">
        <v>32.364199999999997</v>
      </c>
      <c r="R82" s="3">
        <v>29.161899999999999</v>
      </c>
      <c r="S82" s="4">
        <v>29.8642</v>
      </c>
      <c r="T82" s="5">
        <v>26.411899999999999</v>
      </c>
      <c r="U82" s="2">
        <v>30.3642</v>
      </c>
      <c r="V82" s="3">
        <v>27.661899999999999</v>
      </c>
      <c r="W82" s="4">
        <v>29.94435</v>
      </c>
      <c r="X82" s="5">
        <v>26.30415</v>
      </c>
      <c r="Y82" s="2">
        <v>32.364199999999997</v>
      </c>
      <c r="Z82" s="3">
        <v>30.411899999999999</v>
      </c>
      <c r="AA82" s="4">
        <v>39.839300000000001</v>
      </c>
      <c r="AB82" s="5">
        <v>39.747799999999998</v>
      </c>
      <c r="AC82" s="2">
        <v>31.3642</v>
      </c>
      <c r="AD82" s="73">
        <v>29.661899999999999</v>
      </c>
      <c r="AE82" s="4">
        <v>35.348750000000003</v>
      </c>
      <c r="AF82" s="75">
        <v>32.245750000000001</v>
      </c>
      <c r="AG82" s="23">
        <v>3.07</v>
      </c>
      <c r="AH82" s="37">
        <v>2.9849999999999999</v>
      </c>
      <c r="AI82" s="23">
        <v>2.7475000000000001</v>
      </c>
      <c r="AJ82" s="37">
        <v>2.8224999999999998</v>
      </c>
      <c r="AK82" s="28">
        <v>2.8075000000000001</v>
      </c>
      <c r="AL82" s="37">
        <v>2.9363999999999999</v>
      </c>
      <c r="AM82" s="28">
        <v>2.7625000000000002</v>
      </c>
      <c r="AN82" s="37">
        <v>2.7650000000000001</v>
      </c>
      <c r="AO82" s="30">
        <v>2.6438000000000001</v>
      </c>
      <c r="AP82" s="39">
        <v>2.7</v>
      </c>
      <c r="AQ82" s="30">
        <v>2.1625000000000001</v>
      </c>
      <c r="AR82" s="37">
        <v>3.0811999999999999</v>
      </c>
      <c r="AS82" s="23">
        <v>2.8944000000000001</v>
      </c>
      <c r="AT82" s="39">
        <v>3.1312000000000002</v>
      </c>
      <c r="AU82" s="31">
        <v>2.9146000000000001</v>
      </c>
      <c r="AV82" s="39">
        <v>2.8956</v>
      </c>
      <c r="AW82" s="31">
        <v>2.9047999999999998</v>
      </c>
      <c r="AX82" s="39">
        <v>2.8942000000000001</v>
      </c>
      <c r="AY82" s="31">
        <v>2.8325</v>
      </c>
      <c r="AZ82" s="39">
        <v>2.6587000000000001</v>
      </c>
      <c r="BA82" s="30">
        <v>2.4611999999999998</v>
      </c>
      <c r="BB82" s="39">
        <v>3.2925</v>
      </c>
      <c r="BC82" s="15"/>
      <c r="BD82" s="151"/>
      <c r="BE82" s="151"/>
      <c r="BF82" s="151"/>
      <c r="BG82" s="151"/>
      <c r="BH82" s="151"/>
      <c r="BI82" s="151"/>
      <c r="BJ82" s="266">
        <v>2.7069401173970249</v>
      </c>
      <c r="BK82" s="266">
        <v>2.7638169517255342</v>
      </c>
      <c r="BL82" s="266">
        <v>2.8099849693970254</v>
      </c>
      <c r="BM82" s="266">
        <v>2.8690266277255345</v>
      </c>
      <c r="BN82" s="266">
        <v>2.7874421665612799</v>
      </c>
      <c r="BO82" s="266"/>
      <c r="BP82" s="266">
        <v>2.8656753634796712</v>
      </c>
      <c r="BQ82" s="292">
        <v>2.7115514193025141</v>
      </c>
      <c r="BR82" s="292">
        <v>2.7678326907685675</v>
      </c>
      <c r="BS82" s="292">
        <v>2.8687659183673468</v>
      </c>
      <c r="BT82" s="292">
        <v>2.7976859278715023</v>
      </c>
      <c r="BU82" s="292">
        <v>2.8130792424495246</v>
      </c>
      <c r="BV82" s="292">
        <v>2.8677999999999999</v>
      </c>
      <c r="BW82" s="169"/>
      <c r="BX82" s="148">
        <v>32.566571428571429</v>
      </c>
      <c r="BY82" s="165">
        <v>31.206071428571427</v>
      </c>
      <c r="BZ82" s="165">
        <v>28.384264285714284</v>
      </c>
      <c r="CA82" s="165">
        <v>37.338099999999997</v>
      </c>
      <c r="CB82" s="165">
        <v>30.991785714285712</v>
      </c>
      <c r="CC82" s="165">
        <v>39.781607142857141</v>
      </c>
      <c r="CD82" s="165">
        <v>34.018892857142859</v>
      </c>
      <c r="CE82" s="165">
        <v>39.800085714285714</v>
      </c>
      <c r="CF82" s="165">
        <v>29.20607142857143</v>
      </c>
      <c r="CG82" s="174"/>
      <c r="CH82" s="175"/>
      <c r="CI82" s="175"/>
      <c r="CJ82" s="175"/>
      <c r="CK82" s="175"/>
      <c r="CL82" s="175"/>
      <c r="CM82" s="175"/>
      <c r="CN82" s="175"/>
      <c r="CO82" s="171">
        <v>2022</v>
      </c>
      <c r="CP82" s="173">
        <v>44593</v>
      </c>
      <c r="CQ82" s="272">
        <v>3.0759369276674557</v>
      </c>
      <c r="CR82" s="272">
        <v>2.8525203606926941</v>
      </c>
      <c r="CS82" s="272">
        <v>2.8646738967662966</v>
      </c>
      <c r="CT82" s="272">
        <v>2.8168382665248202</v>
      </c>
      <c r="CU82" s="272">
        <v>2.8646738967662966</v>
      </c>
      <c r="CV82" s="272">
        <v>2.8807679967159276</v>
      </c>
      <c r="CW82" s="272">
        <v>3.1827081146548246</v>
      </c>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39"/>
      <c r="EV82" s="139"/>
      <c r="EW82" s="139"/>
      <c r="EX82" s="139"/>
      <c r="EY82" s="139"/>
      <c r="EZ82" s="139"/>
      <c r="FA82" s="139"/>
      <c r="FB82" s="162"/>
      <c r="FC82" s="162"/>
      <c r="FD82" s="162"/>
      <c r="FE82" s="162"/>
      <c r="FF82" s="162"/>
      <c r="FG82" s="162"/>
      <c r="FH82" s="162"/>
      <c r="FI82" s="139"/>
      <c r="FJ82" s="139"/>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39"/>
      <c r="GH82" s="139"/>
      <c r="GI82" s="162"/>
      <c r="GJ82" s="162"/>
      <c r="GK82" s="162"/>
      <c r="GL82" s="162"/>
      <c r="GM82" s="162"/>
    </row>
    <row r="83" spans="1:195" s="138" customFormat="1" x14ac:dyDescent="0.2">
      <c r="A83" s="139"/>
      <c r="B83" s="193">
        <v>44621</v>
      </c>
      <c r="C83" s="193">
        <v>44651</v>
      </c>
      <c r="D83" s="191">
        <v>44621</v>
      </c>
      <c r="E83" s="2">
        <v>28.956</v>
      </c>
      <c r="F83" s="3">
        <v>26.261099999999999</v>
      </c>
      <c r="G83" s="4">
        <v>29.016999999999999</v>
      </c>
      <c r="H83" s="5">
        <v>27.865950000000002</v>
      </c>
      <c r="I83" s="2">
        <v>24.859449999999999</v>
      </c>
      <c r="J83" s="3">
        <v>21.917999999999999</v>
      </c>
      <c r="K83" s="4">
        <v>38.410400000000003</v>
      </c>
      <c r="L83" s="5">
        <v>32.878749999999997</v>
      </c>
      <c r="M83" s="2">
        <v>34.122199999999999</v>
      </c>
      <c r="N83" s="3">
        <v>32.278649999999999</v>
      </c>
      <c r="O83" s="4">
        <v>27.016999999999999</v>
      </c>
      <c r="P83" s="5">
        <v>25.865950000000002</v>
      </c>
      <c r="Q83" s="2">
        <v>29.016999999999999</v>
      </c>
      <c r="R83" s="3">
        <v>27.365950000000002</v>
      </c>
      <c r="S83" s="4">
        <v>27.266999999999999</v>
      </c>
      <c r="T83" s="5">
        <v>24.365950000000002</v>
      </c>
      <c r="U83" s="2">
        <v>27.016999999999999</v>
      </c>
      <c r="V83" s="3">
        <v>25.865950000000002</v>
      </c>
      <c r="W83" s="4">
        <v>24.859449999999999</v>
      </c>
      <c r="X83" s="5">
        <v>21.917999999999999</v>
      </c>
      <c r="Y83" s="2">
        <v>29.016999999999999</v>
      </c>
      <c r="Z83" s="3">
        <v>28.615950000000002</v>
      </c>
      <c r="AA83" s="4">
        <v>33.963799999999999</v>
      </c>
      <c r="AB83" s="5">
        <v>33.675649999999997</v>
      </c>
      <c r="AC83" s="2">
        <v>27.766999999999999</v>
      </c>
      <c r="AD83" s="73">
        <v>27.865950000000002</v>
      </c>
      <c r="AE83" s="4">
        <v>30.686050000000002</v>
      </c>
      <c r="AF83" s="75">
        <v>28.462900000000001</v>
      </c>
      <c r="AG83" s="23">
        <v>3.008</v>
      </c>
      <c r="AH83" s="37">
        <v>2.9630000000000001</v>
      </c>
      <c r="AI83" s="23">
        <v>2.6705000000000001</v>
      </c>
      <c r="AJ83" s="37">
        <v>2.738</v>
      </c>
      <c r="AK83" s="28">
        <v>2.7229999999999999</v>
      </c>
      <c r="AL83" s="37">
        <v>2.8508</v>
      </c>
      <c r="AM83" s="28">
        <v>2.6705000000000001</v>
      </c>
      <c r="AN83" s="37">
        <v>2.6655000000000002</v>
      </c>
      <c r="AO83" s="30">
        <v>2.5768</v>
      </c>
      <c r="AP83" s="39">
        <v>2.6280000000000001</v>
      </c>
      <c r="AQ83" s="30">
        <v>2.1280000000000001</v>
      </c>
      <c r="AR83" s="37">
        <v>2.9942000000000002</v>
      </c>
      <c r="AS83" s="23">
        <v>2.8088000000000002</v>
      </c>
      <c r="AT83" s="39">
        <v>3.0442</v>
      </c>
      <c r="AU83" s="31">
        <v>2.8283999999999998</v>
      </c>
      <c r="AV83" s="39">
        <v>2.8104</v>
      </c>
      <c r="AW83" s="31">
        <v>2.8283</v>
      </c>
      <c r="AX83" s="39">
        <v>2.8086000000000002</v>
      </c>
      <c r="AY83" s="31">
        <v>2.7480000000000002</v>
      </c>
      <c r="AZ83" s="39">
        <v>2.5918000000000001</v>
      </c>
      <c r="BA83" s="30">
        <v>2.3942000000000001</v>
      </c>
      <c r="BB83" s="39">
        <v>3.2705000000000002</v>
      </c>
      <c r="BC83" s="15"/>
      <c r="BD83" s="151"/>
      <c r="BE83" s="151"/>
      <c r="BF83" s="151"/>
      <c r="BG83" s="151"/>
      <c r="BH83" s="151"/>
      <c r="BI83" s="151"/>
      <c r="BJ83" s="266">
        <v>2.6391332152616132</v>
      </c>
      <c r="BK83" s="266">
        <v>2.6909498330128532</v>
      </c>
      <c r="BL83" s="266">
        <v>2.7395972272616134</v>
      </c>
      <c r="BM83" s="266">
        <v>2.7933860690128536</v>
      </c>
      <c r="BN83" s="266">
        <v>2.7157665861372333</v>
      </c>
      <c r="BO83" s="266"/>
      <c r="BP83" s="266">
        <v>2.7800016333772688</v>
      </c>
      <c r="BQ83" s="292">
        <v>2.6436276561232761</v>
      </c>
      <c r="BR83" s="292">
        <v>2.6682851707644186</v>
      </c>
      <c r="BS83" s="292">
        <v>2.7825414285714283</v>
      </c>
      <c r="BT83" s="292">
        <v>2.7047472471966865</v>
      </c>
      <c r="BU83" s="292">
        <v>2.7284805439679625</v>
      </c>
      <c r="BV83" s="292">
        <v>2.7833000000000001</v>
      </c>
      <c r="BW83" s="169"/>
      <c r="BX83" s="148">
        <v>27.827986675639298</v>
      </c>
      <c r="BY83" s="165">
        <v>28.53520114401077</v>
      </c>
      <c r="BZ83" s="165">
        <v>23.628237415881561</v>
      </c>
      <c r="CA83" s="165">
        <v>33.350539098250337</v>
      </c>
      <c r="CB83" s="165">
        <v>28.325914468371469</v>
      </c>
      <c r="CC83" s="165">
        <v>36.094998721399726</v>
      </c>
      <c r="CD83" s="165">
        <v>29.755498654104983</v>
      </c>
      <c r="CE83" s="165">
        <v>33.843188088829066</v>
      </c>
      <c r="CF83" s="165">
        <v>26.535201144010767</v>
      </c>
      <c r="CG83" s="174"/>
      <c r="CH83" s="175"/>
      <c r="CI83" s="175"/>
      <c r="CJ83" s="175"/>
      <c r="CK83" s="175"/>
      <c r="CL83" s="175"/>
      <c r="CM83" s="175"/>
      <c r="CN83" s="175"/>
      <c r="CO83" s="171">
        <v>2022</v>
      </c>
      <c r="CP83" s="173">
        <v>44621</v>
      </c>
      <c r="CQ83" s="272">
        <v>2.9967106698219985</v>
      </c>
      <c r="CR83" s="272">
        <v>2.7582484065990371</v>
      </c>
      <c r="CS83" s="272">
        <v>2.7784757941446498</v>
      </c>
      <c r="CT83" s="272">
        <v>2.7320312651799514</v>
      </c>
      <c r="CU83" s="272">
        <v>2.7784757941446498</v>
      </c>
      <c r="CV83" s="272">
        <v>2.7863509195402298</v>
      </c>
      <c r="CW83" s="272">
        <v>3.0974234961647156</v>
      </c>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39"/>
      <c r="EV83" s="139"/>
      <c r="EW83" s="139"/>
      <c r="EX83" s="139"/>
      <c r="EY83" s="139"/>
      <c r="EZ83" s="139"/>
      <c r="FA83" s="139"/>
      <c r="FB83" s="162"/>
      <c r="FC83" s="162"/>
      <c r="FD83" s="162"/>
      <c r="FE83" s="162"/>
      <c r="FF83" s="162"/>
      <c r="FG83" s="162"/>
      <c r="FH83" s="162"/>
      <c r="FI83" s="139"/>
      <c r="FJ83" s="139"/>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39"/>
      <c r="GH83" s="139"/>
      <c r="GI83" s="162"/>
      <c r="GJ83" s="162"/>
      <c r="GK83" s="162"/>
      <c r="GL83" s="162"/>
      <c r="GM83" s="162"/>
    </row>
    <row r="84" spans="1:195" s="138" customFormat="1" x14ac:dyDescent="0.2">
      <c r="A84" s="139"/>
      <c r="B84" s="193">
        <v>44652</v>
      </c>
      <c r="C84" s="193">
        <v>44681</v>
      </c>
      <c r="D84" s="191">
        <v>44652</v>
      </c>
      <c r="E84" s="2">
        <v>27.295200000000001</v>
      </c>
      <c r="F84" s="3">
        <v>21.455400000000001</v>
      </c>
      <c r="G84" s="4">
        <v>27.208349999999999</v>
      </c>
      <c r="H84" s="5">
        <v>24.052050000000001</v>
      </c>
      <c r="I84" s="2">
        <v>23.205100000000002</v>
      </c>
      <c r="J84" s="3">
        <v>17.030100000000001</v>
      </c>
      <c r="K84" s="4">
        <v>32.498600000000003</v>
      </c>
      <c r="L84" s="5">
        <v>27.415700000000001</v>
      </c>
      <c r="M84" s="2">
        <v>27.664200000000001</v>
      </c>
      <c r="N84" s="3">
        <v>26.070049999999998</v>
      </c>
      <c r="O84" s="4">
        <v>25.208349999999999</v>
      </c>
      <c r="P84" s="5">
        <v>22.052050000000001</v>
      </c>
      <c r="Q84" s="2">
        <v>25.708349999999999</v>
      </c>
      <c r="R84" s="3">
        <v>23.302050000000001</v>
      </c>
      <c r="S84" s="4">
        <v>22.208349999999999</v>
      </c>
      <c r="T84" s="5">
        <v>20.052050000000001</v>
      </c>
      <c r="U84" s="2">
        <v>25.208349999999999</v>
      </c>
      <c r="V84" s="3">
        <v>22.052050000000001</v>
      </c>
      <c r="W84" s="4">
        <v>23.205100000000002</v>
      </c>
      <c r="X84" s="5">
        <v>17.030100000000001</v>
      </c>
      <c r="Y84" s="2">
        <v>25.708349999999999</v>
      </c>
      <c r="Z84" s="3">
        <v>22.052050000000001</v>
      </c>
      <c r="AA84" s="4">
        <v>29.03145</v>
      </c>
      <c r="AB84" s="5">
        <v>28.694749999999999</v>
      </c>
      <c r="AC84" s="2">
        <v>25.708349999999999</v>
      </c>
      <c r="AD84" s="73">
        <v>22.552050000000001</v>
      </c>
      <c r="AE84" s="4">
        <v>26.7881</v>
      </c>
      <c r="AF84" s="75">
        <v>23.111000000000001</v>
      </c>
      <c r="AG84" s="23">
        <v>2.6949999999999998</v>
      </c>
      <c r="AH84" s="37">
        <v>2.36</v>
      </c>
      <c r="AI84" s="23">
        <v>2.2425000000000002</v>
      </c>
      <c r="AJ84" s="37">
        <v>2.27</v>
      </c>
      <c r="AK84" s="28">
        <v>2.2549999999999999</v>
      </c>
      <c r="AL84" s="37">
        <v>2.3763000000000001</v>
      </c>
      <c r="AM84" s="28">
        <v>2.2400000000000002</v>
      </c>
      <c r="AN84" s="37">
        <v>2.17</v>
      </c>
      <c r="AO84" s="30">
        <v>2.1537000000000002</v>
      </c>
      <c r="AP84" s="39">
        <v>1.74</v>
      </c>
      <c r="AQ84" s="30">
        <v>1.7775000000000001</v>
      </c>
      <c r="AR84" s="37">
        <v>2.5125000000000002</v>
      </c>
      <c r="AS84" s="23">
        <v>2.3348</v>
      </c>
      <c r="AT84" s="39">
        <v>2.5625</v>
      </c>
      <c r="AU84" s="31">
        <v>2.3511000000000002</v>
      </c>
      <c r="AV84" s="39">
        <v>2.3382000000000001</v>
      </c>
      <c r="AW84" s="31">
        <v>1.8847</v>
      </c>
      <c r="AX84" s="39">
        <v>2.3346</v>
      </c>
      <c r="AY84" s="31">
        <v>2.2799999999999998</v>
      </c>
      <c r="AZ84" s="39">
        <v>2.1686999999999999</v>
      </c>
      <c r="BA84" s="30">
        <v>1.9712000000000001</v>
      </c>
      <c r="BB84" s="39">
        <v>2.8824999999999998</v>
      </c>
      <c r="BC84" s="15"/>
      <c r="BD84" s="151"/>
      <c r="BE84" s="151"/>
      <c r="BF84" s="151"/>
      <c r="BG84" s="151"/>
      <c r="BH84" s="151"/>
      <c r="BI84" s="151"/>
      <c r="BJ84" s="266">
        <v>2.2109376884930678</v>
      </c>
      <c r="BK84" s="266">
        <v>1.7922553688897886</v>
      </c>
      <c r="BL84" s="266">
        <v>2.2951038884930681</v>
      </c>
      <c r="BM84" s="266">
        <v>1.8604858448897887</v>
      </c>
      <c r="BN84" s="266">
        <v>2.0396956976914282</v>
      </c>
      <c r="BO84" s="266"/>
      <c r="BP84" s="266">
        <v>2.3055009743485755</v>
      </c>
      <c r="BQ84" s="292">
        <v>2.2146941605839414</v>
      </c>
      <c r="BR84" s="292">
        <v>2.1725485259196349</v>
      </c>
      <c r="BS84" s="292">
        <v>2.3049904081632651</v>
      </c>
      <c r="BT84" s="292">
        <v>2.2698548338215985</v>
      </c>
      <c r="BU84" s="292">
        <v>2.2599339062239276</v>
      </c>
      <c r="BV84" s="292">
        <v>2.3153000000000001</v>
      </c>
      <c r="BW84" s="169"/>
      <c r="BX84" s="148">
        <v>24.829506666666667</v>
      </c>
      <c r="BY84" s="165">
        <v>25.875689999999999</v>
      </c>
      <c r="BZ84" s="165">
        <v>20.597877777777779</v>
      </c>
      <c r="CA84" s="165">
        <v>26.991114444444442</v>
      </c>
      <c r="CB84" s="165">
        <v>24.692356666666665</v>
      </c>
      <c r="CC84" s="165">
        <v>30.352486666666668</v>
      </c>
      <c r="CD84" s="165">
        <v>25.235546666666668</v>
      </c>
      <c r="CE84" s="165">
        <v>28.889287777777778</v>
      </c>
      <c r="CF84" s="165">
        <v>23.875689999999999</v>
      </c>
      <c r="CG84" s="174"/>
      <c r="CH84" s="175"/>
      <c r="CI84" s="175"/>
      <c r="CJ84" s="175"/>
      <c r="CK84" s="175"/>
      <c r="CL84" s="175"/>
      <c r="CM84" s="175"/>
      <c r="CN84" s="175"/>
      <c r="CO84" s="171">
        <v>2022</v>
      </c>
      <c r="CP84" s="173">
        <v>44652</v>
      </c>
      <c r="CQ84" s="272">
        <v>2.5563361456940017</v>
      </c>
      <c r="CR84" s="272">
        <v>2.3171171431499133</v>
      </c>
      <c r="CS84" s="272">
        <v>2.3010709180863005</v>
      </c>
      <c r="CT84" s="272">
        <v>2.262330950039142</v>
      </c>
      <c r="CU84" s="272">
        <v>2.3010709180863005</v>
      </c>
      <c r="CV84" s="272">
        <v>2.344540574712644</v>
      </c>
      <c r="CW84" s="272">
        <v>2.625077916834881</v>
      </c>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39"/>
      <c r="EV84" s="139"/>
      <c r="EW84" s="139"/>
      <c r="EX84" s="139"/>
      <c r="EY84" s="139"/>
      <c r="EZ84" s="139"/>
      <c r="FA84" s="139"/>
      <c r="FB84" s="162"/>
      <c r="FC84" s="162"/>
      <c r="FD84" s="162"/>
      <c r="FE84" s="162"/>
      <c r="FF84" s="162"/>
      <c r="FG84" s="162"/>
      <c r="FH84" s="162"/>
      <c r="FI84" s="139"/>
      <c r="FJ84" s="139"/>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39"/>
      <c r="GH84" s="139"/>
      <c r="GI84" s="162"/>
      <c r="GJ84" s="162"/>
      <c r="GK84" s="162"/>
      <c r="GL84" s="162"/>
      <c r="GM84" s="162"/>
    </row>
    <row r="85" spans="1:195" s="138" customFormat="1" x14ac:dyDescent="0.2">
      <c r="A85" s="139"/>
      <c r="B85" s="193">
        <v>44682</v>
      </c>
      <c r="C85" s="193">
        <v>44712</v>
      </c>
      <c r="D85" s="191">
        <v>44682</v>
      </c>
      <c r="E85" s="2">
        <v>26.618200000000002</v>
      </c>
      <c r="F85" s="3">
        <v>17.791399999999999</v>
      </c>
      <c r="G85" s="4">
        <v>28.593050000000002</v>
      </c>
      <c r="H85" s="5">
        <v>25.602</v>
      </c>
      <c r="I85" s="2">
        <v>22.213699999999999</v>
      </c>
      <c r="J85" s="3">
        <v>13.840949999999999</v>
      </c>
      <c r="K85" s="4">
        <v>32.656149999999997</v>
      </c>
      <c r="L85" s="5">
        <v>26.62405</v>
      </c>
      <c r="M85" s="2">
        <v>27.771799999999999</v>
      </c>
      <c r="N85" s="3">
        <v>25.77825</v>
      </c>
      <c r="O85" s="4">
        <v>27.093050000000002</v>
      </c>
      <c r="P85" s="5">
        <v>23.602</v>
      </c>
      <c r="Q85" s="2">
        <v>28.593050000000002</v>
      </c>
      <c r="R85" s="3">
        <v>25.602</v>
      </c>
      <c r="S85" s="4">
        <v>24.593050000000002</v>
      </c>
      <c r="T85" s="5">
        <v>20.602</v>
      </c>
      <c r="U85" s="2">
        <v>27.093050000000002</v>
      </c>
      <c r="V85" s="3">
        <v>23.602</v>
      </c>
      <c r="W85" s="4">
        <v>22.213699999999999</v>
      </c>
      <c r="X85" s="5">
        <v>13.840949999999999</v>
      </c>
      <c r="Y85" s="2">
        <v>27.093050000000002</v>
      </c>
      <c r="Z85" s="3">
        <v>23.602</v>
      </c>
      <c r="AA85" s="4">
        <v>31.044450000000001</v>
      </c>
      <c r="AB85" s="5">
        <v>30.083300000000001</v>
      </c>
      <c r="AC85" s="2">
        <v>27.093050000000002</v>
      </c>
      <c r="AD85" s="73">
        <v>23.602</v>
      </c>
      <c r="AE85" s="4">
        <v>26.500699999999998</v>
      </c>
      <c r="AF85" s="75">
        <v>21.140350000000002</v>
      </c>
      <c r="AG85" s="23">
        <v>2.6789999999999998</v>
      </c>
      <c r="AH85" s="37">
        <v>2.359</v>
      </c>
      <c r="AI85" s="23">
        <v>2.2189999999999999</v>
      </c>
      <c r="AJ85" s="37">
        <v>2.1815000000000002</v>
      </c>
      <c r="AK85" s="28">
        <v>2.1665000000000001</v>
      </c>
      <c r="AL85" s="37">
        <v>2.2865000000000002</v>
      </c>
      <c r="AM85" s="28">
        <v>2.1589999999999998</v>
      </c>
      <c r="AN85" s="37">
        <v>2.129</v>
      </c>
      <c r="AO85" s="30">
        <v>2.1276999999999999</v>
      </c>
      <c r="AP85" s="39">
        <v>1.7290000000000001</v>
      </c>
      <c r="AQ85" s="30">
        <v>1.7665</v>
      </c>
      <c r="AR85" s="37">
        <v>2.4214000000000002</v>
      </c>
      <c r="AS85" s="23">
        <v>2.2450999999999999</v>
      </c>
      <c r="AT85" s="39">
        <v>2.4714</v>
      </c>
      <c r="AU85" s="31">
        <v>2.2608000000000001</v>
      </c>
      <c r="AV85" s="39">
        <v>2.2488999999999999</v>
      </c>
      <c r="AW85" s="31">
        <v>1.873</v>
      </c>
      <c r="AX85" s="39">
        <v>2.2448999999999999</v>
      </c>
      <c r="AY85" s="31">
        <v>2.1915</v>
      </c>
      <c r="AZ85" s="39">
        <v>2.1427</v>
      </c>
      <c r="BA85" s="30">
        <v>1.9452</v>
      </c>
      <c r="BB85" s="39">
        <v>2.8690000000000002</v>
      </c>
      <c r="BC85" s="15"/>
      <c r="BD85" s="151"/>
      <c r="BE85" s="151"/>
      <c r="BF85" s="151"/>
      <c r="BG85" s="151"/>
      <c r="BH85" s="151"/>
      <c r="BI85" s="151"/>
      <c r="BJ85" s="266">
        <v>2.1846245622912659</v>
      </c>
      <c r="BK85" s="266">
        <v>1.7811228924197959</v>
      </c>
      <c r="BL85" s="266">
        <v>2.2677892422912662</v>
      </c>
      <c r="BM85" s="266">
        <v>1.8489296484197961</v>
      </c>
      <c r="BN85" s="266">
        <v>2.0206165863555312</v>
      </c>
      <c r="BO85" s="266"/>
      <c r="BP85" s="266">
        <v>2.2157716830578935</v>
      </c>
      <c r="BQ85" s="292">
        <v>2.1883356853203564</v>
      </c>
      <c r="BR85" s="292">
        <v>2.131528944812398</v>
      </c>
      <c r="BS85" s="292">
        <v>2.2146842857142857</v>
      </c>
      <c r="BT85" s="292">
        <v>2.1880283867057275</v>
      </c>
      <c r="BU85" s="292">
        <v>2.1713305356248958</v>
      </c>
      <c r="BV85" s="292">
        <v>2.2268000000000003</v>
      </c>
      <c r="BW85" s="169"/>
      <c r="BX85" s="148">
        <v>22.536991397849462</v>
      </c>
      <c r="BY85" s="165">
        <v>27.210091397849464</v>
      </c>
      <c r="BZ85" s="165">
        <v>18.342428494623654</v>
      </c>
      <c r="CA85" s="165">
        <v>26.850051075268816</v>
      </c>
      <c r="CB85" s="165">
        <v>27.210091397849467</v>
      </c>
      <c r="CC85" s="165">
        <v>29.867114516129028</v>
      </c>
      <c r="CD85" s="165">
        <v>24.022258602150536</v>
      </c>
      <c r="CE85" s="165">
        <v>30.600047311827957</v>
      </c>
      <c r="CF85" s="165">
        <v>25.478908602150536</v>
      </c>
      <c r="CG85" s="174"/>
      <c r="CH85" s="175"/>
      <c r="CI85" s="175"/>
      <c r="CJ85" s="175"/>
      <c r="CK85" s="175"/>
      <c r="CL85" s="175"/>
      <c r="CM85" s="175"/>
      <c r="CN85" s="175"/>
      <c r="CO85" s="171">
        <v>2022</v>
      </c>
      <c r="CP85" s="173">
        <v>44682</v>
      </c>
      <c r="CQ85" s="272">
        <v>2.5321567033645436</v>
      </c>
      <c r="CR85" s="272">
        <v>2.234116835741367</v>
      </c>
      <c r="CS85" s="272">
        <v>2.2107924319085996</v>
      </c>
      <c r="CT85" s="272">
        <v>2.1735094160862327</v>
      </c>
      <c r="CU85" s="272">
        <v>2.2107924319085996</v>
      </c>
      <c r="CV85" s="272">
        <v>2.2614124958949096</v>
      </c>
      <c r="CW85" s="272">
        <v>2.5357561566410984</v>
      </c>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39"/>
      <c r="EV85" s="139"/>
      <c r="EW85" s="139"/>
      <c r="EX85" s="139"/>
      <c r="EY85" s="139"/>
      <c r="EZ85" s="139"/>
      <c r="FA85" s="139"/>
      <c r="FB85" s="162"/>
      <c r="FC85" s="162"/>
      <c r="FD85" s="162"/>
      <c r="FE85" s="162"/>
      <c r="FF85" s="162"/>
      <c r="FG85" s="162"/>
      <c r="FH85" s="162"/>
      <c r="FI85" s="139"/>
      <c r="FJ85" s="139"/>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39"/>
      <c r="GH85" s="139"/>
      <c r="GI85" s="162"/>
      <c r="GJ85" s="162"/>
      <c r="GK85" s="162"/>
      <c r="GL85" s="162"/>
      <c r="GM85" s="162"/>
    </row>
    <row r="86" spans="1:195" s="138" customFormat="1" x14ac:dyDescent="0.2">
      <c r="A86" s="139"/>
      <c r="B86" s="193">
        <v>44713</v>
      </c>
      <c r="C86" s="193">
        <v>44742</v>
      </c>
      <c r="D86" s="191">
        <v>44713</v>
      </c>
      <c r="E86" s="2">
        <v>26.555700000000002</v>
      </c>
      <c r="F86" s="3">
        <v>16.889600000000002</v>
      </c>
      <c r="G86" s="4">
        <v>33.407049999999998</v>
      </c>
      <c r="H86" s="5">
        <v>26.878900000000002</v>
      </c>
      <c r="I86" s="2">
        <v>22.467300000000002</v>
      </c>
      <c r="J86" s="3">
        <v>12.50055</v>
      </c>
      <c r="K86" s="4">
        <v>34.681199999999997</v>
      </c>
      <c r="L86" s="5">
        <v>28.397749999999998</v>
      </c>
      <c r="M86" s="2">
        <v>31.090800000000002</v>
      </c>
      <c r="N86" s="3">
        <v>26.454450000000001</v>
      </c>
      <c r="O86" s="4">
        <v>31.657050000000002</v>
      </c>
      <c r="P86" s="5">
        <v>25.378900000000002</v>
      </c>
      <c r="Q86" s="2">
        <v>32.657049999999998</v>
      </c>
      <c r="R86" s="3">
        <v>26.378900000000002</v>
      </c>
      <c r="S86" s="4">
        <v>29.907050000000002</v>
      </c>
      <c r="T86" s="5">
        <v>22.878900000000002</v>
      </c>
      <c r="U86" s="2">
        <v>31.657050000000002</v>
      </c>
      <c r="V86" s="3">
        <v>25.378900000000002</v>
      </c>
      <c r="W86" s="4">
        <v>22.467300000000002</v>
      </c>
      <c r="X86" s="5">
        <v>12.50055</v>
      </c>
      <c r="Y86" s="2">
        <v>34.407049999999998</v>
      </c>
      <c r="Z86" s="3">
        <v>27.378900000000002</v>
      </c>
      <c r="AA86" s="4">
        <v>37.194249999999997</v>
      </c>
      <c r="AB86" s="5">
        <v>33.085000000000001</v>
      </c>
      <c r="AC86" s="2">
        <v>32.407049999999998</v>
      </c>
      <c r="AD86" s="73">
        <v>25.628900000000002</v>
      </c>
      <c r="AE86" s="4">
        <v>28.045999999999999</v>
      </c>
      <c r="AF86" s="75">
        <v>21.010649999999998</v>
      </c>
      <c r="AG86" s="23">
        <v>2.7050000000000001</v>
      </c>
      <c r="AH86" s="37">
        <v>2.39</v>
      </c>
      <c r="AI86" s="23">
        <v>2.25</v>
      </c>
      <c r="AJ86" s="37">
        <v>2.21</v>
      </c>
      <c r="AK86" s="28">
        <v>2.1949999999999998</v>
      </c>
      <c r="AL86" s="37">
        <v>2.3153999999999999</v>
      </c>
      <c r="AM86" s="28">
        <v>2.1800000000000002</v>
      </c>
      <c r="AN86" s="37">
        <v>2.1800000000000002</v>
      </c>
      <c r="AO86" s="30">
        <v>2.1575000000000002</v>
      </c>
      <c r="AP86" s="39">
        <v>1.7475000000000001</v>
      </c>
      <c r="AQ86" s="30">
        <v>1.7749999999999999</v>
      </c>
      <c r="AR86" s="37">
        <v>2.4506999999999999</v>
      </c>
      <c r="AS86" s="23">
        <v>2.274</v>
      </c>
      <c r="AT86" s="39">
        <v>2.5007000000000001</v>
      </c>
      <c r="AU86" s="31">
        <v>2.2898999999999998</v>
      </c>
      <c r="AV86" s="39">
        <v>2.2776000000000001</v>
      </c>
      <c r="AW86" s="31">
        <v>1.8926000000000001</v>
      </c>
      <c r="AX86" s="39">
        <v>2.2738</v>
      </c>
      <c r="AY86" s="31">
        <v>2.2200000000000002</v>
      </c>
      <c r="AZ86" s="39">
        <v>2.1724999999999999</v>
      </c>
      <c r="BA86" s="30">
        <v>1.9750000000000001</v>
      </c>
      <c r="BB86" s="39">
        <v>2.875</v>
      </c>
      <c r="BC86" s="15"/>
      <c r="BD86" s="151"/>
      <c r="BE86" s="151"/>
      <c r="BF86" s="151"/>
      <c r="BG86" s="151"/>
      <c r="BH86" s="151"/>
      <c r="BI86" s="151"/>
      <c r="BJ86" s="266">
        <v>2.2147834530917927</v>
      </c>
      <c r="BK86" s="266">
        <v>1.799845693755693</v>
      </c>
      <c r="BL86" s="266">
        <v>2.299096029091793</v>
      </c>
      <c r="BM86" s="266">
        <v>1.8683650697556933</v>
      </c>
      <c r="BN86" s="266">
        <v>2.0455225614237431</v>
      </c>
      <c r="BO86" s="266"/>
      <c r="BP86" s="266">
        <v>2.2446675565243841</v>
      </c>
      <c r="BQ86" s="292">
        <v>2.2185465531224655</v>
      </c>
      <c r="BR86" s="292">
        <v>2.1825533017994494</v>
      </c>
      <c r="BS86" s="292">
        <v>2.2437659183673468</v>
      </c>
      <c r="BT86" s="292">
        <v>2.2092426507728056</v>
      </c>
      <c r="BU86" s="292">
        <v>2.1998638244618718</v>
      </c>
      <c r="BV86" s="292">
        <v>2.2553000000000001</v>
      </c>
      <c r="BW86" s="169"/>
      <c r="BX86" s="148">
        <v>22.474457777777783</v>
      </c>
      <c r="BY86" s="165">
        <v>30.65072</v>
      </c>
      <c r="BZ86" s="165">
        <v>18.259116666666667</v>
      </c>
      <c r="CA86" s="165">
        <v>29.133230000000001</v>
      </c>
      <c r="CB86" s="165">
        <v>30.006275555555558</v>
      </c>
      <c r="CC86" s="165">
        <v>32.028187777777774</v>
      </c>
      <c r="CD86" s="165">
        <v>25.075518888888887</v>
      </c>
      <c r="CE86" s="165">
        <v>35.45923333333333</v>
      </c>
      <c r="CF86" s="165">
        <v>29.006275555555558</v>
      </c>
      <c r="CG86" s="174"/>
      <c r="CH86" s="175"/>
      <c r="CI86" s="175"/>
      <c r="CJ86" s="175"/>
      <c r="CK86" s="175"/>
      <c r="CL86" s="175"/>
      <c r="CM86" s="175"/>
      <c r="CN86" s="175"/>
      <c r="CO86" s="171">
        <v>2022</v>
      </c>
      <c r="CP86" s="173">
        <v>44713</v>
      </c>
      <c r="CQ86" s="272">
        <v>2.5640529889906372</v>
      </c>
      <c r="CR86" s="272">
        <v>2.2556354339583975</v>
      </c>
      <c r="CS86" s="272">
        <v>2.2398651647454861</v>
      </c>
      <c r="CT86" s="272">
        <v>2.2021129609185253</v>
      </c>
      <c r="CU86" s="272">
        <v>2.2398651647454861</v>
      </c>
      <c r="CV86" s="272">
        <v>2.2829642200328406</v>
      </c>
      <c r="CW86" s="272">
        <v>2.5645207912797741</v>
      </c>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39"/>
      <c r="EV86" s="139"/>
      <c r="EW86" s="139"/>
      <c r="EX86" s="139"/>
      <c r="EY86" s="139"/>
      <c r="EZ86" s="139"/>
      <c r="FA86" s="139"/>
      <c r="FB86" s="162"/>
      <c r="FC86" s="162"/>
      <c r="FD86" s="162"/>
      <c r="FE86" s="162"/>
      <c r="FF86" s="162"/>
      <c r="FG86" s="162"/>
      <c r="FH86" s="162"/>
      <c r="FI86" s="139"/>
      <c r="FJ86" s="139"/>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39"/>
      <c r="GH86" s="139"/>
      <c r="GI86" s="162"/>
      <c r="GJ86" s="162"/>
      <c r="GK86" s="162"/>
      <c r="GL86" s="162"/>
      <c r="GM86" s="162"/>
    </row>
    <row r="87" spans="1:195" s="138" customFormat="1" x14ac:dyDescent="0.2">
      <c r="A87" s="139"/>
      <c r="B87" s="193">
        <v>44743</v>
      </c>
      <c r="C87" s="193">
        <v>44773</v>
      </c>
      <c r="D87" s="191">
        <v>44743</v>
      </c>
      <c r="E87" s="2">
        <v>34.327500000000001</v>
      </c>
      <c r="F87" s="3">
        <v>23.893799999999999</v>
      </c>
      <c r="G87" s="4">
        <v>43.334949999999999</v>
      </c>
      <c r="H87" s="5">
        <v>31.401399999999999</v>
      </c>
      <c r="I87" s="2">
        <v>30.395399999999999</v>
      </c>
      <c r="J87" s="3">
        <v>19.983149999999998</v>
      </c>
      <c r="K87" s="4">
        <v>40.760449999999999</v>
      </c>
      <c r="L87" s="5">
        <v>33.429900000000004</v>
      </c>
      <c r="M87" s="2">
        <v>38.915149999999997</v>
      </c>
      <c r="N87" s="3">
        <v>32.882199999999997</v>
      </c>
      <c r="O87" s="4">
        <v>47.084949999999999</v>
      </c>
      <c r="P87" s="5">
        <v>32.401400000000002</v>
      </c>
      <c r="Q87" s="2">
        <v>46.834949999999999</v>
      </c>
      <c r="R87" s="3">
        <v>31.901399999999999</v>
      </c>
      <c r="S87" s="4">
        <v>41.334949999999999</v>
      </c>
      <c r="T87" s="5">
        <v>28.901399999999999</v>
      </c>
      <c r="U87" s="2">
        <v>47.084949999999999</v>
      </c>
      <c r="V87" s="3">
        <v>32.401400000000002</v>
      </c>
      <c r="W87" s="4">
        <v>30.395399999999999</v>
      </c>
      <c r="X87" s="5">
        <v>19.983149999999998</v>
      </c>
      <c r="Y87" s="2">
        <v>45.834949999999999</v>
      </c>
      <c r="Z87" s="3">
        <v>32.901400000000002</v>
      </c>
      <c r="AA87" s="4">
        <v>43.192950000000003</v>
      </c>
      <c r="AB87" s="5">
        <v>37.975999999999999</v>
      </c>
      <c r="AC87" s="2">
        <v>44.834949999999999</v>
      </c>
      <c r="AD87" s="73">
        <v>30.901399999999999</v>
      </c>
      <c r="AE87" s="4">
        <v>35.648400000000002</v>
      </c>
      <c r="AF87" s="75">
        <v>27.565950000000001</v>
      </c>
      <c r="AG87" s="23">
        <v>2.7330000000000001</v>
      </c>
      <c r="AH87" s="37">
        <v>2.6355</v>
      </c>
      <c r="AI87" s="23">
        <v>2.3780000000000001</v>
      </c>
      <c r="AJ87" s="37">
        <v>2.2755000000000001</v>
      </c>
      <c r="AK87" s="28">
        <v>2.2605</v>
      </c>
      <c r="AL87" s="37">
        <v>2.3818000000000001</v>
      </c>
      <c r="AM87" s="28">
        <v>2.2530000000000001</v>
      </c>
      <c r="AN87" s="37">
        <v>2.238</v>
      </c>
      <c r="AO87" s="30">
        <v>2.2018</v>
      </c>
      <c r="AP87" s="39">
        <v>1.9430000000000001</v>
      </c>
      <c r="AQ87" s="30">
        <v>1.8055000000000001</v>
      </c>
      <c r="AR87" s="37">
        <v>2.5181</v>
      </c>
      <c r="AS87" s="23">
        <v>2.3403</v>
      </c>
      <c r="AT87" s="39">
        <v>2.5680999999999998</v>
      </c>
      <c r="AU87" s="31">
        <v>2.3567</v>
      </c>
      <c r="AV87" s="39">
        <v>2.3437000000000001</v>
      </c>
      <c r="AW87" s="31">
        <v>2.1004</v>
      </c>
      <c r="AX87" s="39">
        <v>2.3401999999999998</v>
      </c>
      <c r="AY87" s="31">
        <v>2.2854999999999999</v>
      </c>
      <c r="AZ87" s="39">
        <v>2.2168000000000001</v>
      </c>
      <c r="BA87" s="30">
        <v>2.0192000000000001</v>
      </c>
      <c r="BB87" s="39">
        <v>2.9380000000000002</v>
      </c>
      <c r="BC87" s="15"/>
      <c r="BD87" s="151"/>
      <c r="BE87" s="151"/>
      <c r="BF87" s="151"/>
      <c r="BG87" s="151"/>
      <c r="BH87" s="151"/>
      <c r="BI87" s="151"/>
      <c r="BJ87" s="266">
        <v>2.2596169719664001</v>
      </c>
      <c r="BK87" s="266">
        <v>1.9977001619269308</v>
      </c>
      <c r="BL87" s="266">
        <v>2.3456359839664005</v>
      </c>
      <c r="BM87" s="266">
        <v>2.0737501979269308</v>
      </c>
      <c r="BN87" s="266">
        <v>2.1691758289466656</v>
      </c>
      <c r="BO87" s="266"/>
      <c r="BP87" s="266">
        <v>2.3110773709824599</v>
      </c>
      <c r="BQ87" s="292">
        <v>2.2634573398215729</v>
      </c>
      <c r="BR87" s="292">
        <v>2.2405810019023704</v>
      </c>
      <c r="BS87" s="292">
        <v>2.3106026530612245</v>
      </c>
      <c r="BT87" s="292">
        <v>2.2829874734821698</v>
      </c>
      <c r="BU87" s="292">
        <v>2.2654403303854496</v>
      </c>
      <c r="BV87" s="292">
        <v>2.3208000000000002</v>
      </c>
      <c r="BW87" s="169"/>
      <c r="BX87" s="148">
        <v>29.503316129032257</v>
      </c>
      <c r="BY87" s="165">
        <v>37.817287096774194</v>
      </c>
      <c r="BZ87" s="165">
        <v>25.58113387096774</v>
      </c>
      <c r="CA87" s="165">
        <v>36.12572150537634</v>
      </c>
      <c r="CB87" s="165">
        <v>39.930190322580643</v>
      </c>
      <c r="CC87" s="165">
        <v>37.371055913978495</v>
      </c>
      <c r="CD87" s="165">
        <v>31.911353225806451</v>
      </c>
      <c r="CE87" s="165">
        <v>40.780811827956988</v>
      </c>
      <c r="CF87" s="165">
        <v>40.295781720430107</v>
      </c>
      <c r="CG87" s="174"/>
      <c r="CH87" s="175"/>
      <c r="CI87" s="175"/>
      <c r="CJ87" s="175"/>
      <c r="CK87" s="175"/>
      <c r="CL87" s="175"/>
      <c r="CM87" s="175"/>
      <c r="CN87" s="175"/>
      <c r="CO87" s="171">
        <v>2022</v>
      </c>
      <c r="CP87" s="173">
        <v>44743</v>
      </c>
      <c r="CQ87" s="272">
        <v>2.6957537812532157</v>
      </c>
      <c r="CR87" s="272">
        <v>2.330438180141408</v>
      </c>
      <c r="CS87" s="272">
        <v>2.3066814454758751</v>
      </c>
      <c r="CT87" s="272">
        <v>2.2678509323751985</v>
      </c>
      <c r="CU87" s="272">
        <v>2.3066814454758751</v>
      </c>
      <c r="CV87" s="272">
        <v>2.357882118226601</v>
      </c>
      <c r="CW87" s="272">
        <v>2.6306289866774328</v>
      </c>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39"/>
      <c r="EV87" s="139"/>
      <c r="EW87" s="139"/>
      <c r="EX87" s="139"/>
      <c r="EY87" s="139"/>
      <c r="EZ87" s="139"/>
      <c r="FA87" s="139"/>
      <c r="FB87" s="162"/>
      <c r="FC87" s="162"/>
      <c r="FD87" s="162"/>
      <c r="FE87" s="162"/>
      <c r="FF87" s="162"/>
      <c r="FG87" s="162"/>
      <c r="FH87" s="162"/>
      <c r="FI87" s="139"/>
      <c r="FJ87" s="139"/>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39"/>
      <c r="GH87" s="139"/>
      <c r="GI87" s="162"/>
      <c r="GJ87" s="162"/>
      <c r="GK87" s="162"/>
      <c r="GL87" s="162"/>
      <c r="GM87" s="162"/>
    </row>
    <row r="88" spans="1:195" s="138" customFormat="1" x14ac:dyDescent="0.2">
      <c r="A88" s="139"/>
      <c r="B88" s="193">
        <v>44774</v>
      </c>
      <c r="C88" s="193">
        <v>44804</v>
      </c>
      <c r="D88" s="191">
        <v>44774</v>
      </c>
      <c r="E88" s="2">
        <v>38.424999999999997</v>
      </c>
      <c r="F88" s="3">
        <v>28.457599999999999</v>
      </c>
      <c r="G88" s="4">
        <v>42.199750000000002</v>
      </c>
      <c r="H88" s="5">
        <v>31.949349999999999</v>
      </c>
      <c r="I88" s="2">
        <v>34.3598</v>
      </c>
      <c r="J88" s="3">
        <v>24.545500000000001</v>
      </c>
      <c r="K88" s="4">
        <v>43.303849999999997</v>
      </c>
      <c r="L88" s="5">
        <v>35.823500000000003</v>
      </c>
      <c r="M88" s="2">
        <v>40.760599999999997</v>
      </c>
      <c r="N88" s="3">
        <v>34.727200000000003</v>
      </c>
      <c r="O88" s="4">
        <v>45.449750000000002</v>
      </c>
      <c r="P88" s="5">
        <v>32.449350000000003</v>
      </c>
      <c r="Q88" s="2">
        <v>45.199750000000002</v>
      </c>
      <c r="R88" s="3">
        <v>32.449350000000003</v>
      </c>
      <c r="S88" s="4">
        <v>40.199750000000002</v>
      </c>
      <c r="T88" s="5">
        <v>29.949349999999999</v>
      </c>
      <c r="U88" s="2">
        <v>45.449750000000002</v>
      </c>
      <c r="V88" s="3">
        <v>32.449350000000003</v>
      </c>
      <c r="W88" s="4">
        <v>34.3598</v>
      </c>
      <c r="X88" s="5">
        <v>24.545500000000001</v>
      </c>
      <c r="Y88" s="2">
        <v>44.199750000000002</v>
      </c>
      <c r="Z88" s="3">
        <v>33.449350000000003</v>
      </c>
      <c r="AA88" s="4">
        <v>45.439950000000003</v>
      </c>
      <c r="AB88" s="5">
        <v>40.034149999999997</v>
      </c>
      <c r="AC88" s="2">
        <v>44.449750000000002</v>
      </c>
      <c r="AD88" s="73">
        <v>31.949349999999999</v>
      </c>
      <c r="AE88" s="4">
        <v>38.573799999999999</v>
      </c>
      <c r="AF88" s="75">
        <v>30.7242</v>
      </c>
      <c r="AG88" s="23">
        <v>2.758</v>
      </c>
      <c r="AH88" s="37">
        <v>2.6505000000000001</v>
      </c>
      <c r="AI88" s="23">
        <v>2.4255</v>
      </c>
      <c r="AJ88" s="37">
        <v>2.3005</v>
      </c>
      <c r="AK88" s="28">
        <v>2.2854999999999999</v>
      </c>
      <c r="AL88" s="37">
        <v>2.4072</v>
      </c>
      <c r="AM88" s="28">
        <v>2.278</v>
      </c>
      <c r="AN88" s="37">
        <v>2.2730000000000001</v>
      </c>
      <c r="AO88" s="30">
        <v>2.2317999999999998</v>
      </c>
      <c r="AP88" s="39">
        <v>1.9730000000000001</v>
      </c>
      <c r="AQ88" s="30">
        <v>1.8305</v>
      </c>
      <c r="AR88" s="37">
        <v>2.5438000000000001</v>
      </c>
      <c r="AS88" s="23">
        <v>2.3656999999999999</v>
      </c>
      <c r="AT88" s="39">
        <v>2.5937999999999999</v>
      </c>
      <c r="AU88" s="31">
        <v>2.3822000000000001</v>
      </c>
      <c r="AV88" s="39">
        <v>2.3689</v>
      </c>
      <c r="AW88" s="31">
        <v>2.1322999999999999</v>
      </c>
      <c r="AX88" s="39">
        <v>2.3654999999999999</v>
      </c>
      <c r="AY88" s="31">
        <v>2.3105000000000002</v>
      </c>
      <c r="AZ88" s="39">
        <v>2.2467000000000001</v>
      </c>
      <c r="BA88" s="30">
        <v>2.0491999999999999</v>
      </c>
      <c r="BB88" s="39">
        <v>2.9855</v>
      </c>
      <c r="BC88" s="15"/>
      <c r="BD88" s="151"/>
      <c r="BE88" s="151"/>
      <c r="BF88" s="151"/>
      <c r="BG88" s="151"/>
      <c r="BH88" s="151"/>
      <c r="BI88" s="151"/>
      <c r="BJ88" s="266">
        <v>2.2899782714300168</v>
      </c>
      <c r="BK88" s="266">
        <v>2.0280614613905477</v>
      </c>
      <c r="BL88" s="266">
        <v>2.3771528834300168</v>
      </c>
      <c r="BM88" s="266">
        <v>2.1052670973905481</v>
      </c>
      <c r="BN88" s="266">
        <v>2.2001149284102821</v>
      </c>
      <c r="BO88" s="266"/>
      <c r="BP88" s="266">
        <v>2.3364246284092061</v>
      </c>
      <c r="BQ88" s="292">
        <v>2.2938709651257092</v>
      </c>
      <c r="BR88" s="292">
        <v>2.2755977174817192</v>
      </c>
      <c r="BS88" s="292">
        <v>2.3361128571428567</v>
      </c>
      <c r="BT88" s="292">
        <v>2.3082425497525003</v>
      </c>
      <c r="BU88" s="292">
        <v>2.2904695311196392</v>
      </c>
      <c r="BV88" s="292">
        <v>2.3458000000000001</v>
      </c>
      <c r="BW88" s="169"/>
      <c r="BX88" s="148">
        <v>34.245122580645159</v>
      </c>
      <c r="BY88" s="165">
        <v>37.901195161290325</v>
      </c>
      <c r="BZ88" s="165">
        <v>30.244125806451617</v>
      </c>
      <c r="CA88" s="165">
        <v>38.230464516129025</v>
      </c>
      <c r="CB88" s="165">
        <v>39.852808064516132</v>
      </c>
      <c r="CC88" s="165">
        <v>40.166929032258061</v>
      </c>
      <c r="CD88" s="165">
        <v>35.282032258064518</v>
      </c>
      <c r="CE88" s="165">
        <v>43.173001612903228</v>
      </c>
      <c r="CF88" s="165">
        <v>39.997969354838709</v>
      </c>
      <c r="CG88" s="174"/>
      <c r="CH88" s="175"/>
      <c r="CI88" s="175"/>
      <c r="CJ88" s="175"/>
      <c r="CK88" s="175"/>
      <c r="CL88" s="175"/>
      <c r="CM88" s="175"/>
      <c r="CN88" s="175"/>
      <c r="CO88" s="171">
        <v>2022</v>
      </c>
      <c r="CP88" s="173">
        <v>44774</v>
      </c>
      <c r="CQ88" s="272">
        <v>2.7446271221319067</v>
      </c>
      <c r="CR88" s="272">
        <v>2.3560555589712062</v>
      </c>
      <c r="CS88" s="272">
        <v>2.3321838427012143</v>
      </c>
      <c r="CT88" s="272">
        <v>2.2929417611754555</v>
      </c>
      <c r="CU88" s="272">
        <v>2.3321838427012143</v>
      </c>
      <c r="CV88" s="272">
        <v>2.3835389326765188</v>
      </c>
      <c r="CW88" s="272">
        <v>2.6558611223253941</v>
      </c>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39"/>
      <c r="EV88" s="139"/>
      <c r="EW88" s="139"/>
      <c r="EX88" s="139"/>
      <c r="EY88" s="139"/>
      <c r="EZ88" s="139"/>
      <c r="FA88" s="139"/>
      <c r="FB88" s="162"/>
      <c r="FC88" s="162"/>
      <c r="FD88" s="162"/>
      <c r="FE88" s="162"/>
      <c r="FF88" s="162"/>
      <c r="FG88" s="162"/>
      <c r="FH88" s="162"/>
      <c r="FI88" s="139"/>
      <c r="FJ88" s="139"/>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39"/>
      <c r="GH88" s="139"/>
      <c r="GI88" s="162"/>
      <c r="GJ88" s="162"/>
      <c r="GK88" s="162"/>
      <c r="GL88" s="162"/>
      <c r="GM88" s="162"/>
    </row>
    <row r="89" spans="1:195" s="138" customFormat="1" x14ac:dyDescent="0.2">
      <c r="A89" s="139"/>
      <c r="B89" s="193">
        <v>44805</v>
      </c>
      <c r="C89" s="193">
        <v>44834</v>
      </c>
      <c r="D89" s="191">
        <v>44805</v>
      </c>
      <c r="E89" s="2">
        <v>34.7104</v>
      </c>
      <c r="F89" s="3">
        <v>28.728899999999999</v>
      </c>
      <c r="G89" s="4">
        <v>33.9803</v>
      </c>
      <c r="H89" s="5">
        <v>29.858350000000002</v>
      </c>
      <c r="I89" s="2">
        <v>30.744900000000001</v>
      </c>
      <c r="J89" s="3">
        <v>24.817</v>
      </c>
      <c r="K89" s="4">
        <v>41.40945</v>
      </c>
      <c r="L89" s="5">
        <v>35.424750000000003</v>
      </c>
      <c r="M89" s="2">
        <v>38.716700000000003</v>
      </c>
      <c r="N89" s="3">
        <v>33.780149999999999</v>
      </c>
      <c r="O89" s="4">
        <v>36.7303</v>
      </c>
      <c r="P89" s="5">
        <v>27.858350000000002</v>
      </c>
      <c r="Q89" s="2">
        <v>36.4803</v>
      </c>
      <c r="R89" s="3">
        <v>28.358350000000002</v>
      </c>
      <c r="S89" s="4">
        <v>30.9803</v>
      </c>
      <c r="T89" s="5">
        <v>28.858350000000002</v>
      </c>
      <c r="U89" s="2">
        <v>36.7303</v>
      </c>
      <c r="V89" s="3">
        <v>27.858350000000002</v>
      </c>
      <c r="W89" s="4">
        <v>30.744900000000001</v>
      </c>
      <c r="X89" s="5">
        <v>24.817</v>
      </c>
      <c r="Y89" s="2">
        <v>35.4803</v>
      </c>
      <c r="Z89" s="3">
        <v>30.858350000000002</v>
      </c>
      <c r="AA89" s="4">
        <v>43.352400000000003</v>
      </c>
      <c r="AB89" s="5">
        <v>39.156350000000003</v>
      </c>
      <c r="AC89" s="2">
        <v>34.9803</v>
      </c>
      <c r="AD89" s="73">
        <v>27.358350000000002</v>
      </c>
      <c r="AE89" s="4">
        <v>35.745600000000003</v>
      </c>
      <c r="AF89" s="75">
        <v>30.41</v>
      </c>
      <c r="AG89" s="23">
        <v>2.7610000000000001</v>
      </c>
      <c r="AH89" s="37">
        <v>2.4710000000000001</v>
      </c>
      <c r="AI89" s="23">
        <v>2.4085000000000001</v>
      </c>
      <c r="AJ89" s="37">
        <v>2.306</v>
      </c>
      <c r="AK89" s="28">
        <v>2.2909999999999999</v>
      </c>
      <c r="AL89" s="37">
        <v>2.4127999999999998</v>
      </c>
      <c r="AM89" s="28">
        <v>2.2759999999999998</v>
      </c>
      <c r="AN89" s="37">
        <v>2.2985000000000002</v>
      </c>
      <c r="AO89" s="30">
        <v>2.2522000000000002</v>
      </c>
      <c r="AP89" s="39">
        <v>1.9910000000000001</v>
      </c>
      <c r="AQ89" s="30">
        <v>1.8460000000000001</v>
      </c>
      <c r="AR89" s="37">
        <v>2.5495000000000001</v>
      </c>
      <c r="AS89" s="23">
        <v>2.3712</v>
      </c>
      <c r="AT89" s="39">
        <v>2.5994999999999999</v>
      </c>
      <c r="AU89" s="31">
        <v>2.3877999999999999</v>
      </c>
      <c r="AV89" s="39">
        <v>2.3744999999999998</v>
      </c>
      <c r="AW89" s="31">
        <v>2.1514000000000002</v>
      </c>
      <c r="AX89" s="39">
        <v>2.371</v>
      </c>
      <c r="AY89" s="31">
        <v>2.3159999999999998</v>
      </c>
      <c r="AZ89" s="39">
        <v>2.2671999999999999</v>
      </c>
      <c r="BA89" s="30">
        <v>2.0697999999999999</v>
      </c>
      <c r="BB89" s="39">
        <v>2.976</v>
      </c>
      <c r="BC89" s="15"/>
      <c r="BD89" s="151"/>
      <c r="BE89" s="151"/>
      <c r="BF89" s="151"/>
      <c r="BG89" s="151"/>
      <c r="BH89" s="151"/>
      <c r="BI89" s="151"/>
      <c r="BJ89" s="266">
        <v>2.3106239550652772</v>
      </c>
      <c r="BK89" s="266">
        <v>2.0462782410687179</v>
      </c>
      <c r="BL89" s="266">
        <v>2.3985843750652776</v>
      </c>
      <c r="BM89" s="266">
        <v>2.124177237068718</v>
      </c>
      <c r="BN89" s="266">
        <v>2.2199159520669975</v>
      </c>
      <c r="BO89" s="266"/>
      <c r="BP89" s="266">
        <v>2.3420010250430905</v>
      </c>
      <c r="BQ89" s="292">
        <v>2.3145522303325223</v>
      </c>
      <c r="BR89" s="292">
        <v>2.301109895975245</v>
      </c>
      <c r="BS89" s="292">
        <v>2.3417251020408161</v>
      </c>
      <c r="BT89" s="292">
        <v>2.3062221436508734</v>
      </c>
      <c r="BU89" s="292">
        <v>2.2959759552811612</v>
      </c>
      <c r="BV89" s="292">
        <v>2.3513000000000002</v>
      </c>
      <c r="BW89" s="169"/>
      <c r="BX89" s="148">
        <v>32.051955555555551</v>
      </c>
      <c r="BY89" s="165">
        <v>32.14832222222222</v>
      </c>
      <c r="BZ89" s="165">
        <v>28.110277777777778</v>
      </c>
      <c r="CA89" s="165">
        <v>36.52267777777778</v>
      </c>
      <c r="CB89" s="165">
        <v>32.870544444444448</v>
      </c>
      <c r="CC89" s="165">
        <v>38.749583333333341</v>
      </c>
      <c r="CD89" s="165">
        <v>33.374222222222222</v>
      </c>
      <c r="CE89" s="165">
        <v>41.48748888888889</v>
      </c>
      <c r="CF89" s="165">
        <v>32.787211111111112</v>
      </c>
      <c r="CG89" s="174"/>
      <c r="CH89" s="175"/>
      <c r="CI89" s="175"/>
      <c r="CJ89" s="175"/>
      <c r="CK89" s="175"/>
      <c r="CL89" s="175"/>
      <c r="CM89" s="175"/>
      <c r="CN89" s="175"/>
      <c r="CO89" s="171">
        <v>2022</v>
      </c>
      <c r="CP89" s="173">
        <v>44805</v>
      </c>
      <c r="CQ89" s="272">
        <v>2.7271356106595332</v>
      </c>
      <c r="CR89" s="272">
        <v>2.3540061686648222</v>
      </c>
      <c r="CS89" s="272">
        <v>2.3377943700907888</v>
      </c>
      <c r="CT89" s="272">
        <v>2.298461743511512</v>
      </c>
      <c r="CU89" s="272">
        <v>2.3377943700907888</v>
      </c>
      <c r="CV89" s="272">
        <v>2.3814863875205252</v>
      </c>
      <c r="CW89" s="272">
        <v>2.6614121921679454</v>
      </c>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39"/>
      <c r="EV89" s="139"/>
      <c r="EW89" s="139"/>
      <c r="EX89" s="139"/>
      <c r="EY89" s="139"/>
      <c r="EZ89" s="139"/>
      <c r="FA89" s="139"/>
      <c r="FB89" s="162"/>
      <c r="FC89" s="162"/>
      <c r="FD89" s="162"/>
      <c r="FE89" s="162"/>
      <c r="FF89" s="162"/>
      <c r="FG89" s="162"/>
      <c r="FH89" s="162"/>
      <c r="FI89" s="139"/>
      <c r="FJ89" s="139"/>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39"/>
      <c r="GH89" s="139"/>
      <c r="GI89" s="162"/>
      <c r="GJ89" s="162"/>
      <c r="GK89" s="162"/>
      <c r="GL89" s="162"/>
      <c r="GM89" s="162"/>
    </row>
    <row r="90" spans="1:195" s="138" customFormat="1" x14ac:dyDescent="0.2">
      <c r="A90" s="139"/>
      <c r="B90" s="193">
        <v>44835</v>
      </c>
      <c r="C90" s="193">
        <v>44865</v>
      </c>
      <c r="D90" s="191">
        <v>44835</v>
      </c>
      <c r="E90" s="2">
        <v>31.553100000000001</v>
      </c>
      <c r="F90" s="3">
        <v>27.612100000000002</v>
      </c>
      <c r="G90" s="4">
        <v>31.031300000000002</v>
      </c>
      <c r="H90" s="5">
        <v>29.360250000000001</v>
      </c>
      <c r="I90" s="2">
        <v>27.406700000000001</v>
      </c>
      <c r="J90" s="3">
        <v>23.570399999999999</v>
      </c>
      <c r="K90" s="4">
        <v>41.605499999999999</v>
      </c>
      <c r="L90" s="5">
        <v>35.026800000000001</v>
      </c>
      <c r="M90" s="2">
        <v>37.9651</v>
      </c>
      <c r="N90" s="3">
        <v>33.232149999999997</v>
      </c>
      <c r="O90" s="4">
        <v>31.031300000000002</v>
      </c>
      <c r="P90" s="5">
        <v>27.360250000000001</v>
      </c>
      <c r="Q90" s="2">
        <v>30.531300000000002</v>
      </c>
      <c r="R90" s="3">
        <v>28.860250000000001</v>
      </c>
      <c r="S90" s="4">
        <v>28.031300000000002</v>
      </c>
      <c r="T90" s="5">
        <v>26.860250000000001</v>
      </c>
      <c r="U90" s="2">
        <v>31.031300000000002</v>
      </c>
      <c r="V90" s="3">
        <v>27.360250000000001</v>
      </c>
      <c r="W90" s="4">
        <v>27.406700000000001</v>
      </c>
      <c r="X90" s="5">
        <v>23.570399999999999</v>
      </c>
      <c r="Y90" s="2">
        <v>32.031300000000002</v>
      </c>
      <c r="Z90" s="3">
        <v>29.860250000000001</v>
      </c>
      <c r="AA90" s="4">
        <v>39.598399999999998</v>
      </c>
      <c r="AB90" s="5">
        <v>38.424550000000004</v>
      </c>
      <c r="AC90" s="2">
        <v>31.031300000000002</v>
      </c>
      <c r="AD90" s="73">
        <v>27.860250000000001</v>
      </c>
      <c r="AE90" s="4">
        <v>33.81</v>
      </c>
      <c r="AF90" s="75">
        <v>29.5913</v>
      </c>
      <c r="AG90" s="23">
        <v>2.7909999999999999</v>
      </c>
      <c r="AH90" s="37">
        <v>2.3984999999999999</v>
      </c>
      <c r="AI90" s="23">
        <v>2.371</v>
      </c>
      <c r="AJ90" s="37">
        <v>2.3334999999999999</v>
      </c>
      <c r="AK90" s="28">
        <v>2.3184999999999998</v>
      </c>
      <c r="AL90" s="37">
        <v>2.4405999999999999</v>
      </c>
      <c r="AM90" s="28">
        <v>2.3109999999999999</v>
      </c>
      <c r="AN90" s="37">
        <v>2.3035000000000001</v>
      </c>
      <c r="AO90" s="30">
        <v>2.2785000000000002</v>
      </c>
      <c r="AP90" s="39">
        <v>2.3610000000000002</v>
      </c>
      <c r="AQ90" s="30">
        <v>1.8935</v>
      </c>
      <c r="AR90" s="37">
        <v>2.5777999999999999</v>
      </c>
      <c r="AS90" s="23">
        <v>2.3990999999999998</v>
      </c>
      <c r="AT90" s="39">
        <v>2.6278000000000001</v>
      </c>
      <c r="AU90" s="31">
        <v>2.4157999999999999</v>
      </c>
      <c r="AV90" s="39">
        <v>2.4022000000000001</v>
      </c>
      <c r="AW90" s="31">
        <v>2.5446</v>
      </c>
      <c r="AX90" s="39">
        <v>2.3988999999999998</v>
      </c>
      <c r="AY90" s="31">
        <v>2.3435000000000001</v>
      </c>
      <c r="AZ90" s="39">
        <v>2.2934999999999999</v>
      </c>
      <c r="BA90" s="30">
        <v>2.0960000000000001</v>
      </c>
      <c r="BB90" s="39">
        <v>2.9935</v>
      </c>
      <c r="BC90" s="15"/>
      <c r="BD90" s="151"/>
      <c r="BE90" s="151"/>
      <c r="BF90" s="151"/>
      <c r="BG90" s="151"/>
      <c r="BH90" s="151"/>
      <c r="BI90" s="151"/>
      <c r="BJ90" s="266">
        <v>2.3372406942617148</v>
      </c>
      <c r="BK90" s="266">
        <v>2.4207342677866617</v>
      </c>
      <c r="BL90" s="266">
        <v>2.4262141902617151</v>
      </c>
      <c r="BM90" s="266">
        <v>2.5128856637866619</v>
      </c>
      <c r="BN90" s="266">
        <v>2.4242687040241884</v>
      </c>
      <c r="BO90" s="266"/>
      <c r="BP90" s="266">
        <v>2.3698830082125113</v>
      </c>
      <c r="BQ90" s="292">
        <v>2.3412148418491485</v>
      </c>
      <c r="BR90" s="292">
        <v>2.306112283915152</v>
      </c>
      <c r="BS90" s="292">
        <v>2.3697863265306118</v>
      </c>
      <c r="BT90" s="292">
        <v>2.3415792504293362</v>
      </c>
      <c r="BU90" s="292">
        <v>2.3235080760887699</v>
      </c>
      <c r="BV90" s="292">
        <v>2.3788</v>
      </c>
      <c r="BW90" s="169"/>
      <c r="BX90" s="148">
        <v>29.815669892473121</v>
      </c>
      <c r="BY90" s="165">
        <v>30.294600537634413</v>
      </c>
      <c r="BZ90" s="165">
        <v>25.715427956989245</v>
      </c>
      <c r="CA90" s="165">
        <v>35.878530645161284</v>
      </c>
      <c r="CB90" s="165">
        <v>29.794600537634413</v>
      </c>
      <c r="CC90" s="165">
        <v>38.705212903225807</v>
      </c>
      <c r="CD90" s="165">
        <v>31.950143010752686</v>
      </c>
      <c r="CE90" s="165">
        <v>39.080896236559141</v>
      </c>
      <c r="CF90" s="165">
        <v>29.412880107526885</v>
      </c>
      <c r="CG90" s="174"/>
      <c r="CH90" s="175"/>
      <c r="CI90" s="175"/>
      <c r="CJ90" s="175"/>
      <c r="CK90" s="175"/>
      <c r="CL90" s="175"/>
      <c r="CM90" s="175"/>
      <c r="CN90" s="175"/>
      <c r="CO90" s="171">
        <v>2022</v>
      </c>
      <c r="CP90" s="173">
        <v>44835</v>
      </c>
      <c r="CQ90" s="272">
        <v>2.6885513941763559</v>
      </c>
      <c r="CR90" s="272">
        <v>2.3898704990265398</v>
      </c>
      <c r="CS90" s="272">
        <v>2.3658470070386617</v>
      </c>
      <c r="CT90" s="272">
        <v>2.3260616551917943</v>
      </c>
      <c r="CU90" s="272">
        <v>2.3658470070386617</v>
      </c>
      <c r="CV90" s="272">
        <v>2.4174059277504103</v>
      </c>
      <c r="CW90" s="272">
        <v>2.6891675413807028</v>
      </c>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39"/>
      <c r="EV90" s="139"/>
      <c r="EW90" s="139"/>
      <c r="EX90" s="139"/>
      <c r="EY90" s="139"/>
      <c r="EZ90" s="139"/>
      <c r="FA90" s="139"/>
      <c r="FB90" s="162"/>
      <c r="FC90" s="162"/>
      <c r="FD90" s="162"/>
      <c r="FE90" s="162"/>
      <c r="FF90" s="162"/>
      <c r="FG90" s="162"/>
      <c r="FH90" s="162"/>
      <c r="FI90" s="139"/>
      <c r="FJ90" s="139"/>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39"/>
      <c r="GH90" s="139"/>
      <c r="GI90" s="162"/>
      <c r="GJ90" s="162"/>
      <c r="GK90" s="162"/>
      <c r="GL90" s="162"/>
      <c r="GM90" s="162"/>
    </row>
    <row r="91" spans="1:195" s="138" customFormat="1" x14ac:dyDescent="0.2">
      <c r="A91" s="139"/>
      <c r="B91" s="193">
        <v>44866</v>
      </c>
      <c r="C91" s="193">
        <v>44895</v>
      </c>
      <c r="D91" s="191">
        <v>44866</v>
      </c>
      <c r="E91" s="2">
        <v>33.737000000000002</v>
      </c>
      <c r="F91" s="3">
        <v>30.373999999999999</v>
      </c>
      <c r="G91" s="4">
        <v>30.877949999999998</v>
      </c>
      <c r="H91" s="5">
        <v>28.9117</v>
      </c>
      <c r="I91" s="2">
        <v>29.691749999999999</v>
      </c>
      <c r="J91" s="3">
        <v>26.103449999999999</v>
      </c>
      <c r="K91" s="4">
        <v>42.053750000000001</v>
      </c>
      <c r="L91" s="5">
        <v>35.923900000000003</v>
      </c>
      <c r="M91" s="2">
        <v>37.467399999999998</v>
      </c>
      <c r="N91" s="3">
        <v>34.078949999999999</v>
      </c>
      <c r="O91" s="4">
        <v>29.377949999999998</v>
      </c>
      <c r="P91" s="5">
        <v>27.4117</v>
      </c>
      <c r="Q91" s="2">
        <v>30.377949999999998</v>
      </c>
      <c r="R91" s="3">
        <v>28.4117</v>
      </c>
      <c r="S91" s="4">
        <v>27.627949999999998</v>
      </c>
      <c r="T91" s="5">
        <v>26.9117</v>
      </c>
      <c r="U91" s="2">
        <v>29.377949999999998</v>
      </c>
      <c r="V91" s="3">
        <v>27.4117</v>
      </c>
      <c r="W91" s="4">
        <v>29.691749999999999</v>
      </c>
      <c r="X91" s="5">
        <v>26.103449999999999</v>
      </c>
      <c r="Y91" s="2">
        <v>31.877949999999998</v>
      </c>
      <c r="Z91" s="3">
        <v>29.4117</v>
      </c>
      <c r="AA91" s="4">
        <v>38.49615</v>
      </c>
      <c r="AB91" s="5">
        <v>36.451799999999999</v>
      </c>
      <c r="AC91" s="2">
        <v>29.377949999999998</v>
      </c>
      <c r="AD91" s="73">
        <v>27.9117</v>
      </c>
      <c r="AE91" s="4">
        <v>34.665550000000003</v>
      </c>
      <c r="AF91" s="75">
        <v>31.374549999999999</v>
      </c>
      <c r="AG91" s="23">
        <v>2.8650000000000002</v>
      </c>
      <c r="AH91" s="37">
        <v>2.7725</v>
      </c>
      <c r="AI91" s="23">
        <v>2.6150000000000002</v>
      </c>
      <c r="AJ91" s="37">
        <v>2.58</v>
      </c>
      <c r="AK91" s="28">
        <v>2.5649999999999999</v>
      </c>
      <c r="AL91" s="37">
        <v>2.6905999999999999</v>
      </c>
      <c r="AM91" s="28">
        <v>2.5024999999999999</v>
      </c>
      <c r="AN91" s="37">
        <v>2.5425</v>
      </c>
      <c r="AO91" s="30">
        <v>2.4500000000000002</v>
      </c>
      <c r="AP91" s="39">
        <v>2.7450000000000001</v>
      </c>
      <c r="AQ91" s="30">
        <v>1.9975000000000001</v>
      </c>
      <c r="AR91" s="37">
        <v>2.8315000000000001</v>
      </c>
      <c r="AS91" s="23">
        <v>2.6488</v>
      </c>
      <c r="AT91" s="39">
        <v>2.8815</v>
      </c>
      <c r="AU91" s="31">
        <v>2.6671999999999998</v>
      </c>
      <c r="AV91" s="39">
        <v>2.6509</v>
      </c>
      <c r="AW91" s="31">
        <v>2.9525999999999999</v>
      </c>
      <c r="AX91" s="39">
        <v>2.6486000000000001</v>
      </c>
      <c r="AY91" s="31">
        <v>2.59</v>
      </c>
      <c r="AZ91" s="39">
        <v>2.4649999999999999</v>
      </c>
      <c r="BA91" s="30">
        <v>2.2675000000000001</v>
      </c>
      <c r="BB91" s="39">
        <v>3.14</v>
      </c>
      <c r="BC91" s="15"/>
      <c r="BD91" s="151"/>
      <c r="BE91" s="151"/>
      <c r="BF91" s="151"/>
      <c r="BG91" s="151"/>
      <c r="BH91" s="151"/>
      <c r="BI91" s="151"/>
      <c r="BJ91" s="266">
        <v>2.5108061228620588</v>
      </c>
      <c r="BK91" s="266">
        <v>2.8093589009209596</v>
      </c>
      <c r="BL91" s="266">
        <v>2.6063857988620591</v>
      </c>
      <c r="BM91" s="266">
        <v>2.9163019769209599</v>
      </c>
      <c r="BN91" s="266">
        <v>2.7107131998915097</v>
      </c>
      <c r="BO91" s="266"/>
      <c r="BP91" s="266">
        <v>2.619806966440231</v>
      </c>
      <c r="BQ91" s="292">
        <v>2.515079399837794</v>
      </c>
      <c r="BR91" s="292">
        <v>2.5452264274427061</v>
      </c>
      <c r="BS91" s="292">
        <v>2.62131693877551</v>
      </c>
      <c r="BT91" s="292">
        <v>2.5350331346600665</v>
      </c>
      <c r="BU91" s="292">
        <v>2.5702959953278826</v>
      </c>
      <c r="BV91" s="292">
        <v>2.6253000000000002</v>
      </c>
      <c r="BW91" s="169"/>
      <c r="BX91" s="148">
        <v>32.239742024965331</v>
      </c>
      <c r="BY91" s="165">
        <v>30.002546047156727</v>
      </c>
      <c r="BZ91" s="165">
        <v>28.094185090152564</v>
      </c>
      <c r="CA91" s="165">
        <v>35.958811303744795</v>
      </c>
      <c r="CB91" s="165">
        <v>29.502546047156724</v>
      </c>
      <c r="CC91" s="165">
        <v>39.324648959778088</v>
      </c>
      <c r="CD91" s="165">
        <v>33.200347503467405</v>
      </c>
      <c r="CE91" s="165">
        <v>37.585974757281555</v>
      </c>
      <c r="CF91" s="165">
        <v>28.502546047156727</v>
      </c>
      <c r="CG91" s="174"/>
      <c r="CH91" s="175"/>
      <c r="CI91" s="175"/>
      <c r="CJ91" s="175"/>
      <c r="CK91" s="175"/>
      <c r="CL91" s="175"/>
      <c r="CM91" s="175"/>
      <c r="CN91" s="175"/>
      <c r="CO91" s="171">
        <v>2022</v>
      </c>
      <c r="CP91" s="173">
        <v>44866</v>
      </c>
      <c r="CQ91" s="272">
        <v>2.9396060294268964</v>
      </c>
      <c r="CR91" s="272">
        <v>2.5860996208627935</v>
      </c>
      <c r="CS91" s="272">
        <v>2.6173006436805064</v>
      </c>
      <c r="CT91" s="272">
        <v>2.5734572271623279</v>
      </c>
      <c r="CU91" s="272">
        <v>2.6173006436805064</v>
      </c>
      <c r="CV91" s="272">
        <v>2.6139371264367814</v>
      </c>
      <c r="CW91" s="272">
        <v>2.9379563988696007</v>
      </c>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39"/>
      <c r="EV91" s="139"/>
      <c r="EW91" s="139"/>
      <c r="EX91" s="139"/>
      <c r="EY91" s="139"/>
      <c r="EZ91" s="139"/>
      <c r="FA91" s="139"/>
      <c r="FB91" s="162"/>
      <c r="FC91" s="162"/>
      <c r="FD91" s="162"/>
      <c r="FE91" s="162"/>
      <c r="FF91" s="162"/>
      <c r="FG91" s="162"/>
      <c r="FH91" s="162"/>
      <c r="FI91" s="139"/>
      <c r="FJ91" s="139"/>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39"/>
      <c r="GH91" s="139"/>
      <c r="GI91" s="162"/>
      <c r="GJ91" s="162"/>
      <c r="GK91" s="162"/>
      <c r="GL91" s="162"/>
      <c r="GM91" s="162"/>
    </row>
    <row r="92" spans="1:195" s="138" customFormat="1" x14ac:dyDescent="0.2">
      <c r="A92" s="139"/>
      <c r="B92" s="193">
        <v>44896</v>
      </c>
      <c r="C92" s="193">
        <v>44926</v>
      </c>
      <c r="D92" s="191">
        <v>44896</v>
      </c>
      <c r="E92" s="2">
        <v>39.663699999999999</v>
      </c>
      <c r="F92" s="3">
        <v>34.013800000000003</v>
      </c>
      <c r="G92" s="4">
        <v>33.893999999999998</v>
      </c>
      <c r="H92" s="5">
        <v>30.010300000000001</v>
      </c>
      <c r="I92" s="2">
        <v>35.676549999999999</v>
      </c>
      <c r="J92" s="3">
        <v>29.996600000000001</v>
      </c>
      <c r="K92" s="4">
        <v>43.948050000000002</v>
      </c>
      <c r="L92" s="5">
        <v>36.224600000000002</v>
      </c>
      <c r="M92" s="2">
        <v>39.311999999999998</v>
      </c>
      <c r="N92" s="3">
        <v>34.728450000000002</v>
      </c>
      <c r="O92" s="4">
        <v>31.893999999999998</v>
      </c>
      <c r="P92" s="5">
        <v>28.010300000000001</v>
      </c>
      <c r="Q92" s="2">
        <v>33.393999999999998</v>
      </c>
      <c r="R92" s="3">
        <v>29.510300000000001</v>
      </c>
      <c r="S92" s="4">
        <v>30.893999999999998</v>
      </c>
      <c r="T92" s="5">
        <v>28.010300000000001</v>
      </c>
      <c r="U92" s="2">
        <v>31.893999999999998</v>
      </c>
      <c r="V92" s="3">
        <v>28.010300000000001</v>
      </c>
      <c r="W92" s="4">
        <v>35.676549999999999</v>
      </c>
      <c r="X92" s="5">
        <v>29.996600000000001</v>
      </c>
      <c r="Y92" s="2">
        <v>34.893999999999998</v>
      </c>
      <c r="Z92" s="3">
        <v>30.760300000000001</v>
      </c>
      <c r="AA92" s="4">
        <v>39.873899999999999</v>
      </c>
      <c r="AB92" s="5">
        <v>36.117899999999999</v>
      </c>
      <c r="AC92" s="2">
        <v>34.393999999999998</v>
      </c>
      <c r="AD92" s="73">
        <v>30.010300000000001</v>
      </c>
      <c r="AE92" s="4">
        <v>38.505049999999997</v>
      </c>
      <c r="AF92" s="75">
        <v>33.502899999999997</v>
      </c>
      <c r="AG92" s="23">
        <v>3.016</v>
      </c>
      <c r="AH92" s="37">
        <v>2.9710000000000001</v>
      </c>
      <c r="AI92" s="23">
        <v>2.7909999999999999</v>
      </c>
      <c r="AJ92" s="37">
        <v>2.7635000000000001</v>
      </c>
      <c r="AK92" s="28">
        <v>2.7484999999999999</v>
      </c>
      <c r="AL92" s="37">
        <v>2.8765999999999998</v>
      </c>
      <c r="AM92" s="28">
        <v>2.6909999999999998</v>
      </c>
      <c r="AN92" s="37">
        <v>2.6960000000000002</v>
      </c>
      <c r="AO92" s="30">
        <v>2.5985</v>
      </c>
      <c r="AP92" s="39">
        <v>3.0684999999999998</v>
      </c>
      <c r="AQ92" s="30">
        <v>2.141</v>
      </c>
      <c r="AR92" s="37">
        <v>3.0204</v>
      </c>
      <c r="AS92" s="23">
        <v>2.8346</v>
      </c>
      <c r="AT92" s="39">
        <v>3.0703999999999998</v>
      </c>
      <c r="AU92" s="31">
        <v>2.8544</v>
      </c>
      <c r="AV92" s="39">
        <v>2.8361000000000001</v>
      </c>
      <c r="AW92" s="31">
        <v>3.2964000000000002</v>
      </c>
      <c r="AX92" s="39">
        <v>2.8344</v>
      </c>
      <c r="AY92" s="31">
        <v>2.7734999999999999</v>
      </c>
      <c r="AZ92" s="39">
        <v>2.6135000000000002</v>
      </c>
      <c r="BA92" s="30">
        <v>2.4159999999999999</v>
      </c>
      <c r="BB92" s="39">
        <v>3.2885</v>
      </c>
      <c r="BC92" s="15"/>
      <c r="BD92" s="151"/>
      <c r="BE92" s="151"/>
      <c r="BF92" s="151"/>
      <c r="BG92" s="151"/>
      <c r="BH92" s="151"/>
      <c r="BI92" s="151"/>
      <c r="BJ92" s="266">
        <v>2.6610945552069629</v>
      </c>
      <c r="BK92" s="266">
        <v>3.1367549134702961</v>
      </c>
      <c r="BL92" s="266">
        <v>2.7623944512069634</v>
      </c>
      <c r="BM92" s="266">
        <v>3.2561592094702965</v>
      </c>
      <c r="BN92" s="266">
        <v>2.9541007823386298</v>
      </c>
      <c r="BO92" s="266"/>
      <c r="BP92" s="266">
        <v>2.8058558359525501</v>
      </c>
      <c r="BQ92" s="292">
        <v>2.6656268450932683</v>
      </c>
      <c r="BR92" s="292">
        <v>2.6987997371978509</v>
      </c>
      <c r="BS92" s="292">
        <v>2.8085618367346936</v>
      </c>
      <c r="BT92" s="292">
        <v>2.7254564097383573</v>
      </c>
      <c r="BU92" s="292">
        <v>2.754010328716836</v>
      </c>
      <c r="BV92" s="292">
        <v>2.8088000000000002</v>
      </c>
      <c r="BW92" s="169"/>
      <c r="BX92" s="148">
        <v>37.172883870967738</v>
      </c>
      <c r="BY92" s="165">
        <v>32.181831182795698</v>
      </c>
      <c r="BZ92" s="165">
        <v>33.172486021505371</v>
      </c>
      <c r="CA92" s="165">
        <v>37.291295161290321</v>
      </c>
      <c r="CB92" s="165">
        <v>31.681831182795698</v>
      </c>
      <c r="CC92" s="165">
        <v>40.543088172043014</v>
      </c>
      <c r="CD92" s="165">
        <v>36.299801075268817</v>
      </c>
      <c r="CE92" s="165">
        <v>38.218029032258059</v>
      </c>
      <c r="CF92" s="165">
        <v>30.181831182795698</v>
      </c>
      <c r="CG92" s="174"/>
      <c r="CH92" s="175"/>
      <c r="CI92" s="175"/>
      <c r="CJ92" s="175"/>
      <c r="CK92" s="175"/>
      <c r="CL92" s="175"/>
      <c r="CM92" s="175"/>
      <c r="CN92" s="175"/>
      <c r="CO92" s="171">
        <v>2022</v>
      </c>
      <c r="CP92" s="173">
        <v>44896</v>
      </c>
      <c r="CQ92" s="272">
        <v>3.1206946187879412</v>
      </c>
      <c r="CR92" s="272">
        <v>2.7792546572394712</v>
      </c>
      <c r="CS92" s="272">
        <v>2.8044882393144959</v>
      </c>
      <c r="CT92" s="272">
        <v>2.7576239105562137</v>
      </c>
      <c r="CU92" s="272">
        <v>2.8044882393144959</v>
      </c>
      <c r="CV92" s="272">
        <v>2.8073895073891624</v>
      </c>
      <c r="CW92" s="272">
        <v>3.1231602745256364</v>
      </c>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39"/>
      <c r="EV92" s="139"/>
      <c r="EW92" s="139"/>
      <c r="EX92" s="139"/>
      <c r="EY92" s="139"/>
      <c r="EZ92" s="139"/>
      <c r="FA92" s="139"/>
      <c r="FB92" s="162"/>
      <c r="FC92" s="162"/>
      <c r="FD92" s="162"/>
      <c r="FE92" s="162"/>
      <c r="FF92" s="162"/>
      <c r="FG92" s="162"/>
      <c r="FH92" s="162"/>
      <c r="FI92" s="139"/>
      <c r="FJ92" s="139"/>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39"/>
      <c r="GH92" s="139"/>
      <c r="GI92" s="162"/>
      <c r="GJ92" s="162"/>
      <c r="GK92" s="162"/>
      <c r="GL92" s="162"/>
      <c r="GM92" s="162"/>
    </row>
    <row r="93" spans="1:195" s="138" customFormat="1" x14ac:dyDescent="0.2">
      <c r="A93" s="139"/>
      <c r="B93" s="193">
        <v>44927</v>
      </c>
      <c r="C93" s="193">
        <v>44957</v>
      </c>
      <c r="D93" s="191">
        <v>44927</v>
      </c>
      <c r="E93" s="2">
        <v>41.150100000000002</v>
      </c>
      <c r="F93" s="3">
        <v>34.262500000000003</v>
      </c>
      <c r="G93" s="4">
        <v>34.107199999999999</v>
      </c>
      <c r="H93" s="5">
        <v>32.505400000000002</v>
      </c>
      <c r="I93" s="2">
        <v>36.546100000000003</v>
      </c>
      <c r="J93" s="3">
        <v>29.92285</v>
      </c>
      <c r="K93" s="4">
        <v>45.395449999999997</v>
      </c>
      <c r="L93" s="5">
        <v>39.615349999999999</v>
      </c>
      <c r="M93" s="2">
        <v>41.10745</v>
      </c>
      <c r="N93" s="3">
        <v>37.520099999999999</v>
      </c>
      <c r="O93" s="4">
        <v>32.107199999999999</v>
      </c>
      <c r="P93" s="5">
        <v>30.505400000000002</v>
      </c>
      <c r="Q93" s="2">
        <v>33.607199999999999</v>
      </c>
      <c r="R93" s="3">
        <v>32.005400000000002</v>
      </c>
      <c r="S93" s="4">
        <v>31.357199999999999</v>
      </c>
      <c r="T93" s="5">
        <v>29.255400000000002</v>
      </c>
      <c r="U93" s="2">
        <v>32.107199999999999</v>
      </c>
      <c r="V93" s="3">
        <v>30.505400000000002</v>
      </c>
      <c r="W93" s="4">
        <v>36.546100000000003</v>
      </c>
      <c r="X93" s="5">
        <v>29.92285</v>
      </c>
      <c r="Y93" s="2">
        <v>34.107199999999999</v>
      </c>
      <c r="Z93" s="3">
        <v>33.255400000000002</v>
      </c>
      <c r="AA93" s="4">
        <v>42.177900000000001</v>
      </c>
      <c r="AB93" s="5">
        <v>40.979100000000003</v>
      </c>
      <c r="AC93" s="2">
        <v>35.107199999999999</v>
      </c>
      <c r="AD93" s="73">
        <v>32.505400000000002</v>
      </c>
      <c r="AE93" s="4">
        <v>40.101100000000002</v>
      </c>
      <c r="AF93" s="75">
        <v>34.953249999999997</v>
      </c>
      <c r="AG93" s="23">
        <v>3.1259999999999999</v>
      </c>
      <c r="AH93" s="37">
        <v>3.0535000000000001</v>
      </c>
      <c r="AI93" s="23">
        <v>2.8610000000000002</v>
      </c>
      <c r="AJ93" s="37">
        <v>2.8635000000000002</v>
      </c>
      <c r="AK93" s="28">
        <v>2.8485</v>
      </c>
      <c r="AL93" s="37">
        <v>2.9780000000000002</v>
      </c>
      <c r="AM93" s="28">
        <v>2.7885</v>
      </c>
      <c r="AN93" s="37">
        <v>2.7810000000000001</v>
      </c>
      <c r="AO93" s="30">
        <v>2.6646999999999998</v>
      </c>
      <c r="AP93" s="39">
        <v>2.911</v>
      </c>
      <c r="AQ93" s="30">
        <v>2.1884999999999999</v>
      </c>
      <c r="AR93" s="37">
        <v>3.1234000000000002</v>
      </c>
      <c r="AS93" s="23">
        <v>2.9359000000000002</v>
      </c>
      <c r="AT93" s="39">
        <v>3.1734</v>
      </c>
      <c r="AU93" s="31">
        <v>2.9563999999999999</v>
      </c>
      <c r="AV93" s="39">
        <v>2.9369999999999998</v>
      </c>
      <c r="AW93" s="31">
        <v>3.129</v>
      </c>
      <c r="AX93" s="39">
        <v>2.9357000000000002</v>
      </c>
      <c r="AY93" s="31">
        <v>2.8734999999999999</v>
      </c>
      <c r="AZ93" s="39">
        <v>2.6797</v>
      </c>
      <c r="BA93" s="30">
        <v>2.4822000000000002</v>
      </c>
      <c r="BB93" s="39">
        <v>3.3809999999999998</v>
      </c>
      <c r="BC93" s="15"/>
      <c r="BD93" s="151"/>
      <c r="BE93" s="151"/>
      <c r="BF93" s="151"/>
      <c r="BG93" s="151"/>
      <c r="BH93" s="151"/>
      <c r="BI93" s="151"/>
      <c r="BJ93" s="266">
        <v>2.7280918226900108</v>
      </c>
      <c r="BK93" s="266">
        <v>2.9773580912863071</v>
      </c>
      <c r="BL93" s="266">
        <v>2.8319417426900113</v>
      </c>
      <c r="BM93" s="266">
        <v>3.0906954872863075</v>
      </c>
      <c r="BN93" s="266">
        <v>2.9070217859881593</v>
      </c>
      <c r="BO93" s="266"/>
      <c r="BP93" s="266">
        <v>2.907244865659536</v>
      </c>
      <c r="BQ93" s="292">
        <v>2.7327395782643955</v>
      </c>
      <c r="BR93" s="292">
        <v>2.7838403321762697</v>
      </c>
      <c r="BS93" s="292">
        <v>2.9106026530612246</v>
      </c>
      <c r="BT93" s="292">
        <v>2.8239512071926458</v>
      </c>
      <c r="BU93" s="292">
        <v>2.8541271316535957</v>
      </c>
      <c r="BV93" s="292">
        <v>2.9088000000000003</v>
      </c>
      <c r="BW93" s="169"/>
      <c r="BX93" s="148">
        <v>37.965510752688175</v>
      </c>
      <c r="BY93" s="165">
        <v>33.366582795698925</v>
      </c>
      <c r="BZ93" s="165">
        <v>33.483737096774199</v>
      </c>
      <c r="CA93" s="165">
        <v>39.448782795698925</v>
      </c>
      <c r="CB93" s="165">
        <v>32.866582795698925</v>
      </c>
      <c r="CC93" s="165">
        <v>42.722930645161284</v>
      </c>
      <c r="CD93" s="165">
        <v>37.720911290322583</v>
      </c>
      <c r="CE93" s="165">
        <v>41.623616129032264</v>
      </c>
      <c r="CF93" s="165">
        <v>31.366582795698925</v>
      </c>
      <c r="CG93" s="174"/>
      <c r="CH93" s="175"/>
      <c r="CI93" s="175"/>
      <c r="CJ93" s="175"/>
      <c r="CK93" s="175"/>
      <c r="CL93" s="175"/>
      <c r="CM93" s="175"/>
      <c r="CN93" s="175"/>
      <c r="CO93" s="171">
        <v>2023</v>
      </c>
      <c r="CP93" s="173">
        <v>44927</v>
      </c>
      <c r="CQ93" s="272">
        <v>3.192718489556539</v>
      </c>
      <c r="CR93" s="272">
        <v>2.8791624346756839</v>
      </c>
      <c r="CS93" s="272">
        <v>2.9064978282158527</v>
      </c>
      <c r="CT93" s="272">
        <v>2.8579872257572414</v>
      </c>
      <c r="CU93" s="272">
        <v>2.9064978282158527</v>
      </c>
      <c r="CV93" s="272">
        <v>2.9074510837438421</v>
      </c>
      <c r="CW93" s="272">
        <v>3.2240888171174813</v>
      </c>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39"/>
      <c r="EV93" s="139"/>
      <c r="EW93" s="139"/>
      <c r="EX93" s="139"/>
      <c r="EY93" s="139"/>
      <c r="EZ93" s="139"/>
      <c r="FA93" s="139"/>
      <c r="FB93" s="162"/>
      <c r="FC93" s="162"/>
      <c r="FD93" s="162"/>
      <c r="FE93" s="162"/>
      <c r="FF93" s="162"/>
      <c r="FG93" s="162"/>
      <c r="FH93" s="162"/>
      <c r="FI93" s="139"/>
      <c r="FJ93" s="139"/>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39"/>
      <c r="GH93" s="139"/>
      <c r="GI93" s="162"/>
      <c r="GJ93" s="162"/>
      <c r="GK93" s="162"/>
      <c r="GL93" s="162"/>
      <c r="GM93" s="162"/>
    </row>
    <row r="94" spans="1:195" s="138" customFormat="1" x14ac:dyDescent="0.2">
      <c r="A94" s="139"/>
      <c r="B94" s="193">
        <v>44958</v>
      </c>
      <c r="C94" s="193">
        <v>44985</v>
      </c>
      <c r="D94" s="191">
        <v>44958</v>
      </c>
      <c r="E94" s="2">
        <v>35.710799999999999</v>
      </c>
      <c r="F94" s="3">
        <v>31.807600000000001</v>
      </c>
      <c r="G94" s="4">
        <v>33.614199999999997</v>
      </c>
      <c r="H94" s="5">
        <v>31.061900000000001</v>
      </c>
      <c r="I94" s="2">
        <v>31.544350000000001</v>
      </c>
      <c r="J94" s="3">
        <v>27.604150000000001</v>
      </c>
      <c r="K94" s="4">
        <v>43.751649999999998</v>
      </c>
      <c r="L94" s="5">
        <v>37.571550000000002</v>
      </c>
      <c r="M94" s="2">
        <v>39.612299999999998</v>
      </c>
      <c r="N94" s="3">
        <v>36.972499999999997</v>
      </c>
      <c r="O94" s="4">
        <v>31.6142</v>
      </c>
      <c r="P94" s="5">
        <v>29.061900000000001</v>
      </c>
      <c r="Q94" s="2">
        <v>33.614199999999997</v>
      </c>
      <c r="R94" s="3">
        <v>30.561900000000001</v>
      </c>
      <c r="S94" s="4">
        <v>31.1142</v>
      </c>
      <c r="T94" s="5">
        <v>27.811900000000001</v>
      </c>
      <c r="U94" s="2">
        <v>31.6142</v>
      </c>
      <c r="V94" s="3">
        <v>29.061900000000001</v>
      </c>
      <c r="W94" s="4">
        <v>31.544350000000001</v>
      </c>
      <c r="X94" s="5">
        <v>27.604150000000001</v>
      </c>
      <c r="Y94" s="2">
        <v>33.614199999999997</v>
      </c>
      <c r="Z94" s="3">
        <v>31.811900000000001</v>
      </c>
      <c r="AA94" s="4">
        <v>41.089300000000001</v>
      </c>
      <c r="AB94" s="5">
        <v>41.147799999999997</v>
      </c>
      <c r="AC94" s="2">
        <v>32.614199999999997</v>
      </c>
      <c r="AD94" s="73">
        <v>31.061900000000001</v>
      </c>
      <c r="AE94" s="4">
        <v>36.671250000000001</v>
      </c>
      <c r="AF94" s="75">
        <v>33.46575</v>
      </c>
      <c r="AG94" s="23">
        <v>3.0979999999999999</v>
      </c>
      <c r="AH94" s="37">
        <v>3.0030000000000001</v>
      </c>
      <c r="AI94" s="23">
        <v>2.8130000000000002</v>
      </c>
      <c r="AJ94" s="37">
        <v>2.8605</v>
      </c>
      <c r="AK94" s="28">
        <v>2.8454999999999999</v>
      </c>
      <c r="AL94" s="37">
        <v>2.9750000000000001</v>
      </c>
      <c r="AM94" s="28">
        <v>2.8029999999999999</v>
      </c>
      <c r="AN94" s="37">
        <v>2.7930000000000001</v>
      </c>
      <c r="AO94" s="30">
        <v>2.6566999999999998</v>
      </c>
      <c r="AP94" s="39">
        <v>2.7429999999999999</v>
      </c>
      <c r="AQ94" s="30">
        <v>2.1604999999999999</v>
      </c>
      <c r="AR94" s="37">
        <v>3.1202999999999999</v>
      </c>
      <c r="AS94" s="23">
        <v>2.9329000000000001</v>
      </c>
      <c r="AT94" s="39">
        <v>3.1703000000000001</v>
      </c>
      <c r="AU94" s="31">
        <v>2.9533</v>
      </c>
      <c r="AV94" s="39">
        <v>2.9340000000000002</v>
      </c>
      <c r="AW94" s="31">
        <v>2.9504999999999999</v>
      </c>
      <c r="AX94" s="39">
        <v>2.9327000000000001</v>
      </c>
      <c r="AY94" s="31">
        <v>2.8704999999999998</v>
      </c>
      <c r="AZ94" s="39">
        <v>2.6717</v>
      </c>
      <c r="BA94" s="30">
        <v>2.4742000000000002</v>
      </c>
      <c r="BB94" s="39">
        <v>3.3304999999999998</v>
      </c>
      <c r="BC94" s="15"/>
      <c r="BD94" s="151"/>
      <c r="BE94" s="151"/>
      <c r="BF94" s="151"/>
      <c r="BG94" s="151"/>
      <c r="BH94" s="151"/>
      <c r="BI94" s="151"/>
      <c r="BJ94" s="266">
        <v>2.7199954761663796</v>
      </c>
      <c r="BK94" s="266">
        <v>2.8073348142900514</v>
      </c>
      <c r="BL94" s="266">
        <v>2.8235372361663797</v>
      </c>
      <c r="BM94" s="266">
        <v>2.9142008502900518</v>
      </c>
      <c r="BN94" s="266">
        <v>2.8162670942282153</v>
      </c>
      <c r="BO94" s="266"/>
      <c r="BP94" s="266">
        <v>2.9042031947683262</v>
      </c>
      <c r="BQ94" s="292">
        <v>2.7246292781832921</v>
      </c>
      <c r="BR94" s="292">
        <v>2.7958460632320468</v>
      </c>
      <c r="BS94" s="292">
        <v>2.9075414285714283</v>
      </c>
      <c r="BT94" s="292">
        <v>2.8385991514294373</v>
      </c>
      <c r="BU94" s="292">
        <v>2.8511236275654928</v>
      </c>
      <c r="BV94" s="292">
        <v>2.9058000000000002</v>
      </c>
      <c r="BW94" s="169"/>
      <c r="BX94" s="148">
        <v>34.037999999999997</v>
      </c>
      <c r="BY94" s="165">
        <v>32.520357142857144</v>
      </c>
      <c r="BZ94" s="165">
        <v>29.855692857142856</v>
      </c>
      <c r="CA94" s="165">
        <v>38.480957142857136</v>
      </c>
      <c r="CB94" s="165">
        <v>32.306071428571428</v>
      </c>
      <c r="CC94" s="165">
        <v>41.103035714285717</v>
      </c>
      <c r="CD94" s="165">
        <v>35.297464285714284</v>
      </c>
      <c r="CE94" s="165">
        <v>41.114371428571431</v>
      </c>
      <c r="CF94" s="165">
        <v>30.520357142857147</v>
      </c>
      <c r="CG94" s="174"/>
      <c r="CH94" s="175"/>
      <c r="CI94" s="175"/>
      <c r="CJ94" s="175"/>
      <c r="CK94" s="175"/>
      <c r="CL94" s="175"/>
      <c r="CM94" s="175"/>
      <c r="CN94" s="175"/>
      <c r="CO94" s="171">
        <v>2023</v>
      </c>
      <c r="CP94" s="173">
        <v>44958</v>
      </c>
      <c r="CQ94" s="272">
        <v>3.1433306924580724</v>
      </c>
      <c r="CR94" s="272">
        <v>2.8940205143969671</v>
      </c>
      <c r="CS94" s="272">
        <v>2.9034375405488118</v>
      </c>
      <c r="CT94" s="272">
        <v>2.8549763263012107</v>
      </c>
      <c r="CU94" s="272">
        <v>2.9034375405488118</v>
      </c>
      <c r="CV94" s="272">
        <v>2.9223320361247946</v>
      </c>
      <c r="CW94" s="272">
        <v>3.221060960839726</v>
      </c>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39"/>
      <c r="EV94" s="139"/>
      <c r="EW94" s="139"/>
      <c r="EX94" s="139"/>
      <c r="EY94" s="139"/>
      <c r="EZ94" s="139"/>
      <c r="FA94" s="139"/>
      <c r="FB94" s="162"/>
      <c r="FC94" s="162"/>
      <c r="FD94" s="162"/>
      <c r="FE94" s="162"/>
      <c r="FF94" s="162"/>
      <c r="FG94" s="162"/>
      <c r="FH94" s="162"/>
      <c r="FI94" s="139"/>
      <c r="FJ94" s="139"/>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39"/>
      <c r="GH94" s="139"/>
      <c r="GI94" s="162"/>
      <c r="GJ94" s="162"/>
      <c r="GK94" s="162"/>
      <c r="GL94" s="162"/>
      <c r="GM94" s="162"/>
    </row>
    <row r="95" spans="1:195" s="138" customFormat="1" x14ac:dyDescent="0.2">
      <c r="A95" s="139"/>
      <c r="B95" s="193">
        <v>44986</v>
      </c>
      <c r="C95" s="193">
        <v>45016</v>
      </c>
      <c r="D95" s="191">
        <v>44986</v>
      </c>
      <c r="E95" s="2">
        <v>30.556000000000001</v>
      </c>
      <c r="F95" s="3">
        <v>27.5611</v>
      </c>
      <c r="G95" s="4">
        <v>30.266999999999999</v>
      </c>
      <c r="H95" s="5">
        <v>29.26595</v>
      </c>
      <c r="I95" s="2">
        <v>26.45945</v>
      </c>
      <c r="J95" s="3">
        <v>23.218</v>
      </c>
      <c r="K95" s="4">
        <v>39.7104</v>
      </c>
      <c r="L95" s="5">
        <v>34.228749999999998</v>
      </c>
      <c r="M95" s="2">
        <v>35.222200000000001</v>
      </c>
      <c r="N95" s="3">
        <v>33.478650000000002</v>
      </c>
      <c r="O95" s="4">
        <v>28.266999999999999</v>
      </c>
      <c r="P95" s="5">
        <v>27.26595</v>
      </c>
      <c r="Q95" s="2">
        <v>30.266999999999999</v>
      </c>
      <c r="R95" s="3">
        <v>28.76595</v>
      </c>
      <c r="S95" s="4">
        <v>28.516999999999999</v>
      </c>
      <c r="T95" s="5">
        <v>25.76595</v>
      </c>
      <c r="U95" s="2">
        <v>28.266999999999999</v>
      </c>
      <c r="V95" s="3">
        <v>27.26595</v>
      </c>
      <c r="W95" s="4">
        <v>26.45945</v>
      </c>
      <c r="X95" s="5">
        <v>23.218</v>
      </c>
      <c r="Y95" s="2">
        <v>30.266999999999999</v>
      </c>
      <c r="Z95" s="3">
        <v>30.01595</v>
      </c>
      <c r="AA95" s="4">
        <v>35.213799999999999</v>
      </c>
      <c r="AB95" s="5">
        <v>35.075650000000003</v>
      </c>
      <c r="AC95" s="2">
        <v>29.016999999999999</v>
      </c>
      <c r="AD95" s="73">
        <v>29.26595</v>
      </c>
      <c r="AE95" s="4">
        <v>32.00855</v>
      </c>
      <c r="AF95" s="75">
        <v>29.6829</v>
      </c>
      <c r="AG95" s="23">
        <v>3.0339999999999998</v>
      </c>
      <c r="AH95" s="37">
        <v>2.9790000000000001</v>
      </c>
      <c r="AI95" s="23">
        <v>2.7364999999999999</v>
      </c>
      <c r="AJ95" s="37">
        <v>2.7715000000000001</v>
      </c>
      <c r="AK95" s="28">
        <v>2.7565</v>
      </c>
      <c r="AL95" s="37">
        <v>2.8847</v>
      </c>
      <c r="AM95" s="28">
        <v>2.7090000000000001</v>
      </c>
      <c r="AN95" s="37">
        <v>2.6915</v>
      </c>
      <c r="AO95" s="30">
        <v>2.5952000000000002</v>
      </c>
      <c r="AP95" s="39">
        <v>2.6764999999999999</v>
      </c>
      <c r="AQ95" s="30">
        <v>2.1389999999999998</v>
      </c>
      <c r="AR95" s="37">
        <v>3.0287000000000002</v>
      </c>
      <c r="AS95" s="23">
        <v>2.8426999999999998</v>
      </c>
      <c r="AT95" s="39">
        <v>3.0787</v>
      </c>
      <c r="AU95" s="31">
        <v>2.8626</v>
      </c>
      <c r="AV95" s="39">
        <v>2.8441999999999998</v>
      </c>
      <c r="AW95" s="31">
        <v>2.8797999999999999</v>
      </c>
      <c r="AX95" s="39">
        <v>2.8424999999999998</v>
      </c>
      <c r="AY95" s="31">
        <v>2.7814999999999999</v>
      </c>
      <c r="AZ95" s="39">
        <v>2.6101999999999999</v>
      </c>
      <c r="BA95" s="30">
        <v>2.4127999999999998</v>
      </c>
      <c r="BB95" s="39">
        <v>3.3065000000000002</v>
      </c>
      <c r="BC95" s="15"/>
      <c r="BD95" s="151"/>
      <c r="BE95" s="151"/>
      <c r="BF95" s="151"/>
      <c r="BG95" s="151"/>
      <c r="BH95" s="151"/>
      <c r="BI95" s="151"/>
      <c r="BJ95" s="266">
        <v>2.6577548122659653</v>
      </c>
      <c r="BK95" s="266">
        <v>2.7400339338123669</v>
      </c>
      <c r="BL95" s="266">
        <v>2.7589275922659655</v>
      </c>
      <c r="BM95" s="266">
        <v>2.8443383898123673</v>
      </c>
      <c r="BN95" s="266">
        <v>2.7502636820391664</v>
      </c>
      <c r="BO95" s="266"/>
      <c r="BP95" s="266">
        <v>2.8139669583291087</v>
      </c>
      <c r="BQ95" s="292">
        <v>2.6622813463098134</v>
      </c>
      <c r="BR95" s="292">
        <v>2.6942975880519344</v>
      </c>
      <c r="BS95" s="292">
        <v>2.8167251020408162</v>
      </c>
      <c r="BT95" s="292">
        <v>2.743640064652995</v>
      </c>
      <c r="BU95" s="292">
        <v>2.762019672951777</v>
      </c>
      <c r="BV95" s="292">
        <v>2.8168000000000002</v>
      </c>
      <c r="BW95" s="169"/>
      <c r="BX95" s="148">
        <v>29.302414670255718</v>
      </c>
      <c r="BY95" s="165">
        <v>29.847987146702557</v>
      </c>
      <c r="BZ95" s="165">
        <v>25.102665410497981</v>
      </c>
      <c r="CA95" s="165">
        <v>34.492396433378204</v>
      </c>
      <c r="CB95" s="165">
        <v>29.638700471063256</v>
      </c>
      <c r="CC95" s="165">
        <v>37.415927388963659</v>
      </c>
      <c r="CD95" s="165">
        <v>31.035094885598923</v>
      </c>
      <c r="CE95" s="165">
        <v>35.155974091520861</v>
      </c>
      <c r="CF95" s="165">
        <v>27.847987146702557</v>
      </c>
      <c r="CG95" s="174"/>
      <c r="CH95" s="175"/>
      <c r="CI95" s="175"/>
      <c r="CJ95" s="175"/>
      <c r="CK95" s="175"/>
      <c r="CL95" s="175"/>
      <c r="CM95" s="175"/>
      <c r="CN95" s="175"/>
      <c r="CO95" s="171">
        <v>2023</v>
      </c>
      <c r="CP95" s="173">
        <v>44986</v>
      </c>
      <c r="CQ95" s="272">
        <v>3.0646188908323904</v>
      </c>
      <c r="CR95" s="272">
        <v>2.797699169996926</v>
      </c>
      <c r="CS95" s="272">
        <v>2.8126490064266045</v>
      </c>
      <c r="CT95" s="272">
        <v>2.7656529757722961</v>
      </c>
      <c r="CU95" s="272">
        <v>2.8126490064266045</v>
      </c>
      <c r="CV95" s="272">
        <v>2.8258624137931037</v>
      </c>
      <c r="CW95" s="272">
        <v>3.1312345579329839</v>
      </c>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39"/>
      <c r="EV95" s="139"/>
      <c r="EW95" s="139"/>
      <c r="EX95" s="139"/>
      <c r="EY95" s="139"/>
      <c r="EZ95" s="139"/>
      <c r="FA95" s="139"/>
      <c r="FB95" s="162"/>
      <c r="FC95" s="162"/>
      <c r="FD95" s="162"/>
      <c r="FE95" s="162"/>
      <c r="FF95" s="162"/>
      <c r="FG95" s="162"/>
      <c r="FH95" s="162"/>
      <c r="FI95" s="139"/>
      <c r="FJ95" s="139"/>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39"/>
      <c r="GH95" s="139"/>
      <c r="GI95" s="162"/>
      <c r="GJ95" s="162"/>
      <c r="GK95" s="162"/>
      <c r="GL95" s="162"/>
      <c r="GM95" s="162"/>
    </row>
    <row r="96" spans="1:195" s="138" customFormat="1" x14ac:dyDescent="0.2">
      <c r="A96" s="139"/>
      <c r="B96" s="193">
        <v>45017</v>
      </c>
      <c r="C96" s="193">
        <v>45046</v>
      </c>
      <c r="D96" s="191">
        <v>45017</v>
      </c>
      <c r="E96" s="2">
        <v>28.895199999999999</v>
      </c>
      <c r="F96" s="3">
        <v>22.755400000000002</v>
      </c>
      <c r="G96" s="4">
        <v>28.458349999999999</v>
      </c>
      <c r="H96" s="5">
        <v>25.45205</v>
      </c>
      <c r="I96" s="2">
        <v>24.805099999999999</v>
      </c>
      <c r="J96" s="3">
        <v>18.330100000000002</v>
      </c>
      <c r="K96" s="4">
        <v>33.7986</v>
      </c>
      <c r="L96" s="5">
        <v>28.765699999999999</v>
      </c>
      <c r="M96" s="2">
        <v>28.764199999999999</v>
      </c>
      <c r="N96" s="3">
        <v>27.270050000000001</v>
      </c>
      <c r="O96" s="4">
        <v>26.458349999999999</v>
      </c>
      <c r="P96" s="5">
        <v>23.45205</v>
      </c>
      <c r="Q96" s="2">
        <v>26.958349999999999</v>
      </c>
      <c r="R96" s="3">
        <v>24.70205</v>
      </c>
      <c r="S96" s="4">
        <v>23.458349999999999</v>
      </c>
      <c r="T96" s="5">
        <v>21.45205</v>
      </c>
      <c r="U96" s="2">
        <v>26.458349999999999</v>
      </c>
      <c r="V96" s="3">
        <v>23.45205</v>
      </c>
      <c r="W96" s="4">
        <v>24.805099999999999</v>
      </c>
      <c r="X96" s="5">
        <v>18.330100000000002</v>
      </c>
      <c r="Y96" s="2">
        <v>26.958349999999999</v>
      </c>
      <c r="Z96" s="3">
        <v>23.45205</v>
      </c>
      <c r="AA96" s="4">
        <v>30.28145</v>
      </c>
      <c r="AB96" s="5">
        <v>30.094750000000001</v>
      </c>
      <c r="AC96" s="2">
        <v>26.958349999999999</v>
      </c>
      <c r="AD96" s="73">
        <v>23.95205</v>
      </c>
      <c r="AE96" s="4">
        <v>28.110600000000002</v>
      </c>
      <c r="AF96" s="75">
        <v>24.331</v>
      </c>
      <c r="AG96" s="23">
        <v>2.7090000000000001</v>
      </c>
      <c r="AH96" s="37">
        <v>2.3639999999999999</v>
      </c>
      <c r="AI96" s="23">
        <v>2.2765</v>
      </c>
      <c r="AJ96" s="37">
        <v>2.2965</v>
      </c>
      <c r="AK96" s="28">
        <v>2.2814999999999999</v>
      </c>
      <c r="AL96" s="37">
        <v>2.4030999999999998</v>
      </c>
      <c r="AM96" s="28">
        <v>2.3115000000000001</v>
      </c>
      <c r="AN96" s="37">
        <v>2.1840000000000002</v>
      </c>
      <c r="AO96" s="30">
        <v>2.1703000000000001</v>
      </c>
      <c r="AP96" s="39">
        <v>1.8414999999999999</v>
      </c>
      <c r="AQ96" s="30">
        <v>1.7965</v>
      </c>
      <c r="AR96" s="37">
        <v>2.5396999999999998</v>
      </c>
      <c r="AS96" s="23">
        <v>2.3616000000000001</v>
      </c>
      <c r="AT96" s="39">
        <v>2.5897000000000001</v>
      </c>
      <c r="AU96" s="31">
        <v>2.3780999999999999</v>
      </c>
      <c r="AV96" s="39">
        <v>2.3649</v>
      </c>
      <c r="AW96" s="31">
        <v>1.9924999999999999</v>
      </c>
      <c r="AX96" s="39">
        <v>2.3614000000000002</v>
      </c>
      <c r="AY96" s="31">
        <v>2.3065000000000002</v>
      </c>
      <c r="AZ96" s="39">
        <v>2.1852</v>
      </c>
      <c r="BA96" s="30">
        <v>1.9878</v>
      </c>
      <c r="BB96" s="39">
        <v>2.9115000000000002</v>
      </c>
      <c r="BC96" s="15"/>
      <c r="BD96" s="151"/>
      <c r="BE96" s="151"/>
      <c r="BF96" s="151"/>
      <c r="BG96" s="151"/>
      <c r="BH96" s="151"/>
      <c r="BI96" s="151"/>
      <c r="BJ96" s="266">
        <v>2.2277376075296025</v>
      </c>
      <c r="BK96" s="266">
        <v>1.8949777654083595</v>
      </c>
      <c r="BL96" s="266">
        <v>2.3125432395296026</v>
      </c>
      <c r="BM96" s="266">
        <v>1.9671180214083597</v>
      </c>
      <c r="BN96" s="266">
        <v>2.1005941584689811</v>
      </c>
      <c r="BO96" s="266"/>
      <c r="BP96" s="266">
        <v>2.3323690672209265</v>
      </c>
      <c r="BQ96" s="292">
        <v>2.23152303325223</v>
      </c>
      <c r="BR96" s="292">
        <v>2.1865552121513749</v>
      </c>
      <c r="BS96" s="292">
        <v>2.3320312244897958</v>
      </c>
      <c r="BT96" s="292">
        <v>2.342084351954743</v>
      </c>
      <c r="BU96" s="292">
        <v>2.286464859002169</v>
      </c>
      <c r="BV96" s="292">
        <v>2.3418000000000001</v>
      </c>
      <c r="BW96" s="169"/>
      <c r="BX96" s="148">
        <v>26.166399999999999</v>
      </c>
      <c r="BY96" s="165">
        <v>27.122216666666667</v>
      </c>
      <c r="BZ96" s="165">
        <v>21.927322222222223</v>
      </c>
      <c r="CA96" s="165">
        <v>28.100133333333332</v>
      </c>
      <c r="CB96" s="165">
        <v>25.955550000000002</v>
      </c>
      <c r="CC96" s="165">
        <v>31.561755555555557</v>
      </c>
      <c r="CD96" s="165">
        <v>26.430777777777781</v>
      </c>
      <c r="CE96" s="165">
        <v>30.198472222222225</v>
      </c>
      <c r="CF96" s="165">
        <v>25.122216666666667</v>
      </c>
      <c r="CG96" s="174"/>
      <c r="CH96" s="175"/>
      <c r="CI96" s="175"/>
      <c r="CJ96" s="175"/>
      <c r="CK96" s="175"/>
      <c r="CL96" s="175"/>
      <c r="CM96" s="175"/>
      <c r="CN96" s="175"/>
      <c r="CO96" s="171">
        <v>2023</v>
      </c>
      <c r="CP96" s="173">
        <v>45017</v>
      </c>
      <c r="CQ96" s="272">
        <v>2.5913191686387491</v>
      </c>
      <c r="CR96" s="272">
        <v>2.3903828466031358</v>
      </c>
      <c r="CS96" s="272">
        <v>2.3281034591451597</v>
      </c>
      <c r="CT96" s="272">
        <v>2.288927228567414</v>
      </c>
      <c r="CU96" s="272">
        <v>2.3281034591451597</v>
      </c>
      <c r="CV96" s="272">
        <v>2.4179190640394088</v>
      </c>
      <c r="CW96" s="272">
        <v>2.6518239806217201</v>
      </c>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39"/>
      <c r="EV96" s="139"/>
      <c r="EW96" s="139"/>
      <c r="EX96" s="139"/>
      <c r="EY96" s="139"/>
      <c r="EZ96" s="139"/>
      <c r="FA96" s="139"/>
      <c r="FB96" s="162"/>
      <c r="FC96" s="162"/>
      <c r="FD96" s="162"/>
      <c r="FE96" s="162"/>
      <c r="FF96" s="162"/>
      <c r="FG96" s="162"/>
      <c r="FH96" s="162"/>
      <c r="FI96" s="139"/>
      <c r="FJ96" s="139"/>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39"/>
      <c r="GH96" s="139"/>
      <c r="GI96" s="162"/>
      <c r="GJ96" s="162"/>
      <c r="GK96" s="162"/>
      <c r="GL96" s="162"/>
      <c r="GM96" s="162"/>
    </row>
    <row r="97" spans="1:195" s="138" customFormat="1" x14ac:dyDescent="0.2">
      <c r="A97" s="139"/>
      <c r="B97" s="193">
        <v>45047</v>
      </c>
      <c r="C97" s="193">
        <v>45077</v>
      </c>
      <c r="D97" s="191">
        <v>45047</v>
      </c>
      <c r="E97" s="2">
        <v>28.2182</v>
      </c>
      <c r="F97" s="3">
        <v>19.0914</v>
      </c>
      <c r="G97" s="4">
        <v>29.843050000000002</v>
      </c>
      <c r="H97" s="5">
        <v>27.001999999999999</v>
      </c>
      <c r="I97" s="2">
        <v>23.813700000000001</v>
      </c>
      <c r="J97" s="3">
        <v>15.14095</v>
      </c>
      <c r="K97" s="4">
        <v>33.956150000000001</v>
      </c>
      <c r="L97" s="5">
        <v>27.974049999999998</v>
      </c>
      <c r="M97" s="2">
        <v>28.8718</v>
      </c>
      <c r="N97" s="3">
        <v>26.978249999999999</v>
      </c>
      <c r="O97" s="4">
        <v>28.343050000000002</v>
      </c>
      <c r="P97" s="5">
        <v>25.001999999999999</v>
      </c>
      <c r="Q97" s="2">
        <v>29.843050000000002</v>
      </c>
      <c r="R97" s="3">
        <v>27.001999999999999</v>
      </c>
      <c r="S97" s="4">
        <v>25.843050000000002</v>
      </c>
      <c r="T97" s="5">
        <v>22.001999999999999</v>
      </c>
      <c r="U97" s="2">
        <v>28.343050000000002</v>
      </c>
      <c r="V97" s="3">
        <v>25.001999999999999</v>
      </c>
      <c r="W97" s="4">
        <v>23.813700000000001</v>
      </c>
      <c r="X97" s="5">
        <v>15.14095</v>
      </c>
      <c r="Y97" s="2">
        <v>28.343050000000002</v>
      </c>
      <c r="Z97" s="3">
        <v>25.001999999999999</v>
      </c>
      <c r="AA97" s="4">
        <v>32.294449999999998</v>
      </c>
      <c r="AB97" s="5">
        <v>31.4833</v>
      </c>
      <c r="AC97" s="2">
        <v>28.343050000000002</v>
      </c>
      <c r="AD97" s="73">
        <v>25.001999999999999</v>
      </c>
      <c r="AE97" s="4">
        <v>27.8232</v>
      </c>
      <c r="AF97" s="75">
        <v>22.36035</v>
      </c>
      <c r="AG97" s="23">
        <v>2.6930000000000001</v>
      </c>
      <c r="AH97" s="37">
        <v>2.363</v>
      </c>
      <c r="AI97" s="23">
        <v>2.2530000000000001</v>
      </c>
      <c r="AJ97" s="37">
        <v>2.2130000000000001</v>
      </c>
      <c r="AK97" s="28">
        <v>2.198</v>
      </c>
      <c r="AL97" s="37">
        <v>2.3184999999999998</v>
      </c>
      <c r="AM97" s="28">
        <v>2.2330000000000001</v>
      </c>
      <c r="AN97" s="37">
        <v>2.1429999999999998</v>
      </c>
      <c r="AO97" s="30">
        <v>2.1442000000000001</v>
      </c>
      <c r="AP97" s="39">
        <v>1.8305</v>
      </c>
      <c r="AQ97" s="30">
        <v>1.7855000000000001</v>
      </c>
      <c r="AR97" s="37">
        <v>2.4538000000000002</v>
      </c>
      <c r="AS97" s="23">
        <v>2.2770000000000001</v>
      </c>
      <c r="AT97" s="39">
        <v>2.5038</v>
      </c>
      <c r="AU97" s="31">
        <v>2.2928999999999999</v>
      </c>
      <c r="AV97" s="39">
        <v>2.2806000000000002</v>
      </c>
      <c r="AW97" s="31">
        <v>1.9807999999999999</v>
      </c>
      <c r="AX97" s="39">
        <v>2.2768999999999999</v>
      </c>
      <c r="AY97" s="31">
        <v>2.2229999999999999</v>
      </c>
      <c r="AZ97" s="39">
        <v>2.1591999999999998</v>
      </c>
      <c r="BA97" s="30">
        <v>1.9618</v>
      </c>
      <c r="BB97" s="39">
        <v>2.8980000000000001</v>
      </c>
      <c r="BC97" s="15"/>
      <c r="BD97" s="151"/>
      <c r="BE97" s="151"/>
      <c r="BF97" s="151"/>
      <c r="BG97" s="151"/>
      <c r="BH97" s="151"/>
      <c r="BI97" s="151"/>
      <c r="BJ97" s="266">
        <v>2.2013232769962556</v>
      </c>
      <c r="BK97" s="266">
        <v>1.8838452889383668</v>
      </c>
      <c r="BL97" s="266">
        <v>2.2851235369962559</v>
      </c>
      <c r="BM97" s="266">
        <v>1.9555618249383671</v>
      </c>
      <c r="BN97" s="266">
        <v>2.0814634819673112</v>
      </c>
      <c r="BO97" s="266"/>
      <c r="BP97" s="266">
        <v>2.2477092274155939</v>
      </c>
      <c r="BQ97" s="292">
        <v>2.2050631792376318</v>
      </c>
      <c r="BR97" s="292">
        <v>2.1455356310441371</v>
      </c>
      <c r="BS97" s="292">
        <v>2.2468271428571427</v>
      </c>
      <c r="BT97" s="292">
        <v>2.2627834124659056</v>
      </c>
      <c r="BU97" s="292">
        <v>2.2028673285499747</v>
      </c>
      <c r="BV97" s="292">
        <v>2.2583000000000002</v>
      </c>
      <c r="BW97" s="169"/>
      <c r="BX97" s="148">
        <v>24.194556989247314</v>
      </c>
      <c r="BY97" s="165">
        <v>28.590544086021506</v>
      </c>
      <c r="BZ97" s="165">
        <v>19.990229569892474</v>
      </c>
      <c r="CA97" s="165">
        <v>28.037009139784942</v>
      </c>
      <c r="CB97" s="165">
        <v>28.590544086021506</v>
      </c>
      <c r="CC97" s="165">
        <v>31.31888010752688</v>
      </c>
      <c r="CD97" s="165">
        <v>25.414846774193549</v>
      </c>
      <c r="CE97" s="165">
        <v>31.936846236559138</v>
      </c>
      <c r="CF97" s="165">
        <v>26.870113978494626</v>
      </c>
      <c r="CG97" s="174"/>
      <c r="CH97" s="175"/>
      <c r="CI97" s="175"/>
      <c r="CJ97" s="175"/>
      <c r="CK97" s="175"/>
      <c r="CL97" s="175"/>
      <c r="CM97" s="175"/>
      <c r="CN97" s="175"/>
      <c r="CO97" s="171">
        <v>2023</v>
      </c>
      <c r="CP97" s="173">
        <v>45047</v>
      </c>
      <c r="CQ97" s="272">
        <v>2.5671397263092914</v>
      </c>
      <c r="CR97" s="272">
        <v>2.3099442770775696</v>
      </c>
      <c r="CS97" s="272">
        <v>2.2429254524125271</v>
      </c>
      <c r="CT97" s="272">
        <v>2.205123860374556</v>
      </c>
      <c r="CU97" s="272">
        <v>2.2429254524125271</v>
      </c>
      <c r="CV97" s="272">
        <v>2.3373566666666665</v>
      </c>
      <c r="CW97" s="272">
        <v>2.5675486475575298</v>
      </c>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39"/>
      <c r="EV97" s="139"/>
      <c r="EW97" s="139"/>
      <c r="EX97" s="139"/>
      <c r="EY97" s="139"/>
      <c r="EZ97" s="139"/>
      <c r="FA97" s="139"/>
      <c r="FB97" s="162"/>
      <c r="FC97" s="162"/>
      <c r="FD97" s="162"/>
      <c r="FE97" s="162"/>
      <c r="FF97" s="162"/>
      <c r="FG97" s="162"/>
      <c r="FH97" s="162"/>
      <c r="FI97" s="139"/>
      <c r="FJ97" s="139"/>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39"/>
      <c r="GH97" s="139"/>
      <c r="GI97" s="162"/>
      <c r="GJ97" s="162"/>
      <c r="GK97" s="162"/>
      <c r="GL97" s="162"/>
      <c r="GM97" s="162"/>
    </row>
    <row r="98" spans="1:195" s="138" customFormat="1" x14ac:dyDescent="0.2">
      <c r="A98" s="139"/>
      <c r="B98" s="193">
        <v>45078</v>
      </c>
      <c r="C98" s="193">
        <v>45107</v>
      </c>
      <c r="D98" s="191">
        <v>45078</v>
      </c>
      <c r="E98" s="2">
        <v>28.1557</v>
      </c>
      <c r="F98" s="3">
        <v>18.189599999999999</v>
      </c>
      <c r="G98" s="4">
        <v>34.657049999999998</v>
      </c>
      <c r="H98" s="5">
        <v>28.2789</v>
      </c>
      <c r="I98" s="2">
        <v>24.067299999999999</v>
      </c>
      <c r="J98" s="3">
        <v>13.800549999999999</v>
      </c>
      <c r="K98" s="4">
        <v>35.981200000000001</v>
      </c>
      <c r="L98" s="5">
        <v>29.74775</v>
      </c>
      <c r="M98" s="2">
        <v>32.190800000000003</v>
      </c>
      <c r="N98" s="3">
        <v>27.654450000000001</v>
      </c>
      <c r="O98" s="4">
        <v>32.907049999999998</v>
      </c>
      <c r="P98" s="5">
        <v>26.7789</v>
      </c>
      <c r="Q98" s="2">
        <v>33.907049999999998</v>
      </c>
      <c r="R98" s="3">
        <v>27.7789</v>
      </c>
      <c r="S98" s="4">
        <v>31.157050000000002</v>
      </c>
      <c r="T98" s="5">
        <v>24.2789</v>
      </c>
      <c r="U98" s="2">
        <v>32.907049999999998</v>
      </c>
      <c r="V98" s="3">
        <v>26.7789</v>
      </c>
      <c r="W98" s="4">
        <v>24.067299999999999</v>
      </c>
      <c r="X98" s="5">
        <v>13.800549999999999</v>
      </c>
      <c r="Y98" s="2">
        <v>35.657049999999998</v>
      </c>
      <c r="Z98" s="3">
        <v>28.7789</v>
      </c>
      <c r="AA98" s="4">
        <v>38.444249999999997</v>
      </c>
      <c r="AB98" s="5">
        <v>34.484999999999999</v>
      </c>
      <c r="AC98" s="2">
        <v>33.657049999999998</v>
      </c>
      <c r="AD98" s="73">
        <v>27.0289</v>
      </c>
      <c r="AE98" s="4">
        <v>29.368500000000001</v>
      </c>
      <c r="AF98" s="75">
        <v>22.230650000000001</v>
      </c>
      <c r="AG98" s="23">
        <v>2.718</v>
      </c>
      <c r="AH98" s="37">
        <v>2.3929999999999998</v>
      </c>
      <c r="AI98" s="23">
        <v>2.2829999999999999</v>
      </c>
      <c r="AJ98" s="37">
        <v>2.2454999999999998</v>
      </c>
      <c r="AK98" s="28">
        <v>2.2305000000000001</v>
      </c>
      <c r="AL98" s="37">
        <v>2.3513999999999999</v>
      </c>
      <c r="AM98" s="28">
        <v>2.2605</v>
      </c>
      <c r="AN98" s="37">
        <v>2.1930000000000001</v>
      </c>
      <c r="AO98" s="30">
        <v>2.173</v>
      </c>
      <c r="AP98" s="39">
        <v>1.8405</v>
      </c>
      <c r="AQ98" s="30">
        <v>1.7929999999999999</v>
      </c>
      <c r="AR98" s="37">
        <v>2.4872000000000001</v>
      </c>
      <c r="AS98" s="23">
        <v>2.3098999999999998</v>
      </c>
      <c r="AT98" s="39">
        <v>2.5371999999999999</v>
      </c>
      <c r="AU98" s="31">
        <v>2.3260999999999998</v>
      </c>
      <c r="AV98" s="39">
        <v>2.3134000000000001</v>
      </c>
      <c r="AW98" s="31">
        <v>1.9915</v>
      </c>
      <c r="AX98" s="39">
        <v>2.3098000000000001</v>
      </c>
      <c r="AY98" s="31">
        <v>2.2555000000000001</v>
      </c>
      <c r="AZ98" s="39">
        <v>2.1880000000000002</v>
      </c>
      <c r="BA98" s="30">
        <v>1.9904999999999999</v>
      </c>
      <c r="BB98" s="39">
        <v>2.903</v>
      </c>
      <c r="BC98" s="15"/>
      <c r="BD98" s="151"/>
      <c r="BE98" s="151"/>
      <c r="BF98" s="151"/>
      <c r="BG98" s="151"/>
      <c r="BH98" s="151"/>
      <c r="BI98" s="151"/>
      <c r="BJ98" s="266">
        <v>2.2304701244813279</v>
      </c>
      <c r="BK98" s="266">
        <v>1.8939657220929058</v>
      </c>
      <c r="BL98" s="266">
        <v>2.3153797604813282</v>
      </c>
      <c r="BM98" s="266">
        <v>1.9660674580929061</v>
      </c>
      <c r="BN98" s="266">
        <v>2.1014707662871173</v>
      </c>
      <c r="BO98" s="266"/>
      <c r="BP98" s="266">
        <v>2.280660662070364</v>
      </c>
      <c r="BQ98" s="292">
        <v>2.2342602595296026</v>
      </c>
      <c r="BR98" s="292">
        <v>2.1955595104432075</v>
      </c>
      <c r="BS98" s="292">
        <v>2.2799904081632651</v>
      </c>
      <c r="BT98" s="292">
        <v>2.2905639963632689</v>
      </c>
      <c r="BU98" s="292">
        <v>2.2354052895044219</v>
      </c>
      <c r="BV98" s="292">
        <v>2.2907999999999999</v>
      </c>
      <c r="BW98" s="169"/>
      <c r="BX98" s="148">
        <v>23.947791111111112</v>
      </c>
      <c r="BY98" s="165">
        <v>31.964053333333332</v>
      </c>
      <c r="BZ98" s="165">
        <v>19.732449999999996</v>
      </c>
      <c r="CA98" s="165">
        <v>30.275452222222224</v>
      </c>
      <c r="CB98" s="165">
        <v>31.319608888888887</v>
      </c>
      <c r="CC98" s="165">
        <v>33.349298888888889</v>
      </c>
      <c r="CD98" s="165">
        <v>26.35474111111111</v>
      </c>
      <c r="CE98" s="165">
        <v>36.772566666666663</v>
      </c>
      <c r="CF98" s="165">
        <v>30.319608888888887</v>
      </c>
      <c r="CG98" s="174"/>
      <c r="CH98" s="175"/>
      <c r="CI98" s="175"/>
      <c r="CJ98" s="175"/>
      <c r="CK98" s="175"/>
      <c r="CL98" s="175"/>
      <c r="CM98" s="175"/>
      <c r="CN98" s="175"/>
      <c r="CO98" s="171">
        <v>2023</v>
      </c>
      <c r="CP98" s="173">
        <v>45078</v>
      </c>
      <c r="CQ98" s="272">
        <v>2.5980070994958329</v>
      </c>
      <c r="CR98" s="272">
        <v>2.3381233937903474</v>
      </c>
      <c r="CS98" s="272">
        <v>2.2760785688054681</v>
      </c>
      <c r="CT98" s="272">
        <v>2.2377419378148904</v>
      </c>
      <c r="CU98" s="272">
        <v>2.2760785688054681</v>
      </c>
      <c r="CV98" s="272">
        <v>2.3655791625615761</v>
      </c>
      <c r="CW98" s="272">
        <v>2.6003504238998789</v>
      </c>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39"/>
      <c r="EV98" s="139"/>
      <c r="EW98" s="139"/>
      <c r="EX98" s="139"/>
      <c r="EY98" s="139"/>
      <c r="EZ98" s="139"/>
      <c r="FA98" s="139"/>
      <c r="FB98" s="162"/>
      <c r="FC98" s="162"/>
      <c r="FD98" s="162"/>
      <c r="FE98" s="162"/>
      <c r="FF98" s="162"/>
      <c r="FG98" s="162"/>
      <c r="FH98" s="162"/>
      <c r="FI98" s="139"/>
      <c r="FJ98" s="139"/>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39"/>
      <c r="GH98" s="139"/>
      <c r="GI98" s="162"/>
      <c r="GJ98" s="162"/>
      <c r="GK98" s="162"/>
      <c r="GL98" s="162"/>
      <c r="GM98" s="162"/>
    </row>
    <row r="99" spans="1:195" s="138" customFormat="1" x14ac:dyDescent="0.2">
      <c r="A99" s="139"/>
      <c r="B99" s="193">
        <v>45108</v>
      </c>
      <c r="C99" s="193">
        <v>45138</v>
      </c>
      <c r="D99" s="191">
        <v>45108</v>
      </c>
      <c r="E99" s="2">
        <v>35.927500000000002</v>
      </c>
      <c r="F99" s="3">
        <v>25.79</v>
      </c>
      <c r="G99" s="4">
        <v>44.584949999999999</v>
      </c>
      <c r="H99" s="5">
        <v>32.801400000000001</v>
      </c>
      <c r="I99" s="2">
        <v>31.9954</v>
      </c>
      <c r="J99" s="3">
        <v>21.38</v>
      </c>
      <c r="K99" s="4">
        <v>42.060450000000003</v>
      </c>
      <c r="L99" s="5">
        <v>34.779899999999998</v>
      </c>
      <c r="M99" s="2">
        <v>40.015149999999998</v>
      </c>
      <c r="N99" s="3">
        <v>34.0822</v>
      </c>
      <c r="O99" s="4">
        <v>48.334949999999999</v>
      </c>
      <c r="P99" s="5">
        <v>33.801400000000001</v>
      </c>
      <c r="Q99" s="2">
        <v>48.084949999999999</v>
      </c>
      <c r="R99" s="3">
        <v>33.301400000000001</v>
      </c>
      <c r="S99" s="4">
        <v>42.584949999999999</v>
      </c>
      <c r="T99" s="5">
        <v>30.301400000000001</v>
      </c>
      <c r="U99" s="2">
        <v>48.334949999999999</v>
      </c>
      <c r="V99" s="3">
        <v>33.801400000000001</v>
      </c>
      <c r="W99" s="4">
        <v>31.9954</v>
      </c>
      <c r="X99" s="5">
        <v>21.38</v>
      </c>
      <c r="Y99" s="2">
        <v>47.084949999999999</v>
      </c>
      <c r="Z99" s="3">
        <v>34.301400000000001</v>
      </c>
      <c r="AA99" s="4">
        <v>44.442950000000003</v>
      </c>
      <c r="AB99" s="5">
        <v>39.375999999999998</v>
      </c>
      <c r="AC99" s="2">
        <v>46.084949999999999</v>
      </c>
      <c r="AD99" s="73">
        <v>32.301400000000001</v>
      </c>
      <c r="AE99" s="4">
        <v>36.970999999999997</v>
      </c>
      <c r="AF99" s="75">
        <v>29.084099999999999</v>
      </c>
      <c r="AG99" s="23">
        <v>2.7450000000000001</v>
      </c>
      <c r="AH99" s="37">
        <v>2.6375000000000002</v>
      </c>
      <c r="AI99" s="23">
        <v>2.41</v>
      </c>
      <c r="AJ99" s="37">
        <v>2.2825000000000002</v>
      </c>
      <c r="AK99" s="28">
        <v>2.2675000000000001</v>
      </c>
      <c r="AL99" s="37">
        <v>2.3889</v>
      </c>
      <c r="AM99" s="28">
        <v>2.3025000000000002</v>
      </c>
      <c r="AN99" s="37">
        <v>2.25</v>
      </c>
      <c r="AO99" s="30">
        <v>2.2162000000000002</v>
      </c>
      <c r="AP99" s="39">
        <v>2.0474999999999999</v>
      </c>
      <c r="AQ99" s="30">
        <v>1.8225</v>
      </c>
      <c r="AR99" s="37">
        <v>2.5253000000000001</v>
      </c>
      <c r="AS99" s="23">
        <v>2.3473999999999999</v>
      </c>
      <c r="AT99" s="39">
        <v>2.5752999999999999</v>
      </c>
      <c r="AU99" s="31">
        <v>2.3637999999999999</v>
      </c>
      <c r="AV99" s="39">
        <v>2.3508</v>
      </c>
      <c r="AW99" s="31">
        <v>2.2113999999999998</v>
      </c>
      <c r="AX99" s="39">
        <v>2.3472</v>
      </c>
      <c r="AY99" s="31">
        <v>2.2925</v>
      </c>
      <c r="AZ99" s="39">
        <v>2.2311999999999999</v>
      </c>
      <c r="BA99" s="30">
        <v>2.0337999999999998</v>
      </c>
      <c r="BB99" s="39">
        <v>2.9649999999999999</v>
      </c>
      <c r="BC99" s="15"/>
      <c r="BD99" s="151"/>
      <c r="BE99" s="151"/>
      <c r="BF99" s="151"/>
      <c r="BG99" s="151"/>
      <c r="BH99" s="151"/>
      <c r="BI99" s="151"/>
      <c r="BJ99" s="266">
        <v>2.2741903957089367</v>
      </c>
      <c r="BK99" s="266">
        <v>2.1034586883918629</v>
      </c>
      <c r="BL99" s="266">
        <v>2.3607640957089369</v>
      </c>
      <c r="BM99" s="266">
        <v>2.1835340643918633</v>
      </c>
      <c r="BN99" s="266">
        <v>2.2304868110504001</v>
      </c>
      <c r="BO99" s="266"/>
      <c r="BP99" s="266">
        <v>2.3181746030619488</v>
      </c>
      <c r="BQ99" s="292">
        <v>2.2780558799675585</v>
      </c>
      <c r="BR99" s="292">
        <v>2.252586732958147</v>
      </c>
      <c r="BS99" s="292">
        <v>2.3177455102040816</v>
      </c>
      <c r="BT99" s="292">
        <v>2.3329925244974241</v>
      </c>
      <c r="BU99" s="292">
        <v>2.2724485065910227</v>
      </c>
      <c r="BV99" s="292">
        <v>2.3278000000000003</v>
      </c>
      <c r="BW99" s="169"/>
      <c r="BX99" s="148">
        <v>31.240268817204299</v>
      </c>
      <c r="BY99" s="165">
        <v>39.136641935483873</v>
      </c>
      <c r="BZ99" s="165">
        <v>27.087204301075268</v>
      </c>
      <c r="CA99" s="165">
        <v>37.271958064516127</v>
      </c>
      <c r="CB99" s="165">
        <v>41.249545161290321</v>
      </c>
      <c r="CC99" s="165">
        <v>38.694174193548392</v>
      </c>
      <c r="CD99" s="165">
        <v>33.324368817204295</v>
      </c>
      <c r="CE99" s="165">
        <v>42.100166666666667</v>
      </c>
      <c r="CF99" s="165">
        <v>41.615136559139785</v>
      </c>
      <c r="CG99" s="174"/>
      <c r="CH99" s="175"/>
      <c r="CI99" s="175"/>
      <c r="CJ99" s="175"/>
      <c r="CK99" s="175"/>
      <c r="CL99" s="175"/>
      <c r="CM99" s="175"/>
      <c r="CN99" s="175"/>
      <c r="CO99" s="171">
        <v>2023</v>
      </c>
      <c r="CP99" s="173">
        <v>45108</v>
      </c>
      <c r="CQ99" s="272">
        <v>2.7286789793188602</v>
      </c>
      <c r="CR99" s="272">
        <v>2.3811605902244084</v>
      </c>
      <c r="CS99" s="272">
        <v>2.3138221166989701</v>
      </c>
      <c r="CT99" s="272">
        <v>2.2748763644392707</v>
      </c>
      <c r="CU99" s="272">
        <v>2.3138221166989701</v>
      </c>
      <c r="CV99" s="272">
        <v>2.4086826108374386</v>
      </c>
      <c r="CW99" s="272">
        <v>2.6376939846588621</v>
      </c>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39"/>
      <c r="EV99" s="139"/>
      <c r="EW99" s="139"/>
      <c r="EX99" s="139"/>
      <c r="EY99" s="139"/>
      <c r="EZ99" s="139"/>
      <c r="FA99" s="139"/>
      <c r="FB99" s="162"/>
      <c r="FC99" s="162"/>
      <c r="FD99" s="162"/>
      <c r="FE99" s="162"/>
      <c r="FF99" s="162"/>
      <c r="FG99" s="162"/>
      <c r="FH99" s="162"/>
      <c r="FI99" s="139"/>
      <c r="FJ99" s="139"/>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39"/>
      <c r="GH99" s="139"/>
      <c r="GI99" s="162"/>
      <c r="GJ99" s="162"/>
      <c r="GK99" s="162"/>
      <c r="GL99" s="162"/>
      <c r="GM99" s="162"/>
    </row>
    <row r="100" spans="1:195" s="138" customFormat="1" x14ac:dyDescent="0.2">
      <c r="A100" s="139"/>
      <c r="B100" s="193">
        <v>45139</v>
      </c>
      <c r="C100" s="193">
        <v>45169</v>
      </c>
      <c r="D100" s="191">
        <v>45139</v>
      </c>
      <c r="E100" s="2">
        <v>40.024999999999999</v>
      </c>
      <c r="F100" s="3">
        <v>30.36</v>
      </c>
      <c r="G100" s="4">
        <v>43.449750000000002</v>
      </c>
      <c r="H100" s="5">
        <v>33.349350000000001</v>
      </c>
      <c r="I100" s="2">
        <v>35.959800000000001</v>
      </c>
      <c r="J100" s="3">
        <v>25.95</v>
      </c>
      <c r="K100" s="4">
        <v>44.603850000000001</v>
      </c>
      <c r="L100" s="5">
        <v>37.173499999999997</v>
      </c>
      <c r="M100" s="2">
        <v>41.860599999999998</v>
      </c>
      <c r="N100" s="3">
        <v>35.927199999999999</v>
      </c>
      <c r="O100" s="4">
        <v>46.699750000000002</v>
      </c>
      <c r="P100" s="5">
        <v>33.849350000000001</v>
      </c>
      <c r="Q100" s="2">
        <v>46.449750000000002</v>
      </c>
      <c r="R100" s="3">
        <v>33.849350000000001</v>
      </c>
      <c r="S100" s="4">
        <v>41.449750000000002</v>
      </c>
      <c r="T100" s="5">
        <v>31.349350000000001</v>
      </c>
      <c r="U100" s="2">
        <v>46.699750000000002</v>
      </c>
      <c r="V100" s="3">
        <v>33.849350000000001</v>
      </c>
      <c r="W100" s="4">
        <v>35.959800000000001</v>
      </c>
      <c r="X100" s="5">
        <v>25.95</v>
      </c>
      <c r="Y100" s="2">
        <v>45.449750000000002</v>
      </c>
      <c r="Z100" s="3">
        <v>34.849350000000001</v>
      </c>
      <c r="AA100" s="4">
        <v>46.689950000000003</v>
      </c>
      <c r="AB100" s="5">
        <v>41.434150000000002</v>
      </c>
      <c r="AC100" s="2">
        <v>45.699750000000002</v>
      </c>
      <c r="AD100" s="73">
        <v>33.349350000000001</v>
      </c>
      <c r="AE100" s="4">
        <v>39.896299999999997</v>
      </c>
      <c r="AF100" s="75">
        <v>32.245399999999997</v>
      </c>
      <c r="AG100" s="23">
        <v>2.7709999999999999</v>
      </c>
      <c r="AH100" s="37">
        <v>2.6535000000000002</v>
      </c>
      <c r="AI100" s="23">
        <v>2.4584999999999999</v>
      </c>
      <c r="AJ100" s="37">
        <v>2.3085</v>
      </c>
      <c r="AK100" s="28">
        <v>2.2934999999999999</v>
      </c>
      <c r="AL100" s="37">
        <v>2.4152999999999998</v>
      </c>
      <c r="AM100" s="28">
        <v>2.3285</v>
      </c>
      <c r="AN100" s="37">
        <v>2.286</v>
      </c>
      <c r="AO100" s="30">
        <v>2.2473000000000001</v>
      </c>
      <c r="AP100" s="39">
        <v>2.0760000000000001</v>
      </c>
      <c r="AQ100" s="30">
        <v>1.8485</v>
      </c>
      <c r="AR100" s="37">
        <v>2.5520999999999998</v>
      </c>
      <c r="AS100" s="23">
        <v>2.3738000000000001</v>
      </c>
      <c r="AT100" s="39">
        <v>2.6021000000000001</v>
      </c>
      <c r="AU100" s="31">
        <v>2.3902999999999999</v>
      </c>
      <c r="AV100" s="39">
        <v>2.3769999999999998</v>
      </c>
      <c r="AW100" s="31">
        <v>2.2416999999999998</v>
      </c>
      <c r="AX100" s="39">
        <v>2.3736000000000002</v>
      </c>
      <c r="AY100" s="31">
        <v>2.3184999999999998</v>
      </c>
      <c r="AZ100" s="39">
        <v>2.2622</v>
      </c>
      <c r="BA100" s="30">
        <v>2.0648</v>
      </c>
      <c r="BB100" s="39">
        <v>3.0135000000000001</v>
      </c>
      <c r="BC100" s="15"/>
      <c r="BD100" s="151"/>
      <c r="BE100" s="151"/>
      <c r="BF100" s="151"/>
      <c r="BG100" s="151"/>
      <c r="BH100" s="151"/>
      <c r="BI100" s="151"/>
      <c r="BJ100" s="266">
        <v>2.3056649428195528</v>
      </c>
      <c r="BK100" s="266">
        <v>2.1323019228822995</v>
      </c>
      <c r="BL100" s="266">
        <v>2.3934366148195529</v>
      </c>
      <c r="BM100" s="266">
        <v>2.2134751188822999</v>
      </c>
      <c r="BN100" s="266">
        <v>2.2612196498509265</v>
      </c>
      <c r="BO100" s="266"/>
      <c r="BP100" s="266">
        <v>2.3445357507857651</v>
      </c>
      <c r="BQ100" s="292">
        <v>2.3095846715328467</v>
      </c>
      <c r="BR100" s="292">
        <v>2.2886039261254774</v>
      </c>
      <c r="BS100" s="292">
        <v>2.3442761224489792</v>
      </c>
      <c r="BT100" s="292">
        <v>2.3592578038185676</v>
      </c>
      <c r="BU100" s="292">
        <v>2.2984788753545802</v>
      </c>
      <c r="BV100" s="292">
        <v>2.3538000000000001</v>
      </c>
      <c r="BW100" s="169"/>
      <c r="BX100" s="148">
        <v>35.971935483870965</v>
      </c>
      <c r="BY100" s="165">
        <v>39.214098387096776</v>
      </c>
      <c r="BZ100" s="165">
        <v>31.762141935483875</v>
      </c>
      <c r="CA100" s="165">
        <v>39.372399999999992</v>
      </c>
      <c r="CB100" s="165">
        <v>41.165711290322577</v>
      </c>
      <c r="CC100" s="165">
        <v>41.487896774193544</v>
      </c>
      <c r="CD100" s="165">
        <v>36.687858064516128</v>
      </c>
      <c r="CE100" s="165">
        <v>44.485904838709679</v>
      </c>
      <c r="CF100" s="165">
        <v>41.31087258064516</v>
      </c>
      <c r="CG100" s="174"/>
      <c r="CH100" s="175"/>
      <c r="CI100" s="175"/>
      <c r="CJ100" s="175"/>
      <c r="CK100" s="175"/>
      <c r="CL100" s="175"/>
      <c r="CM100" s="175"/>
      <c r="CN100" s="175"/>
      <c r="CO100" s="171">
        <v>2023</v>
      </c>
      <c r="CP100" s="173">
        <v>45139</v>
      </c>
      <c r="CQ100" s="272">
        <v>2.7785812326371029</v>
      </c>
      <c r="CR100" s="272">
        <v>2.4078026642073982</v>
      </c>
      <c r="CS100" s="272">
        <v>2.3403446098133225</v>
      </c>
      <c r="CT100" s="272">
        <v>2.3009708263915374</v>
      </c>
      <c r="CU100" s="272">
        <v>2.3403446098133225</v>
      </c>
      <c r="CV100" s="272">
        <v>2.4353656978653531</v>
      </c>
      <c r="CW100" s="272">
        <v>2.6639354057327416</v>
      </c>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39"/>
      <c r="EV100" s="139"/>
      <c r="EW100" s="139"/>
      <c r="EX100" s="139"/>
      <c r="EY100" s="139"/>
      <c r="EZ100" s="139"/>
      <c r="FA100" s="139"/>
      <c r="FB100" s="162"/>
      <c r="FC100" s="162"/>
      <c r="FD100" s="162"/>
      <c r="FE100" s="162"/>
      <c r="FF100" s="162"/>
      <c r="FG100" s="162"/>
      <c r="FH100" s="162"/>
      <c r="FI100" s="139"/>
      <c r="FJ100" s="139"/>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39"/>
      <c r="GH100" s="139"/>
      <c r="GI100" s="162"/>
      <c r="GJ100" s="162"/>
      <c r="GK100" s="162"/>
      <c r="GL100" s="162"/>
      <c r="GM100" s="162"/>
    </row>
    <row r="101" spans="1:195" s="138" customFormat="1" x14ac:dyDescent="0.2">
      <c r="A101" s="139"/>
      <c r="B101" s="193">
        <v>45170</v>
      </c>
      <c r="C101" s="193">
        <v>45199</v>
      </c>
      <c r="D101" s="191">
        <v>45170</v>
      </c>
      <c r="E101" s="2">
        <v>36.310400000000001</v>
      </c>
      <c r="F101" s="3">
        <v>30.63</v>
      </c>
      <c r="G101" s="4">
        <v>35.2303</v>
      </c>
      <c r="H101" s="5">
        <v>31.25835</v>
      </c>
      <c r="I101" s="2">
        <v>32.344900000000003</v>
      </c>
      <c r="J101" s="3">
        <v>26.22</v>
      </c>
      <c r="K101" s="4">
        <v>42.709449999999997</v>
      </c>
      <c r="L101" s="5">
        <v>36.774749999999997</v>
      </c>
      <c r="M101" s="2">
        <v>39.816699999999997</v>
      </c>
      <c r="N101" s="3">
        <v>34.980150000000002</v>
      </c>
      <c r="O101" s="4">
        <v>37.9803</v>
      </c>
      <c r="P101" s="5">
        <v>29.25835</v>
      </c>
      <c r="Q101" s="2">
        <v>37.7303</v>
      </c>
      <c r="R101" s="3">
        <v>29.75835</v>
      </c>
      <c r="S101" s="4">
        <v>32.2303</v>
      </c>
      <c r="T101" s="5">
        <v>30.25835</v>
      </c>
      <c r="U101" s="2">
        <v>37.9803</v>
      </c>
      <c r="V101" s="3">
        <v>29.25835</v>
      </c>
      <c r="W101" s="4">
        <v>32.344900000000003</v>
      </c>
      <c r="X101" s="5">
        <v>26.22</v>
      </c>
      <c r="Y101" s="2">
        <v>36.7303</v>
      </c>
      <c r="Z101" s="3">
        <v>32.25835</v>
      </c>
      <c r="AA101" s="4">
        <v>44.602400000000003</v>
      </c>
      <c r="AB101" s="5">
        <v>40.556350000000002</v>
      </c>
      <c r="AC101" s="2">
        <v>36.2303</v>
      </c>
      <c r="AD101" s="73">
        <v>28.75835</v>
      </c>
      <c r="AE101" s="4">
        <v>37.068100000000001</v>
      </c>
      <c r="AF101" s="75">
        <v>31.930599999999998</v>
      </c>
      <c r="AG101" s="23">
        <v>2.774</v>
      </c>
      <c r="AH101" s="37">
        <v>2.4740000000000002</v>
      </c>
      <c r="AI101" s="23">
        <v>2.4415</v>
      </c>
      <c r="AJ101" s="37">
        <v>2.319</v>
      </c>
      <c r="AK101" s="28">
        <v>2.3039999999999998</v>
      </c>
      <c r="AL101" s="37">
        <v>2.4258999999999999</v>
      </c>
      <c r="AM101" s="28">
        <v>2.3340000000000001</v>
      </c>
      <c r="AN101" s="37">
        <v>2.3115000000000001</v>
      </c>
      <c r="AO101" s="30">
        <v>2.2677999999999998</v>
      </c>
      <c r="AP101" s="39">
        <v>2.0964999999999998</v>
      </c>
      <c r="AQ101" s="30">
        <v>1.8640000000000001</v>
      </c>
      <c r="AR101" s="37">
        <v>2.5629</v>
      </c>
      <c r="AS101" s="23">
        <v>2.3843999999999999</v>
      </c>
      <c r="AT101" s="39">
        <v>2.6128999999999998</v>
      </c>
      <c r="AU101" s="31">
        <v>2.4011</v>
      </c>
      <c r="AV101" s="39">
        <v>2.3875999999999999</v>
      </c>
      <c r="AW101" s="31">
        <v>2.2635000000000001</v>
      </c>
      <c r="AX101" s="39">
        <v>2.3841999999999999</v>
      </c>
      <c r="AY101" s="31">
        <v>2.3290000000000002</v>
      </c>
      <c r="AZ101" s="39">
        <v>2.2827999999999999</v>
      </c>
      <c r="BA101" s="30">
        <v>2.0853000000000002</v>
      </c>
      <c r="BB101" s="39">
        <v>3.004</v>
      </c>
      <c r="BC101" s="15"/>
      <c r="BD101" s="151"/>
      <c r="BE101" s="151"/>
      <c r="BF101" s="151"/>
      <c r="BG101" s="151"/>
      <c r="BH101" s="151"/>
      <c r="BI101" s="151"/>
      <c r="BJ101" s="266">
        <v>2.3264118307863573</v>
      </c>
      <c r="BK101" s="266">
        <v>2.1530488108491039</v>
      </c>
      <c r="BL101" s="266">
        <v>2.4149731627863575</v>
      </c>
      <c r="BM101" s="266">
        <v>2.235011666849104</v>
      </c>
      <c r="BN101" s="266">
        <v>2.2823613678177308</v>
      </c>
      <c r="BO101" s="266"/>
      <c r="BP101" s="266">
        <v>2.3551815989049985</v>
      </c>
      <c r="BQ101" s="292">
        <v>2.3303673154906726</v>
      </c>
      <c r="BR101" s="292">
        <v>2.3141161046190031</v>
      </c>
      <c r="BS101" s="292">
        <v>2.3549904081632649</v>
      </c>
      <c r="BT101" s="292">
        <v>2.3648139205980403</v>
      </c>
      <c r="BU101" s="292">
        <v>2.3089911396629397</v>
      </c>
      <c r="BV101" s="292">
        <v>2.3643000000000001</v>
      </c>
      <c r="BW101" s="169"/>
      <c r="BX101" s="148">
        <v>33.785777777777774</v>
      </c>
      <c r="BY101" s="165">
        <v>33.46498888888889</v>
      </c>
      <c r="BZ101" s="165">
        <v>29.622722222222222</v>
      </c>
      <c r="CA101" s="165">
        <v>37.667122222222218</v>
      </c>
      <c r="CB101" s="165">
        <v>34.187211111111111</v>
      </c>
      <c r="CC101" s="165">
        <v>40.071805555555557</v>
      </c>
      <c r="CD101" s="165">
        <v>34.784766666666663</v>
      </c>
      <c r="CE101" s="165">
        <v>42.804155555555553</v>
      </c>
      <c r="CF101" s="165">
        <v>34.103877777777775</v>
      </c>
      <c r="CG101" s="174"/>
      <c r="CH101" s="175"/>
      <c r="CI101" s="175"/>
      <c r="CJ101" s="175"/>
      <c r="CK101" s="175"/>
      <c r="CL101" s="175"/>
      <c r="CM101" s="175"/>
      <c r="CN101" s="175"/>
      <c r="CO101" s="171">
        <v>2023</v>
      </c>
      <c r="CP101" s="173">
        <v>45170</v>
      </c>
      <c r="CQ101" s="272">
        <v>2.7610897211647289</v>
      </c>
      <c r="CR101" s="272">
        <v>2.4134384875499539</v>
      </c>
      <c r="CS101" s="272">
        <v>2.3510556166479653</v>
      </c>
      <c r="CT101" s="272">
        <v>2.3115089744876456</v>
      </c>
      <c r="CU101" s="272">
        <v>2.3510556166479653</v>
      </c>
      <c r="CV101" s="272">
        <v>2.441010197044335</v>
      </c>
      <c r="CW101" s="272">
        <v>2.6745329027048852</v>
      </c>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39"/>
      <c r="EV101" s="139"/>
      <c r="EW101" s="139"/>
      <c r="EX101" s="139"/>
      <c r="EY101" s="139"/>
      <c r="EZ101" s="139"/>
      <c r="FA101" s="139"/>
      <c r="FB101" s="162"/>
      <c r="FC101" s="162"/>
      <c r="FD101" s="162"/>
      <c r="FE101" s="162"/>
      <c r="FF101" s="162"/>
      <c r="FG101" s="162"/>
      <c r="FH101" s="162"/>
      <c r="FI101" s="139"/>
      <c r="FJ101" s="139"/>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39"/>
      <c r="GH101" s="139"/>
      <c r="GI101" s="162"/>
      <c r="GJ101" s="162"/>
      <c r="GK101" s="162"/>
      <c r="GL101" s="162"/>
      <c r="GM101" s="162"/>
    </row>
    <row r="102" spans="1:195" s="138" customFormat="1" x14ac:dyDescent="0.2">
      <c r="A102" s="139"/>
      <c r="B102" s="193">
        <v>45200</v>
      </c>
      <c r="C102" s="193">
        <v>45230</v>
      </c>
      <c r="D102" s="191">
        <v>45200</v>
      </c>
      <c r="E102" s="2">
        <v>33.153100000000002</v>
      </c>
      <c r="F102" s="3">
        <v>28.912099999999999</v>
      </c>
      <c r="G102" s="4">
        <v>32.281300000000002</v>
      </c>
      <c r="H102" s="5">
        <v>30.760249999999999</v>
      </c>
      <c r="I102" s="2">
        <v>29.006699999999999</v>
      </c>
      <c r="J102" s="3">
        <v>24.8704</v>
      </c>
      <c r="K102" s="4">
        <v>42.905500000000004</v>
      </c>
      <c r="L102" s="5">
        <v>36.376800000000003</v>
      </c>
      <c r="M102" s="2">
        <v>39.065100000000001</v>
      </c>
      <c r="N102" s="3">
        <v>34.43215</v>
      </c>
      <c r="O102" s="4">
        <v>32.281300000000002</v>
      </c>
      <c r="P102" s="5">
        <v>28.760249999999999</v>
      </c>
      <c r="Q102" s="2">
        <v>31.781300000000002</v>
      </c>
      <c r="R102" s="3">
        <v>30.260249999999999</v>
      </c>
      <c r="S102" s="4">
        <v>29.281300000000002</v>
      </c>
      <c r="T102" s="5">
        <v>28.260249999999999</v>
      </c>
      <c r="U102" s="2">
        <v>32.281300000000002</v>
      </c>
      <c r="V102" s="3">
        <v>28.760249999999999</v>
      </c>
      <c r="W102" s="4">
        <v>29.006699999999999</v>
      </c>
      <c r="X102" s="5">
        <v>24.8704</v>
      </c>
      <c r="Y102" s="2">
        <v>33.281300000000002</v>
      </c>
      <c r="Z102" s="3">
        <v>31.260249999999999</v>
      </c>
      <c r="AA102" s="4">
        <v>40.848399999999998</v>
      </c>
      <c r="AB102" s="5">
        <v>39.824550000000002</v>
      </c>
      <c r="AC102" s="2">
        <v>32.281300000000002</v>
      </c>
      <c r="AD102" s="73">
        <v>29.260249999999999</v>
      </c>
      <c r="AE102" s="4">
        <v>35.1325</v>
      </c>
      <c r="AF102" s="75">
        <v>30.811299999999999</v>
      </c>
      <c r="AG102" s="23">
        <v>2.8079999999999998</v>
      </c>
      <c r="AH102" s="37">
        <v>2.4055</v>
      </c>
      <c r="AI102" s="23">
        <v>2.4079999999999999</v>
      </c>
      <c r="AJ102" s="37">
        <v>2.3555000000000001</v>
      </c>
      <c r="AK102" s="28">
        <v>2.3405</v>
      </c>
      <c r="AL102" s="37">
        <v>2.4630000000000001</v>
      </c>
      <c r="AM102" s="28">
        <v>2.3755000000000002</v>
      </c>
      <c r="AN102" s="37">
        <v>2.3205</v>
      </c>
      <c r="AO102" s="30">
        <v>2.298</v>
      </c>
      <c r="AP102" s="39">
        <v>2.4155000000000002</v>
      </c>
      <c r="AQ102" s="30">
        <v>1.9155</v>
      </c>
      <c r="AR102" s="37">
        <v>2.6004999999999998</v>
      </c>
      <c r="AS102" s="23">
        <v>2.4214000000000002</v>
      </c>
      <c r="AT102" s="39">
        <v>2.6505000000000001</v>
      </c>
      <c r="AU102" s="31">
        <v>2.4382999999999999</v>
      </c>
      <c r="AV102" s="39">
        <v>2.4243999999999999</v>
      </c>
      <c r="AW102" s="31">
        <v>2.6025</v>
      </c>
      <c r="AX102" s="39">
        <v>2.4211999999999998</v>
      </c>
      <c r="AY102" s="31">
        <v>2.3654999999999999</v>
      </c>
      <c r="AZ102" s="39">
        <v>2.3130000000000002</v>
      </c>
      <c r="BA102" s="30">
        <v>2.1154999999999999</v>
      </c>
      <c r="BB102" s="39">
        <v>3.0255000000000001</v>
      </c>
      <c r="BC102" s="15"/>
      <c r="BD102" s="151"/>
      <c r="BE102" s="151"/>
      <c r="BF102" s="151"/>
      <c r="BG102" s="151"/>
      <c r="BH102" s="151"/>
      <c r="BI102" s="151"/>
      <c r="BJ102" s="266">
        <v>2.3569755389130655</v>
      </c>
      <c r="BK102" s="266">
        <v>2.4758906284788993</v>
      </c>
      <c r="BL102" s="266">
        <v>2.4467001749130657</v>
      </c>
      <c r="BM102" s="266">
        <v>2.5701413644788995</v>
      </c>
      <c r="BN102" s="266">
        <v>2.4624269266959824</v>
      </c>
      <c r="BO102" s="266"/>
      <c r="BP102" s="266">
        <v>2.3921885947480486</v>
      </c>
      <c r="BQ102" s="292">
        <v>2.3609836982968369</v>
      </c>
      <c r="BR102" s="292">
        <v>2.3231204029108357</v>
      </c>
      <c r="BS102" s="292">
        <v>2.3922353061224491</v>
      </c>
      <c r="BT102" s="292">
        <v>2.4067373472067888</v>
      </c>
      <c r="BU102" s="292">
        <v>2.3455337727348575</v>
      </c>
      <c r="BV102" s="292">
        <v>2.4008000000000003</v>
      </c>
      <c r="BW102" s="169"/>
      <c r="BX102" s="148">
        <v>31.283411827956993</v>
      </c>
      <c r="BY102" s="165">
        <v>31.610729569892477</v>
      </c>
      <c r="BZ102" s="165">
        <v>27.183169892473117</v>
      </c>
      <c r="CA102" s="165">
        <v>37.022616666666664</v>
      </c>
      <c r="CB102" s="165">
        <v>31.110729569892477</v>
      </c>
      <c r="CC102" s="165">
        <v>40.027255913978493</v>
      </c>
      <c r="CD102" s="165">
        <v>33.227454838709676</v>
      </c>
      <c r="CE102" s="165">
        <v>40.39702526881721</v>
      </c>
      <c r="CF102" s="165">
        <v>30.729009139784949</v>
      </c>
      <c r="CG102" s="174"/>
      <c r="CH102" s="175"/>
      <c r="CI102" s="175"/>
      <c r="CJ102" s="175"/>
      <c r="CK102" s="175"/>
      <c r="CL102" s="175"/>
      <c r="CM102" s="175"/>
      <c r="CN102" s="175"/>
      <c r="CO102" s="171">
        <v>2023</v>
      </c>
      <c r="CP102" s="173">
        <v>45200</v>
      </c>
      <c r="CQ102" s="272">
        <v>2.7266211544397572</v>
      </c>
      <c r="CR102" s="272">
        <v>2.4559633364074189</v>
      </c>
      <c r="CS102" s="272">
        <v>2.3882891165969604</v>
      </c>
      <c r="CT102" s="272">
        <v>2.348141584536021</v>
      </c>
      <c r="CU102" s="272">
        <v>2.3882891165969604</v>
      </c>
      <c r="CV102" s="272">
        <v>2.483600509031199</v>
      </c>
      <c r="CW102" s="272">
        <v>2.7113718207509088</v>
      </c>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39"/>
      <c r="EV102" s="139"/>
      <c r="EW102" s="139"/>
      <c r="EX102" s="139"/>
      <c r="EY102" s="139"/>
      <c r="EZ102" s="139"/>
      <c r="FA102" s="139"/>
      <c r="FB102" s="162"/>
      <c r="FC102" s="162"/>
      <c r="FD102" s="162"/>
      <c r="FE102" s="162"/>
      <c r="FF102" s="162"/>
      <c r="FG102" s="162"/>
      <c r="FH102" s="162"/>
      <c r="FI102" s="139"/>
      <c r="FJ102" s="139"/>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39"/>
      <c r="GH102" s="139"/>
      <c r="GI102" s="162"/>
      <c r="GJ102" s="162"/>
      <c r="GK102" s="162"/>
      <c r="GL102" s="162"/>
      <c r="GM102" s="162"/>
    </row>
    <row r="103" spans="1:195" s="138" customFormat="1" x14ac:dyDescent="0.2">
      <c r="A103" s="139"/>
      <c r="B103" s="193">
        <v>45231</v>
      </c>
      <c r="C103" s="193">
        <v>45260</v>
      </c>
      <c r="D103" s="191">
        <v>45231</v>
      </c>
      <c r="E103" s="2">
        <v>38.950890000000001</v>
      </c>
      <c r="F103" s="3">
        <v>34.223050000000001</v>
      </c>
      <c r="G103" s="4">
        <v>34.430669999999999</v>
      </c>
      <c r="H103" s="5">
        <v>31.821459999999998</v>
      </c>
      <c r="I103" s="2">
        <v>35.494019999999999</v>
      </c>
      <c r="J103" s="3">
        <v>30.758949999999999</v>
      </c>
      <c r="K103" s="4">
        <v>46.56138</v>
      </c>
      <c r="L103" s="5">
        <v>40.248629999999999</v>
      </c>
      <c r="M103" s="2">
        <v>42.014919999999996</v>
      </c>
      <c r="N103" s="3">
        <v>38.377980000000001</v>
      </c>
      <c r="O103" s="4">
        <v>32.930669999999999</v>
      </c>
      <c r="P103" s="5">
        <v>30.321459999999998</v>
      </c>
      <c r="Q103" s="2">
        <v>33.930669999999999</v>
      </c>
      <c r="R103" s="3">
        <v>31.321459999999998</v>
      </c>
      <c r="S103" s="4">
        <v>31.180669999999999</v>
      </c>
      <c r="T103" s="5">
        <v>29.821459999999998</v>
      </c>
      <c r="U103" s="2">
        <v>32.930669999999999</v>
      </c>
      <c r="V103" s="3">
        <v>30.321459999999998</v>
      </c>
      <c r="W103" s="4">
        <v>35.494019999999999</v>
      </c>
      <c r="X103" s="5">
        <v>30.758949999999999</v>
      </c>
      <c r="Y103" s="2">
        <v>35.430669999999999</v>
      </c>
      <c r="Z103" s="3">
        <v>32.321460000000002</v>
      </c>
      <c r="AA103" s="4">
        <v>42.048870000000001</v>
      </c>
      <c r="AB103" s="5">
        <v>39.361559999999997</v>
      </c>
      <c r="AC103" s="2">
        <v>32.930669999999999</v>
      </c>
      <c r="AD103" s="73">
        <v>30.821459999999998</v>
      </c>
      <c r="AE103" s="4">
        <v>40.19032</v>
      </c>
      <c r="AF103" s="75">
        <v>35.950049999999997</v>
      </c>
      <c r="AG103" s="23">
        <v>3.5106000000000002</v>
      </c>
      <c r="AH103" s="37">
        <v>3.4140999999999999</v>
      </c>
      <c r="AI103" s="23">
        <v>3.2789000000000001</v>
      </c>
      <c r="AJ103" s="37">
        <v>3.2738999999999998</v>
      </c>
      <c r="AK103" s="28">
        <v>3.2589000000000001</v>
      </c>
      <c r="AL103" s="37">
        <v>3.3845999999999998</v>
      </c>
      <c r="AM103" s="28">
        <v>3.1964000000000001</v>
      </c>
      <c r="AN103" s="37">
        <v>3.2803</v>
      </c>
      <c r="AO103" s="30">
        <v>3.2088999999999999</v>
      </c>
      <c r="AP103" s="39">
        <v>3.2246000000000001</v>
      </c>
      <c r="AQ103" s="30">
        <v>2.6436000000000002</v>
      </c>
      <c r="AR103" s="37">
        <v>3.5257999999999998</v>
      </c>
      <c r="AS103" s="23">
        <v>3.3428</v>
      </c>
      <c r="AT103" s="39">
        <v>3.5758000000000001</v>
      </c>
      <c r="AU103" s="31">
        <v>3.3614000000000002</v>
      </c>
      <c r="AV103" s="39">
        <v>3.3450000000000002</v>
      </c>
      <c r="AW103" s="31">
        <v>3.4289000000000001</v>
      </c>
      <c r="AX103" s="39">
        <v>3.3426</v>
      </c>
      <c r="AY103" s="31">
        <v>3.2839</v>
      </c>
      <c r="AZ103" s="39">
        <v>3.2239</v>
      </c>
      <c r="BA103" s="30">
        <v>2.9249000000000001</v>
      </c>
      <c r="BB103" s="39">
        <v>3.7581000000000002</v>
      </c>
      <c r="BC103" s="15"/>
      <c r="BD103" s="151"/>
      <c r="BE103" s="151"/>
      <c r="BF103" s="151"/>
      <c r="BG103" s="151"/>
      <c r="BH103" s="151"/>
      <c r="BI103" s="151"/>
      <c r="BJ103" s="266">
        <v>3.278845794960024</v>
      </c>
      <c r="BK103" s="266">
        <v>3.2947348750126508</v>
      </c>
      <c r="BL103" s="266">
        <v>3.4036582989600244</v>
      </c>
      <c r="BM103" s="266">
        <v>3.4201521430126514</v>
      </c>
      <c r="BN103" s="266">
        <v>3.3493477779863374</v>
      </c>
      <c r="BO103" s="266"/>
      <c r="BP103" s="266">
        <v>3.3233454435770047</v>
      </c>
      <c r="BQ103" s="292">
        <v>3.2844427412814268</v>
      </c>
      <c r="BR103" s="292">
        <v>3.2833787918553821</v>
      </c>
      <c r="BS103" s="292">
        <v>3.3293781632653063</v>
      </c>
      <c r="BT103" s="292">
        <v>3.2360130316193554</v>
      </c>
      <c r="BU103" s="292">
        <v>3.2650064909060572</v>
      </c>
      <c r="BV103" s="292">
        <v>3.3191999999999999</v>
      </c>
      <c r="BW103" s="169"/>
      <c r="BX103" s="148">
        <v>36.845984812760058</v>
      </c>
      <c r="BY103" s="165">
        <v>33.269010624133145</v>
      </c>
      <c r="BZ103" s="165">
        <v>33.385895908460469</v>
      </c>
      <c r="CA103" s="165">
        <v>40.395699833564485</v>
      </c>
      <c r="CB103" s="165">
        <v>32.769010624133145</v>
      </c>
      <c r="CC103" s="165">
        <v>43.750849140083218</v>
      </c>
      <c r="CD103" s="165">
        <v>38.302488280166429</v>
      </c>
      <c r="CE103" s="165">
        <v>40.85243933425798</v>
      </c>
      <c r="CF103" s="165">
        <v>31.769010624133145</v>
      </c>
      <c r="CG103" s="174"/>
      <c r="CH103" s="175"/>
      <c r="CI103" s="175"/>
      <c r="CJ103" s="175"/>
      <c r="CK103" s="175"/>
      <c r="CL103" s="175"/>
      <c r="CM103" s="175"/>
      <c r="CN103" s="175"/>
      <c r="CO103" s="171">
        <v>2023</v>
      </c>
      <c r="CP103" s="173">
        <v>45231</v>
      </c>
      <c r="CQ103" s="272">
        <v>3.6227009980450666</v>
      </c>
      <c r="CR103" s="272">
        <v>3.2971355876626705</v>
      </c>
      <c r="CS103" s="272">
        <v>3.3251451810670209</v>
      </c>
      <c r="CT103" s="272">
        <v>3.2698782713422596</v>
      </c>
      <c r="CU103" s="272">
        <v>3.3251451810670209</v>
      </c>
      <c r="CV103" s="272">
        <v>3.3260676683087027</v>
      </c>
      <c r="CW103" s="272">
        <v>3.6382995559144127</v>
      </c>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39"/>
      <c r="EV103" s="139"/>
      <c r="EW103" s="139"/>
      <c r="EX103" s="139"/>
      <c r="EY103" s="139"/>
      <c r="EZ103" s="139"/>
      <c r="FA103" s="139"/>
      <c r="FB103" s="162"/>
      <c r="FC103" s="162"/>
      <c r="FD103" s="162"/>
      <c r="FE103" s="162"/>
      <c r="FF103" s="162"/>
      <c r="FG103" s="162"/>
      <c r="FH103" s="162"/>
      <c r="FI103" s="139"/>
      <c r="FJ103" s="139"/>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39"/>
      <c r="GH103" s="139"/>
      <c r="GI103" s="162"/>
      <c r="GJ103" s="162"/>
      <c r="GK103" s="162"/>
      <c r="GL103" s="162"/>
      <c r="GM103" s="162"/>
    </row>
    <row r="104" spans="1:195" s="138" customFormat="1" x14ac:dyDescent="0.2">
      <c r="A104" s="139"/>
      <c r="B104" s="193">
        <v>45261</v>
      </c>
      <c r="C104" s="193">
        <v>45291</v>
      </c>
      <c r="D104" s="191">
        <v>45261</v>
      </c>
      <c r="E104" s="2">
        <v>42.686019999999999</v>
      </c>
      <c r="F104" s="3">
        <v>36.98545</v>
      </c>
      <c r="G104" s="4">
        <v>36.948709999999998</v>
      </c>
      <c r="H104" s="5">
        <v>33.306739999999998</v>
      </c>
      <c r="I104" s="2">
        <v>39.253259999999997</v>
      </c>
      <c r="J104" s="3">
        <v>33.615310000000001</v>
      </c>
      <c r="K104" s="4">
        <v>48.34986</v>
      </c>
      <c r="L104" s="5">
        <v>41.415190000000003</v>
      </c>
      <c r="M104" s="2">
        <v>43.82949</v>
      </c>
      <c r="N104" s="3">
        <v>39.723059999999997</v>
      </c>
      <c r="O104" s="4">
        <v>34.948709999999998</v>
      </c>
      <c r="P104" s="5">
        <v>31.306740000000001</v>
      </c>
      <c r="Q104" s="2">
        <v>36.448709999999998</v>
      </c>
      <c r="R104" s="3">
        <v>32.806739999999998</v>
      </c>
      <c r="S104" s="4">
        <v>33.948709999999998</v>
      </c>
      <c r="T104" s="5">
        <v>31.306740000000001</v>
      </c>
      <c r="U104" s="2">
        <v>34.948709999999998</v>
      </c>
      <c r="V104" s="3">
        <v>31.306740000000001</v>
      </c>
      <c r="W104" s="4">
        <v>39.253259999999997</v>
      </c>
      <c r="X104" s="5">
        <v>33.615310000000001</v>
      </c>
      <c r="Y104" s="2">
        <v>37.948709999999998</v>
      </c>
      <c r="Z104" s="3">
        <v>34.056739999999998</v>
      </c>
      <c r="AA104" s="4">
        <v>42.928609999999999</v>
      </c>
      <c r="AB104" s="5">
        <v>39.414340000000003</v>
      </c>
      <c r="AC104" s="2">
        <v>37.448709999999998</v>
      </c>
      <c r="AD104" s="73">
        <v>33.306739999999998</v>
      </c>
      <c r="AE104" s="4">
        <v>41.804259999999999</v>
      </c>
      <c r="AF104" s="75">
        <v>37.041609999999999</v>
      </c>
      <c r="AG104" s="23">
        <v>3.6425999999999998</v>
      </c>
      <c r="AH104" s="37">
        <v>3.6389</v>
      </c>
      <c r="AI104" s="23">
        <v>3.4485000000000001</v>
      </c>
      <c r="AJ104" s="37">
        <v>3.4346999999999999</v>
      </c>
      <c r="AK104" s="28">
        <v>3.4197000000000002</v>
      </c>
      <c r="AL104" s="37">
        <v>3.548</v>
      </c>
      <c r="AM104" s="28">
        <v>3.3622000000000001</v>
      </c>
      <c r="AN104" s="37">
        <v>3.4260999999999999</v>
      </c>
      <c r="AO104" s="30">
        <v>3.3584999999999998</v>
      </c>
      <c r="AP104" s="39">
        <v>3.5558000000000001</v>
      </c>
      <c r="AQ104" s="30">
        <v>2.7719</v>
      </c>
      <c r="AR104" s="37">
        <v>3.6919</v>
      </c>
      <c r="AS104" s="23">
        <v>3.5059999999999998</v>
      </c>
      <c r="AT104" s="39">
        <v>3.7418999999999998</v>
      </c>
      <c r="AU104" s="31">
        <v>3.5257999999999998</v>
      </c>
      <c r="AV104" s="39">
        <v>3.5074000000000001</v>
      </c>
      <c r="AW104" s="31">
        <v>3.7881</v>
      </c>
      <c r="AX104" s="39">
        <v>3.5057999999999998</v>
      </c>
      <c r="AY104" s="31">
        <v>3.4447000000000001</v>
      </c>
      <c r="AZ104" s="39">
        <v>3.3734999999999999</v>
      </c>
      <c r="BA104" s="30">
        <v>3.0619000000000001</v>
      </c>
      <c r="BB104" s="39">
        <v>3.8875999999999999</v>
      </c>
      <c r="BC104" s="15"/>
      <c r="BD104" s="151"/>
      <c r="BE104" s="151"/>
      <c r="BF104" s="151"/>
      <c r="BG104" s="151"/>
      <c r="BH104" s="151"/>
      <c r="BI104" s="151"/>
      <c r="BJ104" s="266">
        <v>3.4302474749519276</v>
      </c>
      <c r="BK104" s="266">
        <v>3.6299236210909829</v>
      </c>
      <c r="BL104" s="266">
        <v>3.5608225709519279</v>
      </c>
      <c r="BM104" s="266">
        <v>3.7680987130909833</v>
      </c>
      <c r="BN104" s="266">
        <v>3.5972730950214555</v>
      </c>
      <c r="BO104" s="266"/>
      <c r="BP104" s="266">
        <v>3.4863790033458377</v>
      </c>
      <c r="BQ104" s="292">
        <v>3.436105352798053</v>
      </c>
      <c r="BR104" s="292">
        <v>3.4292484241830699</v>
      </c>
      <c r="BS104" s="292">
        <v>3.4934597959183673</v>
      </c>
      <c r="BT104" s="292">
        <v>3.4035046974441863</v>
      </c>
      <c r="BU104" s="292">
        <v>3.4259943100283667</v>
      </c>
      <c r="BV104" s="292">
        <v>3.48</v>
      </c>
      <c r="BW104" s="169"/>
      <c r="BX104" s="148">
        <v>40.050272580645164</v>
      </c>
      <c r="BY104" s="165">
        <v>35.264788387096765</v>
      </c>
      <c r="BZ104" s="165">
        <v>36.646465913978489</v>
      </c>
      <c r="CA104" s="165">
        <v>41.930818064516131</v>
      </c>
      <c r="CB104" s="165">
        <v>34.764788387096772</v>
      </c>
      <c r="CC104" s="165">
        <v>45.143507204301073</v>
      </c>
      <c r="CD104" s="165">
        <v>39.602174516129033</v>
      </c>
      <c r="CE104" s="165">
        <v>41.303732473118274</v>
      </c>
      <c r="CF104" s="165">
        <v>33.264788387096772</v>
      </c>
      <c r="CG104" s="174"/>
      <c r="CH104" s="175"/>
      <c r="CI104" s="175"/>
      <c r="CJ104" s="175"/>
      <c r="CK104" s="175"/>
      <c r="CL104" s="175"/>
      <c r="CM104" s="175"/>
      <c r="CN104" s="175"/>
      <c r="CO104" s="171">
        <v>2023</v>
      </c>
      <c r="CP104" s="173">
        <v>45261</v>
      </c>
      <c r="CQ104" s="272">
        <v>3.7972045477929832</v>
      </c>
      <c r="CR104" s="272">
        <v>3.4670300440618917</v>
      </c>
      <c r="CS104" s="272">
        <v>3.4891766000204028</v>
      </c>
      <c r="CT104" s="272">
        <v>3.4312624821855122</v>
      </c>
      <c r="CU104" s="272">
        <v>3.4891766000204028</v>
      </c>
      <c r="CV104" s="272">
        <v>3.4962236617405584</v>
      </c>
      <c r="CW104" s="272">
        <v>3.8005926524020994</v>
      </c>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39"/>
      <c r="EV104" s="139"/>
      <c r="EW104" s="139"/>
      <c r="EX104" s="139"/>
      <c r="EY104" s="139"/>
      <c r="EZ104" s="139"/>
      <c r="FA104" s="139"/>
      <c r="FB104" s="162"/>
      <c r="FC104" s="162"/>
      <c r="FD104" s="162"/>
      <c r="FE104" s="162"/>
      <c r="FF104" s="162"/>
      <c r="FG104" s="162"/>
      <c r="FH104" s="162"/>
      <c r="FI104" s="139"/>
      <c r="FJ104" s="139"/>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39"/>
      <c r="GH104" s="139"/>
      <c r="GI104" s="162"/>
      <c r="GJ104" s="162"/>
      <c r="GK104" s="162"/>
      <c r="GL104" s="162"/>
      <c r="GM104" s="162"/>
    </row>
    <row r="105" spans="1:195" s="138" customFormat="1" x14ac:dyDescent="0.2">
      <c r="A105" s="139"/>
      <c r="B105" s="193">
        <v>45292</v>
      </c>
      <c r="C105" s="193">
        <v>45322</v>
      </c>
      <c r="D105" s="191">
        <v>45292</v>
      </c>
      <c r="E105" s="2">
        <v>42.040759999999999</v>
      </c>
      <c r="F105" s="3">
        <v>36.068010000000001</v>
      </c>
      <c r="G105" s="4">
        <v>36.351849999999999</v>
      </c>
      <c r="H105" s="5">
        <v>34.016069999999999</v>
      </c>
      <c r="I105" s="2">
        <v>38.41375</v>
      </c>
      <c r="J105" s="3">
        <v>32.657690000000002</v>
      </c>
      <c r="K105" s="4">
        <v>46.770539999999997</v>
      </c>
      <c r="L105" s="5">
        <v>41.546480000000003</v>
      </c>
      <c r="M105" s="2">
        <v>43.486440000000002</v>
      </c>
      <c r="N105" s="3">
        <v>40.134900000000002</v>
      </c>
      <c r="O105" s="4">
        <v>34.351849999999999</v>
      </c>
      <c r="P105" s="5">
        <v>32.016069999999999</v>
      </c>
      <c r="Q105" s="2">
        <v>35.851849999999999</v>
      </c>
      <c r="R105" s="3">
        <v>33.516069999999999</v>
      </c>
      <c r="S105" s="4">
        <v>33.601849999999999</v>
      </c>
      <c r="T105" s="5">
        <v>30.766069999999999</v>
      </c>
      <c r="U105" s="2">
        <v>34.351849999999999</v>
      </c>
      <c r="V105" s="3">
        <v>32.016069999999999</v>
      </c>
      <c r="W105" s="4">
        <v>38.41375</v>
      </c>
      <c r="X105" s="5">
        <v>32.657690000000002</v>
      </c>
      <c r="Y105" s="2">
        <v>36.351849999999999</v>
      </c>
      <c r="Z105" s="3">
        <v>34.766069999999999</v>
      </c>
      <c r="AA105" s="4">
        <v>44.422550000000001</v>
      </c>
      <c r="AB105" s="5">
        <v>42.48977</v>
      </c>
      <c r="AC105" s="2">
        <v>37.351849999999999</v>
      </c>
      <c r="AD105" s="73">
        <v>34.016069999999999</v>
      </c>
      <c r="AE105" s="4">
        <v>41.691249999999997</v>
      </c>
      <c r="AF105" s="75">
        <v>37.608089999999997</v>
      </c>
      <c r="AG105" s="23">
        <v>3.7145999999999999</v>
      </c>
      <c r="AH105" s="37">
        <v>3.6783000000000001</v>
      </c>
      <c r="AI105" s="23">
        <v>3.4922</v>
      </c>
      <c r="AJ105" s="37">
        <v>3.4998</v>
      </c>
      <c r="AK105" s="28">
        <v>3.4847999999999999</v>
      </c>
      <c r="AL105" s="37">
        <v>3.6133999999999999</v>
      </c>
      <c r="AM105" s="28">
        <v>3.4247999999999998</v>
      </c>
      <c r="AN105" s="37">
        <v>3.4843000000000002</v>
      </c>
      <c r="AO105" s="30">
        <v>3.4005000000000001</v>
      </c>
      <c r="AP105" s="39">
        <v>3.4786000000000001</v>
      </c>
      <c r="AQ105" s="30">
        <v>2.8155000000000001</v>
      </c>
      <c r="AR105" s="37">
        <v>3.7578</v>
      </c>
      <c r="AS105" s="23">
        <v>3.5714000000000001</v>
      </c>
      <c r="AT105" s="39">
        <v>3.8077999999999999</v>
      </c>
      <c r="AU105" s="31">
        <v>3.5907</v>
      </c>
      <c r="AV105" s="39">
        <v>3.5727000000000002</v>
      </c>
      <c r="AW105" s="31">
        <v>3.6987999999999999</v>
      </c>
      <c r="AX105" s="39">
        <v>3.5712000000000002</v>
      </c>
      <c r="AY105" s="31">
        <v>3.5097999999999998</v>
      </c>
      <c r="AZ105" s="39">
        <v>3.4155000000000002</v>
      </c>
      <c r="BA105" s="30">
        <v>3.0893000000000002</v>
      </c>
      <c r="BB105" s="39">
        <v>3.9695999999999998</v>
      </c>
      <c r="BC105" s="15"/>
      <c r="BD105" s="151"/>
      <c r="BE105" s="151"/>
      <c r="BF105" s="151"/>
      <c r="BG105" s="151"/>
      <c r="BH105" s="151"/>
      <c r="BI105" s="151"/>
      <c r="BJ105" s="266">
        <v>3.472753294200992</v>
      </c>
      <c r="BK105" s="266">
        <v>3.5517938771379418</v>
      </c>
      <c r="BL105" s="266">
        <v>3.6049462302009925</v>
      </c>
      <c r="BM105" s="266">
        <v>3.6869952251379421</v>
      </c>
      <c r="BN105" s="266">
        <v>3.5791221566694671</v>
      </c>
      <c r="BO105" s="266"/>
      <c r="BP105" s="266">
        <v>3.5523832616850859</v>
      </c>
      <c r="BQ105" s="292">
        <v>3.4786844282238443</v>
      </c>
      <c r="BR105" s="292">
        <v>3.4874762198035878</v>
      </c>
      <c r="BS105" s="292">
        <v>3.5598883673469386</v>
      </c>
      <c r="BT105" s="292">
        <v>3.466743408425093</v>
      </c>
      <c r="BU105" s="292">
        <v>3.4911703487401966</v>
      </c>
      <c r="BV105" s="292">
        <v>3.5451000000000001</v>
      </c>
      <c r="BW105" s="169"/>
      <c r="BX105" s="148">
        <v>39.407612150537631</v>
      </c>
      <c r="BY105" s="165">
        <v>35.32209752688172</v>
      </c>
      <c r="BZ105" s="165">
        <v>35.876132150537636</v>
      </c>
      <c r="CA105" s="165">
        <v>42.008879354838712</v>
      </c>
      <c r="CB105" s="165">
        <v>34.82209752688172</v>
      </c>
      <c r="CC105" s="165">
        <v>44.467459784946229</v>
      </c>
      <c r="CD105" s="165">
        <v>39.89114720430107</v>
      </c>
      <c r="CE105" s="165">
        <v>43.570464193548389</v>
      </c>
      <c r="CF105" s="165">
        <v>33.32209752688172</v>
      </c>
      <c r="CG105" s="174"/>
      <c r="CH105" s="175"/>
      <c r="CI105" s="175"/>
      <c r="CJ105" s="175"/>
      <c r="CK105" s="175"/>
      <c r="CL105" s="175"/>
      <c r="CM105" s="175"/>
      <c r="CN105" s="175"/>
      <c r="CO105" s="171">
        <v>2024</v>
      </c>
      <c r="CP105" s="173">
        <v>45292</v>
      </c>
      <c r="CQ105" s="272">
        <v>3.8421680214013789</v>
      </c>
      <c r="CR105" s="272">
        <v>3.5311759606517059</v>
      </c>
      <c r="CS105" s="272">
        <v>3.5555848423951857</v>
      </c>
      <c r="CT105" s="272">
        <v>3.4965990003813809</v>
      </c>
      <c r="CU105" s="272">
        <v>3.5555848423951857</v>
      </c>
      <c r="CV105" s="272">
        <v>3.5604683251231526</v>
      </c>
      <c r="CW105" s="272">
        <v>3.866297133629391</v>
      </c>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39"/>
      <c r="EV105" s="139"/>
      <c r="EW105" s="139"/>
      <c r="EX105" s="139"/>
      <c r="EY105" s="139"/>
      <c r="EZ105" s="139"/>
      <c r="FA105" s="139"/>
      <c r="FB105" s="162"/>
      <c r="FC105" s="162"/>
      <c r="FD105" s="162"/>
      <c r="FE105" s="162"/>
      <c r="FF105" s="162"/>
      <c r="FG105" s="162"/>
      <c r="FH105" s="162"/>
      <c r="FI105" s="139"/>
      <c r="FJ105" s="139"/>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39"/>
      <c r="GH105" s="139"/>
      <c r="GI105" s="162"/>
      <c r="GJ105" s="162"/>
      <c r="GK105" s="162"/>
      <c r="GL105" s="162"/>
      <c r="GM105" s="162"/>
    </row>
    <row r="106" spans="1:195" s="138" customFormat="1" x14ac:dyDescent="0.2">
      <c r="A106" s="139"/>
      <c r="B106" s="193">
        <v>45323</v>
      </c>
      <c r="C106" s="193">
        <v>45351</v>
      </c>
      <c r="D106" s="191">
        <v>45323</v>
      </c>
      <c r="E106" s="2">
        <v>41.236519999999999</v>
      </c>
      <c r="F106" s="3">
        <v>36.33793</v>
      </c>
      <c r="G106" s="4">
        <v>37.103949999999998</v>
      </c>
      <c r="H106" s="5">
        <v>34.142090000000003</v>
      </c>
      <c r="I106" s="2">
        <v>37.791910000000001</v>
      </c>
      <c r="J106" s="3">
        <v>32.961730000000003</v>
      </c>
      <c r="K106" s="4">
        <v>48.814869999999999</v>
      </c>
      <c r="L106" s="5">
        <v>42.602539999999998</v>
      </c>
      <c r="M106" s="2">
        <v>44.349350000000001</v>
      </c>
      <c r="N106" s="3">
        <v>41.106290000000001</v>
      </c>
      <c r="O106" s="4">
        <v>35.103949999999998</v>
      </c>
      <c r="P106" s="5">
        <v>32.142090000000003</v>
      </c>
      <c r="Q106" s="2">
        <v>37.103949999999998</v>
      </c>
      <c r="R106" s="3">
        <v>33.642090000000003</v>
      </c>
      <c r="S106" s="4">
        <v>34.603949999999998</v>
      </c>
      <c r="T106" s="5">
        <v>30.89209</v>
      </c>
      <c r="U106" s="2">
        <v>35.103949999999998</v>
      </c>
      <c r="V106" s="3">
        <v>32.142090000000003</v>
      </c>
      <c r="W106" s="4">
        <v>37.791910000000001</v>
      </c>
      <c r="X106" s="5">
        <v>32.961730000000003</v>
      </c>
      <c r="Y106" s="2">
        <v>37.103949999999998</v>
      </c>
      <c r="Z106" s="3">
        <v>34.892090000000003</v>
      </c>
      <c r="AA106" s="4">
        <v>44.579050000000002</v>
      </c>
      <c r="AB106" s="5">
        <v>44.227989999999998</v>
      </c>
      <c r="AC106" s="2">
        <v>36.103949999999998</v>
      </c>
      <c r="AD106" s="73">
        <v>34.142090000000003</v>
      </c>
      <c r="AE106" s="4">
        <v>42.641309999999997</v>
      </c>
      <c r="AF106" s="75">
        <v>38.74333</v>
      </c>
      <c r="AG106" s="23">
        <v>3.7134</v>
      </c>
      <c r="AH106" s="37">
        <v>3.6402000000000001</v>
      </c>
      <c r="AI106" s="23">
        <v>3.4681999999999999</v>
      </c>
      <c r="AJ106" s="37">
        <v>3.5047999999999999</v>
      </c>
      <c r="AK106" s="28">
        <v>3.4897999999999998</v>
      </c>
      <c r="AL106" s="37">
        <v>3.6196999999999999</v>
      </c>
      <c r="AM106" s="28">
        <v>3.4472999999999998</v>
      </c>
      <c r="AN106" s="37">
        <v>3.4967000000000001</v>
      </c>
      <c r="AO106" s="30">
        <v>3.4028999999999998</v>
      </c>
      <c r="AP106" s="39">
        <v>3.3368000000000002</v>
      </c>
      <c r="AQ106" s="30">
        <v>2.8079000000000001</v>
      </c>
      <c r="AR106" s="37">
        <v>3.7656000000000001</v>
      </c>
      <c r="AS106" s="23">
        <v>3.5775999999999999</v>
      </c>
      <c r="AT106" s="39">
        <v>3.8155999999999999</v>
      </c>
      <c r="AU106" s="31">
        <v>3.5983000000000001</v>
      </c>
      <c r="AV106" s="39">
        <v>3.5785</v>
      </c>
      <c r="AW106" s="31">
        <v>3.5464000000000002</v>
      </c>
      <c r="AX106" s="39">
        <v>3.5773999999999999</v>
      </c>
      <c r="AY106" s="31">
        <v>3.5148000000000001</v>
      </c>
      <c r="AZ106" s="39">
        <v>3.4178999999999999</v>
      </c>
      <c r="BA106" s="30">
        <v>3.1017000000000001</v>
      </c>
      <c r="BB106" s="39">
        <v>3.9459</v>
      </c>
      <c r="BC106" s="15"/>
      <c r="BD106" s="151"/>
      <c r="BE106" s="151"/>
      <c r="BF106" s="151"/>
      <c r="BG106" s="151"/>
      <c r="BH106" s="151"/>
      <c r="BI106" s="151"/>
      <c r="BJ106" s="266">
        <v>3.4751821981580808</v>
      </c>
      <c r="BK106" s="266">
        <v>3.4082861350065787</v>
      </c>
      <c r="BL106" s="266">
        <v>3.6074675821580811</v>
      </c>
      <c r="BM106" s="266">
        <v>3.5380253470065792</v>
      </c>
      <c r="BN106" s="266">
        <v>3.50724031558233</v>
      </c>
      <c r="BO106" s="266"/>
      <c r="BP106" s="266">
        <v>3.5574527131704348</v>
      </c>
      <c r="BQ106" s="292">
        <v>3.4811175182481748</v>
      </c>
      <c r="BR106" s="292">
        <v>3.4998821418945569</v>
      </c>
      <c r="BS106" s="292">
        <v>3.5649904081632648</v>
      </c>
      <c r="BT106" s="292">
        <v>3.4894729770683903</v>
      </c>
      <c r="BU106" s="292">
        <v>3.4961761888870346</v>
      </c>
      <c r="BV106" s="292">
        <v>3.5501</v>
      </c>
      <c r="BW106" s="169"/>
      <c r="BX106" s="148">
        <v>39.153211609195402</v>
      </c>
      <c r="BY106" s="165">
        <v>35.844308390804599</v>
      </c>
      <c r="BZ106" s="165">
        <v>35.737695517241377</v>
      </c>
      <c r="CA106" s="165">
        <v>42.970117586206896</v>
      </c>
      <c r="CB106" s="165">
        <v>35.631664712643676</v>
      </c>
      <c r="CC106" s="165">
        <v>46.172844597701143</v>
      </c>
      <c r="CD106" s="165">
        <v>40.983548390804593</v>
      </c>
      <c r="CE106" s="165">
        <v>44.429748620689658</v>
      </c>
      <c r="CF106" s="165">
        <v>33.844308390804599</v>
      </c>
      <c r="CG106" s="174"/>
      <c r="CH106" s="175"/>
      <c r="CI106" s="175"/>
      <c r="CJ106" s="175"/>
      <c r="CK106" s="175"/>
      <c r="CL106" s="175"/>
      <c r="CM106" s="175"/>
      <c r="CN106" s="175"/>
      <c r="CO106" s="171">
        <v>2024</v>
      </c>
      <c r="CP106" s="173">
        <v>45323</v>
      </c>
      <c r="CQ106" s="272">
        <v>3.8174741228521456</v>
      </c>
      <c r="CR106" s="272">
        <v>3.5542316015985245</v>
      </c>
      <c r="CS106" s="272">
        <v>3.5606853218402534</v>
      </c>
      <c r="CT106" s="272">
        <v>3.5016171661414321</v>
      </c>
      <c r="CU106" s="272">
        <v>3.5606853218402534</v>
      </c>
      <c r="CV106" s="272">
        <v>3.5835594581280783</v>
      </c>
      <c r="CW106" s="272">
        <v>3.8713435607589828</v>
      </c>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39"/>
      <c r="EV106" s="139"/>
      <c r="EW106" s="139"/>
      <c r="EX106" s="139"/>
      <c r="EY106" s="139"/>
      <c r="EZ106" s="139"/>
      <c r="FA106" s="139"/>
      <c r="FB106" s="162"/>
      <c r="FC106" s="162"/>
      <c r="FD106" s="162"/>
      <c r="FE106" s="162"/>
      <c r="FF106" s="162"/>
      <c r="FG106" s="162"/>
      <c r="FH106" s="162"/>
      <c r="FI106" s="139"/>
      <c r="FJ106" s="139"/>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39"/>
      <c r="GH106" s="139"/>
      <c r="GI106" s="162"/>
      <c r="GJ106" s="162"/>
      <c r="GK106" s="162"/>
      <c r="GL106" s="162"/>
      <c r="GM106" s="162"/>
    </row>
    <row r="107" spans="1:195" s="138" customFormat="1" x14ac:dyDescent="0.2">
      <c r="A107" s="139"/>
      <c r="B107" s="193">
        <v>45352</v>
      </c>
      <c r="C107" s="193">
        <v>45382</v>
      </c>
      <c r="D107" s="191">
        <v>45352</v>
      </c>
      <c r="E107" s="2">
        <v>33.911360000000002</v>
      </c>
      <c r="F107" s="3">
        <v>31.50272</v>
      </c>
      <c r="G107" s="4">
        <v>33.080840000000002</v>
      </c>
      <c r="H107" s="5">
        <v>31.430700000000002</v>
      </c>
      <c r="I107" s="2">
        <v>31.52365</v>
      </c>
      <c r="J107" s="3">
        <v>28.61196</v>
      </c>
      <c r="K107" s="4">
        <v>41.50244</v>
      </c>
      <c r="L107" s="5">
        <v>37.599130000000002</v>
      </c>
      <c r="M107" s="2">
        <v>38.16093</v>
      </c>
      <c r="N107" s="3">
        <v>36.714350000000003</v>
      </c>
      <c r="O107" s="4">
        <v>31.080839999999998</v>
      </c>
      <c r="P107" s="5">
        <v>29.430700000000002</v>
      </c>
      <c r="Q107" s="2">
        <v>33.080840000000002</v>
      </c>
      <c r="R107" s="3">
        <v>30.930700000000002</v>
      </c>
      <c r="S107" s="4">
        <v>31.330839999999998</v>
      </c>
      <c r="T107" s="5">
        <v>27.930700000000002</v>
      </c>
      <c r="U107" s="2">
        <v>31.080839999999998</v>
      </c>
      <c r="V107" s="3">
        <v>29.430700000000002</v>
      </c>
      <c r="W107" s="4">
        <v>31.52365</v>
      </c>
      <c r="X107" s="5">
        <v>28.61196</v>
      </c>
      <c r="Y107" s="2">
        <v>33.080840000000002</v>
      </c>
      <c r="Z107" s="3">
        <v>32.180700000000002</v>
      </c>
      <c r="AA107" s="4">
        <v>38.027639999999998</v>
      </c>
      <c r="AB107" s="5">
        <v>37.240299999999998</v>
      </c>
      <c r="AC107" s="2">
        <v>31.830839999999998</v>
      </c>
      <c r="AD107" s="73">
        <v>31.430700000000002</v>
      </c>
      <c r="AE107" s="4">
        <v>36.795250000000003</v>
      </c>
      <c r="AF107" s="75">
        <v>34.996859999999998</v>
      </c>
      <c r="AG107" s="23">
        <v>3.6172</v>
      </c>
      <c r="AH107" s="37">
        <v>3.4868999999999999</v>
      </c>
      <c r="AI107" s="23">
        <v>3.3207</v>
      </c>
      <c r="AJ107" s="37">
        <v>3.3574999999999999</v>
      </c>
      <c r="AK107" s="28">
        <v>3.3424999999999998</v>
      </c>
      <c r="AL107" s="37">
        <v>3.47</v>
      </c>
      <c r="AM107" s="28">
        <v>3.2949999999999999</v>
      </c>
      <c r="AN107" s="37">
        <v>3.3431999999999999</v>
      </c>
      <c r="AO107" s="30">
        <v>3.2694000000000001</v>
      </c>
      <c r="AP107" s="39">
        <v>3.1301999999999999</v>
      </c>
      <c r="AQ107" s="30">
        <v>2.7073</v>
      </c>
      <c r="AR107" s="37">
        <v>3.6131000000000002</v>
      </c>
      <c r="AS107" s="23">
        <v>3.4281000000000001</v>
      </c>
      <c r="AT107" s="39">
        <v>3.6631</v>
      </c>
      <c r="AU107" s="31">
        <v>3.4468999999999999</v>
      </c>
      <c r="AV107" s="39">
        <v>3.4297</v>
      </c>
      <c r="AW107" s="31">
        <v>3.3355000000000001</v>
      </c>
      <c r="AX107" s="39">
        <v>3.4279000000000002</v>
      </c>
      <c r="AY107" s="31">
        <v>3.3675000000000002</v>
      </c>
      <c r="AZ107" s="39">
        <v>3.2844000000000002</v>
      </c>
      <c r="BA107" s="30">
        <v>2.9609999999999999</v>
      </c>
      <c r="BB107" s="39">
        <v>3.8896999999999999</v>
      </c>
      <c r="BC107" s="15"/>
      <c r="BD107" s="151"/>
      <c r="BE107" s="151"/>
      <c r="BF107" s="151"/>
      <c r="BG107" s="151"/>
      <c r="BH107" s="151"/>
      <c r="BI107" s="151"/>
      <c r="BJ107" s="266">
        <v>3.3400744155449855</v>
      </c>
      <c r="BK107" s="266">
        <v>3.199197986033802</v>
      </c>
      <c r="BL107" s="266">
        <v>3.4672173795449859</v>
      </c>
      <c r="BM107" s="266">
        <v>3.3209789660338025</v>
      </c>
      <c r="BN107" s="266">
        <v>3.3318671867893941</v>
      </c>
      <c r="BO107" s="266"/>
      <c r="BP107" s="266">
        <v>3.4081066724120448</v>
      </c>
      <c r="BQ107" s="292">
        <v>3.3457768856447685</v>
      </c>
      <c r="BR107" s="292">
        <v>3.3463088321394121</v>
      </c>
      <c r="BS107" s="292">
        <v>3.4146842857142854</v>
      </c>
      <c r="BT107" s="292">
        <v>3.3356190524295379</v>
      </c>
      <c r="BU107" s="292">
        <v>3.3487041381611879</v>
      </c>
      <c r="BV107" s="292">
        <v>3.4028</v>
      </c>
      <c r="BW107" s="169"/>
      <c r="BX107" s="148">
        <v>32.851299057873483</v>
      </c>
      <c r="BY107" s="165">
        <v>32.35460072678331</v>
      </c>
      <c r="BZ107" s="165">
        <v>30.242192893674289</v>
      </c>
      <c r="CA107" s="165">
        <v>37.524279044414534</v>
      </c>
      <c r="CB107" s="165">
        <v>32.134546890982506</v>
      </c>
      <c r="CC107" s="165">
        <v>39.784563324360697</v>
      </c>
      <c r="CD107" s="165">
        <v>36.003764764468372</v>
      </c>
      <c r="CE107" s="165">
        <v>37.681125625841183</v>
      </c>
      <c r="CF107" s="165">
        <v>30.35460072678331</v>
      </c>
      <c r="CG107" s="174"/>
      <c r="CH107" s="175"/>
      <c r="CI107" s="175"/>
      <c r="CJ107" s="175"/>
      <c r="CK107" s="175"/>
      <c r="CL107" s="175"/>
      <c r="CM107" s="175"/>
      <c r="CN107" s="175"/>
      <c r="CO107" s="171">
        <v>2024</v>
      </c>
      <c r="CP107" s="173">
        <v>45352</v>
      </c>
      <c r="CQ107" s="272">
        <v>3.6657095380183149</v>
      </c>
      <c r="CR107" s="272">
        <v>3.3981705297673943</v>
      </c>
      <c r="CS107" s="272">
        <v>3.4104251973885549</v>
      </c>
      <c r="CT107" s="272">
        <v>3.3537820028503185</v>
      </c>
      <c r="CU107" s="272">
        <v>3.4104251973885549</v>
      </c>
      <c r="CV107" s="272">
        <v>3.427258144499179</v>
      </c>
      <c r="CW107" s="272">
        <v>3.7226758175211954</v>
      </c>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39"/>
      <c r="EV107" s="139"/>
      <c r="EW107" s="139"/>
      <c r="EX107" s="139"/>
      <c r="EY107" s="139"/>
      <c r="EZ107" s="139"/>
      <c r="FA107" s="139"/>
      <c r="FB107" s="162"/>
      <c r="FC107" s="162"/>
      <c r="FD107" s="162"/>
      <c r="FE107" s="162"/>
      <c r="FF107" s="162"/>
      <c r="FG107" s="162"/>
      <c r="FH107" s="162"/>
      <c r="FI107" s="139"/>
      <c r="FJ107" s="139"/>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39"/>
      <c r="GH107" s="139"/>
      <c r="GI107" s="162"/>
      <c r="GJ107" s="162"/>
      <c r="GK107" s="162"/>
      <c r="GL107" s="162"/>
      <c r="GM107" s="162"/>
    </row>
    <row r="108" spans="1:195" s="138" customFormat="1" x14ac:dyDescent="0.2">
      <c r="A108" s="139"/>
      <c r="B108" s="193">
        <v>45383</v>
      </c>
      <c r="C108" s="193">
        <v>45412</v>
      </c>
      <c r="D108" s="191">
        <v>45383</v>
      </c>
      <c r="E108" s="2">
        <v>32.615029999999997</v>
      </c>
      <c r="F108" s="3">
        <v>28.646280000000001</v>
      </c>
      <c r="G108" s="4">
        <v>32.059840000000001</v>
      </c>
      <c r="H108" s="5">
        <v>29.76455</v>
      </c>
      <c r="I108" s="2">
        <v>29.795020000000001</v>
      </c>
      <c r="J108" s="3">
        <v>25.469169999999998</v>
      </c>
      <c r="K108" s="4">
        <v>37.342390000000002</v>
      </c>
      <c r="L108" s="5">
        <v>33.97822</v>
      </c>
      <c r="M108" s="2">
        <v>33.842309999999998</v>
      </c>
      <c r="N108" s="3">
        <v>32.94952</v>
      </c>
      <c r="O108" s="4">
        <v>30.059840000000001</v>
      </c>
      <c r="P108" s="5">
        <v>27.76455</v>
      </c>
      <c r="Q108" s="2">
        <v>30.559840000000001</v>
      </c>
      <c r="R108" s="3">
        <v>29.01455</v>
      </c>
      <c r="S108" s="4">
        <v>27.059840000000001</v>
      </c>
      <c r="T108" s="5">
        <v>25.76455</v>
      </c>
      <c r="U108" s="2">
        <v>30.059840000000001</v>
      </c>
      <c r="V108" s="3">
        <v>27.76455</v>
      </c>
      <c r="W108" s="4">
        <v>29.795020000000001</v>
      </c>
      <c r="X108" s="5">
        <v>25.469169999999998</v>
      </c>
      <c r="Y108" s="2">
        <v>30.559840000000001</v>
      </c>
      <c r="Z108" s="3">
        <v>27.76455</v>
      </c>
      <c r="AA108" s="4">
        <v>33.882939999999998</v>
      </c>
      <c r="AB108" s="5">
        <v>34.407249999999998</v>
      </c>
      <c r="AC108" s="2">
        <v>30.559840000000001</v>
      </c>
      <c r="AD108" s="73">
        <v>28.26455</v>
      </c>
      <c r="AE108" s="4">
        <v>32.82302</v>
      </c>
      <c r="AF108" s="75">
        <v>31.390070000000001</v>
      </c>
      <c r="AG108" s="23">
        <v>3.3327</v>
      </c>
      <c r="AH108" s="37">
        <v>3.0767000000000002</v>
      </c>
      <c r="AI108" s="23">
        <v>2.988</v>
      </c>
      <c r="AJ108" s="37">
        <v>2.9723000000000002</v>
      </c>
      <c r="AK108" s="28">
        <v>2.9573</v>
      </c>
      <c r="AL108" s="37">
        <v>3.0781000000000001</v>
      </c>
      <c r="AM108" s="28">
        <v>2.9872999999999998</v>
      </c>
      <c r="AN108" s="37">
        <v>2.9352999999999998</v>
      </c>
      <c r="AO108" s="30">
        <v>2.9026999999999998</v>
      </c>
      <c r="AP108" s="39">
        <v>2.4943</v>
      </c>
      <c r="AQ108" s="30">
        <v>2.3883000000000001</v>
      </c>
      <c r="AR108" s="37">
        <v>3.2138</v>
      </c>
      <c r="AS108" s="23">
        <v>3.0366</v>
      </c>
      <c r="AT108" s="39">
        <v>3.2637999999999998</v>
      </c>
      <c r="AU108" s="31">
        <v>3.0520999999999998</v>
      </c>
      <c r="AV108" s="39">
        <v>3.0400999999999998</v>
      </c>
      <c r="AW108" s="31">
        <v>2.6469999999999998</v>
      </c>
      <c r="AX108" s="39">
        <v>3.0364</v>
      </c>
      <c r="AY108" s="31">
        <v>2.9823</v>
      </c>
      <c r="AZ108" s="39">
        <v>2.9177</v>
      </c>
      <c r="BA108" s="30">
        <v>2.5594999999999999</v>
      </c>
      <c r="BB108" s="39">
        <v>3.5352000000000001</v>
      </c>
      <c r="BC108" s="15"/>
      <c r="BD108" s="151"/>
      <c r="BE108" s="151"/>
      <c r="BF108" s="151"/>
      <c r="BG108" s="151"/>
      <c r="BH108" s="151"/>
      <c r="BI108" s="151"/>
      <c r="BJ108" s="266">
        <v>2.9689581317680394</v>
      </c>
      <c r="BK108" s="266">
        <v>2.5556396417366662</v>
      </c>
      <c r="BL108" s="266">
        <v>3.0819758117680398</v>
      </c>
      <c r="BM108" s="266">
        <v>2.6529257537366666</v>
      </c>
      <c r="BN108" s="266">
        <v>2.8148748347523531</v>
      </c>
      <c r="BO108" s="266"/>
      <c r="BP108" s="266">
        <v>3.0175561299807363</v>
      </c>
      <c r="BQ108" s="292">
        <v>2.9740210056772098</v>
      </c>
      <c r="BR108" s="292">
        <v>2.9382140240017995</v>
      </c>
      <c r="BS108" s="292">
        <v>3.0216230612244899</v>
      </c>
      <c r="BT108" s="292">
        <v>3.0247795736943122</v>
      </c>
      <c r="BU108" s="292">
        <v>2.9630542132487903</v>
      </c>
      <c r="BV108" s="292">
        <v>3.0176000000000003</v>
      </c>
      <c r="BW108" s="169"/>
      <c r="BX108" s="148">
        <v>30.939335555555559</v>
      </c>
      <c r="BY108" s="165">
        <v>31.090717555555553</v>
      </c>
      <c r="BZ108" s="165">
        <v>27.968550000000004</v>
      </c>
      <c r="CA108" s="165">
        <v>33.465354222222224</v>
      </c>
      <c r="CB108" s="165">
        <v>29.907384222222223</v>
      </c>
      <c r="CC108" s="165">
        <v>35.921962666666666</v>
      </c>
      <c r="CD108" s="165">
        <v>32.217996666666672</v>
      </c>
      <c r="CE108" s="165">
        <v>34.104315333333325</v>
      </c>
      <c r="CF108" s="165">
        <v>29.090717555555553</v>
      </c>
      <c r="CG108" s="174"/>
      <c r="CH108" s="175"/>
      <c r="CI108" s="175"/>
      <c r="CJ108" s="175"/>
      <c r="CK108" s="175"/>
      <c r="CL108" s="175"/>
      <c r="CM108" s="175"/>
      <c r="CN108" s="175"/>
      <c r="CO108" s="171">
        <v>2024</v>
      </c>
      <c r="CP108" s="173">
        <v>45383</v>
      </c>
      <c r="CQ108" s="272">
        <v>3.3233903693795659</v>
      </c>
      <c r="CR108" s="272">
        <v>3.0828718311302388</v>
      </c>
      <c r="CS108" s="272">
        <v>3.0174842609405288</v>
      </c>
      <c r="CT108" s="272">
        <v>2.9671825126959597</v>
      </c>
      <c r="CU108" s="272">
        <v>3.0174842609405288</v>
      </c>
      <c r="CV108" s="272">
        <v>3.1114740722495893</v>
      </c>
      <c r="CW108" s="272">
        <v>3.3338990714574086</v>
      </c>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39"/>
      <c r="EV108" s="139"/>
      <c r="EW108" s="139"/>
      <c r="EX108" s="139"/>
      <c r="EY108" s="139"/>
      <c r="EZ108" s="139"/>
      <c r="FA108" s="139"/>
      <c r="FB108" s="162"/>
      <c r="FC108" s="162"/>
      <c r="FD108" s="162"/>
      <c r="FE108" s="162"/>
      <c r="FF108" s="162"/>
      <c r="FG108" s="162"/>
      <c r="FH108" s="162"/>
      <c r="FI108" s="139"/>
      <c r="FJ108" s="139"/>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39"/>
      <c r="GH108" s="139"/>
      <c r="GI108" s="162"/>
      <c r="GJ108" s="162"/>
      <c r="GK108" s="162"/>
      <c r="GL108" s="162"/>
      <c r="GM108" s="162"/>
    </row>
    <row r="109" spans="1:195" s="138" customFormat="1" x14ac:dyDescent="0.2">
      <c r="A109" s="139"/>
      <c r="B109" s="193">
        <v>45413</v>
      </c>
      <c r="C109" s="193">
        <v>45443</v>
      </c>
      <c r="D109" s="191">
        <v>45413</v>
      </c>
      <c r="E109" s="2">
        <v>31.247630000000001</v>
      </c>
      <c r="F109" s="3">
        <v>24.35087</v>
      </c>
      <c r="G109" s="4">
        <v>33.108739999999997</v>
      </c>
      <c r="H109" s="5">
        <v>30.63017</v>
      </c>
      <c r="I109" s="2">
        <v>27.563289999999999</v>
      </c>
      <c r="J109" s="3">
        <v>20.93899</v>
      </c>
      <c r="K109" s="4">
        <v>36.81962</v>
      </c>
      <c r="L109" s="5">
        <v>31.631769999999999</v>
      </c>
      <c r="M109" s="2">
        <v>33.803989999999999</v>
      </c>
      <c r="N109" s="3">
        <v>32.064079999999997</v>
      </c>
      <c r="O109" s="4">
        <v>31.608740000000001</v>
      </c>
      <c r="P109" s="5">
        <v>28.63017</v>
      </c>
      <c r="Q109" s="2">
        <v>33.108739999999997</v>
      </c>
      <c r="R109" s="3">
        <v>30.63017</v>
      </c>
      <c r="S109" s="4">
        <v>29.108740000000001</v>
      </c>
      <c r="T109" s="5">
        <v>25.63017</v>
      </c>
      <c r="U109" s="2">
        <v>31.608740000000001</v>
      </c>
      <c r="V109" s="3">
        <v>28.63017</v>
      </c>
      <c r="W109" s="4">
        <v>27.563289999999999</v>
      </c>
      <c r="X109" s="5">
        <v>20.93899</v>
      </c>
      <c r="Y109" s="2">
        <v>31.608740000000001</v>
      </c>
      <c r="Z109" s="3">
        <v>28.63017</v>
      </c>
      <c r="AA109" s="4">
        <v>35.56024</v>
      </c>
      <c r="AB109" s="5">
        <v>35.111469999999997</v>
      </c>
      <c r="AC109" s="2">
        <v>31.608740000000001</v>
      </c>
      <c r="AD109" s="73">
        <v>28.63017</v>
      </c>
      <c r="AE109" s="4">
        <v>31.295290000000001</v>
      </c>
      <c r="AF109" s="75">
        <v>28.078389999999999</v>
      </c>
      <c r="AG109" s="23">
        <v>3.3311000000000002</v>
      </c>
      <c r="AH109" s="37">
        <v>3.0697000000000001</v>
      </c>
      <c r="AI109" s="23">
        <v>2.9826000000000001</v>
      </c>
      <c r="AJ109" s="37">
        <v>2.9047999999999998</v>
      </c>
      <c r="AK109" s="28">
        <v>2.8898000000000001</v>
      </c>
      <c r="AL109" s="37">
        <v>3.01</v>
      </c>
      <c r="AM109" s="28">
        <v>2.9247999999999998</v>
      </c>
      <c r="AN109" s="37">
        <v>2.8955000000000002</v>
      </c>
      <c r="AO109" s="30">
        <v>2.8704999999999998</v>
      </c>
      <c r="AP109" s="39">
        <v>2.5015999999999998</v>
      </c>
      <c r="AQ109" s="30">
        <v>2.4020999999999999</v>
      </c>
      <c r="AR109" s="37">
        <v>3.145</v>
      </c>
      <c r="AS109" s="23">
        <v>2.9685999999999999</v>
      </c>
      <c r="AT109" s="39">
        <v>3.1949999999999998</v>
      </c>
      <c r="AU109" s="31">
        <v>2.984</v>
      </c>
      <c r="AV109" s="39">
        <v>2.9723000000000002</v>
      </c>
      <c r="AW109" s="31">
        <v>2.6537000000000002</v>
      </c>
      <c r="AX109" s="39">
        <v>2.9683999999999999</v>
      </c>
      <c r="AY109" s="31">
        <v>2.9148000000000001</v>
      </c>
      <c r="AZ109" s="39">
        <v>2.8855</v>
      </c>
      <c r="BA109" s="30">
        <v>2.5583</v>
      </c>
      <c r="BB109" s="39">
        <v>3.5360999999999998</v>
      </c>
      <c r="BC109" s="15"/>
      <c r="BD109" s="151"/>
      <c r="BE109" s="151"/>
      <c r="BF109" s="151"/>
      <c r="BG109" s="151"/>
      <c r="BH109" s="151"/>
      <c r="BI109" s="151"/>
      <c r="BJ109" s="266">
        <v>2.9363703370104237</v>
      </c>
      <c r="BK109" s="266">
        <v>2.5630275579394795</v>
      </c>
      <c r="BL109" s="266">
        <v>3.048147673010424</v>
      </c>
      <c r="BM109" s="266">
        <v>2.6605948659394798</v>
      </c>
      <c r="BN109" s="266">
        <v>2.8020351084749517</v>
      </c>
      <c r="BO109" s="266"/>
      <c r="BP109" s="266">
        <v>2.9491185349285205</v>
      </c>
      <c r="BQ109" s="292">
        <v>2.9413770478507701</v>
      </c>
      <c r="BR109" s="292">
        <v>2.8983950160001402</v>
      </c>
      <c r="BS109" s="292">
        <v>2.9527455102040818</v>
      </c>
      <c r="BT109" s="292">
        <v>2.9616418830184865</v>
      </c>
      <c r="BU109" s="292">
        <v>2.8954753712664778</v>
      </c>
      <c r="BV109" s="292">
        <v>2.9500999999999999</v>
      </c>
      <c r="BW109" s="169"/>
      <c r="BX109" s="148">
        <v>28.207122903225809</v>
      </c>
      <c r="BY109" s="165">
        <v>32.016037096774191</v>
      </c>
      <c r="BZ109" s="165">
        <v>24.642899677419351</v>
      </c>
      <c r="CA109" s="165">
        <v>33.036932903225804</v>
      </c>
      <c r="CB109" s="165">
        <v>32.016037096774191</v>
      </c>
      <c r="CC109" s="165">
        <v>34.532503333333331</v>
      </c>
      <c r="CD109" s="165">
        <v>29.877086774193547</v>
      </c>
      <c r="CE109" s="165">
        <v>35.362395161290323</v>
      </c>
      <c r="CF109" s="165">
        <v>30.295606989247315</v>
      </c>
      <c r="CG109" s="174"/>
      <c r="CH109" s="175"/>
      <c r="CI109" s="175"/>
      <c r="CJ109" s="175"/>
      <c r="CK109" s="175"/>
      <c r="CL109" s="175"/>
      <c r="CM109" s="175"/>
      <c r="CN109" s="175"/>
      <c r="CO109" s="171">
        <v>2024</v>
      </c>
      <c r="CP109" s="173">
        <v>45413</v>
      </c>
      <c r="CQ109" s="272">
        <v>3.3178342422059885</v>
      </c>
      <c r="CR109" s="272">
        <v>3.0188283840557433</v>
      </c>
      <c r="CS109" s="272">
        <v>2.948627788432113</v>
      </c>
      <c r="CT109" s="272">
        <v>2.8994372749352664</v>
      </c>
      <c r="CU109" s="272">
        <v>2.948627788432113</v>
      </c>
      <c r="CV109" s="272">
        <v>3.0473320361247946</v>
      </c>
      <c r="CW109" s="272">
        <v>3.2657723052079128</v>
      </c>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39"/>
      <c r="EV109" s="139"/>
      <c r="EW109" s="139"/>
      <c r="EX109" s="139"/>
      <c r="EY109" s="139"/>
      <c r="EZ109" s="139"/>
      <c r="FA109" s="139"/>
      <c r="FB109" s="162"/>
      <c r="FC109" s="162"/>
      <c r="FD109" s="162"/>
      <c r="FE109" s="162"/>
      <c r="FF109" s="162"/>
      <c r="FG109" s="162"/>
      <c r="FH109" s="162"/>
      <c r="FI109" s="139"/>
      <c r="FJ109" s="139"/>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39"/>
      <c r="GH109" s="139"/>
      <c r="GI109" s="162"/>
      <c r="GJ109" s="162"/>
      <c r="GK109" s="162"/>
      <c r="GL109" s="162"/>
      <c r="GM109" s="162"/>
    </row>
    <row r="110" spans="1:195" s="138" customFormat="1" x14ac:dyDescent="0.2">
      <c r="A110" s="139"/>
      <c r="B110" s="193">
        <v>45444</v>
      </c>
      <c r="C110" s="193">
        <v>45473</v>
      </c>
      <c r="D110" s="191">
        <v>45444</v>
      </c>
      <c r="E110" s="2">
        <v>33.469940000000001</v>
      </c>
      <c r="F110" s="3">
        <v>24.631309999999999</v>
      </c>
      <c r="G110" s="4">
        <v>38.024630000000002</v>
      </c>
      <c r="H110" s="5">
        <v>32.164850000000001</v>
      </c>
      <c r="I110" s="2">
        <v>30.043389999999999</v>
      </c>
      <c r="J110" s="3">
        <v>21.20317</v>
      </c>
      <c r="K110" s="4">
        <v>40.204909999999998</v>
      </c>
      <c r="L110" s="5">
        <v>33.340049999999998</v>
      </c>
      <c r="M110" s="2">
        <v>37.819679999999998</v>
      </c>
      <c r="N110" s="3">
        <v>33.108319999999999</v>
      </c>
      <c r="O110" s="4">
        <v>36.274630000000002</v>
      </c>
      <c r="P110" s="5">
        <v>30.664850000000001</v>
      </c>
      <c r="Q110" s="2">
        <v>37.274630000000002</v>
      </c>
      <c r="R110" s="3">
        <v>31.664850000000001</v>
      </c>
      <c r="S110" s="4">
        <v>34.524630000000002</v>
      </c>
      <c r="T110" s="5">
        <v>28.164850000000001</v>
      </c>
      <c r="U110" s="2">
        <v>36.274630000000002</v>
      </c>
      <c r="V110" s="3">
        <v>30.664850000000001</v>
      </c>
      <c r="W110" s="4">
        <v>30.043389999999999</v>
      </c>
      <c r="X110" s="5">
        <v>21.20317</v>
      </c>
      <c r="Y110" s="2">
        <v>39.024630000000002</v>
      </c>
      <c r="Z110" s="3">
        <v>32.664850000000001</v>
      </c>
      <c r="AA110" s="4">
        <v>41.81183</v>
      </c>
      <c r="AB110" s="5">
        <v>38.370950000000001</v>
      </c>
      <c r="AC110" s="2">
        <v>37.024630000000002</v>
      </c>
      <c r="AD110" s="73">
        <v>30.914850000000001</v>
      </c>
      <c r="AE110" s="4">
        <v>35.06709</v>
      </c>
      <c r="AF110" s="75">
        <v>29.553270000000001</v>
      </c>
      <c r="AG110" s="23">
        <v>3.3563999999999998</v>
      </c>
      <c r="AH110" s="37">
        <v>3.0912000000000002</v>
      </c>
      <c r="AI110" s="23">
        <v>3.0041000000000002</v>
      </c>
      <c r="AJ110" s="37">
        <v>2.9275000000000002</v>
      </c>
      <c r="AK110" s="28">
        <v>2.9125000000000001</v>
      </c>
      <c r="AL110" s="37">
        <v>3.0331000000000001</v>
      </c>
      <c r="AM110" s="28">
        <v>2.9424999999999999</v>
      </c>
      <c r="AN110" s="37">
        <v>2.9268999999999998</v>
      </c>
      <c r="AO110" s="30">
        <v>2.8913000000000002</v>
      </c>
      <c r="AP110" s="39">
        <v>2.5323000000000002</v>
      </c>
      <c r="AQ110" s="30">
        <v>2.4315000000000002</v>
      </c>
      <c r="AR110" s="37">
        <v>3.1684999999999999</v>
      </c>
      <c r="AS110" s="23">
        <v>2.9916</v>
      </c>
      <c r="AT110" s="39">
        <v>3.2185000000000001</v>
      </c>
      <c r="AU110" s="31">
        <v>3.0072000000000001</v>
      </c>
      <c r="AV110" s="39">
        <v>2.9952000000000001</v>
      </c>
      <c r="AW110" s="31">
        <v>2.6850000000000001</v>
      </c>
      <c r="AX110" s="39">
        <v>2.9914000000000001</v>
      </c>
      <c r="AY110" s="31">
        <v>2.9375</v>
      </c>
      <c r="AZ110" s="39">
        <v>2.9062999999999999</v>
      </c>
      <c r="BA110" s="30">
        <v>2.609</v>
      </c>
      <c r="BB110" s="39">
        <v>3.5413999999999999</v>
      </c>
      <c r="BC110" s="15"/>
      <c r="BD110" s="151"/>
      <c r="BE110" s="151"/>
      <c r="BF110" s="151"/>
      <c r="BG110" s="151"/>
      <c r="BH110" s="151"/>
      <c r="BI110" s="151"/>
      <c r="BJ110" s="266">
        <v>2.9574208379718656</v>
      </c>
      <c r="BK110" s="266">
        <v>2.594097287723915</v>
      </c>
      <c r="BL110" s="266">
        <v>3.0699993899718661</v>
      </c>
      <c r="BM110" s="266">
        <v>2.6928471597239154</v>
      </c>
      <c r="BN110" s="266">
        <v>2.8285911688478906</v>
      </c>
      <c r="BO110" s="266"/>
      <c r="BP110" s="266">
        <v>2.9721338446720069</v>
      </c>
      <c r="BQ110" s="292">
        <v>2.962463828061638</v>
      </c>
      <c r="BR110" s="292">
        <v>2.9298100122627555</v>
      </c>
      <c r="BS110" s="292">
        <v>2.9759087755102041</v>
      </c>
      <c r="BT110" s="292">
        <v>2.9795224770178805</v>
      </c>
      <c r="BU110" s="292">
        <v>2.9182018855331222</v>
      </c>
      <c r="BV110" s="292">
        <v>2.9728000000000003</v>
      </c>
      <c r="BW110" s="169"/>
      <c r="BX110" s="148">
        <v>29.54166</v>
      </c>
      <c r="BY110" s="165">
        <v>35.420283333333337</v>
      </c>
      <c r="BZ110" s="165">
        <v>26.114403333333332</v>
      </c>
      <c r="CA110" s="165">
        <v>35.725742222222223</v>
      </c>
      <c r="CB110" s="165">
        <v>34.781394444444445</v>
      </c>
      <c r="CC110" s="165">
        <v>37.153861111111112</v>
      </c>
      <c r="CD110" s="165">
        <v>32.616503333333334</v>
      </c>
      <c r="CE110" s="165">
        <v>40.282550000000001</v>
      </c>
      <c r="CF110" s="165">
        <v>33.781394444444445</v>
      </c>
      <c r="CG110" s="174"/>
      <c r="CH110" s="175"/>
      <c r="CI110" s="175"/>
      <c r="CJ110" s="175"/>
      <c r="CK110" s="175"/>
      <c r="CL110" s="175"/>
      <c r="CM110" s="175"/>
      <c r="CN110" s="175"/>
      <c r="CO110" s="171">
        <v>2024</v>
      </c>
      <c r="CP110" s="173">
        <v>45444</v>
      </c>
      <c r="CQ110" s="272">
        <v>3.3399558596563437</v>
      </c>
      <c r="CR110" s="272">
        <v>3.0369654882672403</v>
      </c>
      <c r="CS110" s="272">
        <v>2.9717839651127211</v>
      </c>
      <c r="CT110" s="272">
        <v>2.9222197474858995</v>
      </c>
      <c r="CU110" s="272">
        <v>2.9717839651127211</v>
      </c>
      <c r="CV110" s="272">
        <v>3.0654970607553365</v>
      </c>
      <c r="CW110" s="272">
        <v>3.2886830843762622</v>
      </c>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39"/>
      <c r="EV110" s="139"/>
      <c r="EW110" s="139"/>
      <c r="EX110" s="139"/>
      <c r="EY110" s="139"/>
      <c r="EZ110" s="139"/>
      <c r="FA110" s="139"/>
      <c r="FB110" s="162"/>
      <c r="FC110" s="162"/>
      <c r="FD110" s="162"/>
      <c r="FE110" s="162"/>
      <c r="FF110" s="162"/>
      <c r="FG110" s="162"/>
      <c r="FH110" s="162"/>
      <c r="FI110" s="139"/>
      <c r="FJ110" s="139"/>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39"/>
      <c r="GH110" s="139"/>
      <c r="GI110" s="162"/>
      <c r="GJ110" s="162"/>
      <c r="GK110" s="162"/>
      <c r="GL110" s="162"/>
      <c r="GM110" s="162"/>
    </row>
    <row r="111" spans="1:195" s="138" customFormat="1" x14ac:dyDescent="0.2">
      <c r="A111" s="139"/>
      <c r="B111" s="193">
        <v>45474</v>
      </c>
      <c r="C111" s="193">
        <v>45504</v>
      </c>
      <c r="D111" s="191">
        <v>45474</v>
      </c>
      <c r="E111" s="2">
        <v>41.909750000000003</v>
      </c>
      <c r="F111" s="3">
        <v>32.335070000000002</v>
      </c>
      <c r="G111" s="4">
        <v>45.93882</v>
      </c>
      <c r="H111" s="5">
        <v>35.876570000000001</v>
      </c>
      <c r="I111" s="2">
        <v>38.245719999999999</v>
      </c>
      <c r="J111" s="3">
        <v>28.86016</v>
      </c>
      <c r="K111" s="4">
        <v>47.503340000000001</v>
      </c>
      <c r="L111" s="5">
        <v>39.114289999999997</v>
      </c>
      <c r="M111" s="2">
        <v>44.836790000000001</v>
      </c>
      <c r="N111" s="3">
        <v>38.116250000000001</v>
      </c>
      <c r="O111" s="4">
        <v>49.68882</v>
      </c>
      <c r="P111" s="5">
        <v>36.876570000000001</v>
      </c>
      <c r="Q111" s="2">
        <v>49.43882</v>
      </c>
      <c r="R111" s="3">
        <v>36.376570000000001</v>
      </c>
      <c r="S111" s="4">
        <v>43.93882</v>
      </c>
      <c r="T111" s="5">
        <v>33.376570000000001</v>
      </c>
      <c r="U111" s="2">
        <v>49.68882</v>
      </c>
      <c r="V111" s="3">
        <v>36.876570000000001</v>
      </c>
      <c r="W111" s="4">
        <v>38.245719999999999</v>
      </c>
      <c r="X111" s="5">
        <v>28.86016</v>
      </c>
      <c r="Y111" s="2">
        <v>48.43882</v>
      </c>
      <c r="Z111" s="3">
        <v>37.376570000000001</v>
      </c>
      <c r="AA111" s="4">
        <v>45.796819999999997</v>
      </c>
      <c r="AB111" s="5">
        <v>42.451169999999998</v>
      </c>
      <c r="AC111" s="2">
        <v>47.43882</v>
      </c>
      <c r="AD111" s="73">
        <v>35.376570000000001</v>
      </c>
      <c r="AE111" s="4">
        <v>42.943820000000002</v>
      </c>
      <c r="AF111" s="75">
        <v>36.282960000000003</v>
      </c>
      <c r="AG111" s="23">
        <v>3.4020000000000001</v>
      </c>
      <c r="AH111" s="37">
        <v>3.2648000000000001</v>
      </c>
      <c r="AI111" s="23">
        <v>3.1124999999999998</v>
      </c>
      <c r="AJ111" s="37">
        <v>3.0038</v>
      </c>
      <c r="AK111" s="28">
        <v>2.9887999999999999</v>
      </c>
      <c r="AL111" s="37">
        <v>3.1105999999999998</v>
      </c>
      <c r="AM111" s="28">
        <v>3.0238</v>
      </c>
      <c r="AN111" s="37">
        <v>3.0131999999999999</v>
      </c>
      <c r="AO111" s="30">
        <v>2.9192999999999998</v>
      </c>
      <c r="AP111" s="39">
        <v>2.7578999999999998</v>
      </c>
      <c r="AQ111" s="30">
        <v>2.4912000000000001</v>
      </c>
      <c r="AR111" s="37">
        <v>3.2473999999999998</v>
      </c>
      <c r="AS111" s="23">
        <v>3.069</v>
      </c>
      <c r="AT111" s="39">
        <v>3.2974000000000001</v>
      </c>
      <c r="AU111" s="31">
        <v>3.0855999999999999</v>
      </c>
      <c r="AV111" s="39">
        <v>3.0722999999999998</v>
      </c>
      <c r="AW111" s="31">
        <v>2.9236</v>
      </c>
      <c r="AX111" s="39">
        <v>3.0689000000000002</v>
      </c>
      <c r="AY111" s="31">
        <v>3.0137999999999998</v>
      </c>
      <c r="AZ111" s="39">
        <v>2.9342999999999999</v>
      </c>
      <c r="BA111" s="30">
        <v>2.6825000000000001</v>
      </c>
      <c r="BB111" s="39">
        <v>3.6219999999999999</v>
      </c>
      <c r="BC111" s="15"/>
      <c r="BD111" s="151"/>
      <c r="BE111" s="151"/>
      <c r="BF111" s="151"/>
      <c r="BG111" s="151"/>
      <c r="BH111" s="151"/>
      <c r="BI111" s="151"/>
      <c r="BJ111" s="266">
        <v>2.985758050804574</v>
      </c>
      <c r="BK111" s="266">
        <v>2.8224142596903143</v>
      </c>
      <c r="BL111" s="266">
        <v>3.0994151628045743</v>
      </c>
      <c r="BM111" s="266">
        <v>2.9298542436903148</v>
      </c>
      <c r="BN111" s="266">
        <v>2.9593604292474445</v>
      </c>
      <c r="BO111" s="266"/>
      <c r="BP111" s="266">
        <v>3.0494936743384367</v>
      </c>
      <c r="BQ111" s="292">
        <v>2.9908498783454984</v>
      </c>
      <c r="BR111" s="292">
        <v>3.0161512281055503</v>
      </c>
      <c r="BS111" s="292">
        <v>3.0537659183673469</v>
      </c>
      <c r="BT111" s="292">
        <v>3.0616519850489947</v>
      </c>
      <c r="BU111" s="292">
        <v>2.9945910061738692</v>
      </c>
      <c r="BV111" s="292">
        <v>3.0491000000000001</v>
      </c>
      <c r="BW111" s="169"/>
      <c r="BX111" s="148">
        <v>37.688654516129034</v>
      </c>
      <c r="BY111" s="165">
        <v>41.502774301075263</v>
      </c>
      <c r="BZ111" s="165">
        <v>34.107999999999997</v>
      </c>
      <c r="CA111" s="165">
        <v>41.873971290322579</v>
      </c>
      <c r="CB111" s="165">
        <v>43.680193655913982</v>
      </c>
      <c r="CC111" s="165">
        <v>43.804941612903228</v>
      </c>
      <c r="CD111" s="165">
        <v>40.00731182795699</v>
      </c>
      <c r="CE111" s="165">
        <v>44.321856021505376</v>
      </c>
      <c r="CF111" s="165">
        <v>44.040408709677415</v>
      </c>
      <c r="CG111" s="174"/>
      <c r="CH111" s="175"/>
      <c r="CI111" s="175"/>
      <c r="CJ111" s="175"/>
      <c r="CK111" s="175"/>
      <c r="CL111" s="175"/>
      <c r="CM111" s="175"/>
      <c r="CN111" s="175"/>
      <c r="CO111" s="171">
        <v>2024</v>
      </c>
      <c r="CP111" s="173">
        <v>45474</v>
      </c>
      <c r="CQ111" s="272">
        <v>3.4514899681037146</v>
      </c>
      <c r="CR111" s="272">
        <v>3.120273204221744</v>
      </c>
      <c r="CS111" s="272">
        <v>3.0496172814444562</v>
      </c>
      <c r="CT111" s="272">
        <v>2.9987969569842834</v>
      </c>
      <c r="CU111" s="272">
        <v>3.0496172814444562</v>
      </c>
      <c r="CV111" s="272">
        <v>3.1489330213464695</v>
      </c>
      <c r="CW111" s="272">
        <v>3.3656915623738395</v>
      </c>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39"/>
      <c r="EV111" s="139"/>
      <c r="EW111" s="139"/>
      <c r="EX111" s="139"/>
      <c r="EY111" s="139"/>
      <c r="EZ111" s="139"/>
      <c r="FA111" s="139"/>
      <c r="FB111" s="162"/>
      <c r="FC111" s="162"/>
      <c r="FD111" s="162"/>
      <c r="FE111" s="162"/>
      <c r="FF111" s="162"/>
      <c r="FG111" s="162"/>
      <c r="FH111" s="162"/>
      <c r="FI111" s="139"/>
      <c r="FJ111" s="139"/>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39"/>
      <c r="GH111" s="139"/>
      <c r="GI111" s="162"/>
      <c r="GJ111" s="162"/>
      <c r="GK111" s="162"/>
      <c r="GL111" s="162"/>
      <c r="GM111" s="162"/>
    </row>
    <row r="112" spans="1:195" s="138" customFormat="1" x14ac:dyDescent="0.2">
      <c r="A112" s="139"/>
      <c r="B112" s="193">
        <v>45505</v>
      </c>
      <c r="C112" s="193">
        <v>45535</v>
      </c>
      <c r="D112" s="191">
        <v>45505</v>
      </c>
      <c r="E112" s="2">
        <v>45.837159999999997</v>
      </c>
      <c r="F112" s="3">
        <v>35.223309999999998</v>
      </c>
      <c r="G112" s="4">
        <v>47.07685</v>
      </c>
      <c r="H112" s="5">
        <v>37.081119999999999</v>
      </c>
      <c r="I112" s="2">
        <v>42.106589999999997</v>
      </c>
      <c r="J112" s="3">
        <v>32.044800000000002</v>
      </c>
      <c r="K112" s="4">
        <v>50.911909999999999</v>
      </c>
      <c r="L112" s="5">
        <v>41.533090000000001</v>
      </c>
      <c r="M112" s="2">
        <v>48.110819999999997</v>
      </c>
      <c r="N112" s="3">
        <v>40.325690000000002</v>
      </c>
      <c r="O112" s="4">
        <v>50.32685</v>
      </c>
      <c r="P112" s="5">
        <v>37.581119999999999</v>
      </c>
      <c r="Q112" s="2">
        <v>50.07685</v>
      </c>
      <c r="R112" s="3">
        <v>37.581119999999999</v>
      </c>
      <c r="S112" s="4">
        <v>45.07685</v>
      </c>
      <c r="T112" s="5">
        <v>35.081119999999999</v>
      </c>
      <c r="U112" s="2">
        <v>50.32685</v>
      </c>
      <c r="V112" s="3">
        <v>37.581119999999999</v>
      </c>
      <c r="W112" s="4">
        <v>42.106589999999997</v>
      </c>
      <c r="X112" s="5">
        <v>32.044800000000002</v>
      </c>
      <c r="Y112" s="2">
        <v>49.07685</v>
      </c>
      <c r="Z112" s="3">
        <v>38.581119999999999</v>
      </c>
      <c r="AA112" s="4">
        <v>50.317149999999998</v>
      </c>
      <c r="AB112" s="5">
        <v>45.166020000000003</v>
      </c>
      <c r="AC112" s="2">
        <v>49.32685</v>
      </c>
      <c r="AD112" s="73">
        <v>37.081119999999999</v>
      </c>
      <c r="AE112" s="4">
        <v>45.765590000000003</v>
      </c>
      <c r="AF112" s="75">
        <v>38.063499999999998</v>
      </c>
      <c r="AG112" s="23">
        <v>3.4342999999999999</v>
      </c>
      <c r="AH112" s="37">
        <v>3.3241999999999998</v>
      </c>
      <c r="AI112" s="23">
        <v>3.1688999999999998</v>
      </c>
      <c r="AJ112" s="37">
        <v>3.0360999999999998</v>
      </c>
      <c r="AK112" s="28">
        <v>3.0211000000000001</v>
      </c>
      <c r="AL112" s="37">
        <v>3.1432000000000002</v>
      </c>
      <c r="AM112" s="28">
        <v>3.0560999999999998</v>
      </c>
      <c r="AN112" s="37">
        <v>3.0505</v>
      </c>
      <c r="AO112" s="30">
        <v>2.9348000000000001</v>
      </c>
      <c r="AP112" s="39">
        <v>2.8041999999999998</v>
      </c>
      <c r="AQ112" s="30">
        <v>2.5299</v>
      </c>
      <c r="AR112" s="37">
        <v>3.2803</v>
      </c>
      <c r="AS112" s="23">
        <v>3.1015999999999999</v>
      </c>
      <c r="AT112" s="39">
        <v>3.3302999999999998</v>
      </c>
      <c r="AU112" s="31">
        <v>3.1183000000000001</v>
      </c>
      <c r="AV112" s="39">
        <v>3.1048</v>
      </c>
      <c r="AW112" s="31">
        <v>2.9716999999999998</v>
      </c>
      <c r="AX112" s="39">
        <v>3.1013999999999999</v>
      </c>
      <c r="AY112" s="31">
        <v>3.0461</v>
      </c>
      <c r="AZ112" s="39">
        <v>2.9498000000000002</v>
      </c>
      <c r="BA112" s="30">
        <v>2.7262</v>
      </c>
      <c r="BB112" s="39">
        <v>3.6768000000000001</v>
      </c>
      <c r="BC112" s="15"/>
      <c r="BD112" s="151"/>
      <c r="BE112" s="151"/>
      <c r="BF112" s="151"/>
      <c r="BG112" s="151"/>
      <c r="BH112" s="151"/>
      <c r="BI112" s="151"/>
      <c r="BJ112" s="266">
        <v>3.0014447221941101</v>
      </c>
      <c r="BK112" s="266">
        <v>2.86927186519583</v>
      </c>
      <c r="BL112" s="266">
        <v>3.1156988941941104</v>
      </c>
      <c r="BM112" s="266">
        <v>2.9784953251958304</v>
      </c>
      <c r="BN112" s="266">
        <v>2.99122770169497</v>
      </c>
      <c r="BO112" s="266"/>
      <c r="BP112" s="266">
        <v>3.0822423309337927</v>
      </c>
      <c r="BQ112" s="292">
        <v>3.0065635847526355</v>
      </c>
      <c r="BR112" s="292">
        <v>3.0534690421372566</v>
      </c>
      <c r="BS112" s="292">
        <v>3.0867251020408162</v>
      </c>
      <c r="BT112" s="292">
        <v>3.0942815435902613</v>
      </c>
      <c r="BU112" s="292">
        <v>3.0269287335224431</v>
      </c>
      <c r="BV112" s="292">
        <v>3.0813999999999999</v>
      </c>
      <c r="BW112" s="169"/>
      <c r="BX112" s="148">
        <v>41.386190645161292</v>
      </c>
      <c r="BY112" s="165">
        <v>42.88509225806451</v>
      </c>
      <c r="BZ112" s="165">
        <v>37.887129677419352</v>
      </c>
      <c r="CA112" s="165">
        <v>44.846088064516124</v>
      </c>
      <c r="CB112" s="165">
        <v>44.836705161290325</v>
      </c>
      <c r="CC112" s="165">
        <v>46.978856451612906</v>
      </c>
      <c r="CD112" s="165">
        <v>42.535681290322586</v>
      </c>
      <c r="CE112" s="165">
        <v>48.15699870967741</v>
      </c>
      <c r="CF112" s="165">
        <v>44.981866451612902</v>
      </c>
      <c r="CG112" s="174"/>
      <c r="CH112" s="175"/>
      <c r="CI112" s="175"/>
      <c r="CJ112" s="175"/>
      <c r="CK112" s="175"/>
      <c r="CL112" s="175"/>
      <c r="CM112" s="175"/>
      <c r="CN112" s="175"/>
      <c r="CO112" s="171">
        <v>2024</v>
      </c>
      <c r="CP112" s="173">
        <v>45505</v>
      </c>
      <c r="CQ112" s="272">
        <v>3.5095206296944133</v>
      </c>
      <c r="CR112" s="272">
        <v>3.1533708576698434</v>
      </c>
      <c r="CS112" s="272">
        <v>3.0825663786595947</v>
      </c>
      <c r="CT112" s="272">
        <v>3.0312143077942157</v>
      </c>
      <c r="CU112" s="272">
        <v>3.0825663786595947</v>
      </c>
      <c r="CV112" s="272">
        <v>3.1820816256157634</v>
      </c>
      <c r="CW112" s="272">
        <v>3.3982914816310053</v>
      </c>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39"/>
      <c r="EV112" s="139"/>
      <c r="EW112" s="139"/>
      <c r="EX112" s="139"/>
      <c r="EY112" s="139"/>
      <c r="EZ112" s="139"/>
      <c r="FA112" s="139"/>
      <c r="FB112" s="162"/>
      <c r="FC112" s="162"/>
      <c r="FD112" s="162"/>
      <c r="FE112" s="162"/>
      <c r="FF112" s="162"/>
      <c r="FG112" s="162"/>
      <c r="FH112" s="162"/>
      <c r="FI112" s="139"/>
      <c r="FJ112" s="139"/>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39"/>
      <c r="GH112" s="139"/>
      <c r="GI112" s="162"/>
      <c r="GJ112" s="162"/>
      <c r="GK112" s="162"/>
      <c r="GL112" s="162"/>
      <c r="GM112" s="162"/>
    </row>
    <row r="113" spans="1:195" s="138" customFormat="1" x14ac:dyDescent="0.2">
      <c r="A113" s="139"/>
      <c r="B113" s="193">
        <v>45536</v>
      </c>
      <c r="C113" s="193">
        <v>45565</v>
      </c>
      <c r="D113" s="191">
        <v>45536</v>
      </c>
      <c r="E113" s="2">
        <v>42.534869999999998</v>
      </c>
      <c r="F113" s="3">
        <v>35.244529999999997</v>
      </c>
      <c r="G113" s="4">
        <v>41.076039999999999</v>
      </c>
      <c r="H113" s="5">
        <v>35.031730000000003</v>
      </c>
      <c r="I113" s="2">
        <v>39.148380000000003</v>
      </c>
      <c r="J113" s="3">
        <v>32.064819999999997</v>
      </c>
      <c r="K113" s="4">
        <v>48.790649999999999</v>
      </c>
      <c r="L113" s="5">
        <v>41.558990000000001</v>
      </c>
      <c r="M113" s="2">
        <v>45.563299999999998</v>
      </c>
      <c r="N113" s="3">
        <v>39.28416</v>
      </c>
      <c r="O113" s="4">
        <v>43.826039999999999</v>
      </c>
      <c r="P113" s="5">
        <v>33.031730000000003</v>
      </c>
      <c r="Q113" s="2">
        <v>43.576039999999999</v>
      </c>
      <c r="R113" s="3">
        <v>33.531730000000003</v>
      </c>
      <c r="S113" s="4">
        <v>38.076039999999999</v>
      </c>
      <c r="T113" s="5">
        <v>34.031730000000003</v>
      </c>
      <c r="U113" s="2">
        <v>43.826039999999999</v>
      </c>
      <c r="V113" s="3">
        <v>33.031730000000003</v>
      </c>
      <c r="W113" s="4">
        <v>39.148380000000003</v>
      </c>
      <c r="X113" s="5">
        <v>32.064819999999997</v>
      </c>
      <c r="Y113" s="2">
        <v>42.576039999999999</v>
      </c>
      <c r="Z113" s="3">
        <v>36.031730000000003</v>
      </c>
      <c r="AA113" s="4">
        <v>50.448140000000002</v>
      </c>
      <c r="AB113" s="5">
        <v>44.329729999999998</v>
      </c>
      <c r="AC113" s="2">
        <v>42.076039999999999</v>
      </c>
      <c r="AD113" s="73">
        <v>32.531730000000003</v>
      </c>
      <c r="AE113" s="4">
        <v>43.594079999999998</v>
      </c>
      <c r="AF113" s="75">
        <v>37.497819999999997</v>
      </c>
      <c r="AG113" s="23">
        <v>3.4358</v>
      </c>
      <c r="AH113" s="37">
        <v>3.2280000000000002</v>
      </c>
      <c r="AI113" s="23">
        <v>3.1475</v>
      </c>
      <c r="AJ113" s="37">
        <v>3.0476999999999999</v>
      </c>
      <c r="AK113" s="28">
        <v>3.0327000000000002</v>
      </c>
      <c r="AL113" s="37">
        <v>3.1543999999999999</v>
      </c>
      <c r="AM113" s="28">
        <v>3.0627</v>
      </c>
      <c r="AN113" s="37">
        <v>3.0697000000000001</v>
      </c>
      <c r="AO113" s="30">
        <v>2.9771999999999998</v>
      </c>
      <c r="AP113" s="39">
        <v>2.8079999999999998</v>
      </c>
      <c r="AQ113" s="30">
        <v>2.5184000000000002</v>
      </c>
      <c r="AR113" s="37">
        <v>3.2909999999999999</v>
      </c>
      <c r="AS113" s="23">
        <v>3.1128</v>
      </c>
      <c r="AT113" s="39">
        <v>3.3410000000000002</v>
      </c>
      <c r="AU113" s="31">
        <v>3.1288999999999998</v>
      </c>
      <c r="AV113" s="39">
        <v>3.1160999999999999</v>
      </c>
      <c r="AW113" s="31">
        <v>2.9769000000000001</v>
      </c>
      <c r="AX113" s="39">
        <v>3.1126999999999998</v>
      </c>
      <c r="AY113" s="31">
        <v>3.0577000000000001</v>
      </c>
      <c r="AZ113" s="39">
        <v>2.9922</v>
      </c>
      <c r="BA113" s="30">
        <v>2.7195999999999998</v>
      </c>
      <c r="BB113" s="39">
        <v>3.6657999999999999</v>
      </c>
      <c r="BC113" s="15"/>
      <c r="BD113" s="151"/>
      <c r="BE113" s="151"/>
      <c r="BF113" s="151"/>
      <c r="BG113" s="151"/>
      <c r="BH113" s="151"/>
      <c r="BI113" s="151"/>
      <c r="BJ113" s="266">
        <v>3.044355358769355</v>
      </c>
      <c r="BK113" s="266">
        <v>2.8731176297945549</v>
      </c>
      <c r="BL113" s="266">
        <v>3.1602427787693554</v>
      </c>
      <c r="BM113" s="266">
        <v>2.9824874657945553</v>
      </c>
      <c r="BN113" s="266">
        <v>3.0150508082819552</v>
      </c>
      <c r="BO113" s="266"/>
      <c r="BP113" s="266">
        <v>3.0940034583798033</v>
      </c>
      <c r="BQ113" s="292">
        <v>3.0495481751824811</v>
      </c>
      <c r="BR113" s="292">
        <v>3.0726782118264997</v>
      </c>
      <c r="BS113" s="292">
        <v>3.0985618367346941</v>
      </c>
      <c r="BT113" s="292">
        <v>3.1009488837256285</v>
      </c>
      <c r="BU113" s="292">
        <v>3.0385422826631072</v>
      </c>
      <c r="BV113" s="292">
        <v>3.093</v>
      </c>
      <c r="BW113" s="169"/>
      <c r="BX113" s="148">
        <v>39.132711333333333</v>
      </c>
      <c r="BY113" s="165">
        <v>38.255361999999998</v>
      </c>
      <c r="BZ113" s="165">
        <v>35.84271866666667</v>
      </c>
      <c r="CA113" s="165">
        <v>42.63303466666666</v>
      </c>
      <c r="CB113" s="165">
        <v>38.888695333333331</v>
      </c>
      <c r="CC113" s="165">
        <v>45.415875333333332</v>
      </c>
      <c r="CD113" s="165">
        <v>40.749158666666666</v>
      </c>
      <c r="CE113" s="165">
        <v>47.592882000000003</v>
      </c>
      <c r="CF113" s="165">
        <v>38.78869533333333</v>
      </c>
      <c r="CG113" s="174"/>
      <c r="CH113" s="175"/>
      <c r="CI113" s="175"/>
      <c r="CJ113" s="175"/>
      <c r="CK113" s="175"/>
      <c r="CL113" s="175"/>
      <c r="CM113" s="175"/>
      <c r="CN113" s="175"/>
      <c r="CO113" s="171">
        <v>2024</v>
      </c>
      <c r="CP113" s="173">
        <v>45536</v>
      </c>
      <c r="CQ113" s="272">
        <v>3.4875019034880133</v>
      </c>
      <c r="CR113" s="272">
        <v>3.1601338456809098</v>
      </c>
      <c r="CS113" s="272">
        <v>3.0943994909721519</v>
      </c>
      <c r="CT113" s="272">
        <v>3.042856452357535</v>
      </c>
      <c r="CU113" s="272">
        <v>3.0943994909721519</v>
      </c>
      <c r="CV113" s="272">
        <v>3.1888550246305418</v>
      </c>
      <c r="CW113" s="272">
        <v>3.4099991925716595</v>
      </c>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39"/>
      <c r="EV113" s="139"/>
      <c r="EW113" s="139"/>
      <c r="EX113" s="139"/>
      <c r="EY113" s="139"/>
      <c r="EZ113" s="139"/>
      <c r="FA113" s="139"/>
      <c r="FB113" s="162"/>
      <c r="FC113" s="162"/>
      <c r="FD113" s="162"/>
      <c r="FE113" s="162"/>
      <c r="FF113" s="162"/>
      <c r="FG113" s="162"/>
      <c r="FH113" s="162"/>
      <c r="FI113" s="139"/>
      <c r="FJ113" s="139"/>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39"/>
      <c r="GH113" s="139"/>
      <c r="GI113" s="162"/>
      <c r="GJ113" s="162"/>
      <c r="GK113" s="162"/>
      <c r="GL113" s="162"/>
      <c r="GM113" s="162"/>
    </row>
    <row r="114" spans="1:195" s="138" customFormat="1" x14ac:dyDescent="0.2">
      <c r="A114" s="139"/>
      <c r="B114" s="193">
        <v>45566</v>
      </c>
      <c r="C114" s="193">
        <v>45596</v>
      </c>
      <c r="D114" s="191">
        <v>45566</v>
      </c>
      <c r="E114" s="2">
        <v>39.41628</v>
      </c>
      <c r="F114" s="3">
        <v>34.02655</v>
      </c>
      <c r="G114" s="4">
        <v>36.250540000000001</v>
      </c>
      <c r="H114" s="5">
        <v>33.125570000000003</v>
      </c>
      <c r="I114" s="2">
        <v>35.724820000000001</v>
      </c>
      <c r="J114" s="3">
        <v>30.420919999999999</v>
      </c>
      <c r="K114" s="4">
        <v>47.850969999999997</v>
      </c>
      <c r="L114" s="5">
        <v>41.097839999999998</v>
      </c>
      <c r="M114" s="2">
        <v>43.296329999999998</v>
      </c>
      <c r="N114" s="3">
        <v>38.608620000000002</v>
      </c>
      <c r="O114" s="4">
        <v>36.250540000000001</v>
      </c>
      <c r="P114" s="5">
        <v>31.12557</v>
      </c>
      <c r="Q114" s="2">
        <v>35.750540000000001</v>
      </c>
      <c r="R114" s="3">
        <v>32.625570000000003</v>
      </c>
      <c r="S114" s="4">
        <v>33.250540000000001</v>
      </c>
      <c r="T114" s="5">
        <v>30.62557</v>
      </c>
      <c r="U114" s="2">
        <v>36.250540000000001</v>
      </c>
      <c r="V114" s="3">
        <v>31.12557</v>
      </c>
      <c r="W114" s="4">
        <v>35.724820000000001</v>
      </c>
      <c r="X114" s="5">
        <v>30.420919999999999</v>
      </c>
      <c r="Y114" s="2">
        <v>37.250540000000001</v>
      </c>
      <c r="Z114" s="3">
        <v>33.625570000000003</v>
      </c>
      <c r="AA114" s="4">
        <v>44.817639999999997</v>
      </c>
      <c r="AB114" s="5">
        <v>42.189869999999999</v>
      </c>
      <c r="AC114" s="2">
        <v>36.250540000000001</v>
      </c>
      <c r="AD114" s="73">
        <v>31.62557</v>
      </c>
      <c r="AE114" s="4">
        <v>41.573120000000003</v>
      </c>
      <c r="AF114" s="75">
        <v>36.281820000000003</v>
      </c>
      <c r="AG114" s="23">
        <v>3.4657</v>
      </c>
      <c r="AH114" s="37">
        <v>3.1873</v>
      </c>
      <c r="AI114" s="23">
        <v>3.1307999999999998</v>
      </c>
      <c r="AJ114" s="37">
        <v>3.0659999999999998</v>
      </c>
      <c r="AK114" s="28">
        <v>3.0510000000000002</v>
      </c>
      <c r="AL114" s="37">
        <v>3.1728000000000001</v>
      </c>
      <c r="AM114" s="28">
        <v>3.0859999999999999</v>
      </c>
      <c r="AN114" s="37">
        <v>3.0678000000000001</v>
      </c>
      <c r="AO114" s="30">
        <v>2.9986999999999999</v>
      </c>
      <c r="AP114" s="39">
        <v>2.9931999999999999</v>
      </c>
      <c r="AQ114" s="30">
        <v>2.5634000000000001</v>
      </c>
      <c r="AR114" s="37">
        <v>3.3096999999999999</v>
      </c>
      <c r="AS114" s="23">
        <v>3.1313</v>
      </c>
      <c r="AT114" s="39">
        <v>3.3597000000000001</v>
      </c>
      <c r="AU114" s="31">
        <v>3.1473</v>
      </c>
      <c r="AV114" s="39">
        <v>3.1345000000000001</v>
      </c>
      <c r="AW114" s="31">
        <v>3.1821000000000002</v>
      </c>
      <c r="AX114" s="39">
        <v>3.1311</v>
      </c>
      <c r="AY114" s="31">
        <v>3.0760000000000001</v>
      </c>
      <c r="AZ114" s="39">
        <v>3.0137</v>
      </c>
      <c r="BA114" s="30">
        <v>2.7433999999999998</v>
      </c>
      <c r="BB114" s="39">
        <v>3.6831999999999998</v>
      </c>
      <c r="BC114" s="15"/>
      <c r="BD114" s="151"/>
      <c r="BE114" s="151"/>
      <c r="BF114" s="151"/>
      <c r="BG114" s="151"/>
      <c r="BH114" s="151"/>
      <c r="BI114" s="151"/>
      <c r="BJ114" s="266">
        <v>3.0661142900516141</v>
      </c>
      <c r="BK114" s="266">
        <v>3.0605480518166175</v>
      </c>
      <c r="BL114" s="266">
        <v>3.1828298900516145</v>
      </c>
      <c r="BM114" s="266">
        <v>3.1770517918166177</v>
      </c>
      <c r="BN114" s="266">
        <v>3.1216360059341159</v>
      </c>
      <c r="BO114" s="266"/>
      <c r="BP114" s="266">
        <v>3.1125576508161816</v>
      </c>
      <c r="BQ114" s="292">
        <v>3.0713446066504457</v>
      </c>
      <c r="BR114" s="292">
        <v>3.0707773044093352</v>
      </c>
      <c r="BS114" s="292">
        <v>3.1172353061224491</v>
      </c>
      <c r="BT114" s="292">
        <v>3.1244866148095762</v>
      </c>
      <c r="BU114" s="292">
        <v>3.0568636576005339</v>
      </c>
      <c r="BV114" s="292">
        <v>3.1113</v>
      </c>
      <c r="BW114" s="169"/>
      <c r="BX114" s="148">
        <v>37.156070645161293</v>
      </c>
      <c r="BY114" s="165">
        <v>34.940068709677419</v>
      </c>
      <c r="BZ114" s="165">
        <v>33.500603870967737</v>
      </c>
      <c r="CA114" s="165">
        <v>41.330516129032262</v>
      </c>
      <c r="CB114" s="165">
        <v>34.440068709677419</v>
      </c>
      <c r="CC114" s="165">
        <v>45.019012258064514</v>
      </c>
      <c r="CD114" s="165">
        <v>39.354187741935483</v>
      </c>
      <c r="CE114" s="165">
        <v>43.715671935483869</v>
      </c>
      <c r="CF114" s="165">
        <v>34.101359032258067</v>
      </c>
      <c r="CG114" s="174"/>
      <c r="CH114" s="175"/>
      <c r="CI114" s="175"/>
      <c r="CJ114" s="175"/>
      <c r="CK114" s="175"/>
      <c r="CL114" s="175"/>
      <c r="CM114" s="175"/>
      <c r="CN114" s="175"/>
      <c r="CO114" s="171">
        <v>2024</v>
      </c>
      <c r="CP114" s="173">
        <v>45566</v>
      </c>
      <c r="CQ114" s="272">
        <v>3.4703190657475051</v>
      </c>
      <c r="CR114" s="272">
        <v>3.1840092427502817</v>
      </c>
      <c r="CS114" s="272">
        <v>3.1130672457411004</v>
      </c>
      <c r="CT114" s="272">
        <v>3.0612229390393231</v>
      </c>
      <c r="CU114" s="272">
        <v>3.1130672457411004</v>
      </c>
      <c r="CV114" s="272">
        <v>3.2127671756978651</v>
      </c>
      <c r="CW114" s="272">
        <v>3.4284691158659673</v>
      </c>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39"/>
      <c r="EV114" s="139"/>
      <c r="EW114" s="139"/>
      <c r="EX114" s="139"/>
      <c r="EY114" s="139"/>
      <c r="EZ114" s="139"/>
      <c r="FA114" s="139"/>
      <c r="FB114" s="162"/>
      <c r="FC114" s="162"/>
      <c r="FD114" s="162"/>
      <c r="FE114" s="162"/>
      <c r="FF114" s="162"/>
      <c r="FG114" s="162"/>
      <c r="FH114" s="162"/>
      <c r="FI114" s="139"/>
      <c r="FJ114" s="139"/>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39"/>
      <c r="GH114" s="139"/>
      <c r="GI114" s="162"/>
      <c r="GJ114" s="162"/>
      <c r="GK114" s="162"/>
      <c r="GL114" s="162"/>
      <c r="GM114" s="162"/>
    </row>
    <row r="115" spans="1:195" s="138" customFormat="1" x14ac:dyDescent="0.2">
      <c r="A115" s="139"/>
      <c r="B115" s="193">
        <v>45597</v>
      </c>
      <c r="C115" s="193">
        <v>45626</v>
      </c>
      <c r="D115" s="191">
        <v>45597</v>
      </c>
      <c r="E115" s="2">
        <v>44.164769999999997</v>
      </c>
      <c r="F115" s="3">
        <v>38.072090000000003</v>
      </c>
      <c r="G115" s="4">
        <v>37.98339</v>
      </c>
      <c r="H115" s="5">
        <v>34.731209999999997</v>
      </c>
      <c r="I115" s="2">
        <v>41.296289999999999</v>
      </c>
      <c r="J115" s="3">
        <v>35.414450000000002</v>
      </c>
      <c r="K115" s="4">
        <v>51.069009999999999</v>
      </c>
      <c r="L115" s="5">
        <v>44.573349999999998</v>
      </c>
      <c r="M115" s="2">
        <v>46.562440000000002</v>
      </c>
      <c r="N115" s="3">
        <v>42.677019999999999</v>
      </c>
      <c r="O115" s="4">
        <v>36.48339</v>
      </c>
      <c r="P115" s="5">
        <v>33.231209999999997</v>
      </c>
      <c r="Q115" s="2">
        <v>37.48339</v>
      </c>
      <c r="R115" s="3">
        <v>34.231209999999997</v>
      </c>
      <c r="S115" s="4">
        <v>34.73339</v>
      </c>
      <c r="T115" s="5">
        <v>32.731209999999997</v>
      </c>
      <c r="U115" s="2">
        <v>36.48339</v>
      </c>
      <c r="V115" s="3">
        <v>33.231209999999997</v>
      </c>
      <c r="W115" s="4">
        <v>41.296289999999999</v>
      </c>
      <c r="X115" s="5">
        <v>35.414450000000002</v>
      </c>
      <c r="Y115" s="2">
        <v>38.98339</v>
      </c>
      <c r="Z115" s="3">
        <v>35.231209999999997</v>
      </c>
      <c r="AA115" s="4">
        <v>45.601590000000002</v>
      </c>
      <c r="AB115" s="5">
        <v>42.27131</v>
      </c>
      <c r="AC115" s="2">
        <v>36.48339</v>
      </c>
      <c r="AD115" s="73">
        <v>33.731209999999997</v>
      </c>
      <c r="AE115" s="4">
        <v>45.99259</v>
      </c>
      <c r="AF115" s="75">
        <v>40.605449999999998</v>
      </c>
      <c r="AG115" s="23">
        <v>4.1562000000000001</v>
      </c>
      <c r="AH115" s="37">
        <v>4.0556999999999999</v>
      </c>
      <c r="AI115" s="23">
        <v>3.9426999999999999</v>
      </c>
      <c r="AJ115" s="37">
        <v>3.9678</v>
      </c>
      <c r="AK115" s="28">
        <v>3.9527999999999999</v>
      </c>
      <c r="AL115" s="37">
        <v>4.0785999999999998</v>
      </c>
      <c r="AM115" s="28">
        <v>3.8902999999999999</v>
      </c>
      <c r="AN115" s="37">
        <v>4.0180999999999996</v>
      </c>
      <c r="AO115" s="30">
        <v>3.9678</v>
      </c>
      <c r="AP115" s="39">
        <v>3.7040999999999999</v>
      </c>
      <c r="AQ115" s="30">
        <v>3.2898000000000001</v>
      </c>
      <c r="AR115" s="37">
        <v>4.2196999999999996</v>
      </c>
      <c r="AS115" s="23">
        <v>4.0366999999999997</v>
      </c>
      <c r="AT115" s="39">
        <v>4.2697000000000003</v>
      </c>
      <c r="AU115" s="31">
        <v>4.0552999999999999</v>
      </c>
      <c r="AV115" s="39">
        <v>4.0388999999999999</v>
      </c>
      <c r="AW115" s="31">
        <v>3.9085000000000001</v>
      </c>
      <c r="AX115" s="39">
        <v>4.0365000000000002</v>
      </c>
      <c r="AY115" s="31">
        <v>3.9777999999999998</v>
      </c>
      <c r="AZ115" s="39">
        <v>3.9828000000000001</v>
      </c>
      <c r="BA115" s="30">
        <v>3.5710000000000002</v>
      </c>
      <c r="BB115" s="39">
        <v>4.4036999999999997</v>
      </c>
      <c r="BC115" s="15"/>
      <c r="BD115" s="151"/>
      <c r="BE115" s="151"/>
      <c r="BF115" s="151"/>
      <c r="BG115" s="151"/>
      <c r="BH115" s="151"/>
      <c r="BI115" s="151"/>
      <c r="BJ115" s="266">
        <v>4.0468854670579901</v>
      </c>
      <c r="BK115" s="266">
        <v>3.7800096447727962</v>
      </c>
      <c r="BL115" s="266">
        <v>4.2009307990579909</v>
      </c>
      <c r="BM115" s="266">
        <v>3.9238972527727967</v>
      </c>
      <c r="BN115" s="266">
        <v>3.9879307909153936</v>
      </c>
      <c r="BO115" s="266"/>
      <c r="BP115" s="266">
        <v>4.0268839207137788</v>
      </c>
      <c r="BQ115" s="292">
        <v>4.0538060827250604</v>
      </c>
      <c r="BR115" s="292">
        <v>4.0215311562680576</v>
      </c>
      <c r="BS115" s="292">
        <v>4.0374393877551018</v>
      </c>
      <c r="BT115" s="292">
        <v>3.9369929285786438</v>
      </c>
      <c r="BU115" s="292">
        <v>3.9597169864842314</v>
      </c>
      <c r="BV115" s="292">
        <v>4.0130999999999997</v>
      </c>
      <c r="BW115" s="169"/>
      <c r="BX115" s="148">
        <v>41.452217600554789</v>
      </c>
      <c r="BY115" s="165">
        <v>36.535470748959774</v>
      </c>
      <c r="BZ115" s="165">
        <v>38.677606726768374</v>
      </c>
      <c r="CA115" s="165">
        <v>44.832592815533978</v>
      </c>
      <c r="CB115" s="165">
        <v>36.035470748959781</v>
      </c>
      <c r="CC115" s="165">
        <v>48.177044868238553</v>
      </c>
      <c r="CD115" s="165">
        <v>43.594154576976415</v>
      </c>
      <c r="CE115" s="165">
        <v>44.118899459084602</v>
      </c>
      <c r="CF115" s="165">
        <v>35.035470748959774</v>
      </c>
      <c r="CG115" s="174"/>
      <c r="CH115" s="175"/>
      <c r="CI115" s="175"/>
      <c r="CJ115" s="175"/>
      <c r="CK115" s="175"/>
      <c r="CL115" s="175"/>
      <c r="CM115" s="175"/>
      <c r="CN115" s="175"/>
      <c r="CO115" s="171">
        <v>2024</v>
      </c>
      <c r="CP115" s="173">
        <v>45597</v>
      </c>
      <c r="CQ115" s="272">
        <v>4.3056930754192813</v>
      </c>
      <c r="CR115" s="272">
        <v>4.0081715544625478</v>
      </c>
      <c r="CS115" s="272">
        <v>4.0329897184535346</v>
      </c>
      <c r="CT115" s="272">
        <v>3.9662993155221904</v>
      </c>
      <c r="CU115" s="272">
        <v>4.0329897184535346</v>
      </c>
      <c r="CV115" s="272">
        <v>4.0381982101806235</v>
      </c>
      <c r="CW115" s="272">
        <v>4.3386427129592251</v>
      </c>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39"/>
      <c r="EV115" s="139"/>
      <c r="EW115" s="139"/>
      <c r="EX115" s="139"/>
      <c r="EY115" s="139"/>
      <c r="EZ115" s="139"/>
      <c r="FA115" s="139"/>
      <c r="FB115" s="162"/>
      <c r="FC115" s="162"/>
      <c r="FD115" s="162"/>
      <c r="FE115" s="162"/>
      <c r="FF115" s="162"/>
      <c r="FG115" s="162"/>
      <c r="FH115" s="162"/>
      <c r="FI115" s="139"/>
      <c r="FJ115" s="139"/>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39"/>
      <c r="GH115" s="139"/>
      <c r="GI115" s="162"/>
      <c r="GJ115" s="162"/>
      <c r="GK115" s="162"/>
      <c r="GL115" s="162"/>
      <c r="GM115" s="162"/>
    </row>
    <row r="116" spans="1:195" s="138" customFormat="1" x14ac:dyDescent="0.2">
      <c r="A116" s="139"/>
      <c r="B116" s="193">
        <v>45627</v>
      </c>
      <c r="C116" s="193">
        <v>45657</v>
      </c>
      <c r="D116" s="191">
        <v>45627</v>
      </c>
      <c r="E116" s="2">
        <v>45.70834</v>
      </c>
      <c r="F116" s="3">
        <v>39.95711</v>
      </c>
      <c r="G116" s="4">
        <v>40.003419999999998</v>
      </c>
      <c r="H116" s="5">
        <v>36.603180000000002</v>
      </c>
      <c r="I116" s="2">
        <v>42.829970000000003</v>
      </c>
      <c r="J116" s="3">
        <v>37.234020000000001</v>
      </c>
      <c r="K116" s="4">
        <v>52.75168</v>
      </c>
      <c r="L116" s="5">
        <v>46.60577</v>
      </c>
      <c r="M116" s="2">
        <v>48.346989999999998</v>
      </c>
      <c r="N116" s="3">
        <v>44.717680000000001</v>
      </c>
      <c r="O116" s="4">
        <v>38.003419999999998</v>
      </c>
      <c r="P116" s="5">
        <v>34.603180000000002</v>
      </c>
      <c r="Q116" s="2">
        <v>39.503419999999998</v>
      </c>
      <c r="R116" s="3">
        <v>36.103180000000002</v>
      </c>
      <c r="S116" s="4">
        <v>37.003419999999998</v>
      </c>
      <c r="T116" s="5">
        <v>34.603180000000002</v>
      </c>
      <c r="U116" s="2">
        <v>38.003419999999998</v>
      </c>
      <c r="V116" s="3">
        <v>34.603180000000002</v>
      </c>
      <c r="W116" s="4">
        <v>42.829970000000003</v>
      </c>
      <c r="X116" s="5">
        <v>37.234020000000001</v>
      </c>
      <c r="Y116" s="2">
        <v>41.003419999999998</v>
      </c>
      <c r="Z116" s="3">
        <v>37.353180000000002</v>
      </c>
      <c r="AA116" s="4">
        <v>45.983319999999999</v>
      </c>
      <c r="AB116" s="5">
        <v>42.71078</v>
      </c>
      <c r="AC116" s="2">
        <v>40.503419999999998</v>
      </c>
      <c r="AD116" s="73">
        <v>36.603180000000002</v>
      </c>
      <c r="AE116" s="4">
        <v>45.380969999999998</v>
      </c>
      <c r="AF116" s="75">
        <v>40.660319999999999</v>
      </c>
      <c r="AG116" s="23">
        <v>4.2691999999999997</v>
      </c>
      <c r="AH116" s="37">
        <v>4.3068999999999997</v>
      </c>
      <c r="AI116" s="23">
        <v>4.1059999999999999</v>
      </c>
      <c r="AJ116" s="37">
        <v>4.1059999999999999</v>
      </c>
      <c r="AK116" s="28">
        <v>4.0910000000000002</v>
      </c>
      <c r="AL116" s="37">
        <v>4.2191999999999998</v>
      </c>
      <c r="AM116" s="28">
        <v>4.0335000000000001</v>
      </c>
      <c r="AN116" s="37">
        <v>4.1562000000000001</v>
      </c>
      <c r="AO116" s="30">
        <v>4.1185</v>
      </c>
      <c r="AP116" s="39">
        <v>4.0431999999999997</v>
      </c>
      <c r="AQ116" s="30">
        <v>3.4028</v>
      </c>
      <c r="AR116" s="37">
        <v>4.3632</v>
      </c>
      <c r="AS116" s="23">
        <v>4.1772</v>
      </c>
      <c r="AT116" s="39">
        <v>4.4131999999999998</v>
      </c>
      <c r="AU116" s="31">
        <v>4.1970999999999998</v>
      </c>
      <c r="AV116" s="39">
        <v>4.1786000000000003</v>
      </c>
      <c r="AW116" s="31">
        <v>4.2754000000000003</v>
      </c>
      <c r="AX116" s="39">
        <v>4.1769999999999996</v>
      </c>
      <c r="AY116" s="31">
        <v>4.1159999999999997</v>
      </c>
      <c r="AZ116" s="39">
        <v>4.1334999999999997</v>
      </c>
      <c r="BA116" s="30">
        <v>3.6928000000000001</v>
      </c>
      <c r="BB116" s="39">
        <v>4.5141999999999998</v>
      </c>
      <c r="BC116" s="15"/>
      <c r="BD116" s="151"/>
      <c r="BE116" s="151"/>
      <c r="BF116" s="151"/>
      <c r="BG116" s="151"/>
      <c r="BH116" s="151"/>
      <c r="BI116" s="151"/>
      <c r="BJ116" s="266">
        <v>4.1994003946968927</v>
      </c>
      <c r="BK116" s="266">
        <v>4.1231935330432137</v>
      </c>
      <c r="BL116" s="266">
        <v>4.3592506906968929</v>
      </c>
      <c r="BM116" s="266">
        <v>4.2801432730432145</v>
      </c>
      <c r="BN116" s="266">
        <v>4.2404969728700532</v>
      </c>
      <c r="BO116" s="266"/>
      <c r="BP116" s="266">
        <v>4.1670035597688333</v>
      </c>
      <c r="BQ116" s="292">
        <v>4.2065838605028381</v>
      </c>
      <c r="BR116" s="292">
        <v>4.1596971111682892</v>
      </c>
      <c r="BS116" s="292">
        <v>4.1784597959183678</v>
      </c>
      <c r="BT116" s="292">
        <v>4.0816540054550963</v>
      </c>
      <c r="BU116" s="292">
        <v>4.0980784081428334</v>
      </c>
      <c r="BV116" s="292">
        <v>4.1513</v>
      </c>
      <c r="BW116" s="169"/>
      <c r="BX116" s="148">
        <v>43.049169139784951</v>
      </c>
      <c r="BY116" s="165">
        <v>38.431266021505373</v>
      </c>
      <c r="BZ116" s="165">
        <v>40.242595268817212</v>
      </c>
      <c r="CA116" s="165">
        <v>46.668921935483866</v>
      </c>
      <c r="CB116" s="165">
        <v>37.93126602150538</v>
      </c>
      <c r="CC116" s="165">
        <v>49.910022688172049</v>
      </c>
      <c r="CD116" s="165">
        <v>43.198303870967742</v>
      </c>
      <c r="CE116" s="165">
        <v>44.470210107526881</v>
      </c>
      <c r="CF116" s="165">
        <v>36.431266021505373</v>
      </c>
      <c r="CG116" s="174"/>
      <c r="CH116" s="175"/>
      <c r="CI116" s="175"/>
      <c r="CJ116" s="175"/>
      <c r="CK116" s="175"/>
      <c r="CL116" s="175"/>
      <c r="CM116" s="175"/>
      <c r="CN116" s="175"/>
      <c r="CO116" s="171">
        <v>2024</v>
      </c>
      <c r="CP116" s="173">
        <v>45627</v>
      </c>
      <c r="CQ116" s="272">
        <v>4.4737144767980244</v>
      </c>
      <c r="CR116" s="272">
        <v>4.154907900399631</v>
      </c>
      <c r="CS116" s="272">
        <v>4.1739669703152096</v>
      </c>
      <c r="CT116" s="272">
        <v>4.1050014171300102</v>
      </c>
      <c r="CU116" s="272">
        <v>4.1739669703152096</v>
      </c>
      <c r="CV116" s="272">
        <v>4.1851604433497531</v>
      </c>
      <c r="CW116" s="272">
        <v>4.4781259588211544</v>
      </c>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39"/>
      <c r="EV116" s="139"/>
      <c r="EW116" s="139"/>
      <c r="EX116" s="139"/>
      <c r="EY116" s="139"/>
      <c r="EZ116" s="139"/>
      <c r="FA116" s="139"/>
      <c r="FB116" s="162"/>
      <c r="FC116" s="162"/>
      <c r="FD116" s="162"/>
      <c r="FE116" s="162"/>
      <c r="FF116" s="162"/>
      <c r="FG116" s="162"/>
      <c r="FH116" s="162"/>
      <c r="FI116" s="139"/>
      <c r="FJ116" s="139"/>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39"/>
      <c r="GH116" s="139"/>
      <c r="GI116" s="162"/>
      <c r="GJ116" s="162"/>
      <c r="GK116" s="162"/>
      <c r="GL116" s="162"/>
      <c r="GM116" s="162"/>
    </row>
    <row r="117" spans="1:195" s="138" customFormat="1" x14ac:dyDescent="0.2">
      <c r="A117" s="139"/>
      <c r="B117" s="193">
        <v>45658</v>
      </c>
      <c r="C117" s="193">
        <v>45688</v>
      </c>
      <c r="D117" s="191">
        <v>45658</v>
      </c>
      <c r="E117" s="2">
        <v>42.931429999999999</v>
      </c>
      <c r="F117" s="3">
        <v>37.873530000000002</v>
      </c>
      <c r="G117" s="4">
        <v>38.596510000000002</v>
      </c>
      <c r="H117" s="5">
        <v>35.526739999999997</v>
      </c>
      <c r="I117" s="2">
        <v>40.281390000000002</v>
      </c>
      <c r="J117" s="3">
        <v>35.392530000000001</v>
      </c>
      <c r="K117" s="4">
        <v>48.145629999999997</v>
      </c>
      <c r="L117" s="5">
        <v>43.477600000000002</v>
      </c>
      <c r="M117" s="2">
        <v>45.865430000000003</v>
      </c>
      <c r="N117" s="3">
        <v>42.749690000000001</v>
      </c>
      <c r="O117" s="4">
        <v>36.596510000000002</v>
      </c>
      <c r="P117" s="5">
        <v>33.526739999999997</v>
      </c>
      <c r="Q117" s="2">
        <v>38.096510000000002</v>
      </c>
      <c r="R117" s="3">
        <v>35.026739999999997</v>
      </c>
      <c r="S117" s="4">
        <v>35.846510000000002</v>
      </c>
      <c r="T117" s="5">
        <v>32.276739999999997</v>
      </c>
      <c r="U117" s="2">
        <v>36.596510000000002</v>
      </c>
      <c r="V117" s="3">
        <v>33.526739999999997</v>
      </c>
      <c r="W117" s="4">
        <v>40.281390000000002</v>
      </c>
      <c r="X117" s="5">
        <v>35.392530000000001</v>
      </c>
      <c r="Y117" s="2">
        <v>38.596510000000002</v>
      </c>
      <c r="Z117" s="3">
        <v>36.276739999999997</v>
      </c>
      <c r="AA117" s="4">
        <v>46.667209999999997</v>
      </c>
      <c r="AB117" s="5">
        <v>44.000439999999998</v>
      </c>
      <c r="AC117" s="2">
        <v>39.596510000000002</v>
      </c>
      <c r="AD117" s="73">
        <v>35.526739999999997</v>
      </c>
      <c r="AE117" s="4">
        <v>43.558889999999998</v>
      </c>
      <c r="AF117" s="75">
        <v>40.342930000000003</v>
      </c>
      <c r="AG117" s="23">
        <v>4.3032000000000004</v>
      </c>
      <c r="AH117" s="37">
        <v>4.3032000000000004</v>
      </c>
      <c r="AI117" s="23">
        <v>4.1233000000000004</v>
      </c>
      <c r="AJ117" s="37">
        <v>4.1361999999999997</v>
      </c>
      <c r="AK117" s="28">
        <v>4.1212</v>
      </c>
      <c r="AL117" s="37">
        <v>4.2497999999999996</v>
      </c>
      <c r="AM117" s="28">
        <v>4.0612000000000004</v>
      </c>
      <c r="AN117" s="37">
        <v>4.1875</v>
      </c>
      <c r="AO117" s="30">
        <v>4.1361999999999997</v>
      </c>
      <c r="AP117" s="39">
        <v>4.0461999999999998</v>
      </c>
      <c r="AQ117" s="30">
        <v>3.4424999999999999</v>
      </c>
      <c r="AR117" s="37">
        <v>4.3940999999999999</v>
      </c>
      <c r="AS117" s="23">
        <v>4.2077999999999998</v>
      </c>
      <c r="AT117" s="39">
        <v>4.4440999999999997</v>
      </c>
      <c r="AU117" s="31">
        <v>4.2270000000000003</v>
      </c>
      <c r="AV117" s="39">
        <v>4.2091000000000003</v>
      </c>
      <c r="AW117" s="31">
        <v>4.2664</v>
      </c>
      <c r="AX117" s="39">
        <v>4.2076000000000002</v>
      </c>
      <c r="AY117" s="31">
        <v>4.1462000000000003</v>
      </c>
      <c r="AZ117" s="39">
        <v>4.1512000000000002</v>
      </c>
      <c r="BA117" s="30">
        <v>3.7162999999999999</v>
      </c>
      <c r="BB117" s="39">
        <v>4.5582000000000003</v>
      </c>
      <c r="BC117" s="15"/>
      <c r="BD117" s="151"/>
      <c r="BE117" s="151"/>
      <c r="BF117" s="151"/>
      <c r="BG117" s="151"/>
      <c r="BH117" s="151"/>
      <c r="BI117" s="151"/>
      <c r="BJ117" s="266">
        <v>4.2173135613804265</v>
      </c>
      <c r="BK117" s="266">
        <v>4.1262296629895756</v>
      </c>
      <c r="BL117" s="266">
        <v>4.3778456613804266</v>
      </c>
      <c r="BM117" s="266">
        <v>4.2832949629895758</v>
      </c>
      <c r="BN117" s="266">
        <v>4.2511709621850011</v>
      </c>
      <c r="BO117" s="266"/>
      <c r="BP117" s="266">
        <v>4.1976230467403424</v>
      </c>
      <c r="BQ117" s="292">
        <v>4.2245278994322781</v>
      </c>
      <c r="BR117" s="292">
        <v>4.191012059672107</v>
      </c>
      <c r="BS117" s="292">
        <v>4.2092761224489799</v>
      </c>
      <c r="BT117" s="292">
        <v>4.1096366299626226</v>
      </c>
      <c r="BU117" s="292">
        <v>4.1283136826297344</v>
      </c>
      <c r="BV117" s="292">
        <v>4.1814999999999998</v>
      </c>
      <c r="BW117" s="169"/>
      <c r="BX117" s="148">
        <v>40.701603118279564</v>
      </c>
      <c r="BY117" s="165">
        <v>37.243170537634406</v>
      </c>
      <c r="BZ117" s="165">
        <v>38.126086129032259</v>
      </c>
      <c r="CA117" s="165">
        <v>44.491824193548389</v>
      </c>
      <c r="CB117" s="165">
        <v>36.743170537634406</v>
      </c>
      <c r="CC117" s="165">
        <v>46.087681290322578</v>
      </c>
      <c r="CD117" s="165">
        <v>42.141101182795694</v>
      </c>
      <c r="CE117" s="165">
        <v>45.491537204301068</v>
      </c>
      <c r="CF117" s="165">
        <v>35.243170537634406</v>
      </c>
      <c r="CG117" s="174"/>
      <c r="CH117" s="175"/>
      <c r="CI117" s="175"/>
      <c r="CJ117" s="175"/>
      <c r="CK117" s="175"/>
      <c r="CL117" s="175"/>
      <c r="CM117" s="175"/>
      <c r="CN117" s="175"/>
      <c r="CO117" s="171">
        <v>2025</v>
      </c>
      <c r="CP117" s="173">
        <v>45658</v>
      </c>
      <c r="CQ117" s="272">
        <v>4.4915146620022641</v>
      </c>
      <c r="CR117" s="272">
        <v>4.1832919561430479</v>
      </c>
      <c r="CS117" s="272">
        <v>4.2047738661634186</v>
      </c>
      <c r="CT117" s="272">
        <v>4.1353111383207208</v>
      </c>
      <c r="CU117" s="272">
        <v>4.2047738661634186</v>
      </c>
      <c r="CV117" s="272">
        <v>4.2135881937602626</v>
      </c>
      <c r="CW117" s="272">
        <v>4.5086063786838917</v>
      </c>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39"/>
      <c r="EV117" s="139"/>
      <c r="EW117" s="139"/>
      <c r="EX117" s="139"/>
      <c r="EY117" s="139"/>
      <c r="EZ117" s="139"/>
      <c r="FA117" s="139"/>
      <c r="FB117" s="162"/>
      <c r="FC117" s="162"/>
      <c r="FD117" s="162"/>
      <c r="FE117" s="162"/>
      <c r="FF117" s="162"/>
      <c r="FG117" s="162"/>
      <c r="FH117" s="162"/>
      <c r="FI117" s="139"/>
      <c r="FJ117" s="139"/>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39"/>
      <c r="GH117" s="139"/>
      <c r="GI117" s="162"/>
      <c r="GJ117" s="162"/>
      <c r="GK117" s="162"/>
      <c r="GL117" s="162"/>
      <c r="GM117" s="162"/>
    </row>
    <row r="118" spans="1:195" s="138" customFormat="1" x14ac:dyDescent="0.2">
      <c r="A118" s="139"/>
      <c r="B118" s="193">
        <v>45689</v>
      </c>
      <c r="C118" s="193">
        <v>45716</v>
      </c>
      <c r="D118" s="191">
        <v>45689</v>
      </c>
      <c r="E118" s="2">
        <v>46.762239999999998</v>
      </c>
      <c r="F118" s="3">
        <v>40.868259999999999</v>
      </c>
      <c r="G118" s="4">
        <v>40.593710000000002</v>
      </c>
      <c r="H118" s="5">
        <v>37.222270000000002</v>
      </c>
      <c r="I118" s="2">
        <v>44.039459999999998</v>
      </c>
      <c r="J118" s="3">
        <v>38.319319999999998</v>
      </c>
      <c r="K118" s="4">
        <v>53.878079999999997</v>
      </c>
      <c r="L118" s="5">
        <v>47.633519999999997</v>
      </c>
      <c r="M118" s="2">
        <v>49.086410000000001</v>
      </c>
      <c r="N118" s="3">
        <v>45.240070000000003</v>
      </c>
      <c r="O118" s="4">
        <v>38.593710000000002</v>
      </c>
      <c r="P118" s="5">
        <v>35.222270000000002</v>
      </c>
      <c r="Q118" s="2">
        <v>40.593710000000002</v>
      </c>
      <c r="R118" s="3">
        <v>36.722270000000002</v>
      </c>
      <c r="S118" s="4">
        <v>38.093710000000002</v>
      </c>
      <c r="T118" s="5">
        <v>33.972270000000002</v>
      </c>
      <c r="U118" s="2">
        <v>38.593710000000002</v>
      </c>
      <c r="V118" s="3">
        <v>35.222270000000002</v>
      </c>
      <c r="W118" s="4">
        <v>44.039459999999998</v>
      </c>
      <c r="X118" s="5">
        <v>38.319319999999998</v>
      </c>
      <c r="Y118" s="2">
        <v>40.593710000000002</v>
      </c>
      <c r="Z118" s="3">
        <v>37.972270000000002</v>
      </c>
      <c r="AA118" s="4">
        <v>48.068809999999999</v>
      </c>
      <c r="AB118" s="5">
        <v>47.308169999999997</v>
      </c>
      <c r="AC118" s="2">
        <v>39.593710000000002</v>
      </c>
      <c r="AD118" s="73">
        <v>37.222270000000002</v>
      </c>
      <c r="AE118" s="4">
        <v>48.888860000000001</v>
      </c>
      <c r="AF118" s="75">
        <v>44.100920000000002</v>
      </c>
      <c r="AG118" s="23">
        <v>4.3288000000000002</v>
      </c>
      <c r="AH118" s="37">
        <v>4.2774999999999999</v>
      </c>
      <c r="AI118" s="23">
        <v>4.1233000000000004</v>
      </c>
      <c r="AJ118" s="37">
        <v>4.149</v>
      </c>
      <c r="AK118" s="28">
        <v>4.1340000000000003</v>
      </c>
      <c r="AL118" s="37">
        <v>4.2640000000000002</v>
      </c>
      <c r="AM118" s="28">
        <v>4.0914999999999999</v>
      </c>
      <c r="AN118" s="37">
        <v>4.2004000000000001</v>
      </c>
      <c r="AO118" s="30">
        <v>4.149</v>
      </c>
      <c r="AP118" s="39">
        <v>3.9306000000000001</v>
      </c>
      <c r="AQ118" s="30">
        <v>3.4554</v>
      </c>
      <c r="AR118" s="37">
        <v>4.4099000000000004</v>
      </c>
      <c r="AS118" s="23">
        <v>4.2218999999999998</v>
      </c>
      <c r="AT118" s="39">
        <v>4.4599000000000002</v>
      </c>
      <c r="AU118" s="31">
        <v>4.2426000000000004</v>
      </c>
      <c r="AV118" s="39">
        <v>4.2228000000000003</v>
      </c>
      <c r="AW118" s="31">
        <v>4.1402000000000001</v>
      </c>
      <c r="AX118" s="39">
        <v>4.2217000000000002</v>
      </c>
      <c r="AY118" s="31">
        <v>4.1589999999999998</v>
      </c>
      <c r="AZ118" s="39">
        <v>4.1639999999999997</v>
      </c>
      <c r="BA118" s="30">
        <v>3.7490999999999999</v>
      </c>
      <c r="BB118" s="39">
        <v>4.5613000000000001</v>
      </c>
      <c r="BC118" s="15"/>
      <c r="BD118" s="151"/>
      <c r="BE118" s="151"/>
      <c r="BF118" s="151"/>
      <c r="BG118" s="151"/>
      <c r="BH118" s="151"/>
      <c r="BI118" s="151"/>
      <c r="BJ118" s="266">
        <v>4.2302677158182371</v>
      </c>
      <c r="BK118" s="266">
        <v>4.0092374557231052</v>
      </c>
      <c r="BL118" s="266">
        <v>4.391292871818238</v>
      </c>
      <c r="BM118" s="266">
        <v>4.1618498437231057</v>
      </c>
      <c r="BN118" s="266">
        <v>4.1981619717706717</v>
      </c>
      <c r="BO118" s="266"/>
      <c r="BP118" s="266">
        <v>4.2106008425428367</v>
      </c>
      <c r="BQ118" s="292">
        <v>4.2375043795620435</v>
      </c>
      <c r="BR118" s="292">
        <v>4.2039182205570675</v>
      </c>
      <c r="BS118" s="292">
        <v>4.2223373469387759</v>
      </c>
      <c r="BT118" s="292">
        <v>4.1402457824022623</v>
      </c>
      <c r="BU118" s="292">
        <v>4.1411286334056401</v>
      </c>
      <c r="BV118" s="292">
        <v>4.1943000000000001</v>
      </c>
      <c r="BW118" s="169"/>
      <c r="BX118" s="148">
        <v>44.236248571428575</v>
      </c>
      <c r="BY118" s="165">
        <v>39.148807142857144</v>
      </c>
      <c r="BZ118" s="165">
        <v>41.587971428571421</v>
      </c>
      <c r="CA118" s="165">
        <v>47.437978571428566</v>
      </c>
      <c r="CB118" s="165">
        <v>38.934521428571429</v>
      </c>
      <c r="CC118" s="165">
        <v>51.201839999999997</v>
      </c>
      <c r="CD118" s="165">
        <v>46.836885714285714</v>
      </c>
      <c r="CE118" s="165">
        <v>47.742821428571425</v>
      </c>
      <c r="CF118" s="165">
        <v>37.148807142857144</v>
      </c>
      <c r="CG118" s="174"/>
      <c r="CH118" s="175"/>
      <c r="CI118" s="175"/>
      <c r="CJ118" s="175"/>
      <c r="CK118" s="175"/>
      <c r="CL118" s="175"/>
      <c r="CM118" s="175"/>
      <c r="CN118" s="175"/>
      <c r="CO118" s="171">
        <v>2025</v>
      </c>
      <c r="CP118" s="173">
        <v>45689</v>
      </c>
      <c r="CQ118" s="272">
        <v>4.4915146620022641</v>
      </c>
      <c r="CR118" s="272">
        <v>4.2143402192847628</v>
      </c>
      <c r="CS118" s="272">
        <v>4.2178310935427934</v>
      </c>
      <c r="CT118" s="272">
        <v>4.1481576426664528</v>
      </c>
      <c r="CU118" s="272">
        <v>4.2178310935427934</v>
      </c>
      <c r="CV118" s="272">
        <v>4.2446842528735624</v>
      </c>
      <c r="CW118" s="272">
        <v>4.5215252321356481</v>
      </c>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39"/>
      <c r="EV118" s="139"/>
      <c r="EW118" s="139"/>
      <c r="EX118" s="139"/>
      <c r="EY118" s="139"/>
      <c r="EZ118" s="139"/>
      <c r="FA118" s="139"/>
      <c r="FB118" s="162"/>
      <c r="FC118" s="162"/>
      <c r="FD118" s="162"/>
      <c r="FE118" s="162"/>
      <c r="FF118" s="162"/>
      <c r="FG118" s="162"/>
      <c r="FH118" s="162"/>
      <c r="FI118" s="139"/>
      <c r="FJ118" s="139"/>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39"/>
      <c r="GH118" s="139"/>
      <c r="GI118" s="162"/>
      <c r="GJ118" s="162"/>
      <c r="GK118" s="162"/>
      <c r="GL118" s="162"/>
      <c r="GM118" s="162"/>
    </row>
    <row r="119" spans="1:195" s="138" customFormat="1" x14ac:dyDescent="0.2">
      <c r="A119" s="139"/>
      <c r="B119" s="193">
        <v>45717</v>
      </c>
      <c r="C119" s="193">
        <v>45747</v>
      </c>
      <c r="D119" s="191">
        <v>45717</v>
      </c>
      <c r="E119" s="2">
        <v>37.266719999999999</v>
      </c>
      <c r="F119" s="3">
        <v>35.444339999999997</v>
      </c>
      <c r="G119" s="4">
        <v>35.894680000000001</v>
      </c>
      <c r="H119" s="5">
        <v>33.595460000000003</v>
      </c>
      <c r="I119" s="2">
        <v>36.587859999999999</v>
      </c>
      <c r="J119" s="3">
        <v>34.00591</v>
      </c>
      <c r="K119" s="4">
        <v>43.29448</v>
      </c>
      <c r="L119" s="5">
        <v>40.96951</v>
      </c>
      <c r="M119" s="2">
        <v>41.09966</v>
      </c>
      <c r="N119" s="3">
        <v>39.950049999999997</v>
      </c>
      <c r="O119" s="4">
        <v>33.894680000000001</v>
      </c>
      <c r="P119" s="5">
        <v>31.595459999999999</v>
      </c>
      <c r="Q119" s="2">
        <v>35.894680000000001</v>
      </c>
      <c r="R119" s="3">
        <v>33.095460000000003</v>
      </c>
      <c r="S119" s="4">
        <v>34.144680000000001</v>
      </c>
      <c r="T119" s="5">
        <v>30.095459999999999</v>
      </c>
      <c r="U119" s="2">
        <v>33.894680000000001</v>
      </c>
      <c r="V119" s="3">
        <v>31.595459999999999</v>
      </c>
      <c r="W119" s="4">
        <v>36.587859999999999</v>
      </c>
      <c r="X119" s="5">
        <v>34.00591</v>
      </c>
      <c r="Y119" s="2">
        <v>35.894680000000001</v>
      </c>
      <c r="Z119" s="3">
        <v>34.345460000000003</v>
      </c>
      <c r="AA119" s="4">
        <v>40.841479999999997</v>
      </c>
      <c r="AB119" s="5">
        <v>39.405059999999999</v>
      </c>
      <c r="AC119" s="2">
        <v>34.644680000000001</v>
      </c>
      <c r="AD119" s="73">
        <v>33.595460000000003</v>
      </c>
      <c r="AE119" s="4">
        <v>41.859459999999999</v>
      </c>
      <c r="AF119" s="75">
        <v>40.390810000000002</v>
      </c>
      <c r="AG119" s="23">
        <v>4.2004000000000001</v>
      </c>
      <c r="AH119" s="37">
        <v>3.9948999999999999</v>
      </c>
      <c r="AI119" s="23">
        <v>3.9049</v>
      </c>
      <c r="AJ119" s="37">
        <v>3.9434999999999998</v>
      </c>
      <c r="AK119" s="28">
        <v>3.9285000000000001</v>
      </c>
      <c r="AL119" s="37">
        <v>4.056</v>
      </c>
      <c r="AM119" s="28">
        <v>3.8809999999999998</v>
      </c>
      <c r="AN119" s="37">
        <v>3.9948999999999999</v>
      </c>
      <c r="AO119" s="30">
        <v>3.9434999999999998</v>
      </c>
      <c r="AP119" s="39">
        <v>3.5838000000000001</v>
      </c>
      <c r="AQ119" s="30">
        <v>3.2755000000000001</v>
      </c>
      <c r="AR119" s="37">
        <v>4.1990999999999996</v>
      </c>
      <c r="AS119" s="23">
        <v>4.0141</v>
      </c>
      <c r="AT119" s="39">
        <v>4.2491000000000003</v>
      </c>
      <c r="AU119" s="31">
        <v>4.0328999999999997</v>
      </c>
      <c r="AV119" s="39">
        <v>4.0156999999999998</v>
      </c>
      <c r="AW119" s="31">
        <v>3.7890999999999999</v>
      </c>
      <c r="AX119" s="39">
        <v>4.0137999999999998</v>
      </c>
      <c r="AY119" s="31">
        <v>3.9535</v>
      </c>
      <c r="AZ119" s="39">
        <v>3.9584999999999999</v>
      </c>
      <c r="BA119" s="30">
        <v>3.5293000000000001</v>
      </c>
      <c r="BB119" s="39">
        <v>4.4729000000000001</v>
      </c>
      <c r="BC119" s="15"/>
      <c r="BD119" s="151"/>
      <c r="BE119" s="151"/>
      <c r="BF119" s="151"/>
      <c r="BG119" s="151"/>
      <c r="BH119" s="151"/>
      <c r="BI119" s="151"/>
      <c r="BJ119" s="266">
        <v>4.0222928144924603</v>
      </c>
      <c r="BK119" s="266">
        <v>3.6582608339236922</v>
      </c>
      <c r="BL119" s="266">
        <v>4.1754021104924606</v>
      </c>
      <c r="BM119" s="266">
        <v>3.7975144859236925</v>
      </c>
      <c r="BN119" s="266">
        <v>3.9133675612080765</v>
      </c>
      <c r="BO119" s="266"/>
      <c r="BP119" s="266">
        <v>4.0022463864949813</v>
      </c>
      <c r="BQ119" s="292">
        <v>4.0291710462287105</v>
      </c>
      <c r="BR119" s="292">
        <v>3.9983200762268898</v>
      </c>
      <c r="BS119" s="292">
        <v>4.0126434693877551</v>
      </c>
      <c r="BT119" s="292">
        <v>3.9275980402060808</v>
      </c>
      <c r="BU119" s="292">
        <v>3.9353886033705989</v>
      </c>
      <c r="BV119" s="292">
        <v>3.9887999999999999</v>
      </c>
      <c r="BW119" s="169"/>
      <c r="BX119" s="148">
        <v>36.464676581426644</v>
      </c>
      <c r="BY119" s="165">
        <v>34.882775639300135</v>
      </c>
      <c r="BZ119" s="165">
        <v>35.451523997308207</v>
      </c>
      <c r="CA119" s="165">
        <v>40.593707819650064</v>
      </c>
      <c r="CB119" s="165">
        <v>34.662721803499323</v>
      </c>
      <c r="CC119" s="165">
        <v>42.271242866756388</v>
      </c>
      <c r="CD119" s="165">
        <v>41.213095868102286</v>
      </c>
      <c r="CE119" s="165">
        <v>40.209300538358008</v>
      </c>
      <c r="CF119" s="165">
        <v>32.882775639300135</v>
      </c>
      <c r="CG119" s="174"/>
      <c r="CH119" s="175"/>
      <c r="CI119" s="175"/>
      <c r="CJ119" s="175"/>
      <c r="CK119" s="175"/>
      <c r="CL119" s="175"/>
      <c r="CM119" s="175"/>
      <c r="CN119" s="175"/>
      <c r="CO119" s="171">
        <v>2025</v>
      </c>
      <c r="CP119" s="173">
        <v>45717</v>
      </c>
      <c r="CQ119" s="272">
        <v>4.2668001852042394</v>
      </c>
      <c r="CR119" s="272">
        <v>3.9986418895378626</v>
      </c>
      <c r="CS119" s="272">
        <v>4.0082013883505052</v>
      </c>
      <c r="CT119" s="272">
        <v>3.9419110299283413</v>
      </c>
      <c r="CU119" s="272">
        <v>4.0082013883505052</v>
      </c>
      <c r="CV119" s="272">
        <v>4.0286538752052543</v>
      </c>
      <c r="CW119" s="272">
        <v>4.3141170771094064</v>
      </c>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39"/>
      <c r="EV119" s="139"/>
      <c r="EW119" s="139"/>
      <c r="EX119" s="139"/>
      <c r="EY119" s="139"/>
      <c r="EZ119" s="139"/>
      <c r="FA119" s="139"/>
      <c r="FB119" s="162"/>
      <c r="FC119" s="162"/>
      <c r="FD119" s="162"/>
      <c r="FE119" s="162"/>
      <c r="FF119" s="162"/>
      <c r="FG119" s="162"/>
      <c r="FH119" s="162"/>
      <c r="FI119" s="139"/>
      <c r="FJ119" s="139"/>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39"/>
      <c r="GH119" s="139"/>
      <c r="GI119" s="162"/>
      <c r="GJ119" s="162"/>
      <c r="GK119" s="162"/>
      <c r="GL119" s="162"/>
      <c r="GM119" s="162"/>
    </row>
    <row r="120" spans="1:195" s="138" customFormat="1" x14ac:dyDescent="0.2">
      <c r="A120" s="139"/>
      <c r="B120" s="193">
        <v>45748</v>
      </c>
      <c r="C120" s="193">
        <v>45777</v>
      </c>
      <c r="D120" s="191">
        <v>45748</v>
      </c>
      <c r="E120" s="2">
        <v>36.334859999999999</v>
      </c>
      <c r="F120" s="3">
        <v>34.537170000000003</v>
      </c>
      <c r="G120" s="4">
        <v>35.66133</v>
      </c>
      <c r="H120" s="5">
        <v>34.077060000000003</v>
      </c>
      <c r="I120" s="2">
        <v>34.784939999999999</v>
      </c>
      <c r="J120" s="3">
        <v>32.608229999999999</v>
      </c>
      <c r="K120" s="4">
        <v>40.886180000000003</v>
      </c>
      <c r="L120" s="5">
        <v>39.190739999999998</v>
      </c>
      <c r="M120" s="2">
        <v>38.92042</v>
      </c>
      <c r="N120" s="3">
        <v>38.628999999999998</v>
      </c>
      <c r="O120" s="4">
        <v>33.66133</v>
      </c>
      <c r="P120" s="5">
        <v>32.077060000000003</v>
      </c>
      <c r="Q120" s="2">
        <v>34.16133</v>
      </c>
      <c r="R120" s="3">
        <v>33.327060000000003</v>
      </c>
      <c r="S120" s="4">
        <v>30.66133</v>
      </c>
      <c r="T120" s="5">
        <v>30.077059999999999</v>
      </c>
      <c r="U120" s="2">
        <v>33.66133</v>
      </c>
      <c r="V120" s="3">
        <v>32.077060000000003</v>
      </c>
      <c r="W120" s="4">
        <v>34.784939999999999</v>
      </c>
      <c r="X120" s="5">
        <v>32.608229999999999</v>
      </c>
      <c r="Y120" s="2">
        <v>34.16133</v>
      </c>
      <c r="Z120" s="3">
        <v>32.077060000000003</v>
      </c>
      <c r="AA120" s="4">
        <v>37.484430000000003</v>
      </c>
      <c r="AB120" s="5">
        <v>38.719760000000001</v>
      </c>
      <c r="AC120" s="2">
        <v>34.16133</v>
      </c>
      <c r="AD120" s="73">
        <v>32.577060000000003</v>
      </c>
      <c r="AE120" s="4">
        <v>37.812939999999998</v>
      </c>
      <c r="AF120" s="75">
        <v>38.529130000000002</v>
      </c>
      <c r="AG120" s="23">
        <v>3.9563000000000001</v>
      </c>
      <c r="AH120" s="37">
        <v>3.7892999999999999</v>
      </c>
      <c r="AI120" s="23">
        <v>3.6993999999999998</v>
      </c>
      <c r="AJ120" s="37">
        <v>3.6480000000000001</v>
      </c>
      <c r="AK120" s="28">
        <v>3.633</v>
      </c>
      <c r="AL120" s="37">
        <v>3.7538999999999998</v>
      </c>
      <c r="AM120" s="28">
        <v>3.6629999999999998</v>
      </c>
      <c r="AN120" s="37">
        <v>3.6865999999999999</v>
      </c>
      <c r="AO120" s="30">
        <v>3.6352000000000002</v>
      </c>
      <c r="AP120" s="39">
        <v>3.1471</v>
      </c>
      <c r="AQ120" s="30">
        <v>2.9801000000000002</v>
      </c>
      <c r="AR120" s="37">
        <v>3.8895</v>
      </c>
      <c r="AS120" s="23">
        <v>3.7124000000000001</v>
      </c>
      <c r="AT120" s="39">
        <v>3.9394999999999998</v>
      </c>
      <c r="AU120" s="31">
        <v>3.7277999999999998</v>
      </c>
      <c r="AV120" s="39">
        <v>3.7159</v>
      </c>
      <c r="AW120" s="31">
        <v>3.2997999999999998</v>
      </c>
      <c r="AX120" s="39">
        <v>3.7122000000000002</v>
      </c>
      <c r="AY120" s="31">
        <v>3.6579999999999999</v>
      </c>
      <c r="AZ120" s="39">
        <v>3.6501999999999999</v>
      </c>
      <c r="BA120" s="30">
        <v>3.1513</v>
      </c>
      <c r="BB120" s="39">
        <v>4.1588000000000003</v>
      </c>
      <c r="BC120" s="15"/>
      <c r="BD120" s="151"/>
      <c r="BE120" s="151"/>
      <c r="BF120" s="151"/>
      <c r="BG120" s="151"/>
      <c r="BH120" s="151"/>
      <c r="BI120" s="151"/>
      <c r="BJ120" s="266">
        <v>3.7102798603380229</v>
      </c>
      <c r="BK120" s="266">
        <v>3.2163015180649732</v>
      </c>
      <c r="BL120" s="266">
        <v>3.8515134403380231</v>
      </c>
      <c r="BM120" s="266">
        <v>3.3387334860649736</v>
      </c>
      <c r="BN120" s="266">
        <v>3.529207076201498</v>
      </c>
      <c r="BO120" s="266"/>
      <c r="BP120" s="266">
        <v>3.7026418037108386</v>
      </c>
      <c r="BQ120" s="292">
        <v>3.7166203568532037</v>
      </c>
      <c r="BR120" s="292">
        <v>3.6898728358522241</v>
      </c>
      <c r="BS120" s="292">
        <v>3.7111128571428571</v>
      </c>
      <c r="BT120" s="292">
        <v>3.7073737751288007</v>
      </c>
      <c r="BU120" s="292">
        <v>3.6395434506924746</v>
      </c>
      <c r="BV120" s="292">
        <v>3.6933000000000002</v>
      </c>
      <c r="BW120" s="169"/>
      <c r="BX120" s="148">
        <v>35.575835333333337</v>
      </c>
      <c r="BY120" s="165">
        <v>34.992415999999999</v>
      </c>
      <c r="BZ120" s="165">
        <v>33.865884666666666</v>
      </c>
      <c r="CA120" s="165">
        <v>38.797375999999993</v>
      </c>
      <c r="CB120" s="165">
        <v>33.809082666666669</v>
      </c>
      <c r="CC120" s="165">
        <v>40.170327555555559</v>
      </c>
      <c r="CD120" s="165">
        <v>38.115331333333337</v>
      </c>
      <c r="CE120" s="165">
        <v>38.006013777777781</v>
      </c>
      <c r="CF120" s="165">
        <v>32.992415999999999</v>
      </c>
      <c r="CG120" s="174"/>
      <c r="CH120" s="175"/>
      <c r="CI120" s="175"/>
      <c r="CJ120" s="175"/>
      <c r="CK120" s="175"/>
      <c r="CL120" s="175"/>
      <c r="CM120" s="175"/>
      <c r="CN120" s="175"/>
      <c r="CO120" s="171">
        <v>2025</v>
      </c>
      <c r="CP120" s="173">
        <v>45748</v>
      </c>
      <c r="CQ120" s="272">
        <v>4.0553586788764271</v>
      </c>
      <c r="CR120" s="272">
        <v>3.7752583461420226</v>
      </c>
      <c r="CS120" s="272">
        <v>3.7067630531469962</v>
      </c>
      <c r="CT120" s="272">
        <v>3.6453374335093041</v>
      </c>
      <c r="CU120" s="272">
        <v>3.7067630531469962</v>
      </c>
      <c r="CV120" s="272">
        <v>3.8049264532019702</v>
      </c>
      <c r="CW120" s="272">
        <v>4.0158732337505052</v>
      </c>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39"/>
      <c r="EV120" s="139"/>
      <c r="EW120" s="139"/>
      <c r="EX120" s="139"/>
      <c r="EY120" s="139"/>
      <c r="EZ120" s="139"/>
      <c r="FA120" s="139"/>
      <c r="FB120" s="162"/>
      <c r="FC120" s="162"/>
      <c r="FD120" s="162"/>
      <c r="FE120" s="162"/>
      <c r="FF120" s="162"/>
      <c r="FG120" s="162"/>
      <c r="FH120" s="162"/>
      <c r="FI120" s="139"/>
      <c r="FJ120" s="139"/>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39"/>
      <c r="GH120" s="139"/>
      <c r="GI120" s="162"/>
      <c r="GJ120" s="162"/>
      <c r="GK120" s="162"/>
      <c r="GL120" s="162"/>
      <c r="GM120" s="162"/>
    </row>
    <row r="121" spans="1:195" s="138" customFormat="1" x14ac:dyDescent="0.2">
      <c r="A121" s="139"/>
      <c r="B121" s="193">
        <v>45778</v>
      </c>
      <c r="C121" s="193">
        <v>45808</v>
      </c>
      <c r="D121" s="191">
        <v>45778</v>
      </c>
      <c r="E121" s="2">
        <v>34.277050000000003</v>
      </c>
      <c r="F121" s="3">
        <v>29.610340000000001</v>
      </c>
      <c r="G121" s="4">
        <v>36.37444</v>
      </c>
      <c r="H121" s="5">
        <v>34.25835</v>
      </c>
      <c r="I121" s="2">
        <v>31.31287</v>
      </c>
      <c r="J121" s="3">
        <v>26.737020000000001</v>
      </c>
      <c r="K121" s="4">
        <v>39.683100000000003</v>
      </c>
      <c r="L121" s="5">
        <v>35.289479999999998</v>
      </c>
      <c r="M121" s="2">
        <v>38.736179999999997</v>
      </c>
      <c r="N121" s="3">
        <v>37.149909999999998</v>
      </c>
      <c r="O121" s="4">
        <v>34.87444</v>
      </c>
      <c r="P121" s="5">
        <v>32.25835</v>
      </c>
      <c r="Q121" s="2">
        <v>36.37444</v>
      </c>
      <c r="R121" s="3">
        <v>34.25835</v>
      </c>
      <c r="S121" s="4">
        <v>32.37444</v>
      </c>
      <c r="T121" s="5">
        <v>29.25835</v>
      </c>
      <c r="U121" s="2">
        <v>34.87444</v>
      </c>
      <c r="V121" s="3">
        <v>32.25835</v>
      </c>
      <c r="W121" s="4">
        <v>31.31287</v>
      </c>
      <c r="X121" s="5">
        <v>26.737020000000001</v>
      </c>
      <c r="Y121" s="2">
        <v>34.87444</v>
      </c>
      <c r="Z121" s="3">
        <v>32.25835</v>
      </c>
      <c r="AA121" s="4">
        <v>38.825940000000003</v>
      </c>
      <c r="AB121" s="5">
        <v>38.739649999999997</v>
      </c>
      <c r="AC121" s="2">
        <v>34.87444</v>
      </c>
      <c r="AD121" s="73">
        <v>32.25835</v>
      </c>
      <c r="AE121" s="4">
        <v>35.044870000000003</v>
      </c>
      <c r="AF121" s="75">
        <v>33.876420000000003</v>
      </c>
      <c r="AG121" s="23">
        <v>3.9691999999999998</v>
      </c>
      <c r="AH121" s="37">
        <v>3.7765</v>
      </c>
      <c r="AI121" s="23">
        <v>3.7122999999999999</v>
      </c>
      <c r="AJ121" s="37">
        <v>3.5966999999999998</v>
      </c>
      <c r="AK121" s="28">
        <v>3.5817000000000001</v>
      </c>
      <c r="AL121" s="37">
        <v>3.7019000000000002</v>
      </c>
      <c r="AM121" s="28">
        <v>3.6166999999999998</v>
      </c>
      <c r="AN121" s="37">
        <v>3.6480000000000001</v>
      </c>
      <c r="AO121" s="30">
        <v>3.5966999999999998</v>
      </c>
      <c r="AP121" s="39">
        <v>3.1728000000000001</v>
      </c>
      <c r="AQ121" s="30">
        <v>3.0186000000000002</v>
      </c>
      <c r="AR121" s="37">
        <v>3.8368000000000002</v>
      </c>
      <c r="AS121" s="23">
        <v>3.6604000000000001</v>
      </c>
      <c r="AT121" s="39">
        <v>3.8868</v>
      </c>
      <c r="AU121" s="31">
        <v>3.6758000000000002</v>
      </c>
      <c r="AV121" s="39">
        <v>3.6640999999999999</v>
      </c>
      <c r="AW121" s="31">
        <v>3.3248000000000002</v>
      </c>
      <c r="AX121" s="39">
        <v>3.6602999999999999</v>
      </c>
      <c r="AY121" s="31">
        <v>3.6067</v>
      </c>
      <c r="AZ121" s="39">
        <v>3.6116999999999999</v>
      </c>
      <c r="BA121" s="30">
        <v>3.1749000000000001</v>
      </c>
      <c r="BB121" s="39">
        <v>4.1741999999999999</v>
      </c>
      <c r="BC121" s="15"/>
      <c r="BD121" s="151"/>
      <c r="BE121" s="151"/>
      <c r="BF121" s="151"/>
      <c r="BG121" s="151"/>
      <c r="BH121" s="151"/>
      <c r="BI121" s="151"/>
      <c r="BJ121" s="266">
        <v>3.6713161926930469</v>
      </c>
      <c r="BK121" s="266">
        <v>3.2423110312721386</v>
      </c>
      <c r="BL121" s="266">
        <v>3.8110667526930473</v>
      </c>
      <c r="BM121" s="266">
        <v>3.3657329632721389</v>
      </c>
      <c r="BN121" s="266">
        <v>3.5226067349825931</v>
      </c>
      <c r="BO121" s="266"/>
      <c r="BP121" s="266">
        <v>3.6506292314711546</v>
      </c>
      <c r="BQ121" s="292">
        <v>3.6775895377128949</v>
      </c>
      <c r="BR121" s="292">
        <v>3.6512544009561427</v>
      </c>
      <c r="BS121" s="292">
        <v>3.6587659183673469</v>
      </c>
      <c r="BT121" s="292">
        <v>3.6606013738761489</v>
      </c>
      <c r="BU121" s="292">
        <v>3.5881835307859169</v>
      </c>
      <c r="BV121" s="292">
        <v>3.6419999999999999</v>
      </c>
      <c r="BW121" s="169"/>
      <c r="BX121" s="148">
        <v>32.219683225806449</v>
      </c>
      <c r="BY121" s="165">
        <v>35.441540107526883</v>
      </c>
      <c r="BZ121" s="165">
        <v>29.295559784946235</v>
      </c>
      <c r="CA121" s="165">
        <v>38.036856666666665</v>
      </c>
      <c r="CB121" s="165">
        <v>35.441540107526883</v>
      </c>
      <c r="CC121" s="165">
        <v>37.746127741935481</v>
      </c>
      <c r="CD121" s="165">
        <v>34.529746881720435</v>
      </c>
      <c r="CE121" s="165">
        <v>38.787898172043015</v>
      </c>
      <c r="CF121" s="165">
        <v>33.721110000000003</v>
      </c>
      <c r="CG121" s="174"/>
      <c r="CH121" s="175"/>
      <c r="CI121" s="175"/>
      <c r="CJ121" s="175"/>
      <c r="CK121" s="175"/>
      <c r="CL121" s="175"/>
      <c r="CM121" s="175"/>
      <c r="CN121" s="175"/>
      <c r="CO121" s="171">
        <v>2025</v>
      </c>
      <c r="CP121" s="173">
        <v>45778</v>
      </c>
      <c r="CQ121" s="272">
        <v>4.0686316493466403</v>
      </c>
      <c r="CR121" s="272">
        <v>3.7278149605492366</v>
      </c>
      <c r="CS121" s="272">
        <v>3.6544321340406003</v>
      </c>
      <c r="CT121" s="272">
        <v>3.5938510528111771</v>
      </c>
      <c r="CU121" s="272">
        <v>3.6544321340406003</v>
      </c>
      <c r="CV121" s="272">
        <v>3.7574100328407223</v>
      </c>
      <c r="CW121" s="272">
        <v>3.9640968914008883</v>
      </c>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39"/>
      <c r="EV121" s="139"/>
      <c r="EW121" s="139"/>
      <c r="EX121" s="139"/>
      <c r="EY121" s="139"/>
      <c r="EZ121" s="139"/>
      <c r="FA121" s="139"/>
      <c r="FB121" s="162"/>
      <c r="FC121" s="162"/>
      <c r="FD121" s="162"/>
      <c r="FE121" s="162"/>
      <c r="FF121" s="162"/>
      <c r="FG121" s="162"/>
      <c r="FH121" s="162"/>
      <c r="FI121" s="139"/>
      <c r="FJ121" s="139"/>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39"/>
      <c r="GH121" s="139"/>
      <c r="GI121" s="162"/>
      <c r="GJ121" s="162"/>
      <c r="GK121" s="162"/>
      <c r="GL121" s="162"/>
      <c r="GM121" s="162"/>
    </row>
    <row r="122" spans="1:195" s="138" customFormat="1" x14ac:dyDescent="0.2">
      <c r="A122" s="139"/>
      <c r="B122" s="193">
        <v>45809</v>
      </c>
      <c r="C122" s="193">
        <v>45838</v>
      </c>
      <c r="D122" s="191">
        <v>45809</v>
      </c>
      <c r="E122" s="2">
        <v>38.784190000000002</v>
      </c>
      <c r="F122" s="3">
        <v>31.07302</v>
      </c>
      <c r="G122" s="4">
        <v>41.392220000000002</v>
      </c>
      <c r="H122" s="5">
        <v>36.050809999999998</v>
      </c>
      <c r="I122" s="2">
        <v>36.019480000000001</v>
      </c>
      <c r="J122" s="3">
        <v>28.605799999999999</v>
      </c>
      <c r="K122" s="4">
        <v>44.428620000000002</v>
      </c>
      <c r="L122" s="5">
        <v>36.93235</v>
      </c>
      <c r="M122" s="2">
        <v>43.448560000000001</v>
      </c>
      <c r="N122" s="3">
        <v>38.562190000000001</v>
      </c>
      <c r="O122" s="4">
        <v>39.642220000000002</v>
      </c>
      <c r="P122" s="5">
        <v>34.550809999999998</v>
      </c>
      <c r="Q122" s="2">
        <v>40.642220000000002</v>
      </c>
      <c r="R122" s="3">
        <v>35.550809999999998</v>
      </c>
      <c r="S122" s="4">
        <v>37.892220000000002</v>
      </c>
      <c r="T122" s="5">
        <v>32.050809999999998</v>
      </c>
      <c r="U122" s="2">
        <v>39.642220000000002</v>
      </c>
      <c r="V122" s="3">
        <v>34.550809999999998</v>
      </c>
      <c r="W122" s="4">
        <v>36.019480000000001</v>
      </c>
      <c r="X122" s="5">
        <v>28.605799999999999</v>
      </c>
      <c r="Y122" s="2">
        <v>42.392220000000002</v>
      </c>
      <c r="Z122" s="3">
        <v>36.550809999999998</v>
      </c>
      <c r="AA122" s="4">
        <v>45.17942</v>
      </c>
      <c r="AB122" s="5">
        <v>42.256909999999998</v>
      </c>
      <c r="AC122" s="2">
        <v>40.392220000000002</v>
      </c>
      <c r="AD122" s="73">
        <v>34.800809999999998</v>
      </c>
      <c r="AE122" s="4">
        <v>41.04318</v>
      </c>
      <c r="AF122" s="75">
        <v>36.9559</v>
      </c>
      <c r="AG122" s="23">
        <v>3.9948999999999999</v>
      </c>
      <c r="AH122" s="37">
        <v>3.7892999999999999</v>
      </c>
      <c r="AI122" s="23">
        <v>3.7250999999999999</v>
      </c>
      <c r="AJ122" s="37">
        <v>3.6095000000000002</v>
      </c>
      <c r="AK122" s="28">
        <v>3.5945</v>
      </c>
      <c r="AL122" s="37">
        <v>3.7151000000000001</v>
      </c>
      <c r="AM122" s="28">
        <v>3.6244999999999998</v>
      </c>
      <c r="AN122" s="37">
        <v>3.6608999999999998</v>
      </c>
      <c r="AO122" s="30">
        <v>3.6095000000000002</v>
      </c>
      <c r="AP122" s="39">
        <v>3.2242000000000002</v>
      </c>
      <c r="AQ122" s="30">
        <v>3.07</v>
      </c>
      <c r="AR122" s="37">
        <v>3.8504999999999998</v>
      </c>
      <c r="AS122" s="23">
        <v>3.6736</v>
      </c>
      <c r="AT122" s="39">
        <v>3.9005000000000001</v>
      </c>
      <c r="AU122" s="31">
        <v>3.6892</v>
      </c>
      <c r="AV122" s="39">
        <v>3.6772</v>
      </c>
      <c r="AW122" s="31">
        <v>3.3769</v>
      </c>
      <c r="AX122" s="39">
        <v>3.6734</v>
      </c>
      <c r="AY122" s="31">
        <v>3.6194999999999999</v>
      </c>
      <c r="AZ122" s="39">
        <v>3.6244999999999998</v>
      </c>
      <c r="BA122" s="30">
        <v>3.2475000000000001</v>
      </c>
      <c r="BB122" s="39">
        <v>4.1798999999999999</v>
      </c>
      <c r="BC122" s="15"/>
      <c r="BD122" s="151"/>
      <c r="BE122" s="151"/>
      <c r="BF122" s="151"/>
      <c r="BG122" s="151"/>
      <c r="BH122" s="151"/>
      <c r="BI122" s="151"/>
      <c r="BJ122" s="266">
        <v>3.6842703471308575</v>
      </c>
      <c r="BK122" s="266">
        <v>3.2943300576864694</v>
      </c>
      <c r="BL122" s="266">
        <v>3.8245139631308578</v>
      </c>
      <c r="BM122" s="266">
        <v>3.4197319176864696</v>
      </c>
      <c r="BN122" s="266">
        <v>3.5557115714086636</v>
      </c>
      <c r="BO122" s="266"/>
      <c r="BP122" s="266">
        <v>3.6636070272736494</v>
      </c>
      <c r="BQ122" s="292">
        <v>3.6905660178426598</v>
      </c>
      <c r="BR122" s="292">
        <v>3.6641605618411024</v>
      </c>
      <c r="BS122" s="292">
        <v>3.671827142857143</v>
      </c>
      <c r="BT122" s="292">
        <v>3.6684809576724917</v>
      </c>
      <c r="BU122" s="292">
        <v>3.6009984815618221</v>
      </c>
      <c r="BV122" s="292">
        <v>3.6548000000000003</v>
      </c>
      <c r="BW122" s="169"/>
      <c r="BX122" s="148">
        <v>35.357003333333331</v>
      </c>
      <c r="BY122" s="165">
        <v>39.018260000000005</v>
      </c>
      <c r="BZ122" s="165">
        <v>32.724511111111113</v>
      </c>
      <c r="CA122" s="165">
        <v>41.27684</v>
      </c>
      <c r="CB122" s="165">
        <v>38.379371111111112</v>
      </c>
      <c r="CC122" s="165">
        <v>41.096944444444446</v>
      </c>
      <c r="CD122" s="165">
        <v>39.226611111111112</v>
      </c>
      <c r="CE122" s="165">
        <v>43.880526666666668</v>
      </c>
      <c r="CF122" s="165">
        <v>37.379371111111112</v>
      </c>
      <c r="CG122" s="174"/>
      <c r="CH122" s="175"/>
      <c r="CI122" s="175"/>
      <c r="CJ122" s="175"/>
      <c r="CK122" s="175"/>
      <c r="CL122" s="175"/>
      <c r="CM122" s="175"/>
      <c r="CN122" s="175"/>
      <c r="CO122" s="171">
        <v>2025</v>
      </c>
      <c r="CP122" s="173">
        <v>45809</v>
      </c>
      <c r="CQ122" s="272">
        <v>4.0818017285728985</v>
      </c>
      <c r="CR122" s="272">
        <v>3.7358075827441337</v>
      </c>
      <c r="CS122" s="272">
        <v>3.6674893614199742</v>
      </c>
      <c r="CT122" s="272">
        <v>3.6066975571569082</v>
      </c>
      <c r="CU122" s="272">
        <v>3.6674893614199742</v>
      </c>
      <c r="CV122" s="272">
        <v>3.7654149589490964</v>
      </c>
      <c r="CW122" s="272">
        <v>3.9770157448526451</v>
      </c>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39"/>
      <c r="EV122" s="139"/>
      <c r="EW122" s="139"/>
      <c r="EX122" s="139"/>
      <c r="EY122" s="139"/>
      <c r="EZ122" s="139"/>
      <c r="FA122" s="139"/>
      <c r="FB122" s="162"/>
      <c r="FC122" s="162"/>
      <c r="FD122" s="162"/>
      <c r="FE122" s="162"/>
      <c r="FF122" s="162"/>
      <c r="FG122" s="162"/>
      <c r="FH122" s="162"/>
      <c r="FI122" s="139"/>
      <c r="FJ122" s="139"/>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39"/>
      <c r="GH122" s="139"/>
      <c r="GI122" s="162"/>
      <c r="GJ122" s="162"/>
      <c r="GK122" s="162"/>
      <c r="GL122" s="162"/>
      <c r="GM122" s="162"/>
    </row>
    <row r="123" spans="1:195" s="138" customFormat="1" x14ac:dyDescent="0.2">
      <c r="A123" s="139"/>
      <c r="B123" s="193">
        <v>45839</v>
      </c>
      <c r="C123" s="193">
        <v>45869</v>
      </c>
      <c r="D123" s="191">
        <v>45839</v>
      </c>
      <c r="E123" s="2">
        <v>47.892000000000003</v>
      </c>
      <c r="F123" s="3">
        <v>38.880139999999997</v>
      </c>
      <c r="G123" s="4">
        <v>47.292700000000004</v>
      </c>
      <c r="H123" s="5">
        <v>38.951740000000001</v>
      </c>
      <c r="I123" s="2">
        <v>44.496040000000001</v>
      </c>
      <c r="J123" s="3">
        <v>36.340319999999998</v>
      </c>
      <c r="K123" s="4">
        <v>52.94623</v>
      </c>
      <c r="L123" s="5">
        <v>43.448680000000003</v>
      </c>
      <c r="M123" s="2">
        <v>49.65842</v>
      </c>
      <c r="N123" s="3">
        <v>42.150300000000001</v>
      </c>
      <c r="O123" s="4">
        <v>51.042700000000004</v>
      </c>
      <c r="P123" s="5">
        <v>39.951740000000001</v>
      </c>
      <c r="Q123" s="2">
        <v>50.792700000000004</v>
      </c>
      <c r="R123" s="3">
        <v>39.451740000000001</v>
      </c>
      <c r="S123" s="4">
        <v>45.292700000000004</v>
      </c>
      <c r="T123" s="5">
        <v>36.451740000000001</v>
      </c>
      <c r="U123" s="2">
        <v>51.042700000000004</v>
      </c>
      <c r="V123" s="3">
        <v>39.951740000000001</v>
      </c>
      <c r="W123" s="4">
        <v>44.496040000000001</v>
      </c>
      <c r="X123" s="5">
        <v>36.340319999999998</v>
      </c>
      <c r="Y123" s="2">
        <v>49.792700000000004</v>
      </c>
      <c r="Z123" s="3">
        <v>40.451740000000001</v>
      </c>
      <c r="AA123" s="4">
        <v>47.150599999999997</v>
      </c>
      <c r="AB123" s="5">
        <v>45.526339999999998</v>
      </c>
      <c r="AC123" s="2">
        <v>48.792700000000004</v>
      </c>
      <c r="AD123" s="73">
        <v>38.451740000000001</v>
      </c>
      <c r="AE123" s="4">
        <v>49.194139999999997</v>
      </c>
      <c r="AF123" s="75">
        <v>43.763120000000001</v>
      </c>
      <c r="AG123" s="23">
        <v>4.0590999999999999</v>
      </c>
      <c r="AH123" s="37">
        <v>3.8921000000000001</v>
      </c>
      <c r="AI123" s="23">
        <v>3.8149999999999999</v>
      </c>
      <c r="AJ123" s="37">
        <v>3.7250999999999999</v>
      </c>
      <c r="AK123" s="28">
        <v>3.7101000000000002</v>
      </c>
      <c r="AL123" s="37">
        <v>3.8319000000000001</v>
      </c>
      <c r="AM123" s="28">
        <v>3.7450999999999999</v>
      </c>
      <c r="AN123" s="37">
        <v>3.7765</v>
      </c>
      <c r="AO123" s="30">
        <v>3.6223999999999998</v>
      </c>
      <c r="AP123" s="39">
        <v>3.4681999999999999</v>
      </c>
      <c r="AQ123" s="30">
        <v>3.1598999999999999</v>
      </c>
      <c r="AR123" s="37">
        <v>3.9687000000000001</v>
      </c>
      <c r="AS123" s="23">
        <v>3.7904</v>
      </c>
      <c r="AT123" s="39">
        <v>4.0186999999999999</v>
      </c>
      <c r="AU123" s="31">
        <v>3.8069000000000002</v>
      </c>
      <c r="AV123" s="39">
        <v>3.7936000000000001</v>
      </c>
      <c r="AW123" s="31">
        <v>3.6339999999999999</v>
      </c>
      <c r="AX123" s="39">
        <v>3.7902</v>
      </c>
      <c r="AY123" s="31">
        <v>3.7351000000000001</v>
      </c>
      <c r="AZ123" s="39">
        <v>3.6374</v>
      </c>
      <c r="BA123" s="30">
        <v>3.3512</v>
      </c>
      <c r="BB123" s="39">
        <v>4.2790999999999997</v>
      </c>
      <c r="BC123" s="15"/>
      <c r="BD123" s="151"/>
      <c r="BE123" s="151"/>
      <c r="BF123" s="151"/>
      <c r="BG123" s="151"/>
      <c r="BH123" s="151"/>
      <c r="BI123" s="151"/>
      <c r="BJ123" s="266">
        <v>3.6973257059002123</v>
      </c>
      <c r="BK123" s="266">
        <v>3.5412686266572209</v>
      </c>
      <c r="BL123" s="266">
        <v>3.8380662299002126</v>
      </c>
      <c r="BM123" s="266">
        <v>3.6760693666572211</v>
      </c>
      <c r="BN123" s="266">
        <v>3.6881824822787168</v>
      </c>
      <c r="BO123" s="266"/>
      <c r="BP123" s="266">
        <v>3.7808127456149245</v>
      </c>
      <c r="BQ123" s="292">
        <v>3.7036438767234383</v>
      </c>
      <c r="BR123" s="292">
        <v>3.7798157710117524</v>
      </c>
      <c r="BS123" s="292">
        <v>3.7897863265306122</v>
      </c>
      <c r="BT123" s="292">
        <v>3.7903114456005653</v>
      </c>
      <c r="BU123" s="292">
        <v>3.7167335057567161</v>
      </c>
      <c r="BV123" s="292">
        <v>3.7704</v>
      </c>
      <c r="BW123" s="169"/>
      <c r="BX123" s="148">
        <v>43.919029462365593</v>
      </c>
      <c r="BY123" s="165">
        <v>43.615502580645163</v>
      </c>
      <c r="BZ123" s="165">
        <v>40.900507526881718</v>
      </c>
      <c r="CA123" s="165">
        <v>46.348388602150543</v>
      </c>
      <c r="CB123" s="165">
        <v>45.792921935483875</v>
      </c>
      <c r="CC123" s="165">
        <v>48.759138064516129</v>
      </c>
      <c r="CD123" s="165">
        <v>46.799819354838711</v>
      </c>
      <c r="CE123" s="165">
        <v>46.434528387096769</v>
      </c>
      <c r="CF123" s="165">
        <v>46.153136989247308</v>
      </c>
      <c r="CG123" s="174"/>
      <c r="CH123" s="175"/>
      <c r="CI123" s="175"/>
      <c r="CJ123" s="175"/>
      <c r="CK123" s="175"/>
      <c r="CL123" s="175"/>
      <c r="CM123" s="175"/>
      <c r="CN123" s="175"/>
      <c r="CO123" s="171">
        <v>2025</v>
      </c>
      <c r="CP123" s="173">
        <v>45839</v>
      </c>
      <c r="CQ123" s="272">
        <v>4.1743009568885689</v>
      </c>
      <c r="CR123" s="272">
        <v>3.8593858182190797</v>
      </c>
      <c r="CS123" s="272">
        <v>3.7854124461899428</v>
      </c>
      <c r="CT123" s="272">
        <v>3.7227175495292966</v>
      </c>
      <c r="CU123" s="272">
        <v>3.7854124461899428</v>
      </c>
      <c r="CV123" s="272">
        <v>3.8891834318555007</v>
      </c>
      <c r="CW123" s="272">
        <v>4.0936891400888173</v>
      </c>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39"/>
      <c r="EV123" s="139"/>
      <c r="EW123" s="139"/>
      <c r="EX123" s="139"/>
      <c r="EY123" s="139"/>
      <c r="EZ123" s="139"/>
      <c r="FA123" s="139"/>
      <c r="FB123" s="162"/>
      <c r="FC123" s="162"/>
      <c r="FD123" s="162"/>
      <c r="FE123" s="162"/>
      <c r="FF123" s="162"/>
      <c r="FG123" s="162"/>
      <c r="FH123" s="162"/>
      <c r="FI123" s="139"/>
      <c r="FJ123" s="139"/>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39"/>
      <c r="GH123" s="139"/>
      <c r="GI123" s="162"/>
      <c r="GJ123" s="162"/>
      <c r="GK123" s="162"/>
      <c r="GL123" s="162"/>
      <c r="GM123" s="162"/>
    </row>
    <row r="124" spans="1:195" s="138" customFormat="1" x14ac:dyDescent="0.2">
      <c r="A124" s="139"/>
      <c r="B124" s="193">
        <v>45870</v>
      </c>
      <c r="C124" s="193">
        <v>45900</v>
      </c>
      <c r="D124" s="191">
        <v>45870</v>
      </c>
      <c r="E124" s="2">
        <v>51.649320000000003</v>
      </c>
      <c r="F124" s="3">
        <v>40.086620000000003</v>
      </c>
      <c r="G124" s="4">
        <v>50.703960000000002</v>
      </c>
      <c r="H124" s="5">
        <v>40.812899999999999</v>
      </c>
      <c r="I124" s="2">
        <v>48.25338</v>
      </c>
      <c r="J124" s="3">
        <v>38.139600000000002</v>
      </c>
      <c r="K124" s="4">
        <v>57.219970000000004</v>
      </c>
      <c r="L124" s="5">
        <v>45.892679999999999</v>
      </c>
      <c r="M124" s="2">
        <v>54.361049999999999</v>
      </c>
      <c r="N124" s="3">
        <v>44.724170000000001</v>
      </c>
      <c r="O124" s="4">
        <v>53.953960000000002</v>
      </c>
      <c r="P124" s="5">
        <v>41.312899999999999</v>
      </c>
      <c r="Q124" s="2">
        <v>53.703960000000002</v>
      </c>
      <c r="R124" s="3">
        <v>41.312899999999999</v>
      </c>
      <c r="S124" s="4">
        <v>48.703960000000002</v>
      </c>
      <c r="T124" s="5">
        <v>38.812899999999999</v>
      </c>
      <c r="U124" s="2">
        <v>53.953960000000002</v>
      </c>
      <c r="V124" s="3">
        <v>41.312899999999999</v>
      </c>
      <c r="W124" s="4">
        <v>48.25338</v>
      </c>
      <c r="X124" s="5">
        <v>38.139600000000002</v>
      </c>
      <c r="Y124" s="2">
        <v>52.703960000000002</v>
      </c>
      <c r="Z124" s="3">
        <v>42.312899999999999</v>
      </c>
      <c r="AA124" s="4">
        <v>53.944159999999997</v>
      </c>
      <c r="AB124" s="5">
        <v>48.897799999999997</v>
      </c>
      <c r="AC124" s="2">
        <v>52.953960000000002</v>
      </c>
      <c r="AD124" s="73">
        <v>40.812899999999999</v>
      </c>
      <c r="AE124" s="4">
        <v>51.912379999999999</v>
      </c>
      <c r="AF124" s="75">
        <v>44.158299999999997</v>
      </c>
      <c r="AG124" s="23">
        <v>4.0975999999999999</v>
      </c>
      <c r="AH124" s="37">
        <v>3.9948999999999999</v>
      </c>
      <c r="AI124" s="23">
        <v>3.8793000000000002</v>
      </c>
      <c r="AJ124" s="37">
        <v>3.7637</v>
      </c>
      <c r="AK124" s="28">
        <v>3.7486999999999999</v>
      </c>
      <c r="AL124" s="37">
        <v>3.8708</v>
      </c>
      <c r="AM124" s="28">
        <v>3.7837000000000001</v>
      </c>
      <c r="AN124" s="37">
        <v>3.8149999999999999</v>
      </c>
      <c r="AO124" s="30">
        <v>3.6223999999999998</v>
      </c>
      <c r="AP124" s="39">
        <v>3.5324</v>
      </c>
      <c r="AQ124" s="30">
        <v>3.2113</v>
      </c>
      <c r="AR124" s="37">
        <v>4.0079000000000002</v>
      </c>
      <c r="AS124" s="23">
        <v>3.8292000000000002</v>
      </c>
      <c r="AT124" s="39">
        <v>4.0579000000000001</v>
      </c>
      <c r="AU124" s="31">
        <v>3.8458999999999999</v>
      </c>
      <c r="AV124" s="39">
        <v>3.8323999999999998</v>
      </c>
      <c r="AW124" s="31">
        <v>3.7</v>
      </c>
      <c r="AX124" s="39">
        <v>3.8290000000000002</v>
      </c>
      <c r="AY124" s="31">
        <v>3.7736999999999998</v>
      </c>
      <c r="AZ124" s="39">
        <v>3.6374</v>
      </c>
      <c r="BA124" s="30">
        <v>3.4076</v>
      </c>
      <c r="BB124" s="39">
        <v>4.3400999999999996</v>
      </c>
      <c r="BC124" s="15"/>
      <c r="BD124" s="151"/>
      <c r="BE124" s="151"/>
      <c r="BF124" s="151"/>
      <c r="BG124" s="151"/>
      <c r="BH124" s="151"/>
      <c r="BI124" s="151"/>
      <c r="BJ124" s="266">
        <v>3.6973257059002123</v>
      </c>
      <c r="BK124" s="266">
        <v>3.6062418075093614</v>
      </c>
      <c r="BL124" s="266">
        <v>3.8380662299002126</v>
      </c>
      <c r="BM124" s="266">
        <v>3.7435155315093618</v>
      </c>
      <c r="BN124" s="266">
        <v>3.7212873187047868</v>
      </c>
      <c r="BO124" s="266"/>
      <c r="BP124" s="266">
        <v>3.8199489110818212</v>
      </c>
      <c r="BQ124" s="292">
        <v>3.7036438767234383</v>
      </c>
      <c r="BR124" s="292">
        <v>3.8183341581490362</v>
      </c>
      <c r="BS124" s="292">
        <v>3.8291740816326527</v>
      </c>
      <c r="BT124" s="292">
        <v>3.8293052833619554</v>
      </c>
      <c r="BU124" s="292">
        <v>3.7553785916903051</v>
      </c>
      <c r="BV124" s="292">
        <v>3.8090000000000002</v>
      </c>
      <c r="BW124" s="169"/>
      <c r="BX124" s="148">
        <v>46.551785591397852</v>
      </c>
      <c r="BY124" s="165">
        <v>46.343385161290321</v>
      </c>
      <c r="BZ124" s="165">
        <v>43.79461677419355</v>
      </c>
      <c r="CA124" s="165">
        <v>50.112533010752685</v>
      </c>
      <c r="CB124" s="165">
        <v>48.24123462365592</v>
      </c>
      <c r="CC124" s="165">
        <v>52.226218494623652</v>
      </c>
      <c r="CD124" s="165">
        <v>48.493914623655918</v>
      </c>
      <c r="CE124" s="165">
        <v>51.719420645161286</v>
      </c>
      <c r="CF124" s="165">
        <v>48.381019569892473</v>
      </c>
      <c r="CG124" s="174"/>
      <c r="CH124" s="175"/>
      <c r="CI124" s="175"/>
      <c r="CJ124" s="175"/>
      <c r="CK124" s="175"/>
      <c r="CL124" s="175"/>
      <c r="CM124" s="175"/>
      <c r="CN124" s="175"/>
      <c r="CO124" s="171">
        <v>2025</v>
      </c>
      <c r="CP124" s="173">
        <v>45870</v>
      </c>
      <c r="CQ124" s="272">
        <v>4.2404600267517241</v>
      </c>
      <c r="CR124" s="272">
        <v>3.8989390511322886</v>
      </c>
      <c r="CS124" s="272">
        <v>3.824788147505866</v>
      </c>
      <c r="CT124" s="272">
        <v>3.7614577891968932</v>
      </c>
      <c r="CU124" s="272">
        <v>3.824788147505866</v>
      </c>
      <c r="CV124" s="272">
        <v>3.9287975533661741</v>
      </c>
      <c r="CW124" s="272">
        <v>4.1326475575292694</v>
      </c>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39"/>
      <c r="EV124" s="139"/>
      <c r="EW124" s="139"/>
      <c r="EX124" s="139"/>
      <c r="EY124" s="139"/>
      <c r="EZ124" s="139"/>
      <c r="FA124" s="139"/>
      <c r="FB124" s="162"/>
      <c r="FC124" s="162"/>
      <c r="FD124" s="162"/>
      <c r="FE124" s="162"/>
      <c r="FF124" s="162"/>
      <c r="FG124" s="162"/>
      <c r="FH124" s="162"/>
      <c r="FI124" s="139"/>
      <c r="FJ124" s="139"/>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39"/>
      <c r="GH124" s="139"/>
      <c r="GI124" s="162"/>
      <c r="GJ124" s="162"/>
      <c r="GK124" s="162"/>
      <c r="GL124" s="162"/>
      <c r="GM124" s="162"/>
    </row>
    <row r="125" spans="1:195" s="138" customFormat="1" x14ac:dyDescent="0.2">
      <c r="A125" s="139"/>
      <c r="B125" s="193">
        <v>45901</v>
      </c>
      <c r="C125" s="193">
        <v>45930</v>
      </c>
      <c r="D125" s="191">
        <v>45901</v>
      </c>
      <c r="E125" s="2">
        <v>48.759340000000002</v>
      </c>
      <c r="F125" s="3">
        <v>39.859059999999999</v>
      </c>
      <c r="G125" s="4">
        <v>46.921779999999998</v>
      </c>
      <c r="H125" s="5">
        <v>38.805109999999999</v>
      </c>
      <c r="I125" s="2">
        <v>45.951860000000003</v>
      </c>
      <c r="J125" s="3">
        <v>37.90963</v>
      </c>
      <c r="K125" s="4">
        <v>54.871859999999998</v>
      </c>
      <c r="L125" s="5">
        <v>46.343220000000002</v>
      </c>
      <c r="M125" s="2">
        <v>51.309890000000003</v>
      </c>
      <c r="N125" s="3">
        <v>43.588169999999998</v>
      </c>
      <c r="O125" s="4">
        <v>49.671779999999998</v>
      </c>
      <c r="P125" s="5">
        <v>36.805109999999999</v>
      </c>
      <c r="Q125" s="2">
        <v>49.421779999999998</v>
      </c>
      <c r="R125" s="3">
        <v>37.305109999999999</v>
      </c>
      <c r="S125" s="4">
        <v>43.921779999999998</v>
      </c>
      <c r="T125" s="5">
        <v>37.805109999999999</v>
      </c>
      <c r="U125" s="2">
        <v>49.671779999999998</v>
      </c>
      <c r="V125" s="3">
        <v>36.805109999999999</v>
      </c>
      <c r="W125" s="4">
        <v>45.951860000000003</v>
      </c>
      <c r="X125" s="5">
        <v>37.90963</v>
      </c>
      <c r="Y125" s="2">
        <v>48.421779999999998</v>
      </c>
      <c r="Z125" s="3">
        <v>39.805109999999999</v>
      </c>
      <c r="AA125" s="4">
        <v>56.293880000000001</v>
      </c>
      <c r="AB125" s="5">
        <v>48.103110000000001</v>
      </c>
      <c r="AC125" s="2">
        <v>47.921779999999998</v>
      </c>
      <c r="AD125" s="73">
        <v>36.305109999999999</v>
      </c>
      <c r="AE125" s="4">
        <v>50.397559999999999</v>
      </c>
      <c r="AF125" s="75">
        <v>43.34263</v>
      </c>
      <c r="AG125" s="23">
        <v>4.0975999999999999</v>
      </c>
      <c r="AH125" s="37">
        <v>3.9820000000000002</v>
      </c>
      <c r="AI125" s="23">
        <v>3.8536000000000001</v>
      </c>
      <c r="AJ125" s="37">
        <v>3.7765</v>
      </c>
      <c r="AK125" s="28">
        <v>3.7614999999999998</v>
      </c>
      <c r="AL125" s="37">
        <v>3.8831000000000002</v>
      </c>
      <c r="AM125" s="28">
        <v>3.7915000000000001</v>
      </c>
      <c r="AN125" s="37">
        <v>3.8279000000000001</v>
      </c>
      <c r="AO125" s="30">
        <v>3.6865999999999999</v>
      </c>
      <c r="AP125" s="39">
        <v>3.5196000000000001</v>
      </c>
      <c r="AQ125" s="30">
        <v>3.1728000000000001</v>
      </c>
      <c r="AR125" s="37">
        <v>4.0197000000000003</v>
      </c>
      <c r="AS125" s="23">
        <v>3.8416000000000001</v>
      </c>
      <c r="AT125" s="39">
        <v>4.0697000000000001</v>
      </c>
      <c r="AU125" s="31">
        <v>3.8576999999999999</v>
      </c>
      <c r="AV125" s="39">
        <v>3.8449</v>
      </c>
      <c r="AW125" s="31">
        <v>3.6884999999999999</v>
      </c>
      <c r="AX125" s="39">
        <v>3.8414000000000001</v>
      </c>
      <c r="AY125" s="31">
        <v>3.7865000000000002</v>
      </c>
      <c r="AZ125" s="39">
        <v>3.7016</v>
      </c>
      <c r="BA125" s="30">
        <v>3.3740000000000001</v>
      </c>
      <c r="BB125" s="39">
        <v>4.3276000000000003</v>
      </c>
      <c r="BC125" s="15"/>
      <c r="BD125" s="151"/>
      <c r="BE125" s="151"/>
      <c r="BF125" s="151"/>
      <c r="BG125" s="151"/>
      <c r="BH125" s="151"/>
      <c r="BI125" s="151"/>
      <c r="BJ125" s="266">
        <v>3.7622988867523528</v>
      </c>
      <c r="BK125" s="266">
        <v>3.5932876530715516</v>
      </c>
      <c r="BL125" s="266">
        <v>3.9055123947523533</v>
      </c>
      <c r="BM125" s="266">
        <v>3.7300683210715522</v>
      </c>
      <c r="BN125" s="266">
        <v>3.7477918139119524</v>
      </c>
      <c r="BO125" s="266"/>
      <c r="BP125" s="266">
        <v>3.8329267068843151</v>
      </c>
      <c r="BQ125" s="292">
        <v>3.7687290348742901</v>
      </c>
      <c r="BR125" s="292">
        <v>3.8312403190339963</v>
      </c>
      <c r="BS125" s="292">
        <v>3.8422353061224488</v>
      </c>
      <c r="BT125" s="292">
        <v>3.8371848671582987</v>
      </c>
      <c r="BU125" s="292">
        <v>3.7681935424662103</v>
      </c>
      <c r="BV125" s="292">
        <v>3.8218000000000001</v>
      </c>
      <c r="BW125" s="169"/>
      <c r="BX125" s="148">
        <v>44.803660000000001</v>
      </c>
      <c r="BY125" s="165">
        <v>43.314371111111107</v>
      </c>
      <c r="BZ125" s="165">
        <v>42.377535555555561</v>
      </c>
      <c r="CA125" s="165">
        <v>47.878014444444446</v>
      </c>
      <c r="CB125" s="165">
        <v>44.036593333333336</v>
      </c>
      <c r="CC125" s="165">
        <v>51.08135333333334</v>
      </c>
      <c r="CD125" s="165">
        <v>47.262035555555556</v>
      </c>
      <c r="CE125" s="165">
        <v>52.653537777777778</v>
      </c>
      <c r="CF125" s="165">
        <v>43.95326</v>
      </c>
      <c r="CG125" s="174"/>
      <c r="CH125" s="175"/>
      <c r="CI125" s="175"/>
      <c r="CJ125" s="175"/>
      <c r="CK125" s="175"/>
      <c r="CL125" s="175"/>
      <c r="CM125" s="175"/>
      <c r="CN125" s="175"/>
      <c r="CO125" s="171">
        <v>2025</v>
      </c>
      <c r="CP125" s="173">
        <v>45901</v>
      </c>
      <c r="CQ125" s="272">
        <v>4.2140169770552527</v>
      </c>
      <c r="CR125" s="272">
        <v>3.9069316733271853</v>
      </c>
      <c r="CS125" s="272">
        <v>3.8378453748852395</v>
      </c>
      <c r="CT125" s="272">
        <v>3.7743042935426243</v>
      </c>
      <c r="CU125" s="272">
        <v>3.8378453748852395</v>
      </c>
      <c r="CV125" s="272">
        <v>3.9368024794745482</v>
      </c>
      <c r="CW125" s="272">
        <v>4.1455664109810257</v>
      </c>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39"/>
      <c r="EV125" s="139"/>
      <c r="EW125" s="139"/>
      <c r="EX125" s="139"/>
      <c r="EY125" s="139"/>
      <c r="EZ125" s="139"/>
      <c r="FA125" s="139"/>
      <c r="FB125" s="162"/>
      <c r="FC125" s="162"/>
      <c r="FD125" s="162"/>
      <c r="FE125" s="162"/>
      <c r="FF125" s="162"/>
      <c r="FG125" s="162"/>
      <c r="FH125" s="162"/>
      <c r="FI125" s="139"/>
      <c r="FJ125" s="139"/>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39"/>
      <c r="GH125" s="139"/>
      <c r="GI125" s="162"/>
      <c r="GJ125" s="162"/>
      <c r="GK125" s="162"/>
      <c r="GL125" s="162"/>
      <c r="GM125" s="162"/>
    </row>
    <row r="126" spans="1:195" s="138" customFormat="1" x14ac:dyDescent="0.2">
      <c r="A126" s="139"/>
      <c r="B126" s="193">
        <v>45931</v>
      </c>
      <c r="C126" s="193">
        <v>45961</v>
      </c>
      <c r="D126" s="191">
        <v>45931</v>
      </c>
      <c r="E126" s="2">
        <v>45.679459999999999</v>
      </c>
      <c r="F126" s="3">
        <v>39.140999999999998</v>
      </c>
      <c r="G126" s="4">
        <v>40.219769999999997</v>
      </c>
      <c r="H126" s="5">
        <v>35.49089</v>
      </c>
      <c r="I126" s="2">
        <v>42.442929999999997</v>
      </c>
      <c r="J126" s="3">
        <v>35.971440000000001</v>
      </c>
      <c r="K126" s="4">
        <v>52.796430000000001</v>
      </c>
      <c r="L126" s="5">
        <v>45.81888</v>
      </c>
      <c r="M126" s="2">
        <v>47.527560000000001</v>
      </c>
      <c r="N126" s="3">
        <v>42.785089999999997</v>
      </c>
      <c r="O126" s="4">
        <v>40.219769999999997</v>
      </c>
      <c r="P126" s="5">
        <v>33.49089</v>
      </c>
      <c r="Q126" s="2">
        <v>39.719769999999997</v>
      </c>
      <c r="R126" s="3">
        <v>34.99089</v>
      </c>
      <c r="S126" s="4">
        <v>37.219769999999997</v>
      </c>
      <c r="T126" s="5">
        <v>32.99089</v>
      </c>
      <c r="U126" s="2">
        <v>40.219769999999997</v>
      </c>
      <c r="V126" s="3">
        <v>33.49089</v>
      </c>
      <c r="W126" s="4">
        <v>42.442929999999997</v>
      </c>
      <c r="X126" s="5">
        <v>35.971440000000001</v>
      </c>
      <c r="Y126" s="2">
        <v>41.219769999999997</v>
      </c>
      <c r="Z126" s="3">
        <v>35.99089</v>
      </c>
      <c r="AA126" s="4">
        <v>48.78687</v>
      </c>
      <c r="AB126" s="5">
        <v>44.555190000000003</v>
      </c>
      <c r="AC126" s="2">
        <v>40.219769999999997</v>
      </c>
      <c r="AD126" s="73">
        <v>33.99089</v>
      </c>
      <c r="AE126" s="4">
        <v>48.291229999999999</v>
      </c>
      <c r="AF126" s="75">
        <v>41.832340000000002</v>
      </c>
      <c r="AG126" s="23">
        <v>4.1233000000000004</v>
      </c>
      <c r="AH126" s="37">
        <v>3.9691999999999998</v>
      </c>
      <c r="AI126" s="23">
        <v>3.8536000000000001</v>
      </c>
      <c r="AJ126" s="37">
        <v>3.7765</v>
      </c>
      <c r="AK126" s="28">
        <v>3.7614999999999998</v>
      </c>
      <c r="AL126" s="37">
        <v>3.8833000000000002</v>
      </c>
      <c r="AM126" s="28">
        <v>3.7965</v>
      </c>
      <c r="AN126" s="37">
        <v>3.8149999999999999</v>
      </c>
      <c r="AO126" s="30">
        <v>3.6993999999999998</v>
      </c>
      <c r="AP126" s="39">
        <v>3.5710000000000002</v>
      </c>
      <c r="AQ126" s="30">
        <v>3.2113</v>
      </c>
      <c r="AR126" s="37">
        <v>4.0202</v>
      </c>
      <c r="AS126" s="23">
        <v>3.8418000000000001</v>
      </c>
      <c r="AT126" s="39">
        <v>4.0701999999999998</v>
      </c>
      <c r="AU126" s="31">
        <v>3.8578000000000001</v>
      </c>
      <c r="AV126" s="39">
        <v>3.8450000000000002</v>
      </c>
      <c r="AW126" s="31">
        <v>3.7599</v>
      </c>
      <c r="AX126" s="39">
        <v>3.8416000000000001</v>
      </c>
      <c r="AY126" s="31">
        <v>3.7865000000000002</v>
      </c>
      <c r="AZ126" s="39">
        <v>3.7143999999999999</v>
      </c>
      <c r="BA126" s="30">
        <v>3.3913000000000002</v>
      </c>
      <c r="BB126" s="39">
        <v>4.3407999999999998</v>
      </c>
      <c r="BC126" s="15"/>
      <c r="BD126" s="151"/>
      <c r="BE126" s="151"/>
      <c r="BF126" s="151"/>
      <c r="BG126" s="151"/>
      <c r="BH126" s="151"/>
      <c r="BI126" s="151"/>
      <c r="BJ126" s="266">
        <v>3.7752530411901626</v>
      </c>
      <c r="BK126" s="266">
        <v>3.6453066794858824</v>
      </c>
      <c r="BL126" s="266">
        <v>3.918959605190163</v>
      </c>
      <c r="BM126" s="266">
        <v>3.7840672754858828</v>
      </c>
      <c r="BN126" s="266">
        <v>3.7808966503380228</v>
      </c>
      <c r="BO126" s="266"/>
      <c r="BP126" s="266">
        <v>3.8329267068843151</v>
      </c>
      <c r="BQ126" s="292">
        <v>3.7817055150040546</v>
      </c>
      <c r="BR126" s="292">
        <v>3.8183341581490362</v>
      </c>
      <c r="BS126" s="292">
        <v>3.8422353061224488</v>
      </c>
      <c r="BT126" s="292">
        <v>3.8422358824123646</v>
      </c>
      <c r="BU126" s="292">
        <v>3.7681935424662103</v>
      </c>
      <c r="BV126" s="292">
        <v>3.8218000000000001</v>
      </c>
      <c r="BW126" s="169"/>
      <c r="BX126" s="148">
        <v>42.937525161290317</v>
      </c>
      <c r="BY126" s="165">
        <v>38.236691290322575</v>
      </c>
      <c r="BZ126" s="165">
        <v>39.729079354838703</v>
      </c>
      <c r="CA126" s="165">
        <v>45.538782258064515</v>
      </c>
      <c r="CB126" s="165">
        <v>37.736691290322582</v>
      </c>
      <c r="CC126" s="165">
        <v>49.870360645161291</v>
      </c>
      <c r="CD126" s="165">
        <v>45.582663225806449</v>
      </c>
      <c r="CE126" s="165">
        <v>47.012294516129032</v>
      </c>
      <c r="CF126" s="165">
        <v>37.397981612903223</v>
      </c>
      <c r="CG126" s="174"/>
      <c r="CH126" s="175"/>
      <c r="CI126" s="175"/>
      <c r="CJ126" s="175"/>
      <c r="CK126" s="175"/>
      <c r="CL126" s="175"/>
      <c r="CM126" s="175"/>
      <c r="CN126" s="175"/>
      <c r="CO126" s="171">
        <v>2025</v>
      </c>
      <c r="CP126" s="173">
        <v>45931</v>
      </c>
      <c r="CQ126" s="272">
        <v>4.2140169770552527</v>
      </c>
      <c r="CR126" s="272">
        <v>3.912055149093145</v>
      </c>
      <c r="CS126" s="272">
        <v>3.8378453748852395</v>
      </c>
      <c r="CT126" s="272">
        <v>3.7743042935426243</v>
      </c>
      <c r="CU126" s="272">
        <v>3.8378453748852395</v>
      </c>
      <c r="CV126" s="272">
        <v>3.941933842364532</v>
      </c>
      <c r="CW126" s="272">
        <v>4.1455664109810257</v>
      </c>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39"/>
      <c r="EV126" s="139"/>
      <c r="EW126" s="139"/>
      <c r="EX126" s="139"/>
      <c r="EY126" s="139"/>
      <c r="EZ126" s="139"/>
      <c r="FA126" s="139"/>
      <c r="FB126" s="162"/>
      <c r="FC126" s="162"/>
      <c r="FD126" s="162"/>
      <c r="FE126" s="162"/>
      <c r="FF126" s="162"/>
      <c r="FG126" s="162"/>
      <c r="FH126" s="162"/>
      <c r="FI126" s="139"/>
      <c r="FJ126" s="139"/>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39"/>
      <c r="GH126" s="139"/>
      <c r="GI126" s="162"/>
      <c r="GJ126" s="162"/>
      <c r="GK126" s="162"/>
      <c r="GL126" s="162"/>
      <c r="GM126" s="162"/>
    </row>
    <row r="127" spans="1:195" s="138" customFormat="1" x14ac:dyDescent="0.2">
      <c r="A127" s="139"/>
      <c r="B127" s="193">
        <v>45962</v>
      </c>
      <c r="C127" s="193">
        <v>45991</v>
      </c>
      <c r="D127" s="191">
        <v>45962</v>
      </c>
      <c r="E127" s="2">
        <v>46.185400000000001</v>
      </c>
      <c r="F127" s="3">
        <v>39.774419999999999</v>
      </c>
      <c r="G127" s="4">
        <v>39.321959999999997</v>
      </c>
      <c r="H127" s="5">
        <v>35.583060000000003</v>
      </c>
      <c r="I127" s="2">
        <v>43.10745</v>
      </c>
      <c r="J127" s="3">
        <v>36.751130000000003</v>
      </c>
      <c r="K127" s="4">
        <v>53.367319999999999</v>
      </c>
      <c r="L127" s="5">
        <v>46.509410000000003</v>
      </c>
      <c r="M127" s="2">
        <v>48.510150000000003</v>
      </c>
      <c r="N127" s="3">
        <v>44.056539999999998</v>
      </c>
      <c r="O127" s="4">
        <v>37.821959999999997</v>
      </c>
      <c r="P127" s="5">
        <v>34.083060000000003</v>
      </c>
      <c r="Q127" s="2">
        <v>38.821959999999997</v>
      </c>
      <c r="R127" s="3">
        <v>35.083060000000003</v>
      </c>
      <c r="S127" s="4">
        <v>36.071959999999997</v>
      </c>
      <c r="T127" s="5">
        <v>33.583060000000003</v>
      </c>
      <c r="U127" s="2">
        <v>37.821959999999997</v>
      </c>
      <c r="V127" s="3">
        <v>34.083060000000003</v>
      </c>
      <c r="W127" s="4">
        <v>43.10745</v>
      </c>
      <c r="X127" s="5">
        <v>36.751130000000003</v>
      </c>
      <c r="Y127" s="2">
        <v>40.321959999999997</v>
      </c>
      <c r="Z127" s="3">
        <v>36.083060000000003</v>
      </c>
      <c r="AA127" s="4">
        <v>46.940159999999999</v>
      </c>
      <c r="AB127" s="5">
        <v>43.123159999999999</v>
      </c>
      <c r="AC127" s="2">
        <v>37.821959999999997</v>
      </c>
      <c r="AD127" s="73">
        <v>34.583060000000003</v>
      </c>
      <c r="AE127" s="4">
        <v>47.803750000000001</v>
      </c>
      <c r="AF127" s="75">
        <v>41.942129999999999</v>
      </c>
      <c r="AG127" s="23">
        <v>4.0975999999999999</v>
      </c>
      <c r="AH127" s="37">
        <v>4.0334000000000003</v>
      </c>
      <c r="AI127" s="23">
        <v>3.8793000000000002</v>
      </c>
      <c r="AJ127" s="37">
        <v>3.9049</v>
      </c>
      <c r="AK127" s="28">
        <v>3.8898999999999999</v>
      </c>
      <c r="AL127" s="37">
        <v>4.0156999999999998</v>
      </c>
      <c r="AM127" s="28">
        <v>3.8273999999999999</v>
      </c>
      <c r="AN127" s="37">
        <v>3.9563000000000001</v>
      </c>
      <c r="AO127" s="30">
        <v>3.9049</v>
      </c>
      <c r="AP127" s="39">
        <v>3.6737000000000002</v>
      </c>
      <c r="AQ127" s="30">
        <v>3.2370000000000001</v>
      </c>
      <c r="AR127" s="37">
        <v>4.1567999999999996</v>
      </c>
      <c r="AS127" s="23">
        <v>3.9739</v>
      </c>
      <c r="AT127" s="39">
        <v>4.2068000000000003</v>
      </c>
      <c r="AU127" s="31">
        <v>3.9923999999999999</v>
      </c>
      <c r="AV127" s="39">
        <v>3.976</v>
      </c>
      <c r="AW127" s="31">
        <v>3.8780999999999999</v>
      </c>
      <c r="AX127" s="39">
        <v>3.9737</v>
      </c>
      <c r="AY127" s="31">
        <v>3.9148999999999998</v>
      </c>
      <c r="AZ127" s="39">
        <v>3.9199000000000002</v>
      </c>
      <c r="BA127" s="30">
        <v>3.5182000000000002</v>
      </c>
      <c r="BB127" s="39">
        <v>4.3451000000000004</v>
      </c>
      <c r="BC127" s="15"/>
      <c r="BD127" s="151"/>
      <c r="BE127" s="151"/>
      <c r="BF127" s="151"/>
      <c r="BG127" s="151"/>
      <c r="BH127" s="151"/>
      <c r="BI127" s="151"/>
      <c r="BJ127" s="266">
        <v>3.9832279425159398</v>
      </c>
      <c r="BK127" s="266">
        <v>3.7492435279829981</v>
      </c>
      <c r="BL127" s="266">
        <v>4.1348503665159404</v>
      </c>
      <c r="BM127" s="266">
        <v>3.8919601279829985</v>
      </c>
      <c r="BN127" s="266">
        <v>3.9398204912494688</v>
      </c>
      <c r="BO127" s="266"/>
      <c r="BP127" s="266">
        <v>3.9631102210280851</v>
      </c>
      <c r="BQ127" s="292">
        <v>3.9900388483373881</v>
      </c>
      <c r="BR127" s="292">
        <v>3.9597016413308079</v>
      </c>
      <c r="BS127" s="292">
        <v>3.9732557142857141</v>
      </c>
      <c r="BT127" s="292">
        <v>3.873451156682493</v>
      </c>
      <c r="BU127" s="292">
        <v>3.8967435174370095</v>
      </c>
      <c r="BV127" s="292">
        <v>3.9502000000000002</v>
      </c>
      <c r="BW127" s="169"/>
      <c r="BX127" s="148">
        <v>43.188867045769769</v>
      </c>
      <c r="BY127" s="165">
        <v>37.574374285714285</v>
      </c>
      <c r="BZ127" s="165">
        <v>40.136465478502082</v>
      </c>
      <c r="CA127" s="165">
        <v>46.428504271844659</v>
      </c>
      <c r="CB127" s="165">
        <v>37.074374285714285</v>
      </c>
      <c r="CC127" s="165">
        <v>50.161889112343971</v>
      </c>
      <c r="CD127" s="165">
        <v>45.063991414701803</v>
      </c>
      <c r="CE127" s="165">
        <v>45.156069847434118</v>
      </c>
      <c r="CF127" s="165">
        <v>36.074374285714285</v>
      </c>
      <c r="CG127" s="174"/>
      <c r="CH127" s="175"/>
      <c r="CI127" s="175"/>
      <c r="CJ127" s="175"/>
      <c r="CK127" s="175"/>
      <c r="CL127" s="175"/>
      <c r="CM127" s="175"/>
      <c r="CN127" s="175"/>
      <c r="CO127" s="171">
        <v>2025</v>
      </c>
      <c r="CP127" s="173">
        <v>45962</v>
      </c>
      <c r="CQ127" s="272">
        <v>4.2404600267517241</v>
      </c>
      <c r="CR127" s="272">
        <v>3.9437182293267754</v>
      </c>
      <c r="CS127" s="272">
        <v>3.9688256870345815</v>
      </c>
      <c r="CT127" s="272">
        <v>3.9031707902607442</v>
      </c>
      <c r="CU127" s="272">
        <v>3.9688256870345815</v>
      </c>
      <c r="CV127" s="272">
        <v>3.9736456650246303</v>
      </c>
      <c r="CW127" s="272">
        <v>4.2751586596689544</v>
      </c>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39"/>
      <c r="EV127" s="139"/>
      <c r="EW127" s="139"/>
      <c r="EX127" s="139"/>
      <c r="EY127" s="139"/>
      <c r="EZ127" s="139"/>
      <c r="FA127" s="139"/>
      <c r="FB127" s="162"/>
      <c r="FC127" s="162"/>
      <c r="FD127" s="162"/>
      <c r="FE127" s="162"/>
      <c r="FF127" s="162"/>
      <c r="FG127" s="162"/>
      <c r="FH127" s="162"/>
      <c r="FI127" s="139"/>
      <c r="FJ127" s="139"/>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39"/>
      <c r="GH127" s="139"/>
      <c r="GI127" s="162"/>
      <c r="GJ127" s="162"/>
      <c r="GK127" s="162"/>
      <c r="GL127" s="162"/>
      <c r="GM127" s="162"/>
    </row>
    <row r="128" spans="1:195" s="138" customFormat="1" x14ac:dyDescent="0.2">
      <c r="A128" s="139"/>
      <c r="B128" s="193">
        <v>45992</v>
      </c>
      <c r="C128" s="193">
        <v>46022</v>
      </c>
      <c r="D128" s="191">
        <v>45992</v>
      </c>
      <c r="E128" s="2">
        <v>46.986159999999998</v>
      </c>
      <c r="F128" s="3">
        <v>40.921660000000003</v>
      </c>
      <c r="G128" s="4">
        <v>41.057609999999997</v>
      </c>
      <c r="H128" s="5">
        <v>37.241509999999998</v>
      </c>
      <c r="I128" s="2">
        <v>43.859780000000001</v>
      </c>
      <c r="J128" s="3">
        <v>37.800980000000003</v>
      </c>
      <c r="K128" s="4">
        <v>54.238489999999999</v>
      </c>
      <c r="L128" s="5">
        <v>47.741900000000001</v>
      </c>
      <c r="M128" s="2">
        <v>49.544429999999998</v>
      </c>
      <c r="N128" s="3">
        <v>45.544310000000003</v>
      </c>
      <c r="O128" s="4">
        <v>39.057609999999997</v>
      </c>
      <c r="P128" s="5">
        <v>35.241509999999998</v>
      </c>
      <c r="Q128" s="2">
        <v>40.557609999999997</v>
      </c>
      <c r="R128" s="3">
        <v>36.741509999999998</v>
      </c>
      <c r="S128" s="4">
        <v>38.057609999999997</v>
      </c>
      <c r="T128" s="5">
        <v>35.241509999999998</v>
      </c>
      <c r="U128" s="2">
        <v>39.057609999999997</v>
      </c>
      <c r="V128" s="3">
        <v>35.241509999999998</v>
      </c>
      <c r="W128" s="4">
        <v>43.859780000000001</v>
      </c>
      <c r="X128" s="5">
        <v>37.800980000000003</v>
      </c>
      <c r="Y128" s="2">
        <v>42.057609999999997</v>
      </c>
      <c r="Z128" s="3">
        <v>37.991509999999998</v>
      </c>
      <c r="AA128" s="4">
        <v>47.037509999999997</v>
      </c>
      <c r="AB128" s="5">
        <v>43.349110000000003</v>
      </c>
      <c r="AC128" s="2">
        <v>41.557609999999997</v>
      </c>
      <c r="AD128" s="73">
        <v>37.241509999999998</v>
      </c>
      <c r="AE128" s="4">
        <v>46.410780000000003</v>
      </c>
      <c r="AF128" s="75">
        <v>41.22728</v>
      </c>
      <c r="AG128" s="23">
        <v>4.2389000000000001</v>
      </c>
      <c r="AH128" s="37">
        <v>4.3544999999999998</v>
      </c>
      <c r="AI128" s="23">
        <v>4.0719000000000003</v>
      </c>
      <c r="AJ128" s="37">
        <v>4.0848000000000004</v>
      </c>
      <c r="AK128" s="28">
        <v>4.0697999999999999</v>
      </c>
      <c r="AL128" s="37">
        <v>4.1980000000000004</v>
      </c>
      <c r="AM128" s="28">
        <v>4.0122999999999998</v>
      </c>
      <c r="AN128" s="37">
        <v>4.1361999999999997</v>
      </c>
      <c r="AO128" s="30">
        <v>4.0848000000000004</v>
      </c>
      <c r="AP128" s="39">
        <v>4.0590999999999999</v>
      </c>
      <c r="AQ128" s="30">
        <v>3.4039999999999999</v>
      </c>
      <c r="AR128" s="37">
        <v>4.3419999999999996</v>
      </c>
      <c r="AS128" s="23">
        <v>4.1561000000000003</v>
      </c>
      <c r="AT128" s="39">
        <v>4.3920000000000003</v>
      </c>
      <c r="AU128" s="31">
        <v>4.1759000000000004</v>
      </c>
      <c r="AV128" s="39">
        <v>4.1574999999999998</v>
      </c>
      <c r="AW128" s="31">
        <v>4.2912999999999997</v>
      </c>
      <c r="AX128" s="39">
        <v>4.1558000000000002</v>
      </c>
      <c r="AY128" s="31">
        <v>4.0948000000000002</v>
      </c>
      <c r="AZ128" s="39">
        <v>4.0998000000000001</v>
      </c>
      <c r="BA128" s="30">
        <v>3.694</v>
      </c>
      <c r="BB128" s="39">
        <v>4.4839000000000002</v>
      </c>
      <c r="BC128" s="15"/>
      <c r="BD128" s="151"/>
      <c r="BE128" s="151"/>
      <c r="BF128" s="151"/>
      <c r="BG128" s="151"/>
      <c r="BH128" s="151"/>
      <c r="BI128" s="151"/>
      <c r="BJ128" s="266">
        <v>4.1652945349660975</v>
      </c>
      <c r="BK128" s="266">
        <v>4.1392850217589316</v>
      </c>
      <c r="BL128" s="266">
        <v>4.3238467069660977</v>
      </c>
      <c r="BM128" s="266">
        <v>4.2968472297589324</v>
      </c>
      <c r="BN128" s="266">
        <v>4.231318373362515</v>
      </c>
      <c r="BO128" s="266"/>
      <c r="BP128" s="266">
        <v>4.1455090854709526</v>
      </c>
      <c r="BQ128" s="292">
        <v>4.1724192214111921</v>
      </c>
      <c r="BR128" s="292">
        <v>4.1396875594086611</v>
      </c>
      <c r="BS128" s="292">
        <v>4.1568271428571428</v>
      </c>
      <c r="BT128" s="292">
        <v>4.0602377007778552</v>
      </c>
      <c r="BU128" s="292">
        <v>4.0768536459202398</v>
      </c>
      <c r="BV128" s="292">
        <v>4.1301000000000005</v>
      </c>
      <c r="BW128" s="169"/>
      <c r="BX128" s="148">
        <v>44.31256322580645</v>
      </c>
      <c r="BY128" s="165">
        <v>39.37524333333333</v>
      </c>
      <c r="BZ128" s="165">
        <v>41.188696129032266</v>
      </c>
      <c r="CA128" s="165">
        <v>47.780936236559143</v>
      </c>
      <c r="CB128" s="165">
        <v>38.875243333333323</v>
      </c>
      <c r="CC128" s="165">
        <v>51.374401935483867</v>
      </c>
      <c r="CD128" s="165">
        <v>44.125581075268826</v>
      </c>
      <c r="CE128" s="165">
        <v>45.411441182795699</v>
      </c>
      <c r="CF128" s="165">
        <v>37.37524333333333</v>
      </c>
      <c r="CG128" s="174"/>
      <c r="CH128" s="175"/>
      <c r="CI128" s="175"/>
      <c r="CJ128" s="175"/>
      <c r="CK128" s="175"/>
      <c r="CL128" s="175"/>
      <c r="CM128" s="175"/>
      <c r="CN128" s="175"/>
      <c r="CO128" s="171">
        <v>2025</v>
      </c>
      <c r="CP128" s="173">
        <v>45992</v>
      </c>
      <c r="CQ128" s="272">
        <v>4.4386285626093223</v>
      </c>
      <c r="CR128" s="272">
        <v>4.1331843631519627</v>
      </c>
      <c r="CS128" s="272">
        <v>4.1523409374681215</v>
      </c>
      <c r="CT128" s="272">
        <v>4.0837243943073922</v>
      </c>
      <c r="CU128" s="272">
        <v>4.1523409374681215</v>
      </c>
      <c r="CV128" s="272">
        <v>4.1634034646962226</v>
      </c>
      <c r="CW128" s="272">
        <v>4.4567291077916842</v>
      </c>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39"/>
      <c r="EV128" s="139"/>
      <c r="EW128" s="139"/>
      <c r="EX128" s="139"/>
      <c r="EY128" s="139"/>
      <c r="EZ128" s="139"/>
      <c r="FA128" s="139"/>
      <c r="FB128" s="162"/>
      <c r="FC128" s="162"/>
      <c r="FD128" s="162"/>
      <c r="FE128" s="162"/>
      <c r="FF128" s="162"/>
      <c r="FG128" s="162"/>
      <c r="FH128" s="162"/>
      <c r="FI128" s="139"/>
      <c r="FJ128" s="139"/>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39"/>
      <c r="GH128" s="139"/>
      <c r="GI128" s="162"/>
      <c r="GJ128" s="162"/>
      <c r="GK128" s="162"/>
      <c r="GL128" s="162"/>
      <c r="GM128" s="162"/>
    </row>
    <row r="129" spans="1:195" s="138" customFormat="1" x14ac:dyDescent="0.2">
      <c r="A129" s="139"/>
      <c r="B129" s="193">
        <v>46023</v>
      </c>
      <c r="C129" s="193">
        <v>46053</v>
      </c>
      <c r="D129" s="191">
        <v>46023</v>
      </c>
      <c r="E129" s="2">
        <v>43.485390000000002</v>
      </c>
      <c r="F129" s="3">
        <v>38.423520000000003</v>
      </c>
      <c r="G129" s="4">
        <v>40.064399999999999</v>
      </c>
      <c r="H129" s="5">
        <v>36.245849999999997</v>
      </c>
      <c r="I129" s="2">
        <v>41.675939999999997</v>
      </c>
      <c r="J129" s="3">
        <v>36.269620000000003</v>
      </c>
      <c r="K129" s="4">
        <v>49.941450000000003</v>
      </c>
      <c r="L129" s="5">
        <v>44.790979999999998</v>
      </c>
      <c r="M129" s="2">
        <v>47.2502</v>
      </c>
      <c r="N129" s="3">
        <v>43.954720000000002</v>
      </c>
      <c r="O129" s="4">
        <v>38.064399999999999</v>
      </c>
      <c r="P129" s="5">
        <v>34.245849999999997</v>
      </c>
      <c r="Q129" s="2">
        <v>39.564399999999999</v>
      </c>
      <c r="R129" s="3">
        <v>35.745849999999997</v>
      </c>
      <c r="S129" s="4">
        <v>37.314399999999999</v>
      </c>
      <c r="T129" s="5">
        <v>32.995849999999997</v>
      </c>
      <c r="U129" s="2">
        <v>38.064399999999999</v>
      </c>
      <c r="V129" s="3">
        <v>34.245849999999997</v>
      </c>
      <c r="W129" s="4">
        <v>41.675939999999997</v>
      </c>
      <c r="X129" s="5">
        <v>36.269620000000003</v>
      </c>
      <c r="Y129" s="2">
        <v>40.064399999999999</v>
      </c>
      <c r="Z129" s="3">
        <v>36.995849999999997</v>
      </c>
      <c r="AA129" s="4">
        <v>48.135100000000001</v>
      </c>
      <c r="AB129" s="5">
        <v>44.719549999999998</v>
      </c>
      <c r="AC129" s="2">
        <v>41.064399999999999</v>
      </c>
      <c r="AD129" s="73">
        <v>36.245849999999997</v>
      </c>
      <c r="AE129" s="4">
        <v>44.953440000000001</v>
      </c>
      <c r="AF129" s="75">
        <v>41.220019999999998</v>
      </c>
      <c r="AG129" s="23">
        <v>4.2664999999999997</v>
      </c>
      <c r="AH129" s="37">
        <v>4.3322000000000003</v>
      </c>
      <c r="AI129" s="23">
        <v>4.0959000000000003</v>
      </c>
      <c r="AJ129" s="37">
        <v>4.109</v>
      </c>
      <c r="AK129" s="28">
        <v>4.0940000000000003</v>
      </c>
      <c r="AL129" s="37">
        <v>4.2225999999999999</v>
      </c>
      <c r="AM129" s="28">
        <v>4.0339999999999998</v>
      </c>
      <c r="AN129" s="37">
        <v>4.1483999999999996</v>
      </c>
      <c r="AO129" s="30">
        <v>4.0959000000000003</v>
      </c>
      <c r="AP129" s="39">
        <v>4.0434000000000001</v>
      </c>
      <c r="AQ129" s="30">
        <v>3.4394999999999998</v>
      </c>
      <c r="AR129" s="37">
        <v>4.367</v>
      </c>
      <c r="AS129" s="23">
        <v>4.1806000000000001</v>
      </c>
      <c r="AT129" s="39">
        <v>4.4169999999999998</v>
      </c>
      <c r="AU129" s="31">
        <v>4.1999000000000004</v>
      </c>
      <c r="AV129" s="39">
        <v>4.1818999999999997</v>
      </c>
      <c r="AW129" s="31">
        <v>4.2636000000000003</v>
      </c>
      <c r="AX129" s="39">
        <v>4.1803999999999997</v>
      </c>
      <c r="AY129" s="31">
        <v>4.1189999999999998</v>
      </c>
      <c r="AZ129" s="39">
        <v>4.1109</v>
      </c>
      <c r="BA129" s="30">
        <v>3.7132000000000001</v>
      </c>
      <c r="BB129" s="39">
        <v>4.5214999999999996</v>
      </c>
      <c r="BC129" s="15"/>
      <c r="BD129" s="151"/>
      <c r="BE129" s="151"/>
      <c r="BF129" s="151"/>
      <c r="BG129" s="151"/>
      <c r="BH129" s="151"/>
      <c r="BI129" s="151"/>
      <c r="BJ129" s="266">
        <v>4.1765282157676351</v>
      </c>
      <c r="BK129" s="266">
        <v>4.1233959417063053</v>
      </c>
      <c r="BL129" s="266">
        <v>4.3355079597676358</v>
      </c>
      <c r="BM129" s="266">
        <v>4.2803533857063059</v>
      </c>
      <c r="BN129" s="266">
        <v>4.228946375736971</v>
      </c>
      <c r="BO129" s="266"/>
      <c r="BP129" s="266">
        <v>4.1700452306600431</v>
      </c>
      <c r="BQ129" s="292">
        <v>4.1836722627737224</v>
      </c>
      <c r="BR129" s="292">
        <v>4.1518933859820342</v>
      </c>
      <c r="BS129" s="292">
        <v>4.1815210204081632</v>
      </c>
      <c r="BT129" s="292">
        <v>4.0821591069805025</v>
      </c>
      <c r="BU129" s="292">
        <v>4.1010819122309368</v>
      </c>
      <c r="BV129" s="292">
        <v>4.1543000000000001</v>
      </c>
      <c r="BW129" s="169"/>
      <c r="BX129" s="148">
        <v>41.253812903225814</v>
      </c>
      <c r="BY129" s="165">
        <v>38.380953225806458</v>
      </c>
      <c r="BZ129" s="165">
        <v>39.292508602150534</v>
      </c>
      <c r="CA129" s="165">
        <v>45.797353978494627</v>
      </c>
      <c r="CB129" s="165">
        <v>37.880953225806451</v>
      </c>
      <c r="CC129" s="165">
        <v>47.670812688172042</v>
      </c>
      <c r="CD129" s="165">
        <v>43.307523655913975</v>
      </c>
      <c r="CE129" s="165">
        <v>46.62931989247312</v>
      </c>
      <c r="CF129" s="165">
        <v>36.380953225806451</v>
      </c>
      <c r="CG129" s="174"/>
      <c r="CH129" s="175"/>
      <c r="CI129" s="175"/>
      <c r="CJ129" s="175"/>
      <c r="CK129" s="175"/>
      <c r="CL129" s="175"/>
      <c r="CM129" s="175"/>
      <c r="CN129" s="175"/>
      <c r="CO129" s="171">
        <v>2026</v>
      </c>
      <c r="CP129" s="173">
        <v>46023</v>
      </c>
      <c r="CQ129" s="272">
        <v>4.4633224611585556</v>
      </c>
      <c r="CR129" s="272">
        <v>4.1554202479762274</v>
      </c>
      <c r="CS129" s="272">
        <v>4.1770272579822505</v>
      </c>
      <c r="CT129" s="272">
        <v>4.1080123165860414</v>
      </c>
      <c r="CU129" s="272">
        <v>4.1770272579822505</v>
      </c>
      <c r="CV129" s="272">
        <v>4.1856735796387516</v>
      </c>
      <c r="CW129" s="272">
        <v>4.4811538150989101</v>
      </c>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39"/>
      <c r="EV129" s="139"/>
      <c r="EW129" s="139"/>
      <c r="EX129" s="139"/>
      <c r="EY129" s="139"/>
      <c r="EZ129" s="139"/>
      <c r="FA129" s="139"/>
      <c r="FB129" s="162"/>
      <c r="FC129" s="162"/>
      <c r="FD129" s="162"/>
      <c r="FE129" s="162"/>
      <c r="FF129" s="162"/>
      <c r="FG129" s="162"/>
      <c r="FH129" s="162"/>
      <c r="FI129" s="139"/>
      <c r="FJ129" s="139"/>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39"/>
      <c r="GH129" s="139"/>
      <c r="GI129" s="162"/>
      <c r="GJ129" s="162"/>
      <c r="GK129" s="162"/>
      <c r="GL129" s="162"/>
      <c r="GM129" s="162"/>
    </row>
    <row r="130" spans="1:195" s="138" customFormat="1" x14ac:dyDescent="0.2">
      <c r="A130" s="139"/>
      <c r="B130" s="193">
        <v>46054</v>
      </c>
      <c r="C130" s="193">
        <v>46081</v>
      </c>
      <c r="D130" s="191">
        <v>46054</v>
      </c>
      <c r="E130" s="2">
        <v>47.25629</v>
      </c>
      <c r="F130" s="3">
        <v>41.56259</v>
      </c>
      <c r="G130" s="4">
        <v>41.376300000000001</v>
      </c>
      <c r="H130" s="5">
        <v>37.564120000000003</v>
      </c>
      <c r="I130" s="2">
        <v>44.664709999999999</v>
      </c>
      <c r="J130" s="3">
        <v>38.97157</v>
      </c>
      <c r="K130" s="4">
        <v>54.600340000000003</v>
      </c>
      <c r="L130" s="5">
        <v>48.453719999999997</v>
      </c>
      <c r="M130" s="2">
        <v>49.712539999999997</v>
      </c>
      <c r="N130" s="3">
        <v>45.924959999999999</v>
      </c>
      <c r="O130" s="4">
        <v>39.376300000000001</v>
      </c>
      <c r="P130" s="5">
        <v>35.564120000000003</v>
      </c>
      <c r="Q130" s="2">
        <v>41.376300000000001</v>
      </c>
      <c r="R130" s="3">
        <v>37.064120000000003</v>
      </c>
      <c r="S130" s="4">
        <v>38.876300000000001</v>
      </c>
      <c r="T130" s="5">
        <v>34.314120000000003</v>
      </c>
      <c r="U130" s="2">
        <v>39.376300000000001</v>
      </c>
      <c r="V130" s="3">
        <v>35.564120000000003</v>
      </c>
      <c r="W130" s="4">
        <v>44.664709999999999</v>
      </c>
      <c r="X130" s="5">
        <v>38.97157</v>
      </c>
      <c r="Y130" s="2">
        <v>41.376300000000001</v>
      </c>
      <c r="Z130" s="3">
        <v>38.314120000000003</v>
      </c>
      <c r="AA130" s="4">
        <v>48.851399999999998</v>
      </c>
      <c r="AB130" s="5">
        <v>47.650019999999998</v>
      </c>
      <c r="AC130" s="2">
        <v>40.376300000000001</v>
      </c>
      <c r="AD130" s="73">
        <v>37.564120000000003</v>
      </c>
      <c r="AE130" s="4">
        <v>49.514110000000002</v>
      </c>
      <c r="AF130" s="75">
        <v>44.753169999999997</v>
      </c>
      <c r="AG130" s="23">
        <v>4.2927999999999997</v>
      </c>
      <c r="AH130" s="37">
        <v>4.2927999999999997</v>
      </c>
      <c r="AI130" s="23">
        <v>4.0959000000000003</v>
      </c>
      <c r="AJ130" s="37">
        <v>4.1220999999999997</v>
      </c>
      <c r="AK130" s="28">
        <v>4.1071</v>
      </c>
      <c r="AL130" s="37">
        <v>4.2370999999999999</v>
      </c>
      <c r="AM130" s="28">
        <v>4.0646000000000004</v>
      </c>
      <c r="AN130" s="37">
        <v>4.1615000000000002</v>
      </c>
      <c r="AO130" s="30">
        <v>4.1220999999999997</v>
      </c>
      <c r="AP130" s="39">
        <v>3.899</v>
      </c>
      <c r="AQ130" s="30">
        <v>3.4264000000000001</v>
      </c>
      <c r="AR130" s="37">
        <v>4.383</v>
      </c>
      <c r="AS130" s="23">
        <v>4.1950000000000003</v>
      </c>
      <c r="AT130" s="39">
        <v>4.4329999999999998</v>
      </c>
      <c r="AU130" s="31">
        <v>4.2157</v>
      </c>
      <c r="AV130" s="39">
        <v>4.1959</v>
      </c>
      <c r="AW130" s="31">
        <v>4.1085000000000003</v>
      </c>
      <c r="AX130" s="39">
        <v>4.1947999999999999</v>
      </c>
      <c r="AY130" s="31">
        <v>4.1321000000000003</v>
      </c>
      <c r="AZ130" s="39">
        <v>4.1371000000000002</v>
      </c>
      <c r="BA130" s="30">
        <v>3.7201</v>
      </c>
      <c r="BB130" s="39">
        <v>4.5252999999999997</v>
      </c>
      <c r="BC130" s="15"/>
      <c r="BD130" s="151"/>
      <c r="BE130" s="151"/>
      <c r="BF130" s="151"/>
      <c r="BG130" s="151"/>
      <c r="BH130" s="151"/>
      <c r="BI130" s="151"/>
      <c r="BJ130" s="266">
        <v>4.2030437506325269</v>
      </c>
      <c r="BK130" s="266">
        <v>3.9772568869547618</v>
      </c>
      <c r="BL130" s="266">
        <v>4.3630327186325273</v>
      </c>
      <c r="BM130" s="266">
        <v>4.1286520429547622</v>
      </c>
      <c r="BN130" s="266">
        <v>4.1679963497936443</v>
      </c>
      <c r="BO130" s="266"/>
      <c r="BP130" s="266">
        <v>4.1833271935516576</v>
      </c>
      <c r="BQ130" s="292">
        <v>4.2102334955393346</v>
      </c>
      <c r="BR130" s="292">
        <v>4.1649996423845908</v>
      </c>
      <c r="BS130" s="292">
        <v>4.1948883673469384</v>
      </c>
      <c r="BT130" s="292">
        <v>4.1130713203353872</v>
      </c>
      <c r="BU130" s="292">
        <v>4.1141972134156513</v>
      </c>
      <c r="BV130" s="292">
        <v>4.1673999999999998</v>
      </c>
      <c r="BW130" s="169"/>
      <c r="BX130" s="148">
        <v>44.816132857142854</v>
      </c>
      <c r="BY130" s="165">
        <v>39.742508571428573</v>
      </c>
      <c r="BZ130" s="165">
        <v>42.224792857142852</v>
      </c>
      <c r="CA130" s="165">
        <v>48.089291428571421</v>
      </c>
      <c r="CB130" s="165">
        <v>39.528222857142858</v>
      </c>
      <c r="CC130" s="165">
        <v>51.966074285714285</v>
      </c>
      <c r="CD130" s="165">
        <v>47.473707142857137</v>
      </c>
      <c r="CE130" s="165">
        <v>48.33652285714286</v>
      </c>
      <c r="CF130" s="165">
        <v>37.742508571428573</v>
      </c>
      <c r="CG130" s="174"/>
      <c r="CH130" s="175"/>
      <c r="CI130" s="175"/>
      <c r="CJ130" s="175"/>
      <c r="CK130" s="175"/>
      <c r="CL130" s="175"/>
      <c r="CM130" s="175"/>
      <c r="CN130" s="175"/>
      <c r="CO130" s="171">
        <v>2026</v>
      </c>
      <c r="CP130" s="173">
        <v>46054</v>
      </c>
      <c r="CQ130" s="272">
        <v>4.4633224611585556</v>
      </c>
      <c r="CR130" s="272">
        <v>4.1867759196639005</v>
      </c>
      <c r="CS130" s="272">
        <v>4.1903905141283273</v>
      </c>
      <c r="CT130" s="272">
        <v>4.1211599108773758</v>
      </c>
      <c r="CU130" s="272">
        <v>4.1903905141283273</v>
      </c>
      <c r="CV130" s="272">
        <v>4.2170775205254518</v>
      </c>
      <c r="CW130" s="272">
        <v>4.4943754541784413</v>
      </c>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39"/>
      <c r="EV130" s="139"/>
      <c r="EW130" s="139"/>
      <c r="EX130" s="139"/>
      <c r="EY130" s="139"/>
      <c r="EZ130" s="139"/>
      <c r="FA130" s="139"/>
      <c r="FB130" s="162"/>
      <c r="FC130" s="162"/>
      <c r="FD130" s="162"/>
      <c r="FE130" s="162"/>
      <c r="FF130" s="162"/>
      <c r="FG130" s="162"/>
      <c r="FH130" s="162"/>
      <c r="FI130" s="139"/>
      <c r="FJ130" s="139"/>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39"/>
      <c r="GH130" s="139"/>
      <c r="GI130" s="162"/>
      <c r="GJ130" s="162"/>
      <c r="GK130" s="162"/>
      <c r="GL130" s="162"/>
      <c r="GM130" s="162"/>
    </row>
    <row r="131" spans="1:195" s="138" customFormat="1" x14ac:dyDescent="0.2">
      <c r="A131" s="139"/>
      <c r="B131" s="193">
        <v>46082</v>
      </c>
      <c r="C131" s="193">
        <v>46112</v>
      </c>
      <c r="D131" s="191">
        <v>46082</v>
      </c>
      <c r="E131" s="2">
        <v>37.354030000000002</v>
      </c>
      <c r="F131" s="3">
        <v>35.9893</v>
      </c>
      <c r="G131" s="4">
        <v>35.930210000000002</v>
      </c>
      <c r="H131" s="5">
        <v>34.080489999999998</v>
      </c>
      <c r="I131" s="2">
        <v>36.921129999999998</v>
      </c>
      <c r="J131" s="3">
        <v>34.454079999999998</v>
      </c>
      <c r="K131" s="4">
        <v>43.068289999999998</v>
      </c>
      <c r="L131" s="5">
        <v>41.27167</v>
      </c>
      <c r="M131" s="2">
        <v>41.490290000000002</v>
      </c>
      <c r="N131" s="3">
        <v>40.823050000000002</v>
      </c>
      <c r="O131" s="4">
        <v>33.930210000000002</v>
      </c>
      <c r="P131" s="5">
        <v>32.080489999999998</v>
      </c>
      <c r="Q131" s="2">
        <v>35.930210000000002</v>
      </c>
      <c r="R131" s="3">
        <v>33.580489999999998</v>
      </c>
      <c r="S131" s="4">
        <v>34.180210000000002</v>
      </c>
      <c r="T131" s="5">
        <v>30.580490000000001</v>
      </c>
      <c r="U131" s="2">
        <v>33.930210000000002</v>
      </c>
      <c r="V131" s="3">
        <v>32.080489999999998</v>
      </c>
      <c r="W131" s="4">
        <v>36.921129999999998</v>
      </c>
      <c r="X131" s="5">
        <v>34.454079999999998</v>
      </c>
      <c r="Y131" s="2">
        <v>35.930210000000002</v>
      </c>
      <c r="Z131" s="3">
        <v>34.830489999999998</v>
      </c>
      <c r="AA131" s="4">
        <v>40.877009999999999</v>
      </c>
      <c r="AB131" s="5">
        <v>39.890189999999997</v>
      </c>
      <c r="AC131" s="2">
        <v>34.680210000000002</v>
      </c>
      <c r="AD131" s="73">
        <v>34.080489999999998</v>
      </c>
      <c r="AE131" s="4">
        <v>42.192729999999997</v>
      </c>
      <c r="AF131" s="75">
        <v>40.838979999999999</v>
      </c>
      <c r="AG131" s="23">
        <v>4.1878000000000002</v>
      </c>
      <c r="AH131" s="37">
        <v>3.9908999999999999</v>
      </c>
      <c r="AI131" s="23">
        <v>3.8858000000000001</v>
      </c>
      <c r="AJ131" s="37">
        <v>3.9121000000000001</v>
      </c>
      <c r="AK131" s="28">
        <v>3.8971</v>
      </c>
      <c r="AL131" s="37">
        <v>4.0246000000000004</v>
      </c>
      <c r="AM131" s="28">
        <v>3.8496000000000001</v>
      </c>
      <c r="AN131" s="37">
        <v>3.9645999999999999</v>
      </c>
      <c r="AO131" s="30">
        <v>3.9251999999999998</v>
      </c>
      <c r="AP131" s="39">
        <v>3.5838999999999999</v>
      </c>
      <c r="AQ131" s="30">
        <v>3.2688000000000001</v>
      </c>
      <c r="AR131" s="37">
        <v>4.1677</v>
      </c>
      <c r="AS131" s="23">
        <v>3.9826999999999999</v>
      </c>
      <c r="AT131" s="39">
        <v>4.2176999999999998</v>
      </c>
      <c r="AU131" s="31">
        <v>4.0015000000000001</v>
      </c>
      <c r="AV131" s="39">
        <v>3.9843000000000002</v>
      </c>
      <c r="AW131" s="31">
        <v>3.7892000000000001</v>
      </c>
      <c r="AX131" s="39">
        <v>3.9824999999999999</v>
      </c>
      <c r="AY131" s="31">
        <v>3.9220999999999999</v>
      </c>
      <c r="AZ131" s="39">
        <v>3.9401999999999999</v>
      </c>
      <c r="BA131" s="30">
        <v>3.5226000000000002</v>
      </c>
      <c r="BB131" s="39">
        <v>4.4603000000000002</v>
      </c>
      <c r="BC131" s="15"/>
      <c r="BD131" s="151"/>
      <c r="BE131" s="151"/>
      <c r="BF131" s="151"/>
      <c r="BG131" s="151"/>
      <c r="BH131" s="151"/>
      <c r="BI131" s="151"/>
      <c r="BJ131" s="266">
        <v>4.0037724218196535</v>
      </c>
      <c r="BK131" s="266">
        <v>3.6583620382552371</v>
      </c>
      <c r="BL131" s="266">
        <v>4.1561768018196545</v>
      </c>
      <c r="BM131" s="266">
        <v>3.7976195422552377</v>
      </c>
      <c r="BN131" s="266">
        <v>3.9039827010374455</v>
      </c>
      <c r="BO131" s="266"/>
      <c r="BP131" s="266">
        <v>3.970410231166988</v>
      </c>
      <c r="BQ131" s="292">
        <v>4.0106187347931872</v>
      </c>
      <c r="BR131" s="292">
        <v>3.9680056053110531</v>
      </c>
      <c r="BS131" s="292">
        <v>3.9806026530612244</v>
      </c>
      <c r="BT131" s="292">
        <v>3.8958776644105466</v>
      </c>
      <c r="BU131" s="292">
        <v>3.9039519272484564</v>
      </c>
      <c r="BV131" s="292">
        <v>3.9574000000000003</v>
      </c>
      <c r="BW131" s="169"/>
      <c r="BX131" s="148">
        <v>36.753401857335135</v>
      </c>
      <c r="BY131" s="165">
        <v>35.116134037685057</v>
      </c>
      <c r="BZ131" s="165">
        <v>35.835362368775236</v>
      </c>
      <c r="CA131" s="165">
        <v>41.196632557200545</v>
      </c>
      <c r="CB131" s="165">
        <v>34.896080201884253</v>
      </c>
      <c r="CC131" s="165">
        <v>42.277583755047104</v>
      </c>
      <c r="CD131" s="165">
        <v>41.596934239569315</v>
      </c>
      <c r="CE131" s="165">
        <v>40.442702947510092</v>
      </c>
      <c r="CF131" s="165">
        <v>33.116134037685057</v>
      </c>
      <c r="CG131" s="174"/>
      <c r="CH131" s="175"/>
      <c r="CI131" s="175"/>
      <c r="CJ131" s="175"/>
      <c r="CK131" s="175"/>
      <c r="CL131" s="175"/>
      <c r="CM131" s="175"/>
      <c r="CN131" s="175"/>
      <c r="CO131" s="171">
        <v>2026</v>
      </c>
      <c r="CP131" s="173">
        <v>46082</v>
      </c>
      <c r="CQ131" s="272">
        <v>4.2471479576088074</v>
      </c>
      <c r="CR131" s="272">
        <v>3.9664664617276362</v>
      </c>
      <c r="CS131" s="272">
        <v>3.9761703774354795</v>
      </c>
      <c r="CT131" s="272">
        <v>3.9103969489552184</v>
      </c>
      <c r="CU131" s="272">
        <v>3.9761703774354795</v>
      </c>
      <c r="CV131" s="272">
        <v>3.9964289162561575</v>
      </c>
      <c r="CW131" s="272">
        <v>4.2824255147355679</v>
      </c>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39"/>
      <c r="EV131" s="139"/>
      <c r="EW131" s="139"/>
      <c r="EX131" s="139"/>
      <c r="EY131" s="139"/>
      <c r="EZ131" s="139"/>
      <c r="FA131" s="139"/>
      <c r="FB131" s="162"/>
      <c r="FC131" s="162"/>
      <c r="FD131" s="162"/>
      <c r="FE131" s="162"/>
      <c r="FF131" s="162"/>
      <c r="FG131" s="162"/>
      <c r="FH131" s="162"/>
      <c r="FI131" s="139"/>
      <c r="FJ131" s="139"/>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39"/>
      <c r="GH131" s="139"/>
      <c r="GI131" s="162"/>
      <c r="GJ131" s="162"/>
      <c r="GK131" s="162"/>
      <c r="GL131" s="162"/>
      <c r="GM131" s="162"/>
    </row>
    <row r="132" spans="1:195" s="138" customFormat="1" x14ac:dyDescent="0.2">
      <c r="A132" s="139"/>
      <c r="B132" s="193">
        <v>46113</v>
      </c>
      <c r="C132" s="193">
        <v>46142</v>
      </c>
      <c r="D132" s="191">
        <v>46113</v>
      </c>
      <c r="E132" s="2">
        <v>37.187049999999999</v>
      </c>
      <c r="F132" s="3">
        <v>35.426279999999998</v>
      </c>
      <c r="G132" s="4">
        <v>36.356409999999997</v>
      </c>
      <c r="H132" s="5">
        <v>34.953220000000002</v>
      </c>
      <c r="I132" s="2">
        <v>35.653129999999997</v>
      </c>
      <c r="J132" s="3">
        <v>33.231589999999997</v>
      </c>
      <c r="K132" s="4">
        <v>41.620840000000001</v>
      </c>
      <c r="L132" s="5">
        <v>39.952739999999999</v>
      </c>
      <c r="M132" s="2">
        <v>39.275530000000003</v>
      </c>
      <c r="N132" s="3">
        <v>40.19502</v>
      </c>
      <c r="O132" s="4">
        <v>34.356409999999997</v>
      </c>
      <c r="P132" s="5">
        <v>32.953220000000002</v>
      </c>
      <c r="Q132" s="2">
        <v>34.856409999999997</v>
      </c>
      <c r="R132" s="3">
        <v>34.203220000000002</v>
      </c>
      <c r="S132" s="4">
        <v>31.35641</v>
      </c>
      <c r="T132" s="5">
        <v>30.953220000000002</v>
      </c>
      <c r="U132" s="2">
        <v>34.356409999999997</v>
      </c>
      <c r="V132" s="3">
        <v>32.953220000000002</v>
      </c>
      <c r="W132" s="4">
        <v>35.653129999999997</v>
      </c>
      <c r="X132" s="5">
        <v>33.231589999999997</v>
      </c>
      <c r="Y132" s="2">
        <v>34.856409999999997</v>
      </c>
      <c r="Z132" s="3">
        <v>32.953220000000002</v>
      </c>
      <c r="AA132" s="4">
        <v>38.179510000000001</v>
      </c>
      <c r="AB132" s="5">
        <v>39.59592</v>
      </c>
      <c r="AC132" s="2">
        <v>34.856409999999997</v>
      </c>
      <c r="AD132" s="73">
        <v>33.453220000000002</v>
      </c>
      <c r="AE132" s="4">
        <v>38.681130000000003</v>
      </c>
      <c r="AF132" s="75">
        <v>39.15249</v>
      </c>
      <c r="AG132" s="23">
        <v>3.9645999999999999</v>
      </c>
      <c r="AH132" s="37">
        <v>3.8071000000000002</v>
      </c>
      <c r="AI132" s="23">
        <v>3.7151999999999998</v>
      </c>
      <c r="AJ132" s="37">
        <v>3.6495000000000002</v>
      </c>
      <c r="AK132" s="28">
        <v>3.6345000000000001</v>
      </c>
      <c r="AL132" s="37">
        <v>3.7553000000000001</v>
      </c>
      <c r="AM132" s="28">
        <v>3.6644999999999999</v>
      </c>
      <c r="AN132" s="37">
        <v>3.702</v>
      </c>
      <c r="AO132" s="30">
        <v>3.6233</v>
      </c>
      <c r="AP132" s="39">
        <v>3.1768999999999998</v>
      </c>
      <c r="AQ132" s="30">
        <v>2.9931000000000001</v>
      </c>
      <c r="AR132" s="37">
        <v>3.891</v>
      </c>
      <c r="AS132" s="23">
        <v>3.7139000000000002</v>
      </c>
      <c r="AT132" s="39">
        <v>3.9409999999999998</v>
      </c>
      <c r="AU132" s="31">
        <v>3.7292999999999998</v>
      </c>
      <c r="AV132" s="39">
        <v>3.7174</v>
      </c>
      <c r="AW132" s="31">
        <v>3.3296999999999999</v>
      </c>
      <c r="AX132" s="39">
        <v>3.7136999999999998</v>
      </c>
      <c r="AY132" s="31">
        <v>3.6595</v>
      </c>
      <c r="AZ132" s="39">
        <v>3.6383000000000001</v>
      </c>
      <c r="BA132" s="30">
        <v>3.1644000000000001</v>
      </c>
      <c r="BB132" s="39">
        <v>4.1670999999999996</v>
      </c>
      <c r="BC132" s="15"/>
      <c r="BD132" s="151"/>
      <c r="BE132" s="151"/>
      <c r="BF132" s="151"/>
      <c r="BG132" s="151"/>
      <c r="BH132" s="151"/>
      <c r="BI132" s="151"/>
      <c r="BJ132" s="266">
        <v>3.698236544884121</v>
      </c>
      <c r="BK132" s="266">
        <v>3.2464604088654991</v>
      </c>
      <c r="BL132" s="266">
        <v>3.8390117368841215</v>
      </c>
      <c r="BM132" s="266">
        <v>3.3700402728654995</v>
      </c>
      <c r="BN132" s="266">
        <v>3.5384372408748099</v>
      </c>
      <c r="BO132" s="266"/>
      <c r="BP132" s="266">
        <v>3.7041626391564435</v>
      </c>
      <c r="BQ132" s="292">
        <v>3.7045562854825627</v>
      </c>
      <c r="BR132" s="292">
        <v>3.7052801907071378</v>
      </c>
      <c r="BS132" s="292">
        <v>3.7126434693877552</v>
      </c>
      <c r="BT132" s="292">
        <v>3.7088890797050205</v>
      </c>
      <c r="BU132" s="292">
        <v>3.6410452027365259</v>
      </c>
      <c r="BV132" s="292">
        <v>3.6948000000000003</v>
      </c>
      <c r="BW132" s="169"/>
      <c r="BX132" s="148">
        <v>36.443613777777777</v>
      </c>
      <c r="BY132" s="165">
        <v>35.763951999999996</v>
      </c>
      <c r="BZ132" s="165">
        <v>34.630701999999999</v>
      </c>
      <c r="CA132" s="165">
        <v>39.663759111111112</v>
      </c>
      <c r="CB132" s="165">
        <v>34.580618666666666</v>
      </c>
      <c r="CC132" s="165">
        <v>40.916531111111112</v>
      </c>
      <c r="CD132" s="165">
        <v>38.88014866666667</v>
      </c>
      <c r="CE132" s="165">
        <v>38.777549777777772</v>
      </c>
      <c r="CF132" s="165">
        <v>33.763951999999996</v>
      </c>
      <c r="CG132" s="174"/>
      <c r="CH132" s="175"/>
      <c r="CI132" s="175"/>
      <c r="CJ132" s="175"/>
      <c r="CK132" s="175"/>
      <c r="CL132" s="175"/>
      <c r="CM132" s="175"/>
      <c r="CN132" s="175"/>
      <c r="CO132" s="171">
        <v>2026</v>
      </c>
      <c r="CP132" s="173">
        <v>46113</v>
      </c>
      <c r="CQ132" s="272">
        <v>4.0716154954213399</v>
      </c>
      <c r="CR132" s="272">
        <v>3.7767953888718107</v>
      </c>
      <c r="CS132" s="272">
        <v>3.7082931969805166</v>
      </c>
      <c r="CT132" s="272">
        <v>3.6468428832373196</v>
      </c>
      <c r="CU132" s="272">
        <v>3.7082931969805166</v>
      </c>
      <c r="CV132" s="272">
        <v>3.8064658620689653</v>
      </c>
      <c r="CW132" s="272">
        <v>4.0173871618893831</v>
      </c>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39"/>
      <c r="EV132" s="139"/>
      <c r="EW132" s="139"/>
      <c r="EX132" s="139"/>
      <c r="EY132" s="139"/>
      <c r="EZ132" s="139"/>
      <c r="FA132" s="139"/>
      <c r="FB132" s="162"/>
      <c r="FC132" s="162"/>
      <c r="FD132" s="162"/>
      <c r="FE132" s="162"/>
      <c r="FF132" s="162"/>
      <c r="FG132" s="162"/>
      <c r="FH132" s="162"/>
      <c r="FI132" s="139"/>
      <c r="FJ132" s="139"/>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39"/>
      <c r="GH132" s="139"/>
      <c r="GI132" s="162"/>
      <c r="GJ132" s="162"/>
      <c r="GK132" s="162"/>
      <c r="GL132" s="162"/>
      <c r="GM132" s="162"/>
    </row>
    <row r="133" spans="1:195" s="138" customFormat="1" x14ac:dyDescent="0.2">
      <c r="A133" s="139"/>
      <c r="B133" s="193">
        <v>46143</v>
      </c>
      <c r="C133" s="193">
        <v>46173</v>
      </c>
      <c r="D133" s="191">
        <v>46143</v>
      </c>
      <c r="E133" s="2">
        <v>34.950499999999998</v>
      </c>
      <c r="F133" s="3">
        <v>29.807269999999999</v>
      </c>
      <c r="G133" s="4">
        <v>37.350409999999997</v>
      </c>
      <c r="H133" s="5">
        <v>34.969990000000003</v>
      </c>
      <c r="I133" s="2">
        <v>31.899349999999998</v>
      </c>
      <c r="J133" s="3">
        <v>26.83822</v>
      </c>
      <c r="K133" s="4">
        <v>40.477409999999999</v>
      </c>
      <c r="L133" s="5">
        <v>35.439720000000001</v>
      </c>
      <c r="M133" s="2">
        <v>39.532150000000001</v>
      </c>
      <c r="N133" s="3">
        <v>37.892510000000001</v>
      </c>
      <c r="O133" s="4">
        <v>35.850409999999997</v>
      </c>
      <c r="P133" s="5">
        <v>32.969990000000003</v>
      </c>
      <c r="Q133" s="2">
        <v>37.350409999999997</v>
      </c>
      <c r="R133" s="3">
        <v>34.969990000000003</v>
      </c>
      <c r="S133" s="4">
        <v>33.350409999999997</v>
      </c>
      <c r="T133" s="5">
        <v>29.969989999999999</v>
      </c>
      <c r="U133" s="2">
        <v>35.850409999999997</v>
      </c>
      <c r="V133" s="3">
        <v>32.969990000000003</v>
      </c>
      <c r="W133" s="4">
        <v>31.899349999999998</v>
      </c>
      <c r="X133" s="5">
        <v>26.83822</v>
      </c>
      <c r="Y133" s="2">
        <v>35.850409999999997</v>
      </c>
      <c r="Z133" s="3">
        <v>32.969990000000003</v>
      </c>
      <c r="AA133" s="4">
        <v>39.801909999999999</v>
      </c>
      <c r="AB133" s="5">
        <v>39.45129</v>
      </c>
      <c r="AC133" s="2">
        <v>35.850409999999997</v>
      </c>
      <c r="AD133" s="73">
        <v>32.969990000000003</v>
      </c>
      <c r="AE133" s="4">
        <v>35.631349999999998</v>
      </c>
      <c r="AF133" s="75">
        <v>33.977620000000002</v>
      </c>
      <c r="AG133" s="23">
        <v>3.9777</v>
      </c>
      <c r="AH133" s="37">
        <v>3.7938999999999998</v>
      </c>
      <c r="AI133" s="23">
        <v>3.7282999999999999</v>
      </c>
      <c r="AJ133" s="37">
        <v>3.6101999999999999</v>
      </c>
      <c r="AK133" s="28">
        <v>3.5952000000000002</v>
      </c>
      <c r="AL133" s="37">
        <v>3.7153</v>
      </c>
      <c r="AM133" s="28">
        <v>3.6301999999999999</v>
      </c>
      <c r="AN133" s="37">
        <v>3.6495000000000002</v>
      </c>
      <c r="AO133" s="30">
        <v>3.5838999999999999</v>
      </c>
      <c r="AP133" s="39">
        <v>3.2162999999999999</v>
      </c>
      <c r="AQ133" s="30">
        <v>3.0457000000000001</v>
      </c>
      <c r="AR133" s="37">
        <v>3.8502999999999998</v>
      </c>
      <c r="AS133" s="23">
        <v>3.6739000000000002</v>
      </c>
      <c r="AT133" s="39">
        <v>3.9003000000000001</v>
      </c>
      <c r="AU133" s="31">
        <v>3.6892999999999998</v>
      </c>
      <c r="AV133" s="39">
        <v>3.6776</v>
      </c>
      <c r="AW133" s="31">
        <v>3.3683000000000001</v>
      </c>
      <c r="AX133" s="39">
        <v>3.6737000000000002</v>
      </c>
      <c r="AY133" s="31">
        <v>3.6202000000000001</v>
      </c>
      <c r="AZ133" s="39">
        <v>3.5989</v>
      </c>
      <c r="BA133" s="30">
        <v>3.2019000000000002</v>
      </c>
      <c r="BB133" s="39">
        <v>4.1826999999999996</v>
      </c>
      <c r="BC133" s="15"/>
      <c r="BD133" s="151"/>
      <c r="BE133" s="151"/>
      <c r="BF133" s="151"/>
      <c r="BG133" s="151"/>
      <c r="BH133" s="151"/>
      <c r="BI133" s="151"/>
      <c r="BJ133" s="266">
        <v>3.6583620382552371</v>
      </c>
      <c r="BK133" s="266">
        <v>3.2863349154943831</v>
      </c>
      <c r="BL133" s="266">
        <v>3.7976195422552377</v>
      </c>
      <c r="BM133" s="266">
        <v>3.4114324674943832</v>
      </c>
      <c r="BN133" s="266">
        <v>3.5384372408748099</v>
      </c>
      <c r="BO133" s="266"/>
      <c r="BP133" s="266">
        <v>3.6643167504815977</v>
      </c>
      <c r="BQ133" s="292">
        <v>3.6646130575831299</v>
      </c>
      <c r="BR133" s="292">
        <v>3.6527551173381148</v>
      </c>
      <c r="BS133" s="292">
        <v>3.6725414285714288</v>
      </c>
      <c r="BT133" s="292">
        <v>3.674239115062127</v>
      </c>
      <c r="BU133" s="292">
        <v>3.6016992991823797</v>
      </c>
      <c r="BV133" s="292">
        <v>3.6555</v>
      </c>
      <c r="BW133" s="169"/>
      <c r="BX133" s="148">
        <v>32.572447419354837</v>
      </c>
      <c r="BY133" s="165">
        <v>36.249785698924725</v>
      </c>
      <c r="BZ133" s="165">
        <v>29.559257634408606</v>
      </c>
      <c r="CA133" s="165">
        <v>38.774036881720434</v>
      </c>
      <c r="CB133" s="165">
        <v>36.249785698924732</v>
      </c>
      <c r="CC133" s="165">
        <v>38.148155483870973</v>
      </c>
      <c r="CD133" s="165">
        <v>34.86672215053764</v>
      </c>
      <c r="CE133" s="165">
        <v>39.639795376344082</v>
      </c>
      <c r="CF133" s="165">
        <v>34.518602903225805</v>
      </c>
      <c r="CG133" s="174"/>
      <c r="CH133" s="175"/>
      <c r="CI133" s="175"/>
      <c r="CJ133" s="175"/>
      <c r="CK133" s="175"/>
      <c r="CL133" s="175"/>
      <c r="CM133" s="175"/>
      <c r="CN133" s="175"/>
      <c r="CO133" s="171">
        <v>2026</v>
      </c>
      <c r="CP133" s="173">
        <v>46143</v>
      </c>
      <c r="CQ133" s="272">
        <v>4.0850942483794626</v>
      </c>
      <c r="CR133" s="272">
        <v>3.7416483451173277</v>
      </c>
      <c r="CS133" s="272">
        <v>3.6682034285422835</v>
      </c>
      <c r="CT133" s="272">
        <v>3.6074001003633156</v>
      </c>
      <c r="CU133" s="272">
        <v>3.6682034285422835</v>
      </c>
      <c r="CV133" s="272">
        <v>3.7712647126436778</v>
      </c>
      <c r="CW133" s="272">
        <v>3.9777222446507876</v>
      </c>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39"/>
      <c r="EV133" s="139"/>
      <c r="EW133" s="139"/>
      <c r="EX133" s="139"/>
      <c r="EY133" s="139"/>
      <c r="EZ133" s="139"/>
      <c r="FA133" s="139"/>
      <c r="FB133" s="162"/>
      <c r="FC133" s="162"/>
      <c r="FD133" s="162"/>
      <c r="FE133" s="162"/>
      <c r="FF133" s="162"/>
      <c r="FG133" s="162"/>
      <c r="FH133" s="162"/>
      <c r="FI133" s="139"/>
      <c r="FJ133" s="139"/>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39"/>
      <c r="GH133" s="139"/>
      <c r="GI133" s="162"/>
      <c r="GJ133" s="162"/>
      <c r="GK133" s="162"/>
      <c r="GL133" s="162"/>
      <c r="GM133" s="162"/>
    </row>
    <row r="134" spans="1:195" s="138" customFormat="1" x14ac:dyDescent="0.2">
      <c r="A134" s="139"/>
      <c r="B134" s="193">
        <v>46174</v>
      </c>
      <c r="C134" s="193">
        <v>46203</v>
      </c>
      <c r="D134" s="191">
        <v>46174</v>
      </c>
      <c r="E134" s="2">
        <v>40.544260000000001</v>
      </c>
      <c r="F134" s="3">
        <v>31.548999999999999</v>
      </c>
      <c r="G134" s="4">
        <v>42.579799999999999</v>
      </c>
      <c r="H134" s="5">
        <v>37.09543</v>
      </c>
      <c r="I134" s="2">
        <v>37.587159999999997</v>
      </c>
      <c r="J134" s="3">
        <v>28.95356</v>
      </c>
      <c r="K134" s="4">
        <v>46.556579999999997</v>
      </c>
      <c r="L134" s="5">
        <v>37.521560000000001</v>
      </c>
      <c r="M134" s="2">
        <v>44.68242</v>
      </c>
      <c r="N134" s="3">
        <v>39.68721</v>
      </c>
      <c r="O134" s="4">
        <v>40.829799999999999</v>
      </c>
      <c r="P134" s="5">
        <v>35.59543</v>
      </c>
      <c r="Q134" s="2">
        <v>41.829799999999999</v>
      </c>
      <c r="R134" s="3">
        <v>36.59543</v>
      </c>
      <c r="S134" s="4">
        <v>39.079799999999999</v>
      </c>
      <c r="T134" s="5">
        <v>33.09543</v>
      </c>
      <c r="U134" s="2">
        <v>40.829799999999999</v>
      </c>
      <c r="V134" s="3">
        <v>35.59543</v>
      </c>
      <c r="W134" s="4">
        <v>37.587159999999997</v>
      </c>
      <c r="X134" s="5">
        <v>28.95356</v>
      </c>
      <c r="Y134" s="2">
        <v>43.579799999999999</v>
      </c>
      <c r="Z134" s="3">
        <v>37.59543</v>
      </c>
      <c r="AA134" s="4">
        <v>46.366999999999997</v>
      </c>
      <c r="AB134" s="5">
        <v>43.30153</v>
      </c>
      <c r="AC134" s="2">
        <v>41.579799999999999</v>
      </c>
      <c r="AD134" s="73">
        <v>35.84543</v>
      </c>
      <c r="AE134" s="4">
        <v>42.610860000000002</v>
      </c>
      <c r="AF134" s="75">
        <v>37.303660000000001</v>
      </c>
      <c r="AG134" s="23">
        <v>4.0301999999999998</v>
      </c>
      <c r="AH134" s="37">
        <v>3.8201999999999998</v>
      </c>
      <c r="AI134" s="23">
        <v>3.7414000000000001</v>
      </c>
      <c r="AJ134" s="37">
        <v>3.6364000000000001</v>
      </c>
      <c r="AK134" s="28">
        <v>3.6214</v>
      </c>
      <c r="AL134" s="37">
        <v>3.742</v>
      </c>
      <c r="AM134" s="28">
        <v>3.6514000000000002</v>
      </c>
      <c r="AN134" s="37">
        <v>3.6758000000000002</v>
      </c>
      <c r="AO134" s="30">
        <v>3.6101999999999999</v>
      </c>
      <c r="AP134" s="39">
        <v>3.3212999999999999</v>
      </c>
      <c r="AQ134" s="30">
        <v>3.1375999999999999</v>
      </c>
      <c r="AR134" s="37">
        <v>3.8774000000000002</v>
      </c>
      <c r="AS134" s="23">
        <v>3.7004999999999999</v>
      </c>
      <c r="AT134" s="39">
        <v>3.9274</v>
      </c>
      <c r="AU134" s="31">
        <v>3.7161</v>
      </c>
      <c r="AV134" s="39">
        <v>3.7040999999999999</v>
      </c>
      <c r="AW134" s="31">
        <v>3.4741</v>
      </c>
      <c r="AX134" s="39">
        <v>3.7002999999999999</v>
      </c>
      <c r="AY134" s="31">
        <v>3.6463999999999999</v>
      </c>
      <c r="AZ134" s="39">
        <v>3.6252</v>
      </c>
      <c r="BA134" s="30">
        <v>3.3151000000000002</v>
      </c>
      <c r="BB134" s="39">
        <v>4.2152000000000003</v>
      </c>
      <c r="BC134" s="15"/>
      <c r="BD134" s="151"/>
      <c r="BE134" s="151"/>
      <c r="BF134" s="151"/>
      <c r="BG134" s="151"/>
      <c r="BH134" s="151"/>
      <c r="BI134" s="151"/>
      <c r="BJ134" s="266">
        <v>3.6849787774516747</v>
      </c>
      <c r="BK134" s="266">
        <v>3.3925994636170427</v>
      </c>
      <c r="BL134" s="266">
        <v>3.8252493574516753</v>
      </c>
      <c r="BM134" s="266">
        <v>3.5217416156170431</v>
      </c>
      <c r="BN134" s="266">
        <v>3.6061423035343587</v>
      </c>
      <c r="BO134" s="266"/>
      <c r="BP134" s="266">
        <v>3.6908806762648285</v>
      </c>
      <c r="BQ134" s="292">
        <v>3.6912756690997561</v>
      </c>
      <c r="BR134" s="292">
        <v>3.6790676779020255</v>
      </c>
      <c r="BS134" s="292">
        <v>3.6992761224489796</v>
      </c>
      <c r="BT134" s="292">
        <v>3.6956554197393676</v>
      </c>
      <c r="BU134" s="292">
        <v>3.6279299015518105</v>
      </c>
      <c r="BV134" s="292">
        <v>3.6817000000000002</v>
      </c>
      <c r="BW134" s="169"/>
      <c r="BX134" s="148">
        <v>36.746261333333337</v>
      </c>
      <c r="BY134" s="165">
        <v>40.26417711111111</v>
      </c>
      <c r="BZ134" s="165">
        <v>33.941862222222213</v>
      </c>
      <c r="CA134" s="165">
        <v>42.573331333333336</v>
      </c>
      <c r="CB134" s="165">
        <v>39.619732666666671</v>
      </c>
      <c r="CC134" s="165">
        <v>42.741793777777779</v>
      </c>
      <c r="CD134" s="165">
        <v>40.370042222222217</v>
      </c>
      <c r="CE134" s="165">
        <v>45.07269044444444</v>
      </c>
      <c r="CF134" s="165">
        <v>38.619732666666664</v>
      </c>
      <c r="CG134" s="174"/>
      <c r="CH134" s="175"/>
      <c r="CI134" s="175"/>
      <c r="CJ134" s="175"/>
      <c r="CK134" s="175"/>
      <c r="CL134" s="175"/>
      <c r="CM134" s="175"/>
      <c r="CN134" s="175"/>
      <c r="CO134" s="171">
        <v>2026</v>
      </c>
      <c r="CP134" s="173">
        <v>46174</v>
      </c>
      <c r="CQ134" s="272">
        <v>4.0985730013375861</v>
      </c>
      <c r="CR134" s="272">
        <v>3.7633718823649969</v>
      </c>
      <c r="CS134" s="272">
        <v>3.6949299408344389</v>
      </c>
      <c r="CT134" s="272">
        <v>3.6336952889459848</v>
      </c>
      <c r="CU134" s="272">
        <v>3.6949299408344389</v>
      </c>
      <c r="CV134" s="272">
        <v>3.7930216912972088</v>
      </c>
      <c r="CW134" s="272">
        <v>4.0041655228098509</v>
      </c>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39"/>
      <c r="EV134" s="139"/>
      <c r="EW134" s="139"/>
      <c r="EX134" s="139"/>
      <c r="EY134" s="139"/>
      <c r="EZ134" s="139"/>
      <c r="FA134" s="139"/>
      <c r="FB134" s="162"/>
      <c r="FC134" s="162"/>
      <c r="FD134" s="162"/>
      <c r="FE134" s="162"/>
      <c r="FF134" s="162"/>
      <c r="FG134" s="162"/>
      <c r="FH134" s="162"/>
      <c r="FI134" s="139"/>
      <c r="FJ134" s="139"/>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39"/>
      <c r="GH134" s="139"/>
      <c r="GI134" s="162"/>
      <c r="GJ134" s="162"/>
      <c r="GK134" s="162"/>
      <c r="GL134" s="162"/>
      <c r="GM134" s="162"/>
    </row>
    <row r="135" spans="1:195" s="138" customFormat="1" x14ac:dyDescent="0.2">
      <c r="A135" s="139"/>
      <c r="B135" s="193">
        <v>46204</v>
      </c>
      <c r="C135" s="193">
        <v>46234</v>
      </c>
      <c r="D135" s="191">
        <v>46204</v>
      </c>
      <c r="E135" s="2">
        <v>49.483519999999999</v>
      </c>
      <c r="F135" s="3">
        <v>40.730829999999997</v>
      </c>
      <c r="G135" s="4">
        <v>48.79177</v>
      </c>
      <c r="H135" s="5">
        <v>40.175080000000001</v>
      </c>
      <c r="I135" s="2">
        <v>46.03566</v>
      </c>
      <c r="J135" s="3">
        <v>37.9848</v>
      </c>
      <c r="K135" s="4">
        <v>55.46604</v>
      </c>
      <c r="L135" s="5">
        <v>46.024120000000003</v>
      </c>
      <c r="M135" s="2">
        <v>51.351590000000002</v>
      </c>
      <c r="N135" s="3">
        <v>43.842460000000003</v>
      </c>
      <c r="O135" s="4">
        <v>52.54177</v>
      </c>
      <c r="P135" s="5">
        <v>41.175080000000001</v>
      </c>
      <c r="Q135" s="2">
        <v>52.29177</v>
      </c>
      <c r="R135" s="3">
        <v>40.675080000000001</v>
      </c>
      <c r="S135" s="4">
        <v>46.79177</v>
      </c>
      <c r="T135" s="5">
        <v>37.675080000000001</v>
      </c>
      <c r="U135" s="2">
        <v>52.54177</v>
      </c>
      <c r="V135" s="3">
        <v>41.175080000000001</v>
      </c>
      <c r="W135" s="4">
        <v>46.03566</v>
      </c>
      <c r="X135" s="5">
        <v>37.9848</v>
      </c>
      <c r="Y135" s="2">
        <v>51.29177</v>
      </c>
      <c r="Z135" s="3">
        <v>41.675080000000001</v>
      </c>
      <c r="AA135" s="4">
        <v>48.649769999999997</v>
      </c>
      <c r="AB135" s="5">
        <v>46.749679999999998</v>
      </c>
      <c r="AC135" s="2">
        <v>50.29177</v>
      </c>
      <c r="AD135" s="73">
        <v>39.675080000000001</v>
      </c>
      <c r="AE135" s="4">
        <v>50.73366</v>
      </c>
      <c r="AF135" s="75">
        <v>45.407600000000002</v>
      </c>
      <c r="AG135" s="23">
        <v>4.109</v>
      </c>
      <c r="AH135" s="37">
        <v>3.9382999999999999</v>
      </c>
      <c r="AI135" s="23">
        <v>3.8332999999999999</v>
      </c>
      <c r="AJ135" s="37">
        <v>3.7545999999999999</v>
      </c>
      <c r="AK135" s="28">
        <v>3.7395999999999998</v>
      </c>
      <c r="AL135" s="37">
        <v>3.8613</v>
      </c>
      <c r="AM135" s="28">
        <v>3.7746</v>
      </c>
      <c r="AN135" s="37">
        <v>3.7938999999999998</v>
      </c>
      <c r="AO135" s="30">
        <v>3.6233</v>
      </c>
      <c r="AP135" s="39">
        <v>3.5838999999999999</v>
      </c>
      <c r="AQ135" s="30">
        <v>3.2425999999999999</v>
      </c>
      <c r="AR135" s="37">
        <v>3.9981</v>
      </c>
      <c r="AS135" s="23">
        <v>3.8197999999999999</v>
      </c>
      <c r="AT135" s="39">
        <v>4.0480999999999998</v>
      </c>
      <c r="AU135" s="31">
        <v>3.8363</v>
      </c>
      <c r="AV135" s="39">
        <v>3.8231000000000002</v>
      </c>
      <c r="AW135" s="31">
        <v>3.7496</v>
      </c>
      <c r="AX135" s="39">
        <v>3.8195999999999999</v>
      </c>
      <c r="AY135" s="31">
        <v>3.7646000000000002</v>
      </c>
      <c r="AZ135" s="39">
        <v>3.6383000000000001</v>
      </c>
      <c r="BA135" s="30">
        <v>3.4338000000000002</v>
      </c>
      <c r="BB135" s="39">
        <v>4.3289999999999997</v>
      </c>
      <c r="BC135" s="15"/>
      <c r="BD135" s="151"/>
      <c r="BE135" s="151"/>
      <c r="BF135" s="151"/>
      <c r="BG135" s="151"/>
      <c r="BH135" s="151"/>
      <c r="BI135" s="151"/>
      <c r="BJ135" s="266">
        <v>3.698236544884121</v>
      </c>
      <c r="BK135" s="266">
        <v>3.6583620382552371</v>
      </c>
      <c r="BL135" s="266">
        <v>3.8390117368841215</v>
      </c>
      <c r="BM135" s="266">
        <v>3.7976195422552377</v>
      </c>
      <c r="BN135" s="266">
        <v>3.7483074655696793</v>
      </c>
      <c r="BO135" s="266"/>
      <c r="BP135" s="266">
        <v>3.8107225093784853</v>
      </c>
      <c r="BQ135" s="292">
        <v>3.7045562854825627</v>
      </c>
      <c r="BR135" s="292">
        <v>3.7972240810426285</v>
      </c>
      <c r="BS135" s="292">
        <v>3.8198883673469384</v>
      </c>
      <c r="BT135" s="292">
        <v>3.8201124355995555</v>
      </c>
      <c r="BU135" s="292">
        <v>3.7462679626230599</v>
      </c>
      <c r="BV135" s="292">
        <v>3.7999000000000001</v>
      </c>
      <c r="BW135" s="169"/>
      <c r="BX135" s="148">
        <v>45.624807204301071</v>
      </c>
      <c r="BY135" s="165">
        <v>44.99301419354839</v>
      </c>
      <c r="BZ135" s="165">
        <v>42.486356129032259</v>
      </c>
      <c r="CA135" s="165">
        <v>48.041113333333335</v>
      </c>
      <c r="CB135" s="165">
        <v>47.170433548387095</v>
      </c>
      <c r="CC135" s="165">
        <v>51.30347311827957</v>
      </c>
      <c r="CD135" s="165">
        <v>48.385612043010752</v>
      </c>
      <c r="CE135" s="165">
        <v>47.812095913978496</v>
      </c>
      <c r="CF135" s="165">
        <v>47.530648602150535</v>
      </c>
      <c r="CG135" s="174"/>
      <c r="CH135" s="175"/>
      <c r="CI135" s="175"/>
      <c r="CJ135" s="175"/>
      <c r="CK135" s="175"/>
      <c r="CL135" s="175"/>
      <c r="CM135" s="175"/>
      <c r="CN135" s="175"/>
      <c r="CO135" s="171">
        <v>2026</v>
      </c>
      <c r="CP135" s="173">
        <v>46204</v>
      </c>
      <c r="CQ135" s="272">
        <v>4.1931300545323591</v>
      </c>
      <c r="CR135" s="272">
        <v>3.8896143252382416</v>
      </c>
      <c r="CS135" s="272">
        <v>3.8155052749158425</v>
      </c>
      <c r="CT135" s="272">
        <v>3.7523247275135994</v>
      </c>
      <c r="CU135" s="272">
        <v>3.8155052749158425</v>
      </c>
      <c r="CV135" s="272">
        <v>3.9194584729064039</v>
      </c>
      <c r="CW135" s="272">
        <v>4.1234630601534112</v>
      </c>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39"/>
      <c r="EV135" s="139"/>
      <c r="EW135" s="139"/>
      <c r="EX135" s="139"/>
      <c r="EY135" s="139"/>
      <c r="EZ135" s="139"/>
      <c r="FA135" s="139"/>
      <c r="FB135" s="162"/>
      <c r="FC135" s="162"/>
      <c r="FD135" s="162"/>
      <c r="FE135" s="162"/>
      <c r="FF135" s="162"/>
      <c r="FG135" s="162"/>
      <c r="FH135" s="162"/>
      <c r="FI135" s="139"/>
      <c r="FJ135" s="139"/>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39"/>
      <c r="GH135" s="139"/>
      <c r="GI135" s="162"/>
      <c r="GJ135" s="162"/>
      <c r="GK135" s="162"/>
      <c r="GL135" s="162"/>
      <c r="GM135" s="162"/>
    </row>
    <row r="136" spans="1:195" s="138" customFormat="1" x14ac:dyDescent="0.2">
      <c r="A136" s="139"/>
      <c r="B136" s="193">
        <v>46235</v>
      </c>
      <c r="C136" s="193">
        <v>46265</v>
      </c>
      <c r="D136" s="191">
        <v>46235</v>
      </c>
      <c r="E136" s="2">
        <v>51.572850000000003</v>
      </c>
      <c r="F136" s="3">
        <v>40.912469999999999</v>
      </c>
      <c r="G136" s="4">
        <v>51.150950000000002</v>
      </c>
      <c r="H136" s="5">
        <v>41.338200000000001</v>
      </c>
      <c r="I136" s="2">
        <v>48.653709999999997</v>
      </c>
      <c r="J136" s="3">
        <v>39.385959999999997</v>
      </c>
      <c r="K136" s="4">
        <v>58.304569999999998</v>
      </c>
      <c r="L136" s="5">
        <v>47.257179999999998</v>
      </c>
      <c r="M136" s="2">
        <v>54.700839999999999</v>
      </c>
      <c r="N136" s="3">
        <v>45.373249999999999</v>
      </c>
      <c r="O136" s="4">
        <v>54.400950000000002</v>
      </c>
      <c r="P136" s="5">
        <v>41.838200000000001</v>
      </c>
      <c r="Q136" s="2">
        <v>54.150950000000002</v>
      </c>
      <c r="R136" s="3">
        <v>41.838200000000001</v>
      </c>
      <c r="S136" s="4">
        <v>49.150950000000002</v>
      </c>
      <c r="T136" s="5">
        <v>39.338200000000001</v>
      </c>
      <c r="U136" s="2">
        <v>54.400950000000002</v>
      </c>
      <c r="V136" s="3">
        <v>41.838200000000001</v>
      </c>
      <c r="W136" s="4">
        <v>48.653709999999997</v>
      </c>
      <c r="X136" s="5">
        <v>39.385959999999997</v>
      </c>
      <c r="Y136" s="2">
        <v>53.150950000000002</v>
      </c>
      <c r="Z136" s="3">
        <v>42.838200000000001</v>
      </c>
      <c r="AA136" s="4">
        <v>54.391150000000003</v>
      </c>
      <c r="AB136" s="5">
        <v>49.423099999999998</v>
      </c>
      <c r="AC136" s="2">
        <v>53.400950000000002</v>
      </c>
      <c r="AD136" s="73">
        <v>41.338200000000001</v>
      </c>
      <c r="AE136" s="4">
        <v>52.312710000000003</v>
      </c>
      <c r="AF136" s="75">
        <v>45.40466</v>
      </c>
      <c r="AG136" s="23">
        <v>4.1615000000000002</v>
      </c>
      <c r="AH136" s="37">
        <v>4.0696000000000003</v>
      </c>
      <c r="AI136" s="23">
        <v>3.9121000000000001</v>
      </c>
      <c r="AJ136" s="37">
        <v>3.7808000000000002</v>
      </c>
      <c r="AK136" s="28">
        <v>3.7658</v>
      </c>
      <c r="AL136" s="37">
        <v>3.8879000000000001</v>
      </c>
      <c r="AM136" s="28">
        <v>3.8008000000000002</v>
      </c>
      <c r="AN136" s="37">
        <v>3.8332999999999999</v>
      </c>
      <c r="AO136" s="30">
        <v>3.6364000000000001</v>
      </c>
      <c r="AP136" s="39">
        <v>3.6101999999999999</v>
      </c>
      <c r="AQ136" s="30">
        <v>3.282</v>
      </c>
      <c r="AR136" s="37">
        <v>4.0250000000000004</v>
      </c>
      <c r="AS136" s="23">
        <v>3.8464</v>
      </c>
      <c r="AT136" s="39">
        <v>4.0750000000000002</v>
      </c>
      <c r="AU136" s="31">
        <v>3.863</v>
      </c>
      <c r="AV136" s="39">
        <v>3.8494999999999999</v>
      </c>
      <c r="AW136" s="31">
        <v>3.7776999999999998</v>
      </c>
      <c r="AX136" s="39">
        <v>3.8462000000000001</v>
      </c>
      <c r="AY136" s="31">
        <v>3.7907999999999999</v>
      </c>
      <c r="AZ136" s="39">
        <v>3.6514000000000002</v>
      </c>
      <c r="BA136" s="30">
        <v>3.4782000000000002</v>
      </c>
      <c r="BB136" s="39">
        <v>4.4039999999999999</v>
      </c>
      <c r="BC136" s="15"/>
      <c r="BD136" s="151"/>
      <c r="BE136" s="151"/>
      <c r="BF136" s="151"/>
      <c r="BG136" s="151"/>
      <c r="BH136" s="151"/>
      <c r="BI136" s="151"/>
      <c r="BJ136" s="266">
        <v>3.7114943123165673</v>
      </c>
      <c r="BK136" s="266">
        <v>3.6849787774516747</v>
      </c>
      <c r="BL136" s="266">
        <v>3.8527741163165676</v>
      </c>
      <c r="BM136" s="266">
        <v>3.8252493574516753</v>
      </c>
      <c r="BN136" s="266">
        <v>3.7686241408841212</v>
      </c>
      <c r="BO136" s="266"/>
      <c r="BP136" s="266">
        <v>3.8372864351617157</v>
      </c>
      <c r="BQ136" s="292">
        <v>3.7178369018653687</v>
      </c>
      <c r="BR136" s="292">
        <v>3.8366428980090954</v>
      </c>
      <c r="BS136" s="292">
        <v>3.8466230612244896</v>
      </c>
      <c r="BT136" s="292">
        <v>3.8465797555308616</v>
      </c>
      <c r="BU136" s="292">
        <v>3.7724985649924911</v>
      </c>
      <c r="BV136" s="292">
        <v>3.8261000000000003</v>
      </c>
      <c r="BW136" s="169"/>
      <c r="BX136" s="148">
        <v>46.873112580645163</v>
      </c>
      <c r="BY136" s="165">
        <v>46.82489892473118</v>
      </c>
      <c r="BZ136" s="165">
        <v>44.567927741935485</v>
      </c>
      <c r="CA136" s="165">
        <v>50.588676666666657</v>
      </c>
      <c r="CB136" s="165">
        <v>48.722748387096779</v>
      </c>
      <c r="CC136" s="165">
        <v>53.434215268817198</v>
      </c>
      <c r="CD136" s="165">
        <v>49.267225591397853</v>
      </c>
      <c r="CE136" s="165">
        <v>52.200934408602151</v>
      </c>
      <c r="CF136" s="165">
        <v>48.862533333333332</v>
      </c>
      <c r="CG136" s="174"/>
      <c r="CH136" s="175"/>
      <c r="CI136" s="175"/>
      <c r="CJ136" s="175"/>
      <c r="CK136" s="175"/>
      <c r="CL136" s="175"/>
      <c r="CM136" s="175"/>
      <c r="CN136" s="175"/>
      <c r="CO136" s="171">
        <v>2026</v>
      </c>
      <c r="CP136" s="173">
        <v>46235</v>
      </c>
      <c r="CQ136" s="272">
        <v>4.2742083547690095</v>
      </c>
      <c r="CR136" s="272">
        <v>3.9164613382518705</v>
      </c>
      <c r="CS136" s="272">
        <v>3.8422317872079983</v>
      </c>
      <c r="CT136" s="272">
        <v>3.778619916096269</v>
      </c>
      <c r="CU136" s="272">
        <v>3.8422317872079983</v>
      </c>
      <c r="CV136" s="272">
        <v>3.9463468144499179</v>
      </c>
      <c r="CW136" s="272">
        <v>4.1499063383124755</v>
      </c>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39"/>
      <c r="EV136" s="139"/>
      <c r="EW136" s="139"/>
      <c r="EX136" s="139"/>
      <c r="EY136" s="139"/>
      <c r="EZ136" s="139"/>
      <c r="FA136" s="139"/>
      <c r="FB136" s="162"/>
      <c r="FC136" s="162"/>
      <c r="FD136" s="162"/>
      <c r="FE136" s="162"/>
      <c r="FF136" s="162"/>
      <c r="FG136" s="162"/>
      <c r="FH136" s="162"/>
      <c r="FI136" s="139"/>
      <c r="FJ136" s="139"/>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39"/>
      <c r="GH136" s="139"/>
      <c r="GI136" s="162"/>
      <c r="GJ136" s="162"/>
      <c r="GK136" s="162"/>
      <c r="GL136" s="162"/>
      <c r="GM136" s="162"/>
    </row>
    <row r="137" spans="1:195" s="138" customFormat="1" x14ac:dyDescent="0.2">
      <c r="A137" s="139"/>
      <c r="B137" s="193">
        <v>46266</v>
      </c>
      <c r="C137" s="193">
        <v>46295</v>
      </c>
      <c r="D137" s="191">
        <v>46266</v>
      </c>
      <c r="E137" s="2">
        <v>47.669530000000002</v>
      </c>
      <c r="F137" s="3">
        <v>39.255859999999998</v>
      </c>
      <c r="G137" s="4">
        <v>46.772820000000003</v>
      </c>
      <c r="H137" s="5">
        <v>38.987119999999997</v>
      </c>
      <c r="I137" s="2">
        <v>46.166670000000003</v>
      </c>
      <c r="J137" s="3">
        <v>38.06447</v>
      </c>
      <c r="K137" s="4">
        <v>54.79533</v>
      </c>
      <c r="L137" s="5">
        <v>45.864829999999998</v>
      </c>
      <c r="M137" s="2">
        <v>51.205530000000003</v>
      </c>
      <c r="N137" s="3">
        <v>43.613390000000003</v>
      </c>
      <c r="O137" s="4">
        <v>49.522820000000003</v>
      </c>
      <c r="P137" s="5">
        <v>36.987119999999997</v>
      </c>
      <c r="Q137" s="2">
        <v>49.272820000000003</v>
      </c>
      <c r="R137" s="3">
        <v>37.487119999999997</v>
      </c>
      <c r="S137" s="4">
        <v>43.772820000000003</v>
      </c>
      <c r="T137" s="5">
        <v>37.987119999999997</v>
      </c>
      <c r="U137" s="2">
        <v>49.522820000000003</v>
      </c>
      <c r="V137" s="3">
        <v>36.987119999999997</v>
      </c>
      <c r="W137" s="4">
        <v>46.166670000000003</v>
      </c>
      <c r="X137" s="5">
        <v>38.06447</v>
      </c>
      <c r="Y137" s="2">
        <v>48.272820000000003</v>
      </c>
      <c r="Z137" s="3">
        <v>39.987119999999997</v>
      </c>
      <c r="AA137" s="4">
        <v>56.144919999999999</v>
      </c>
      <c r="AB137" s="5">
        <v>48.285119999999999</v>
      </c>
      <c r="AC137" s="2">
        <v>47.772820000000003</v>
      </c>
      <c r="AD137" s="73">
        <v>36.487119999999997</v>
      </c>
      <c r="AE137" s="4">
        <v>50.612369999999999</v>
      </c>
      <c r="AF137" s="75">
        <v>43.49747</v>
      </c>
      <c r="AG137" s="23">
        <v>4.109</v>
      </c>
      <c r="AH137" s="37">
        <v>3.9908999999999999</v>
      </c>
      <c r="AI137" s="23">
        <v>3.8595999999999999</v>
      </c>
      <c r="AJ137" s="37">
        <v>3.7677</v>
      </c>
      <c r="AK137" s="28">
        <v>3.7526999999999999</v>
      </c>
      <c r="AL137" s="37">
        <v>3.8742999999999999</v>
      </c>
      <c r="AM137" s="28">
        <v>3.7827000000000002</v>
      </c>
      <c r="AN137" s="37">
        <v>3.8071000000000002</v>
      </c>
      <c r="AO137" s="30">
        <v>3.6627000000000001</v>
      </c>
      <c r="AP137" s="39">
        <v>3.5575999999999999</v>
      </c>
      <c r="AQ137" s="30">
        <v>3.2162999999999999</v>
      </c>
      <c r="AR137" s="37">
        <v>4.0109000000000004</v>
      </c>
      <c r="AS137" s="23">
        <v>3.8328000000000002</v>
      </c>
      <c r="AT137" s="39">
        <v>4.0609000000000002</v>
      </c>
      <c r="AU137" s="31">
        <v>3.8489</v>
      </c>
      <c r="AV137" s="39">
        <v>3.8361000000000001</v>
      </c>
      <c r="AW137" s="31">
        <v>3.7265000000000001</v>
      </c>
      <c r="AX137" s="39">
        <v>3.8325999999999998</v>
      </c>
      <c r="AY137" s="31">
        <v>3.7776999999999998</v>
      </c>
      <c r="AZ137" s="39">
        <v>3.6777000000000002</v>
      </c>
      <c r="BA137" s="30">
        <v>3.4176000000000002</v>
      </c>
      <c r="BB137" s="39">
        <v>4.3390000000000004</v>
      </c>
      <c r="BC137" s="15"/>
      <c r="BD137" s="151"/>
      <c r="BE137" s="151"/>
      <c r="BF137" s="151"/>
      <c r="BG137" s="151"/>
      <c r="BH137" s="151"/>
      <c r="BI137" s="151"/>
      <c r="BJ137" s="266">
        <v>3.7381110515130049</v>
      </c>
      <c r="BK137" s="266">
        <v>3.6317452990587995</v>
      </c>
      <c r="BL137" s="266">
        <v>3.8804039315130052</v>
      </c>
      <c r="BM137" s="266">
        <v>3.7699897270588001</v>
      </c>
      <c r="BN137" s="266">
        <v>3.7550625022859023</v>
      </c>
      <c r="BO137" s="266"/>
      <c r="BP137" s="266">
        <v>3.8240044722701003</v>
      </c>
      <c r="BQ137" s="292">
        <v>3.7444995133819949</v>
      </c>
      <c r="BR137" s="292">
        <v>3.8104303852039831</v>
      </c>
      <c r="BS137" s="292">
        <v>3.833255714285714</v>
      </c>
      <c r="BT137" s="292">
        <v>3.8282950803111424</v>
      </c>
      <c r="BU137" s="292">
        <v>3.7593832638077758</v>
      </c>
      <c r="BV137" s="292">
        <v>3.8130000000000002</v>
      </c>
      <c r="BW137" s="169"/>
      <c r="BX137" s="148">
        <v>43.930121111111106</v>
      </c>
      <c r="BY137" s="165">
        <v>43.312508888888892</v>
      </c>
      <c r="BZ137" s="165">
        <v>42.565692222222225</v>
      </c>
      <c r="CA137" s="165">
        <v>47.831245555555562</v>
      </c>
      <c r="CB137" s="165">
        <v>44.034731111111114</v>
      </c>
      <c r="CC137" s="165">
        <v>50.826218888888889</v>
      </c>
      <c r="CD137" s="165">
        <v>47.450192222222221</v>
      </c>
      <c r="CE137" s="165">
        <v>52.651675555555556</v>
      </c>
      <c r="CF137" s="165">
        <v>43.951397777777778</v>
      </c>
      <c r="CG137" s="174"/>
      <c r="CH137" s="175"/>
      <c r="CI137" s="175"/>
      <c r="CJ137" s="175"/>
      <c r="CK137" s="175"/>
      <c r="CL137" s="175"/>
      <c r="CM137" s="175"/>
      <c r="CN137" s="175"/>
      <c r="CO137" s="171">
        <v>2026</v>
      </c>
      <c r="CP137" s="173">
        <v>46266</v>
      </c>
      <c r="CQ137" s="272">
        <v>4.2201904516925612</v>
      </c>
      <c r="CR137" s="272">
        <v>3.8979143559790965</v>
      </c>
      <c r="CS137" s="272">
        <v>3.8288685310619202</v>
      </c>
      <c r="CT137" s="272">
        <v>3.7654723218049342</v>
      </c>
      <c r="CU137" s="272">
        <v>3.8288685310619202</v>
      </c>
      <c r="CV137" s="272">
        <v>3.9277712807881775</v>
      </c>
      <c r="CW137" s="272">
        <v>4.1366846992329434</v>
      </c>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39"/>
      <c r="EV137" s="139"/>
      <c r="EW137" s="139"/>
      <c r="EX137" s="139"/>
      <c r="EY137" s="139"/>
      <c r="EZ137" s="139"/>
      <c r="FA137" s="139"/>
      <c r="FB137" s="162"/>
      <c r="FC137" s="162"/>
      <c r="FD137" s="162"/>
      <c r="FE137" s="162"/>
      <c r="FF137" s="162"/>
      <c r="FG137" s="162"/>
      <c r="FH137" s="162"/>
      <c r="FI137" s="139"/>
      <c r="FJ137" s="139"/>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39"/>
      <c r="GH137" s="139"/>
      <c r="GI137" s="162"/>
      <c r="GJ137" s="162"/>
      <c r="GK137" s="162"/>
      <c r="GL137" s="162"/>
      <c r="GM137" s="162"/>
    </row>
    <row r="138" spans="1:195" s="138" customFormat="1" x14ac:dyDescent="0.2">
      <c r="A138" s="139"/>
      <c r="B138" s="193">
        <v>46296</v>
      </c>
      <c r="C138" s="193">
        <v>46326</v>
      </c>
      <c r="D138" s="191">
        <v>46296</v>
      </c>
      <c r="E138" s="2">
        <v>45.947420000000001</v>
      </c>
      <c r="F138" s="3">
        <v>39.736269999999998</v>
      </c>
      <c r="G138" s="4">
        <v>40.629919999999998</v>
      </c>
      <c r="H138" s="5">
        <v>35.867359999999998</v>
      </c>
      <c r="I138" s="2">
        <v>42.836170000000003</v>
      </c>
      <c r="J138" s="3">
        <v>36.692399999999999</v>
      </c>
      <c r="K138" s="4">
        <v>53.12923</v>
      </c>
      <c r="L138" s="5">
        <v>46.535359999999997</v>
      </c>
      <c r="M138" s="2">
        <v>47.79074</v>
      </c>
      <c r="N138" s="3">
        <v>43.599960000000003</v>
      </c>
      <c r="O138" s="4">
        <v>40.629919999999998</v>
      </c>
      <c r="P138" s="5">
        <v>33.867359999999998</v>
      </c>
      <c r="Q138" s="2">
        <v>40.129919999999998</v>
      </c>
      <c r="R138" s="3">
        <v>35.367359999999998</v>
      </c>
      <c r="S138" s="4">
        <v>37.629919999999998</v>
      </c>
      <c r="T138" s="5">
        <v>33.367359999999998</v>
      </c>
      <c r="U138" s="2">
        <v>40.629919999999998</v>
      </c>
      <c r="V138" s="3">
        <v>33.867359999999998</v>
      </c>
      <c r="W138" s="4">
        <v>42.836170000000003</v>
      </c>
      <c r="X138" s="5">
        <v>36.692399999999999</v>
      </c>
      <c r="Y138" s="2">
        <v>41.629919999999998</v>
      </c>
      <c r="Z138" s="3">
        <v>36.367359999999998</v>
      </c>
      <c r="AA138" s="4">
        <v>49.197020000000002</v>
      </c>
      <c r="AB138" s="5">
        <v>44.931759999999997</v>
      </c>
      <c r="AC138" s="2">
        <v>40.629919999999998</v>
      </c>
      <c r="AD138" s="73">
        <v>34.367359999999998</v>
      </c>
      <c r="AE138" s="4">
        <v>48.684469999999997</v>
      </c>
      <c r="AF138" s="75">
        <v>42.5533</v>
      </c>
      <c r="AG138" s="23">
        <v>4.1220999999999997</v>
      </c>
      <c r="AH138" s="37">
        <v>3.9908999999999999</v>
      </c>
      <c r="AI138" s="23">
        <v>3.8595999999999999</v>
      </c>
      <c r="AJ138" s="37">
        <v>3.7677</v>
      </c>
      <c r="AK138" s="28">
        <v>3.7526999999999999</v>
      </c>
      <c r="AL138" s="37">
        <v>3.8744999999999998</v>
      </c>
      <c r="AM138" s="28">
        <v>3.7877000000000001</v>
      </c>
      <c r="AN138" s="37">
        <v>3.8071000000000002</v>
      </c>
      <c r="AO138" s="30">
        <v>3.6758000000000002</v>
      </c>
      <c r="AP138" s="39">
        <v>3.6233</v>
      </c>
      <c r="AQ138" s="30">
        <v>3.282</v>
      </c>
      <c r="AR138" s="37">
        <v>4.0113000000000003</v>
      </c>
      <c r="AS138" s="23">
        <v>3.8330000000000002</v>
      </c>
      <c r="AT138" s="39">
        <v>4.0613000000000001</v>
      </c>
      <c r="AU138" s="31">
        <v>3.8490000000000002</v>
      </c>
      <c r="AV138" s="39">
        <v>3.8361999999999998</v>
      </c>
      <c r="AW138" s="31">
        <v>3.8121999999999998</v>
      </c>
      <c r="AX138" s="39">
        <v>3.8328000000000002</v>
      </c>
      <c r="AY138" s="31">
        <v>3.7776999999999998</v>
      </c>
      <c r="AZ138" s="39">
        <v>3.6907999999999999</v>
      </c>
      <c r="BA138" s="30">
        <v>3.4620000000000002</v>
      </c>
      <c r="BB138" s="39">
        <v>4.3395999999999999</v>
      </c>
      <c r="BC138" s="15"/>
      <c r="BD138" s="151"/>
      <c r="BE138" s="151"/>
      <c r="BF138" s="151"/>
      <c r="BG138" s="151"/>
      <c r="BH138" s="151"/>
      <c r="BI138" s="151"/>
      <c r="BJ138" s="266">
        <v>3.7513688189454513</v>
      </c>
      <c r="BK138" s="266">
        <v>3.698236544884121</v>
      </c>
      <c r="BL138" s="266">
        <v>3.8941663109454518</v>
      </c>
      <c r="BM138" s="266">
        <v>3.8390117368841215</v>
      </c>
      <c r="BN138" s="266">
        <v>3.7956958529147862</v>
      </c>
      <c r="BO138" s="266"/>
      <c r="BP138" s="266">
        <v>3.8240044722701003</v>
      </c>
      <c r="BQ138" s="292">
        <v>3.757780129764801</v>
      </c>
      <c r="BR138" s="292">
        <v>3.8104303852039831</v>
      </c>
      <c r="BS138" s="292">
        <v>3.833255714285714</v>
      </c>
      <c r="BT138" s="292">
        <v>3.8333460955652083</v>
      </c>
      <c r="BU138" s="292">
        <v>3.7593832638077758</v>
      </c>
      <c r="BV138" s="292">
        <v>3.8130000000000002</v>
      </c>
      <c r="BW138" s="169"/>
      <c r="BX138" s="148">
        <v>43.342744193548391</v>
      </c>
      <c r="BY138" s="165">
        <v>38.63271741935484</v>
      </c>
      <c r="BZ138" s="165">
        <v>40.259750322580643</v>
      </c>
      <c r="CA138" s="165">
        <v>46.033316129032258</v>
      </c>
      <c r="CB138" s="165">
        <v>38.13271741935484</v>
      </c>
      <c r="CC138" s="165">
        <v>50.364058709677423</v>
      </c>
      <c r="CD138" s="165">
        <v>46.113334193548383</v>
      </c>
      <c r="CE138" s="165">
        <v>47.408362580645161</v>
      </c>
      <c r="CF138" s="165">
        <v>37.794007741935488</v>
      </c>
      <c r="CG138" s="174"/>
      <c r="CH138" s="175"/>
      <c r="CI138" s="175"/>
      <c r="CJ138" s="175"/>
      <c r="CK138" s="175"/>
      <c r="CL138" s="175"/>
      <c r="CM138" s="175"/>
      <c r="CN138" s="175"/>
      <c r="CO138" s="171">
        <v>2026</v>
      </c>
      <c r="CP138" s="173">
        <v>46296</v>
      </c>
      <c r="CQ138" s="272">
        <v>4.2201904516925612</v>
      </c>
      <c r="CR138" s="272">
        <v>3.9030378317450563</v>
      </c>
      <c r="CS138" s="272">
        <v>3.8288685310619202</v>
      </c>
      <c r="CT138" s="272">
        <v>3.7654723218049342</v>
      </c>
      <c r="CU138" s="272">
        <v>3.8288685310619202</v>
      </c>
      <c r="CV138" s="272">
        <v>3.9329026436781609</v>
      </c>
      <c r="CW138" s="272">
        <v>4.1366846992329434</v>
      </c>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39"/>
      <c r="EV138" s="139"/>
      <c r="EW138" s="139"/>
      <c r="EX138" s="139"/>
      <c r="EY138" s="139"/>
      <c r="EZ138" s="139"/>
      <c r="FA138" s="139"/>
      <c r="FB138" s="162"/>
      <c r="FC138" s="162"/>
      <c r="FD138" s="162"/>
      <c r="FE138" s="162"/>
      <c r="FF138" s="162"/>
      <c r="FG138" s="162"/>
      <c r="FH138" s="162"/>
      <c r="FI138" s="139"/>
      <c r="FJ138" s="139"/>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39"/>
      <c r="GH138" s="139"/>
      <c r="GI138" s="162"/>
      <c r="GJ138" s="162"/>
      <c r="GK138" s="162"/>
      <c r="GL138" s="162"/>
      <c r="GM138" s="162"/>
    </row>
    <row r="139" spans="1:195" s="138" customFormat="1" x14ac:dyDescent="0.2">
      <c r="A139" s="139"/>
      <c r="B139" s="193">
        <v>46327</v>
      </c>
      <c r="C139" s="193">
        <v>46356</v>
      </c>
      <c r="D139" s="191">
        <v>46327</v>
      </c>
      <c r="E139" s="2">
        <v>46.671720000000001</v>
      </c>
      <c r="F139" s="3">
        <v>40.38861</v>
      </c>
      <c r="G139" s="4">
        <v>39.888539999999999</v>
      </c>
      <c r="H139" s="5">
        <v>35.872129999999999</v>
      </c>
      <c r="I139" s="2">
        <v>43.739429999999999</v>
      </c>
      <c r="J139" s="3">
        <v>37.533029999999997</v>
      </c>
      <c r="K139" s="4">
        <v>53.91198</v>
      </c>
      <c r="L139" s="5">
        <v>47.098329999999997</v>
      </c>
      <c r="M139" s="2">
        <v>48.773359999999997</v>
      </c>
      <c r="N139" s="3">
        <v>44.663629999999998</v>
      </c>
      <c r="O139" s="4">
        <v>38.388539999999999</v>
      </c>
      <c r="P139" s="5">
        <v>34.372129999999999</v>
      </c>
      <c r="Q139" s="2">
        <v>39.388539999999999</v>
      </c>
      <c r="R139" s="3">
        <v>35.372129999999999</v>
      </c>
      <c r="S139" s="4">
        <v>36.638539999999999</v>
      </c>
      <c r="T139" s="5">
        <v>33.872129999999999</v>
      </c>
      <c r="U139" s="2">
        <v>38.388539999999999</v>
      </c>
      <c r="V139" s="3">
        <v>34.372129999999999</v>
      </c>
      <c r="W139" s="4">
        <v>43.739429999999999</v>
      </c>
      <c r="X139" s="5">
        <v>37.533029999999997</v>
      </c>
      <c r="Y139" s="2">
        <v>40.888539999999999</v>
      </c>
      <c r="Z139" s="3">
        <v>36.372129999999999</v>
      </c>
      <c r="AA139" s="4">
        <v>47.506740000000001</v>
      </c>
      <c r="AB139" s="5">
        <v>43.412230000000001</v>
      </c>
      <c r="AC139" s="2">
        <v>38.388539999999999</v>
      </c>
      <c r="AD139" s="73">
        <v>34.872129999999999</v>
      </c>
      <c r="AE139" s="4">
        <v>48.43573</v>
      </c>
      <c r="AF139" s="75">
        <v>42.724130000000002</v>
      </c>
      <c r="AG139" s="23">
        <v>4.1353</v>
      </c>
      <c r="AH139" s="37">
        <v>4.0564999999999998</v>
      </c>
      <c r="AI139" s="23">
        <v>3.9251999999999998</v>
      </c>
      <c r="AJ139" s="37">
        <v>3.9121000000000001</v>
      </c>
      <c r="AK139" s="28">
        <v>3.8971</v>
      </c>
      <c r="AL139" s="37">
        <v>4.0228000000000002</v>
      </c>
      <c r="AM139" s="28">
        <v>3.8346</v>
      </c>
      <c r="AN139" s="37">
        <v>3.9514999999999998</v>
      </c>
      <c r="AO139" s="30">
        <v>3.9121000000000001</v>
      </c>
      <c r="AP139" s="39">
        <v>3.7545999999999999</v>
      </c>
      <c r="AQ139" s="30">
        <v>3.3344999999999998</v>
      </c>
      <c r="AR139" s="37">
        <v>4.1638999999999999</v>
      </c>
      <c r="AS139" s="23">
        <v>3.9809999999999999</v>
      </c>
      <c r="AT139" s="39">
        <v>4.2138999999999998</v>
      </c>
      <c r="AU139" s="31">
        <v>3.9994999999999998</v>
      </c>
      <c r="AV139" s="39">
        <v>3.9830999999999999</v>
      </c>
      <c r="AW139" s="31">
        <v>3.9588999999999999</v>
      </c>
      <c r="AX139" s="39">
        <v>3.9807999999999999</v>
      </c>
      <c r="AY139" s="31">
        <v>3.9220999999999999</v>
      </c>
      <c r="AZ139" s="39">
        <v>3.9270999999999998</v>
      </c>
      <c r="BA139" s="30">
        <v>3.6156999999999999</v>
      </c>
      <c r="BB139" s="39">
        <v>4.3827999999999996</v>
      </c>
      <c r="BC139" s="15"/>
      <c r="BD139" s="151"/>
      <c r="BE139" s="151"/>
      <c r="BF139" s="151"/>
      <c r="BG139" s="151"/>
      <c r="BH139" s="151"/>
      <c r="BI139" s="151"/>
      <c r="BJ139" s="266">
        <v>3.9905146543872081</v>
      </c>
      <c r="BK139" s="266">
        <v>3.8311178322032182</v>
      </c>
      <c r="BL139" s="266">
        <v>4.1424144223872084</v>
      </c>
      <c r="BM139" s="266">
        <v>3.9769507002032185</v>
      </c>
      <c r="BN139" s="266">
        <v>3.9852494022952132</v>
      </c>
      <c r="BO139" s="266"/>
      <c r="BP139" s="266">
        <v>3.970410231166988</v>
      </c>
      <c r="BQ139" s="292">
        <v>3.9973381184103811</v>
      </c>
      <c r="BR139" s="292">
        <v>3.9548993489084969</v>
      </c>
      <c r="BS139" s="292">
        <v>3.9806026530612244</v>
      </c>
      <c r="BT139" s="292">
        <v>3.8807246186483479</v>
      </c>
      <c r="BU139" s="292">
        <v>3.9039519272484564</v>
      </c>
      <c r="BV139" s="292">
        <v>3.9574000000000003</v>
      </c>
      <c r="BW139" s="169"/>
      <c r="BX139" s="148">
        <v>43.734954299583912</v>
      </c>
      <c r="BY139" s="165">
        <v>38.011244341192786</v>
      </c>
      <c r="BZ139" s="165">
        <v>40.838519042995841</v>
      </c>
      <c r="CA139" s="165">
        <v>46.8524459778086</v>
      </c>
      <c r="CB139" s="165">
        <v>37.511244341192786</v>
      </c>
      <c r="CC139" s="165">
        <v>50.727236518723991</v>
      </c>
      <c r="CD139" s="165">
        <v>45.766091719833568</v>
      </c>
      <c r="CE139" s="165">
        <v>45.592939902912619</v>
      </c>
      <c r="CF139" s="165">
        <v>36.511244341192786</v>
      </c>
      <c r="CG139" s="174"/>
      <c r="CH139" s="175"/>
      <c r="CI139" s="175"/>
      <c r="CJ139" s="175"/>
      <c r="CK139" s="175"/>
      <c r="CL139" s="175"/>
      <c r="CM139" s="175"/>
      <c r="CN139" s="175"/>
      <c r="CO139" s="171">
        <v>2026</v>
      </c>
      <c r="CP139" s="173">
        <v>46327</v>
      </c>
      <c r="CQ139" s="272">
        <v>4.2876871077271321</v>
      </c>
      <c r="CR139" s="272">
        <v>3.9510960344297574</v>
      </c>
      <c r="CS139" s="272">
        <v>3.9761703774354795</v>
      </c>
      <c r="CT139" s="272">
        <v>3.9103969489552184</v>
      </c>
      <c r="CU139" s="272">
        <v>3.9761703774354795</v>
      </c>
      <c r="CV139" s="272">
        <v>3.9810348275862069</v>
      </c>
      <c r="CW139" s="272">
        <v>4.2824255147355679</v>
      </c>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39"/>
      <c r="EV139" s="139"/>
      <c r="EW139" s="139"/>
      <c r="EX139" s="139"/>
      <c r="EY139" s="139"/>
      <c r="EZ139" s="139"/>
      <c r="FA139" s="139"/>
      <c r="FB139" s="162"/>
      <c r="FC139" s="162"/>
      <c r="FD139" s="162"/>
      <c r="FE139" s="162"/>
      <c r="FF139" s="162"/>
      <c r="FG139" s="162"/>
      <c r="FH139" s="162"/>
      <c r="FI139" s="139"/>
      <c r="FJ139" s="139"/>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39"/>
      <c r="GH139" s="139"/>
      <c r="GI139" s="162"/>
      <c r="GJ139" s="162"/>
      <c r="GK139" s="162"/>
      <c r="GL139" s="162"/>
      <c r="GM139" s="162"/>
    </row>
    <row r="140" spans="1:195" s="138" customFormat="1" x14ac:dyDescent="0.2">
      <c r="A140" s="139"/>
      <c r="B140" s="193">
        <v>46357</v>
      </c>
      <c r="C140" s="193">
        <v>46387</v>
      </c>
      <c r="D140" s="191">
        <v>46357</v>
      </c>
      <c r="E140" s="2">
        <v>47.932279999999999</v>
      </c>
      <c r="F140" s="3">
        <v>41.849119999999999</v>
      </c>
      <c r="G140" s="4">
        <v>41.741370000000003</v>
      </c>
      <c r="H140" s="5">
        <v>37.99588</v>
      </c>
      <c r="I140" s="2">
        <v>44.994810000000001</v>
      </c>
      <c r="J140" s="3">
        <v>38.822479999999999</v>
      </c>
      <c r="K140" s="4">
        <v>55.285730000000001</v>
      </c>
      <c r="L140" s="5">
        <v>48.743009999999998</v>
      </c>
      <c r="M140" s="2">
        <v>50.412120000000002</v>
      </c>
      <c r="N140" s="3">
        <v>46.345019999999998</v>
      </c>
      <c r="O140" s="4">
        <v>39.741370000000003</v>
      </c>
      <c r="P140" s="5">
        <v>35.99588</v>
      </c>
      <c r="Q140" s="2">
        <v>41.241370000000003</v>
      </c>
      <c r="R140" s="3">
        <v>37.49588</v>
      </c>
      <c r="S140" s="4">
        <v>38.741370000000003</v>
      </c>
      <c r="T140" s="5">
        <v>35.99588</v>
      </c>
      <c r="U140" s="2">
        <v>39.741370000000003</v>
      </c>
      <c r="V140" s="3">
        <v>35.99588</v>
      </c>
      <c r="W140" s="4">
        <v>44.994810000000001</v>
      </c>
      <c r="X140" s="5">
        <v>38.822479999999999</v>
      </c>
      <c r="Y140" s="2">
        <v>42.741370000000003</v>
      </c>
      <c r="Z140" s="3">
        <v>38.74588</v>
      </c>
      <c r="AA140" s="4">
        <v>47.721269999999997</v>
      </c>
      <c r="AB140" s="5">
        <v>44.103479999999998</v>
      </c>
      <c r="AC140" s="2">
        <v>42.241370000000003</v>
      </c>
      <c r="AD140" s="73">
        <v>37.99588</v>
      </c>
      <c r="AE140" s="4">
        <v>47.545810000000003</v>
      </c>
      <c r="AF140" s="75">
        <v>42.248779999999996</v>
      </c>
      <c r="AG140" s="23">
        <v>4.2797000000000001</v>
      </c>
      <c r="AH140" s="37">
        <v>4.4241000000000001</v>
      </c>
      <c r="AI140" s="23">
        <v>4.1220999999999997</v>
      </c>
      <c r="AJ140" s="37">
        <v>4.109</v>
      </c>
      <c r="AK140" s="28">
        <v>4.0940000000000003</v>
      </c>
      <c r="AL140" s="37">
        <v>4.2222999999999997</v>
      </c>
      <c r="AM140" s="28">
        <v>4.0365000000000002</v>
      </c>
      <c r="AN140" s="37">
        <v>4.1615000000000002</v>
      </c>
      <c r="AO140" s="30">
        <v>4.1220999999999997</v>
      </c>
      <c r="AP140" s="39">
        <v>4.2008999999999999</v>
      </c>
      <c r="AQ140" s="30">
        <v>3.492</v>
      </c>
      <c r="AR140" s="37">
        <v>4.3662000000000001</v>
      </c>
      <c r="AS140" s="23">
        <v>4.1802999999999999</v>
      </c>
      <c r="AT140" s="39">
        <v>4.4161999999999999</v>
      </c>
      <c r="AU140" s="31">
        <v>4.2000999999999999</v>
      </c>
      <c r="AV140" s="39">
        <v>4.1817000000000002</v>
      </c>
      <c r="AW140" s="31">
        <v>4.4330999999999996</v>
      </c>
      <c r="AX140" s="39">
        <v>4.1801000000000004</v>
      </c>
      <c r="AY140" s="31">
        <v>4.1189999999999998</v>
      </c>
      <c r="AZ140" s="39">
        <v>4.1371000000000002</v>
      </c>
      <c r="BA140" s="30">
        <v>3.782</v>
      </c>
      <c r="BB140" s="39">
        <v>4.5247000000000002</v>
      </c>
      <c r="BC140" s="15"/>
      <c r="BD140" s="151"/>
      <c r="BE140" s="151"/>
      <c r="BF140" s="151"/>
      <c r="BG140" s="151"/>
      <c r="BH140" s="151"/>
      <c r="BI140" s="151"/>
      <c r="BJ140" s="266">
        <v>4.2030437506325269</v>
      </c>
      <c r="BK140" s="266">
        <v>4.2827927638902947</v>
      </c>
      <c r="BL140" s="266">
        <v>4.3630327186325273</v>
      </c>
      <c r="BM140" s="266">
        <v>4.4458171078902948</v>
      </c>
      <c r="BN140" s="266">
        <v>4.3236715852614109</v>
      </c>
      <c r="BO140" s="266"/>
      <c r="BP140" s="266">
        <v>4.1700452306600431</v>
      </c>
      <c r="BQ140" s="292">
        <v>4.2102334955393346</v>
      </c>
      <c r="BR140" s="292">
        <v>4.1649996423845908</v>
      </c>
      <c r="BS140" s="292">
        <v>4.1815210204081632</v>
      </c>
      <c r="BT140" s="292">
        <v>4.0846846146075357</v>
      </c>
      <c r="BU140" s="292">
        <v>4.1010819122309368</v>
      </c>
      <c r="BV140" s="292">
        <v>4.1543000000000001</v>
      </c>
      <c r="BW140" s="169"/>
      <c r="BX140" s="148">
        <v>45.250456774193545</v>
      </c>
      <c r="BY140" s="165">
        <v>40.090132473118281</v>
      </c>
      <c r="BZ140" s="165">
        <v>42.273675268817207</v>
      </c>
      <c r="CA140" s="165">
        <v>48.619097419354837</v>
      </c>
      <c r="CB140" s="165">
        <v>39.590132473118274</v>
      </c>
      <c r="CC140" s="165">
        <v>52.401305053763437</v>
      </c>
      <c r="CD140" s="165">
        <v>45.210560215053775</v>
      </c>
      <c r="CE140" s="165">
        <v>46.126330322580642</v>
      </c>
      <c r="CF140" s="165">
        <v>38.090132473118281</v>
      </c>
      <c r="CG140" s="174"/>
      <c r="CH140" s="175"/>
      <c r="CI140" s="175"/>
      <c r="CJ140" s="175"/>
      <c r="CK140" s="175"/>
      <c r="CL140" s="175"/>
      <c r="CM140" s="175"/>
      <c r="CN140" s="175"/>
      <c r="CO140" s="171">
        <v>2026</v>
      </c>
      <c r="CP140" s="173">
        <v>46357</v>
      </c>
      <c r="CQ140" s="272">
        <v>4.4902799670748017</v>
      </c>
      <c r="CR140" s="272">
        <v>4.1579819858592071</v>
      </c>
      <c r="CS140" s="272">
        <v>4.1770272579822505</v>
      </c>
      <c r="CT140" s="272">
        <v>4.1080123165860414</v>
      </c>
      <c r="CU140" s="272">
        <v>4.1770272579822505</v>
      </c>
      <c r="CV140" s="272">
        <v>4.1882392610837433</v>
      </c>
      <c r="CW140" s="272">
        <v>4.4811538150989101</v>
      </c>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39"/>
      <c r="EV140" s="139"/>
      <c r="EW140" s="139"/>
      <c r="EX140" s="139"/>
      <c r="EY140" s="139"/>
      <c r="EZ140" s="139"/>
      <c r="FA140" s="139"/>
      <c r="FB140" s="162"/>
      <c r="FC140" s="162"/>
      <c r="FD140" s="162"/>
      <c r="FE140" s="162"/>
      <c r="FF140" s="162"/>
      <c r="FG140" s="162"/>
      <c r="FH140" s="162"/>
      <c r="FI140" s="139"/>
      <c r="FJ140" s="139"/>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39"/>
      <c r="GH140" s="139"/>
      <c r="GI140" s="162"/>
      <c r="GJ140" s="162"/>
      <c r="GK140" s="162"/>
      <c r="GL140" s="162"/>
      <c r="GM140" s="162"/>
    </row>
    <row r="141" spans="1:195" s="138" customFormat="1" x14ac:dyDescent="0.2">
      <c r="A141" s="139"/>
      <c r="B141" s="193">
        <v>46388</v>
      </c>
      <c r="C141" s="193">
        <v>46418</v>
      </c>
      <c r="D141" s="191">
        <v>46388</v>
      </c>
      <c r="E141" s="2">
        <v>44.319110000000002</v>
      </c>
      <c r="F141" s="3">
        <v>39.294510000000002</v>
      </c>
      <c r="G141" s="4">
        <v>40.35257</v>
      </c>
      <c r="H141" s="5">
        <v>37.201839999999997</v>
      </c>
      <c r="I141" s="2">
        <v>42.425370000000001</v>
      </c>
      <c r="J141" s="3">
        <v>37.483049999999999</v>
      </c>
      <c r="K141" s="4">
        <v>50.764470000000003</v>
      </c>
      <c r="L141" s="5">
        <v>45.69023</v>
      </c>
      <c r="M141" s="2">
        <v>48.003920000000001</v>
      </c>
      <c r="N141" s="3">
        <v>45.109229999999997</v>
      </c>
      <c r="O141" s="4">
        <v>38.35257</v>
      </c>
      <c r="P141" s="5">
        <v>35.201839999999997</v>
      </c>
      <c r="Q141" s="2">
        <v>39.85257</v>
      </c>
      <c r="R141" s="3">
        <v>36.701839999999997</v>
      </c>
      <c r="S141" s="4">
        <v>37.60257</v>
      </c>
      <c r="T141" s="5">
        <v>33.951839999999997</v>
      </c>
      <c r="U141" s="2">
        <v>38.35257</v>
      </c>
      <c r="V141" s="3">
        <v>35.201839999999997</v>
      </c>
      <c r="W141" s="4">
        <v>42.425370000000001</v>
      </c>
      <c r="X141" s="5">
        <v>37.483049999999999</v>
      </c>
      <c r="Y141" s="2">
        <v>40.35257</v>
      </c>
      <c r="Z141" s="3">
        <v>37.951839999999997</v>
      </c>
      <c r="AA141" s="4">
        <v>48.423270000000002</v>
      </c>
      <c r="AB141" s="5">
        <v>45.675539999999998</v>
      </c>
      <c r="AC141" s="2">
        <v>41.35257</v>
      </c>
      <c r="AD141" s="73">
        <v>37.201839999999997</v>
      </c>
      <c r="AE141" s="4">
        <v>45.702869999999997</v>
      </c>
      <c r="AF141" s="75">
        <v>42.433450000000001</v>
      </c>
      <c r="AG141" s="23">
        <v>4.3201999999999998</v>
      </c>
      <c r="AH141" s="37">
        <v>4.4141000000000004</v>
      </c>
      <c r="AI141" s="23">
        <v>4.1456999999999997</v>
      </c>
      <c r="AJ141" s="37">
        <v>4.1322999999999999</v>
      </c>
      <c r="AK141" s="28">
        <v>4.1173000000000002</v>
      </c>
      <c r="AL141" s="37">
        <v>4.2458999999999998</v>
      </c>
      <c r="AM141" s="28">
        <v>4.0572999999999997</v>
      </c>
      <c r="AN141" s="37">
        <v>4.1859999999999999</v>
      </c>
      <c r="AO141" s="30">
        <v>4.1322999999999999</v>
      </c>
      <c r="AP141" s="39">
        <v>4.1859999999999999</v>
      </c>
      <c r="AQ141" s="30">
        <v>3.5419999999999998</v>
      </c>
      <c r="AR141" s="37">
        <v>4.3902999999999999</v>
      </c>
      <c r="AS141" s="23">
        <v>4.2039</v>
      </c>
      <c r="AT141" s="39">
        <v>4.4402999999999997</v>
      </c>
      <c r="AU141" s="31">
        <v>4.2232000000000003</v>
      </c>
      <c r="AV141" s="39">
        <v>4.2051999999999996</v>
      </c>
      <c r="AW141" s="31">
        <v>4.4062000000000001</v>
      </c>
      <c r="AX141" s="39">
        <v>4.2037000000000004</v>
      </c>
      <c r="AY141" s="31">
        <v>4.1422999999999996</v>
      </c>
      <c r="AZ141" s="39">
        <v>4.1473000000000004</v>
      </c>
      <c r="BA141" s="30">
        <v>3.8157000000000001</v>
      </c>
      <c r="BB141" s="39">
        <v>4.5751999999999997</v>
      </c>
      <c r="BC141" s="15"/>
      <c r="BD141" s="151"/>
      <c r="BE141" s="151"/>
      <c r="BF141" s="151"/>
      <c r="BG141" s="151"/>
      <c r="BH141" s="151"/>
      <c r="BI141" s="151"/>
      <c r="BJ141" s="266">
        <v>4.2133665924501571</v>
      </c>
      <c r="BK141" s="266">
        <v>4.2677133184900313</v>
      </c>
      <c r="BL141" s="266">
        <v>4.3737484644501574</v>
      </c>
      <c r="BM141" s="266">
        <v>4.4301637144900319</v>
      </c>
      <c r="BN141" s="266">
        <v>4.321248022470094</v>
      </c>
      <c r="BO141" s="266"/>
      <c r="BP141" s="266">
        <v>4.1936688745817703</v>
      </c>
      <c r="BQ141" s="292">
        <v>4.2205741281427409</v>
      </c>
      <c r="BR141" s="292">
        <v>4.1895113432901345</v>
      </c>
      <c r="BS141" s="292">
        <v>4.2052965306122454</v>
      </c>
      <c r="BT141" s="292">
        <v>4.1056968380644498</v>
      </c>
      <c r="BU141" s="292">
        <v>4.124409127315201</v>
      </c>
      <c r="BV141" s="292">
        <v>4.1776</v>
      </c>
      <c r="BW141" s="169"/>
      <c r="BX141" s="148">
        <v>41.99590784946237</v>
      </c>
      <c r="BY141" s="165">
        <v>38.895780860215055</v>
      </c>
      <c r="BZ141" s="165">
        <v>40.140211290322583</v>
      </c>
      <c r="CA141" s="165">
        <v>46.665514946236563</v>
      </c>
      <c r="CB141" s="165">
        <v>38.395780860215055</v>
      </c>
      <c r="CC141" s="165">
        <v>48.418316021505376</v>
      </c>
      <c r="CD141" s="165">
        <v>44.191202688172041</v>
      </c>
      <c r="CE141" s="165">
        <v>47.152814193548387</v>
      </c>
      <c r="CF141" s="165">
        <v>36.895780860215055</v>
      </c>
      <c r="CG141" s="174"/>
      <c r="CH141" s="175"/>
      <c r="CI141" s="175"/>
      <c r="CJ141" s="175"/>
      <c r="CK141" s="175"/>
      <c r="CL141" s="175"/>
      <c r="CM141" s="175"/>
      <c r="CN141" s="175"/>
      <c r="CO141" s="171">
        <v>2027</v>
      </c>
      <c r="CP141" s="173">
        <v>46388</v>
      </c>
      <c r="CQ141" s="272">
        <v>4.5145623006482145</v>
      </c>
      <c r="CR141" s="272">
        <v>4.1792956450455989</v>
      </c>
      <c r="CS141" s="272">
        <v>4.2007954921962662</v>
      </c>
      <c r="CT141" s="272">
        <v>4.1313969690278807</v>
      </c>
      <c r="CU141" s="272">
        <v>4.2007954921962662</v>
      </c>
      <c r="CV141" s="272">
        <v>4.2095857307060749</v>
      </c>
      <c r="CW141" s="272">
        <v>4.5046701655228096</v>
      </c>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39"/>
      <c r="EV141" s="139"/>
      <c r="EW141" s="139"/>
      <c r="EX141" s="139"/>
      <c r="EY141" s="139"/>
      <c r="EZ141" s="139"/>
      <c r="FA141" s="139"/>
      <c r="FB141" s="162"/>
      <c r="FC141" s="162"/>
      <c r="FD141" s="162"/>
      <c r="FE141" s="162"/>
      <c r="FF141" s="162"/>
      <c r="FG141" s="162"/>
      <c r="FH141" s="162"/>
      <c r="FI141" s="139"/>
      <c r="FJ141" s="139"/>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39"/>
      <c r="GH141" s="139"/>
      <c r="GI141" s="162"/>
      <c r="GJ141" s="162"/>
      <c r="GK141" s="162"/>
      <c r="GL141" s="162"/>
      <c r="GM141" s="162"/>
    </row>
    <row r="142" spans="1:195" s="138" customFormat="1" x14ac:dyDescent="0.2">
      <c r="A142" s="139"/>
      <c r="B142" s="193">
        <v>46419</v>
      </c>
      <c r="C142" s="193">
        <v>46446</v>
      </c>
      <c r="D142" s="191">
        <v>46419</v>
      </c>
      <c r="E142" s="2">
        <v>47.82199</v>
      </c>
      <c r="F142" s="3">
        <v>42.51164</v>
      </c>
      <c r="G142" s="4">
        <v>41.703069999999997</v>
      </c>
      <c r="H142" s="5">
        <v>38.04712</v>
      </c>
      <c r="I142" s="2">
        <v>45.253979999999999</v>
      </c>
      <c r="J142" s="3">
        <v>39.893839999999997</v>
      </c>
      <c r="K142" s="4">
        <v>55.268410000000003</v>
      </c>
      <c r="L142" s="5">
        <v>49.588639999999998</v>
      </c>
      <c r="M142" s="2">
        <v>50.353499999999997</v>
      </c>
      <c r="N142" s="3">
        <v>46.941650000000003</v>
      </c>
      <c r="O142" s="4">
        <v>39.703069999999997</v>
      </c>
      <c r="P142" s="5">
        <v>36.04712</v>
      </c>
      <c r="Q142" s="2">
        <v>41.703069999999997</v>
      </c>
      <c r="R142" s="3">
        <v>37.54712</v>
      </c>
      <c r="S142" s="4">
        <v>39.203069999999997</v>
      </c>
      <c r="T142" s="5">
        <v>34.79712</v>
      </c>
      <c r="U142" s="2">
        <v>39.703069999999997</v>
      </c>
      <c r="V142" s="3">
        <v>36.04712</v>
      </c>
      <c r="W142" s="4">
        <v>45.253979999999999</v>
      </c>
      <c r="X142" s="5">
        <v>39.893839999999997</v>
      </c>
      <c r="Y142" s="2">
        <v>41.703069999999997</v>
      </c>
      <c r="Z142" s="3">
        <v>38.79712</v>
      </c>
      <c r="AA142" s="4">
        <v>49.178170000000001</v>
      </c>
      <c r="AB142" s="5">
        <v>48.133020000000002</v>
      </c>
      <c r="AC142" s="2">
        <v>40.703069999999997</v>
      </c>
      <c r="AD142" s="73">
        <v>38.04712</v>
      </c>
      <c r="AE142" s="4">
        <v>50.103380000000001</v>
      </c>
      <c r="AF142" s="75">
        <v>45.675440000000002</v>
      </c>
      <c r="AG142" s="23">
        <v>4.3335999999999997</v>
      </c>
      <c r="AH142" s="37">
        <v>4.3335999999999997</v>
      </c>
      <c r="AI142" s="23">
        <v>4.1322999999999999</v>
      </c>
      <c r="AJ142" s="37">
        <v>4.1456999999999997</v>
      </c>
      <c r="AK142" s="28">
        <v>4.1307</v>
      </c>
      <c r="AL142" s="37">
        <v>4.2606999999999999</v>
      </c>
      <c r="AM142" s="28">
        <v>4.0881999999999996</v>
      </c>
      <c r="AN142" s="37">
        <v>4.1859999999999999</v>
      </c>
      <c r="AO142" s="30">
        <v>4.1456999999999997</v>
      </c>
      <c r="AP142" s="39">
        <v>4.0115999999999996</v>
      </c>
      <c r="AQ142" s="30">
        <v>3.5419999999999998</v>
      </c>
      <c r="AR142" s="37">
        <v>4.4066000000000001</v>
      </c>
      <c r="AS142" s="23">
        <v>4.2186000000000003</v>
      </c>
      <c r="AT142" s="39">
        <v>4.4565999999999999</v>
      </c>
      <c r="AU142" s="31">
        <v>4.2393000000000001</v>
      </c>
      <c r="AV142" s="39">
        <v>4.2195</v>
      </c>
      <c r="AW142" s="31">
        <v>4.2210999999999999</v>
      </c>
      <c r="AX142" s="39">
        <v>4.2183999999999999</v>
      </c>
      <c r="AY142" s="31">
        <v>4.1557000000000004</v>
      </c>
      <c r="AZ142" s="39">
        <v>4.1607000000000003</v>
      </c>
      <c r="BA142" s="30">
        <v>3.8357000000000001</v>
      </c>
      <c r="BB142" s="39">
        <v>4.5660999999999996</v>
      </c>
      <c r="BC142" s="15"/>
      <c r="BD142" s="151"/>
      <c r="BE142" s="151"/>
      <c r="BF142" s="151"/>
      <c r="BG142" s="151"/>
      <c r="BH142" s="151"/>
      <c r="BI142" s="151"/>
      <c r="BJ142" s="266">
        <v>4.2269279728772391</v>
      </c>
      <c r="BK142" s="266">
        <v>4.0912129642748702</v>
      </c>
      <c r="BL142" s="266">
        <v>4.3878260128772393</v>
      </c>
      <c r="BM142" s="266">
        <v>4.246945472274871</v>
      </c>
      <c r="BN142" s="266">
        <v>4.2382281055760549</v>
      </c>
      <c r="BO142" s="266"/>
      <c r="BP142" s="266">
        <v>4.2072550045625059</v>
      </c>
      <c r="BQ142" s="292">
        <v>4.2341588807785886</v>
      </c>
      <c r="BR142" s="292">
        <v>4.1895113432901345</v>
      </c>
      <c r="BS142" s="292">
        <v>4.2189699999999997</v>
      </c>
      <c r="BT142" s="292">
        <v>4.1369121123345778</v>
      </c>
      <c r="BU142" s="292">
        <v>4.137824778908727</v>
      </c>
      <c r="BV142" s="292">
        <v>4.1909999999999998</v>
      </c>
      <c r="BW142" s="169"/>
      <c r="BX142" s="148">
        <v>45.546125714285715</v>
      </c>
      <c r="BY142" s="165">
        <v>40.136234285714281</v>
      </c>
      <c r="BZ142" s="165">
        <v>42.956777142857135</v>
      </c>
      <c r="CA142" s="165">
        <v>48.891278571428565</v>
      </c>
      <c r="CB142" s="165">
        <v>39.921948571428565</v>
      </c>
      <c r="CC142" s="165">
        <v>52.834222857142855</v>
      </c>
      <c r="CD142" s="165">
        <v>48.205691428571427</v>
      </c>
      <c r="CE142" s="165">
        <v>48.730248571428575</v>
      </c>
      <c r="CF142" s="165">
        <v>38.136234285714288</v>
      </c>
      <c r="CG142" s="174"/>
      <c r="CH142" s="175"/>
      <c r="CI142" s="175"/>
      <c r="CJ142" s="175"/>
      <c r="CK142" s="175"/>
      <c r="CL142" s="175"/>
      <c r="CM142" s="175"/>
      <c r="CN142" s="175"/>
      <c r="CO142" s="171">
        <v>2027</v>
      </c>
      <c r="CP142" s="173">
        <v>46419</v>
      </c>
      <c r="CQ142" s="272">
        <v>4.5007748739582256</v>
      </c>
      <c r="CR142" s="272">
        <v>4.2109587252792293</v>
      </c>
      <c r="CS142" s="272">
        <v>4.2144647771090478</v>
      </c>
      <c r="CT142" s="272">
        <v>4.1448456532648184</v>
      </c>
      <c r="CU142" s="272">
        <v>4.2144647771090478</v>
      </c>
      <c r="CV142" s="272">
        <v>4.2412975533661728</v>
      </c>
      <c r="CW142" s="272">
        <v>4.5181945902301166</v>
      </c>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39"/>
      <c r="EV142" s="139"/>
      <c r="EW142" s="139"/>
      <c r="EX142" s="139"/>
      <c r="EY142" s="139"/>
      <c r="EZ142" s="139"/>
      <c r="FA142" s="139"/>
      <c r="FB142" s="162"/>
      <c r="FC142" s="162"/>
      <c r="FD142" s="162"/>
      <c r="FE142" s="162"/>
      <c r="FF142" s="162"/>
      <c r="FG142" s="162"/>
      <c r="FH142" s="162"/>
      <c r="FI142" s="139"/>
      <c r="FJ142" s="139"/>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39"/>
      <c r="GH142" s="139"/>
      <c r="GI142" s="162"/>
      <c r="GJ142" s="162"/>
      <c r="GK142" s="162"/>
      <c r="GL142" s="162"/>
      <c r="GM142" s="162"/>
    </row>
    <row r="143" spans="1:195" s="138" customFormat="1" x14ac:dyDescent="0.2">
      <c r="A143" s="139"/>
      <c r="B143" s="193">
        <v>46447</v>
      </c>
      <c r="C143" s="193">
        <v>46477</v>
      </c>
      <c r="D143" s="191">
        <v>46447</v>
      </c>
      <c r="E143" s="2">
        <v>37.928089999999997</v>
      </c>
      <c r="F143" s="3">
        <v>36.600580000000001</v>
      </c>
      <c r="G143" s="4">
        <v>35.927799999999998</v>
      </c>
      <c r="H143" s="5">
        <v>34.470210000000002</v>
      </c>
      <c r="I143" s="2">
        <v>37.12585</v>
      </c>
      <c r="J143" s="3">
        <v>34.701619999999998</v>
      </c>
      <c r="K143" s="4">
        <v>43.496679999999998</v>
      </c>
      <c r="L143" s="5">
        <v>41.735689999999998</v>
      </c>
      <c r="M143" s="2">
        <v>41.40213</v>
      </c>
      <c r="N143" s="3">
        <v>41.657690000000002</v>
      </c>
      <c r="O143" s="4">
        <v>33.927799999999998</v>
      </c>
      <c r="P143" s="5">
        <v>32.470210000000002</v>
      </c>
      <c r="Q143" s="2">
        <v>35.927799999999998</v>
      </c>
      <c r="R143" s="3">
        <v>33.970210000000002</v>
      </c>
      <c r="S143" s="4">
        <v>34.177799999999998</v>
      </c>
      <c r="T143" s="5">
        <v>30.970210000000002</v>
      </c>
      <c r="U143" s="2">
        <v>33.927799999999998</v>
      </c>
      <c r="V143" s="3">
        <v>32.470210000000002</v>
      </c>
      <c r="W143" s="4">
        <v>37.12585</v>
      </c>
      <c r="X143" s="5">
        <v>34.701619999999998</v>
      </c>
      <c r="Y143" s="2">
        <v>35.927799999999998</v>
      </c>
      <c r="Z143" s="3">
        <v>35.220210000000002</v>
      </c>
      <c r="AA143" s="4">
        <v>40.874600000000001</v>
      </c>
      <c r="AB143" s="5">
        <v>40.279910000000001</v>
      </c>
      <c r="AC143" s="2">
        <v>34.677799999999998</v>
      </c>
      <c r="AD143" s="73">
        <v>34.470210000000002</v>
      </c>
      <c r="AE143" s="4">
        <v>42.397449999999999</v>
      </c>
      <c r="AF143" s="75">
        <v>41.08652</v>
      </c>
      <c r="AG143" s="23">
        <v>4.2530999999999999</v>
      </c>
      <c r="AH143" s="37">
        <v>4.0518000000000001</v>
      </c>
      <c r="AI143" s="23">
        <v>3.9712999999999998</v>
      </c>
      <c r="AJ143" s="37">
        <v>3.9712999999999998</v>
      </c>
      <c r="AK143" s="28">
        <v>3.9563000000000001</v>
      </c>
      <c r="AL143" s="37">
        <v>4.0838000000000001</v>
      </c>
      <c r="AM143" s="28">
        <v>3.9087999999999998</v>
      </c>
      <c r="AN143" s="37">
        <v>4.0115999999999996</v>
      </c>
      <c r="AO143" s="30">
        <v>3.9712999999999998</v>
      </c>
      <c r="AP143" s="39">
        <v>3.7566999999999999</v>
      </c>
      <c r="AQ143" s="30">
        <v>3.4615</v>
      </c>
      <c r="AR143" s="37">
        <v>4.2270000000000003</v>
      </c>
      <c r="AS143" s="23">
        <v>4.0419</v>
      </c>
      <c r="AT143" s="39">
        <v>4.2770000000000001</v>
      </c>
      <c r="AU143" s="31">
        <v>4.0606999999999998</v>
      </c>
      <c r="AV143" s="39">
        <v>4.0434999999999999</v>
      </c>
      <c r="AW143" s="31">
        <v>3.9620000000000002</v>
      </c>
      <c r="AX143" s="39">
        <v>4.0416999999999996</v>
      </c>
      <c r="AY143" s="31">
        <v>3.9813000000000001</v>
      </c>
      <c r="AZ143" s="39">
        <v>3.9863</v>
      </c>
      <c r="BA143" s="30">
        <v>3.7151999999999998</v>
      </c>
      <c r="BB143" s="39">
        <v>4.5255999999999998</v>
      </c>
      <c r="BC143" s="15"/>
      <c r="BD143" s="151"/>
      <c r="BE143" s="151"/>
      <c r="BF143" s="151"/>
      <c r="BG143" s="151"/>
      <c r="BH143" s="151"/>
      <c r="BI143" s="151"/>
      <c r="BJ143" s="266">
        <v>4.0504276186620789</v>
      </c>
      <c r="BK143" s="266">
        <v>3.8332431231656714</v>
      </c>
      <c r="BL143" s="266">
        <v>4.2046077706620792</v>
      </c>
      <c r="BM143" s="266">
        <v>3.9791568831656718</v>
      </c>
      <c r="BN143" s="266">
        <v>4.0168588489138752</v>
      </c>
      <c r="BO143" s="266"/>
      <c r="BP143" s="266">
        <v>4.0304325367535236</v>
      </c>
      <c r="BQ143" s="292">
        <v>4.0573543390105433</v>
      </c>
      <c r="BR143" s="292">
        <v>4.015028051946179</v>
      </c>
      <c r="BS143" s="292">
        <v>4.0410108163265308</v>
      </c>
      <c r="BT143" s="292">
        <v>3.9556816850186882</v>
      </c>
      <c r="BU143" s="292">
        <v>3.9632210745870182</v>
      </c>
      <c r="BV143" s="292">
        <v>4.0165999999999995</v>
      </c>
      <c r="BW143" s="169"/>
      <c r="BX143" s="148">
        <v>37.372429690444143</v>
      </c>
      <c r="BY143" s="165">
        <v>35.317691668909823</v>
      </c>
      <c r="BZ143" s="165">
        <v>36.111131924629881</v>
      </c>
      <c r="CA143" s="165">
        <v>41.509100605652762</v>
      </c>
      <c r="CB143" s="165">
        <v>35.108404993270526</v>
      </c>
      <c r="CC143" s="165">
        <v>42.759576514131894</v>
      </c>
      <c r="CD143" s="165">
        <v>41.84872963660834</v>
      </c>
      <c r="CE143" s="165">
        <v>40.625678613728127</v>
      </c>
      <c r="CF143" s="165">
        <v>33.317691668909823</v>
      </c>
      <c r="CG143" s="174"/>
      <c r="CH143" s="175"/>
      <c r="CI143" s="175"/>
      <c r="CJ143" s="175"/>
      <c r="CK143" s="175"/>
      <c r="CL143" s="175"/>
      <c r="CM143" s="175"/>
      <c r="CN143" s="175"/>
      <c r="CO143" s="171">
        <v>2027</v>
      </c>
      <c r="CP143" s="173">
        <v>46447</v>
      </c>
      <c r="CQ143" s="272">
        <v>4.3351199711904513</v>
      </c>
      <c r="CR143" s="272">
        <v>4.0271284147965982</v>
      </c>
      <c r="CS143" s="272">
        <v>4.0365600540650828</v>
      </c>
      <c r="CT143" s="272">
        <v>3.9698120315542269</v>
      </c>
      <c r="CU143" s="272">
        <v>4.0365600540650828</v>
      </c>
      <c r="CV143" s="272">
        <v>4.0571842528735624</v>
      </c>
      <c r="CW143" s="272">
        <v>4.3421752119499395</v>
      </c>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39"/>
      <c r="EV143" s="139"/>
      <c r="EW143" s="139"/>
      <c r="EX143" s="139"/>
      <c r="EY143" s="139"/>
      <c r="EZ143" s="139"/>
      <c r="FA143" s="139"/>
      <c r="FB143" s="162"/>
      <c r="FC143" s="162"/>
      <c r="FD143" s="162"/>
      <c r="FE143" s="162"/>
      <c r="FF143" s="162"/>
      <c r="FG143" s="162"/>
      <c r="FH143" s="162"/>
      <c r="FI143" s="139"/>
      <c r="FJ143" s="139"/>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39"/>
      <c r="GH143" s="139"/>
      <c r="GI143" s="162"/>
      <c r="GJ143" s="162"/>
      <c r="GK143" s="162"/>
      <c r="GL143" s="162"/>
      <c r="GM143" s="162"/>
    </row>
    <row r="144" spans="1:195" s="138" customFormat="1" x14ac:dyDescent="0.2">
      <c r="A144" s="139"/>
      <c r="B144" s="193">
        <v>46478</v>
      </c>
      <c r="C144" s="193">
        <v>46507</v>
      </c>
      <c r="D144" s="191">
        <v>46478</v>
      </c>
      <c r="E144" s="2">
        <v>37.668239999999997</v>
      </c>
      <c r="F144" s="3">
        <v>36.082610000000003</v>
      </c>
      <c r="G144" s="4">
        <v>36.659579999999998</v>
      </c>
      <c r="H144" s="5">
        <v>35.509070000000001</v>
      </c>
      <c r="I144" s="2">
        <v>35.998800000000003</v>
      </c>
      <c r="J144" s="3">
        <v>33.833829999999999</v>
      </c>
      <c r="K144" s="4">
        <v>42.328029999999998</v>
      </c>
      <c r="L144" s="5">
        <v>40.241419999999998</v>
      </c>
      <c r="M144" s="2">
        <v>39.788969999999999</v>
      </c>
      <c r="N144" s="3">
        <v>41.026949999999999</v>
      </c>
      <c r="O144" s="4">
        <v>34.659579999999998</v>
      </c>
      <c r="P144" s="5">
        <v>33.509070000000001</v>
      </c>
      <c r="Q144" s="2">
        <v>35.159579999999998</v>
      </c>
      <c r="R144" s="3">
        <v>34.759070000000001</v>
      </c>
      <c r="S144" s="4">
        <v>31.659579999999998</v>
      </c>
      <c r="T144" s="5">
        <v>31.509070000000001</v>
      </c>
      <c r="U144" s="2">
        <v>34.659579999999998</v>
      </c>
      <c r="V144" s="3">
        <v>33.509070000000001</v>
      </c>
      <c r="W144" s="4">
        <v>35.998800000000003</v>
      </c>
      <c r="X144" s="5">
        <v>33.833829999999999</v>
      </c>
      <c r="Y144" s="2">
        <v>35.159579999999998</v>
      </c>
      <c r="Z144" s="3">
        <v>33.509070000000001</v>
      </c>
      <c r="AA144" s="4">
        <v>38.482680000000002</v>
      </c>
      <c r="AB144" s="5">
        <v>40.151769999999999</v>
      </c>
      <c r="AC144" s="2">
        <v>35.159579999999998</v>
      </c>
      <c r="AD144" s="73">
        <v>34.009070000000001</v>
      </c>
      <c r="AE144" s="4">
        <v>39.026800000000001</v>
      </c>
      <c r="AF144" s="75">
        <v>39.754730000000002</v>
      </c>
      <c r="AG144" s="23">
        <v>4.0518000000000001</v>
      </c>
      <c r="AH144" s="37">
        <v>3.8774000000000002</v>
      </c>
      <c r="AI144" s="23">
        <v>3.7968999999999999</v>
      </c>
      <c r="AJ144" s="37">
        <v>3.7298</v>
      </c>
      <c r="AK144" s="28">
        <v>3.7147999999999999</v>
      </c>
      <c r="AL144" s="37">
        <v>3.8355999999999999</v>
      </c>
      <c r="AM144" s="28">
        <v>3.7448000000000001</v>
      </c>
      <c r="AN144" s="37">
        <v>3.7700999999999998</v>
      </c>
      <c r="AO144" s="30">
        <v>3.6896</v>
      </c>
      <c r="AP144" s="39">
        <v>3.4211999999999998</v>
      </c>
      <c r="AQ144" s="30">
        <v>3.22</v>
      </c>
      <c r="AR144" s="37">
        <v>3.9712999999999998</v>
      </c>
      <c r="AS144" s="23">
        <v>3.7942</v>
      </c>
      <c r="AT144" s="39">
        <v>4.0213000000000001</v>
      </c>
      <c r="AU144" s="31">
        <v>3.8096000000000001</v>
      </c>
      <c r="AV144" s="39">
        <v>3.7976999999999999</v>
      </c>
      <c r="AW144" s="31">
        <v>3.5739999999999998</v>
      </c>
      <c r="AX144" s="39">
        <v>3.794</v>
      </c>
      <c r="AY144" s="31">
        <v>3.7397999999999998</v>
      </c>
      <c r="AZ144" s="39">
        <v>3.7046000000000001</v>
      </c>
      <c r="BA144" s="30">
        <v>3.3912</v>
      </c>
      <c r="BB144" s="39">
        <v>4.2542999999999997</v>
      </c>
      <c r="BC144" s="15"/>
      <c r="BD144" s="151"/>
      <c r="BE144" s="151"/>
      <c r="BF144" s="151"/>
      <c r="BG144" s="151"/>
      <c r="BH144" s="151"/>
      <c r="BI144" s="151"/>
      <c r="BJ144" s="266">
        <v>3.7653350166987147</v>
      </c>
      <c r="BK144" s="266">
        <v>3.4937025908308872</v>
      </c>
      <c r="BL144" s="266">
        <v>3.9086640846987151</v>
      </c>
      <c r="BM144" s="266">
        <v>3.6266928908308875</v>
      </c>
      <c r="BN144" s="266">
        <v>3.6985986457648012</v>
      </c>
      <c r="BO144" s="266"/>
      <c r="BP144" s="266">
        <v>3.7855780300111528</v>
      </c>
      <c r="BQ144" s="292">
        <v>3.7717703974047034</v>
      </c>
      <c r="BR144" s="292">
        <v>3.7734127144486709</v>
      </c>
      <c r="BS144" s="292">
        <v>3.7945822448979589</v>
      </c>
      <c r="BT144" s="292">
        <v>3.7900083846853216</v>
      </c>
      <c r="BU144" s="292">
        <v>3.7214389954947436</v>
      </c>
      <c r="BV144" s="292">
        <v>3.7751000000000001</v>
      </c>
      <c r="BW144" s="169"/>
      <c r="BX144" s="148">
        <v>36.998751777777784</v>
      </c>
      <c r="BY144" s="165">
        <v>36.173809111111112</v>
      </c>
      <c r="BZ144" s="165">
        <v>35.084701555555561</v>
      </c>
      <c r="CA144" s="165">
        <v>40.311672666666659</v>
      </c>
      <c r="CB144" s="165">
        <v>34.990475777777775</v>
      </c>
      <c r="CC144" s="165">
        <v>41.447016888888889</v>
      </c>
      <c r="CD144" s="165">
        <v>39.334148222222225</v>
      </c>
      <c r="CE144" s="165">
        <v>39.187406888888887</v>
      </c>
      <c r="CF144" s="165">
        <v>34.173809111111112</v>
      </c>
      <c r="CG144" s="174"/>
      <c r="CH144" s="175"/>
      <c r="CI144" s="175"/>
      <c r="CJ144" s="175"/>
      <c r="CK144" s="175"/>
      <c r="CL144" s="175"/>
      <c r="CM144" s="175"/>
      <c r="CN144" s="175"/>
      <c r="CO144" s="171">
        <v>2027</v>
      </c>
      <c r="CP144" s="173">
        <v>46478</v>
      </c>
      <c r="CQ144" s="272">
        <v>4.1556776417326882</v>
      </c>
      <c r="CR144" s="272">
        <v>3.8590784096731228</v>
      </c>
      <c r="CS144" s="272">
        <v>3.7902068968683058</v>
      </c>
      <c r="CT144" s="272">
        <v>3.7274346253437445</v>
      </c>
      <c r="CU144" s="272">
        <v>3.7902068968683058</v>
      </c>
      <c r="CV144" s="272">
        <v>3.8888755500821017</v>
      </c>
      <c r="CW144" s="272">
        <v>4.0984327815906338</v>
      </c>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39"/>
      <c r="EV144" s="139"/>
      <c r="EW144" s="139"/>
      <c r="EX144" s="139"/>
      <c r="EY144" s="139"/>
      <c r="EZ144" s="139"/>
      <c r="FA144" s="139"/>
      <c r="FB144" s="162"/>
      <c r="FC144" s="162"/>
      <c r="FD144" s="162"/>
      <c r="FE144" s="162"/>
      <c r="FF144" s="162"/>
      <c r="FG144" s="162"/>
      <c r="FH144" s="162"/>
      <c r="FI144" s="139"/>
      <c r="FJ144" s="139"/>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39"/>
      <c r="GH144" s="139"/>
      <c r="GI144" s="162"/>
      <c r="GJ144" s="162"/>
      <c r="GK144" s="162"/>
      <c r="GL144" s="162"/>
      <c r="GM144" s="162"/>
    </row>
    <row r="145" spans="1:195" s="138" customFormat="1" x14ac:dyDescent="0.2">
      <c r="A145" s="139"/>
      <c r="B145" s="193">
        <v>46508</v>
      </c>
      <c r="C145" s="193">
        <v>46538</v>
      </c>
      <c r="D145" s="191">
        <v>46508</v>
      </c>
      <c r="E145" s="2">
        <v>35.564329999999998</v>
      </c>
      <c r="F145" s="3">
        <v>30.58963</v>
      </c>
      <c r="G145" s="4">
        <v>37.798029999999997</v>
      </c>
      <c r="H145" s="5">
        <v>35.573700000000002</v>
      </c>
      <c r="I145" s="2">
        <v>32.402470000000001</v>
      </c>
      <c r="J145" s="3">
        <v>27.524149999999999</v>
      </c>
      <c r="K145" s="4">
        <v>41.080800000000004</v>
      </c>
      <c r="L145" s="5">
        <v>36.400599999999997</v>
      </c>
      <c r="M145" s="2">
        <v>39.753999999999998</v>
      </c>
      <c r="N145" s="3">
        <v>39.02017</v>
      </c>
      <c r="O145" s="4">
        <v>36.298029999999997</v>
      </c>
      <c r="P145" s="5">
        <v>33.573700000000002</v>
      </c>
      <c r="Q145" s="2">
        <v>37.798029999999997</v>
      </c>
      <c r="R145" s="3">
        <v>35.573700000000002</v>
      </c>
      <c r="S145" s="4">
        <v>33.798029999999997</v>
      </c>
      <c r="T145" s="5">
        <v>30.573699999999999</v>
      </c>
      <c r="U145" s="2">
        <v>36.298029999999997</v>
      </c>
      <c r="V145" s="3">
        <v>33.573700000000002</v>
      </c>
      <c r="W145" s="4">
        <v>32.402470000000001</v>
      </c>
      <c r="X145" s="5">
        <v>27.524149999999999</v>
      </c>
      <c r="Y145" s="2">
        <v>36.298029999999997</v>
      </c>
      <c r="Z145" s="3">
        <v>33.573700000000002</v>
      </c>
      <c r="AA145" s="4">
        <v>40.24953</v>
      </c>
      <c r="AB145" s="5">
        <v>40.055</v>
      </c>
      <c r="AC145" s="2">
        <v>36.298029999999997</v>
      </c>
      <c r="AD145" s="73">
        <v>33.573700000000002</v>
      </c>
      <c r="AE145" s="4">
        <v>36.13447</v>
      </c>
      <c r="AF145" s="75">
        <v>34.663550000000001</v>
      </c>
      <c r="AG145" s="23">
        <v>4.0787000000000004</v>
      </c>
      <c r="AH145" s="37">
        <v>3.8639999999999999</v>
      </c>
      <c r="AI145" s="23">
        <v>3.8237000000000001</v>
      </c>
      <c r="AJ145" s="37">
        <v>3.7029999999999998</v>
      </c>
      <c r="AK145" s="28">
        <v>3.6880000000000002</v>
      </c>
      <c r="AL145" s="37">
        <v>3.8081999999999998</v>
      </c>
      <c r="AM145" s="28">
        <v>3.7229999999999999</v>
      </c>
      <c r="AN145" s="37">
        <v>3.7431999999999999</v>
      </c>
      <c r="AO145" s="30">
        <v>3.6762000000000001</v>
      </c>
      <c r="AP145" s="39">
        <v>3.4211999999999998</v>
      </c>
      <c r="AQ145" s="30">
        <v>3.22</v>
      </c>
      <c r="AR145" s="37">
        <v>3.9432</v>
      </c>
      <c r="AS145" s="23">
        <v>3.7667000000000002</v>
      </c>
      <c r="AT145" s="39">
        <v>3.9931999999999999</v>
      </c>
      <c r="AU145" s="31">
        <v>3.7822</v>
      </c>
      <c r="AV145" s="39">
        <v>3.7705000000000002</v>
      </c>
      <c r="AW145" s="31">
        <v>3.5733000000000001</v>
      </c>
      <c r="AX145" s="39">
        <v>3.7665999999999999</v>
      </c>
      <c r="AY145" s="31">
        <v>3.7130000000000001</v>
      </c>
      <c r="AZ145" s="39">
        <v>3.6911999999999998</v>
      </c>
      <c r="BA145" s="30">
        <v>3.3761999999999999</v>
      </c>
      <c r="BB145" s="39">
        <v>4.2836999999999996</v>
      </c>
      <c r="BC145" s="15"/>
      <c r="BD145" s="151"/>
      <c r="BE145" s="151"/>
      <c r="BF145" s="151"/>
      <c r="BG145" s="151"/>
      <c r="BH145" s="151"/>
      <c r="BI145" s="151"/>
      <c r="BJ145" s="266">
        <v>3.7517736362716327</v>
      </c>
      <c r="BK145" s="266">
        <v>3.4937025908308872</v>
      </c>
      <c r="BL145" s="266">
        <v>3.8945865362716332</v>
      </c>
      <c r="BM145" s="266">
        <v>3.6266928908308875</v>
      </c>
      <c r="BN145" s="266">
        <v>3.6916889135512605</v>
      </c>
      <c r="BO145" s="266"/>
      <c r="BP145" s="266">
        <v>3.7584057700496807</v>
      </c>
      <c r="BQ145" s="292">
        <v>3.7581856447688562</v>
      </c>
      <c r="BR145" s="292">
        <v>3.7464998673319716</v>
      </c>
      <c r="BS145" s="292">
        <v>3.7672353061224491</v>
      </c>
      <c r="BT145" s="292">
        <v>3.7679859581775932</v>
      </c>
      <c r="BU145" s="292">
        <v>3.6946076923076925</v>
      </c>
      <c r="BV145" s="292">
        <v>3.7483</v>
      </c>
      <c r="BW145" s="169"/>
      <c r="BX145" s="148">
        <v>33.264199892473115</v>
      </c>
      <c r="BY145" s="165">
        <v>36.769576344086019</v>
      </c>
      <c r="BZ145" s="165">
        <v>30.146902688172045</v>
      </c>
      <c r="CA145" s="165">
        <v>39.414702258064516</v>
      </c>
      <c r="CB145" s="165">
        <v>36.769576344086019</v>
      </c>
      <c r="CC145" s="165">
        <v>38.916836559139789</v>
      </c>
      <c r="CD145" s="165">
        <v>35.454367204301079</v>
      </c>
      <c r="CE145" s="165">
        <v>40.159586021505376</v>
      </c>
      <c r="CF145" s="165">
        <v>35.038393548387091</v>
      </c>
      <c r="CG145" s="174"/>
      <c r="CH145" s="175"/>
      <c r="CI145" s="175"/>
      <c r="CJ145" s="175"/>
      <c r="CK145" s="175"/>
      <c r="CL145" s="175"/>
      <c r="CM145" s="175"/>
      <c r="CN145" s="175"/>
      <c r="CO145" s="171">
        <v>2027</v>
      </c>
      <c r="CP145" s="173">
        <v>46508</v>
      </c>
      <c r="CQ145" s="272">
        <v>4.1832524951126659</v>
      </c>
      <c r="CR145" s="272">
        <v>3.8367400553335385</v>
      </c>
      <c r="CS145" s="272">
        <v>3.7628683270427428</v>
      </c>
      <c r="CT145" s="272">
        <v>3.7005372568698696</v>
      </c>
      <c r="CU145" s="272">
        <v>3.7628683270427428</v>
      </c>
      <c r="CV145" s="272">
        <v>3.8665028078817731</v>
      </c>
      <c r="CW145" s="272">
        <v>4.071383932176019</v>
      </c>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39"/>
      <c r="EV145" s="139"/>
      <c r="EW145" s="139"/>
      <c r="EX145" s="139"/>
      <c r="EY145" s="139"/>
      <c r="EZ145" s="139"/>
      <c r="FA145" s="139"/>
      <c r="FB145" s="162"/>
      <c r="FC145" s="162"/>
      <c r="FD145" s="162"/>
      <c r="FE145" s="162"/>
      <c r="FF145" s="162"/>
      <c r="FG145" s="162"/>
      <c r="FH145" s="162"/>
      <c r="FI145" s="139"/>
      <c r="FJ145" s="139"/>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39"/>
      <c r="GH145" s="139"/>
      <c r="GI145" s="162"/>
      <c r="GJ145" s="162"/>
      <c r="GK145" s="162"/>
      <c r="GL145" s="162"/>
      <c r="GM145" s="162"/>
    </row>
    <row r="146" spans="1:195" s="138" customFormat="1" x14ac:dyDescent="0.2">
      <c r="A146" s="139"/>
      <c r="B146" s="193">
        <v>46539</v>
      </c>
      <c r="C146" s="193">
        <v>46568</v>
      </c>
      <c r="D146" s="191">
        <v>46539</v>
      </c>
      <c r="E146" s="2">
        <v>40.990630000000003</v>
      </c>
      <c r="F146" s="3">
        <v>32.047879999999999</v>
      </c>
      <c r="G146" s="4">
        <v>42.700429999999997</v>
      </c>
      <c r="H146" s="5">
        <v>37.40945</v>
      </c>
      <c r="I146" s="2">
        <v>37.82376</v>
      </c>
      <c r="J146" s="3">
        <v>29.35313</v>
      </c>
      <c r="K146" s="4">
        <v>47.013469999999998</v>
      </c>
      <c r="L146" s="5">
        <v>38.157339999999998</v>
      </c>
      <c r="M146" s="2">
        <v>44.550809999999998</v>
      </c>
      <c r="N146" s="3">
        <v>40.385680000000001</v>
      </c>
      <c r="O146" s="4">
        <v>40.950429999999997</v>
      </c>
      <c r="P146" s="5">
        <v>35.90945</v>
      </c>
      <c r="Q146" s="2">
        <v>41.950429999999997</v>
      </c>
      <c r="R146" s="3">
        <v>36.90945</v>
      </c>
      <c r="S146" s="4">
        <v>39.200429999999997</v>
      </c>
      <c r="T146" s="5">
        <v>33.40945</v>
      </c>
      <c r="U146" s="2">
        <v>40.950429999999997</v>
      </c>
      <c r="V146" s="3">
        <v>35.90945</v>
      </c>
      <c r="W146" s="4">
        <v>37.82376</v>
      </c>
      <c r="X146" s="5">
        <v>29.35313</v>
      </c>
      <c r="Y146" s="2">
        <v>43.700429999999997</v>
      </c>
      <c r="Z146" s="3">
        <v>37.90945</v>
      </c>
      <c r="AA146" s="4">
        <v>46.487630000000003</v>
      </c>
      <c r="AB146" s="5">
        <v>43.615549999999999</v>
      </c>
      <c r="AC146" s="2">
        <v>41.700429999999997</v>
      </c>
      <c r="AD146" s="73">
        <v>36.15945</v>
      </c>
      <c r="AE146" s="4">
        <v>42.847459999999998</v>
      </c>
      <c r="AF146" s="75">
        <v>37.703229999999998</v>
      </c>
      <c r="AG146" s="23">
        <v>4.1189</v>
      </c>
      <c r="AH146" s="37">
        <v>3.8908</v>
      </c>
      <c r="AI146" s="23">
        <v>3.8372000000000002</v>
      </c>
      <c r="AJ146" s="37">
        <v>3.7164000000000001</v>
      </c>
      <c r="AK146" s="28">
        <v>3.7014</v>
      </c>
      <c r="AL146" s="37">
        <v>3.8220000000000001</v>
      </c>
      <c r="AM146" s="28">
        <v>3.7313999999999998</v>
      </c>
      <c r="AN146" s="37">
        <v>3.7566999999999999</v>
      </c>
      <c r="AO146" s="30">
        <v>3.6896</v>
      </c>
      <c r="AP146" s="39">
        <v>3.3675999999999999</v>
      </c>
      <c r="AQ146" s="30">
        <v>3.2467999999999999</v>
      </c>
      <c r="AR146" s="37">
        <v>3.9573999999999998</v>
      </c>
      <c r="AS146" s="23">
        <v>3.7805</v>
      </c>
      <c r="AT146" s="39">
        <v>4.0073999999999996</v>
      </c>
      <c r="AU146" s="31">
        <v>3.7961</v>
      </c>
      <c r="AV146" s="39">
        <v>3.7841</v>
      </c>
      <c r="AW146" s="31">
        <v>3.5203000000000002</v>
      </c>
      <c r="AX146" s="39">
        <v>3.7803</v>
      </c>
      <c r="AY146" s="31">
        <v>3.7263999999999999</v>
      </c>
      <c r="AZ146" s="39">
        <v>3.7046000000000001</v>
      </c>
      <c r="BA146" s="30">
        <v>3.4243000000000001</v>
      </c>
      <c r="BB146" s="39">
        <v>4.3038999999999996</v>
      </c>
      <c r="BC146" s="15"/>
      <c r="BD146" s="151"/>
      <c r="BE146" s="151"/>
      <c r="BF146" s="151"/>
      <c r="BG146" s="151"/>
      <c r="BH146" s="151"/>
      <c r="BI146" s="151"/>
      <c r="BJ146" s="266">
        <v>3.7653350166987147</v>
      </c>
      <c r="BK146" s="266">
        <v>3.4394570691225583</v>
      </c>
      <c r="BL146" s="266">
        <v>3.9086640846987151</v>
      </c>
      <c r="BM146" s="266">
        <v>3.5703826971225587</v>
      </c>
      <c r="BN146" s="266">
        <v>3.6709597169106369</v>
      </c>
      <c r="BO146" s="266"/>
      <c r="BP146" s="266">
        <v>3.7719919000304167</v>
      </c>
      <c r="BQ146" s="292">
        <v>3.7717703974047034</v>
      </c>
      <c r="BR146" s="292">
        <v>3.7600063147697202</v>
      </c>
      <c r="BS146" s="292">
        <v>3.7809087755102042</v>
      </c>
      <c r="BT146" s="292">
        <v>3.7764716638044242</v>
      </c>
      <c r="BU146" s="292">
        <v>3.708023343901218</v>
      </c>
      <c r="BV146" s="292">
        <v>3.7617000000000003</v>
      </c>
      <c r="BW146" s="169"/>
      <c r="BX146" s="148">
        <v>37.214802222222225</v>
      </c>
      <c r="BY146" s="165">
        <v>40.466460666666663</v>
      </c>
      <c r="BZ146" s="165">
        <v>34.247271777777776</v>
      </c>
      <c r="CA146" s="165">
        <v>42.792199555555555</v>
      </c>
      <c r="CB146" s="165">
        <v>39.822016222222224</v>
      </c>
      <c r="CC146" s="165">
        <v>43.274215111111111</v>
      </c>
      <c r="CD146" s="165">
        <v>40.675451777777774</v>
      </c>
      <c r="CE146" s="165">
        <v>45.274974</v>
      </c>
      <c r="CF146" s="165">
        <v>38.822016222222217</v>
      </c>
      <c r="CG146" s="174"/>
      <c r="CH146" s="175"/>
      <c r="CI146" s="175"/>
      <c r="CJ146" s="175"/>
      <c r="CK146" s="175"/>
      <c r="CL146" s="175"/>
      <c r="CM146" s="175"/>
      <c r="CN146" s="175"/>
      <c r="CO146" s="171">
        <v>2027</v>
      </c>
      <c r="CP146" s="173">
        <v>46539</v>
      </c>
      <c r="CQ146" s="272">
        <v>4.19714281304661</v>
      </c>
      <c r="CR146" s="272">
        <v>3.8453474946203503</v>
      </c>
      <c r="CS146" s="272">
        <v>3.7765376119555243</v>
      </c>
      <c r="CT146" s="272">
        <v>3.7139859411068072</v>
      </c>
      <c r="CU146" s="272">
        <v>3.7765376119555243</v>
      </c>
      <c r="CV146" s="272">
        <v>3.8751234975369457</v>
      </c>
      <c r="CW146" s="272">
        <v>4.0849083568833269</v>
      </c>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39"/>
      <c r="EV146" s="139"/>
      <c r="EW146" s="139"/>
      <c r="EX146" s="139"/>
      <c r="EY146" s="139"/>
      <c r="EZ146" s="139"/>
      <c r="FA146" s="139"/>
      <c r="FB146" s="162"/>
      <c r="FC146" s="162"/>
      <c r="FD146" s="162"/>
      <c r="FE146" s="162"/>
      <c r="FF146" s="162"/>
      <c r="FG146" s="162"/>
      <c r="FH146" s="162"/>
      <c r="FI146" s="139"/>
      <c r="FJ146" s="139"/>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39"/>
      <c r="GH146" s="139"/>
      <c r="GI146" s="162"/>
      <c r="GJ146" s="162"/>
      <c r="GK146" s="162"/>
      <c r="GL146" s="162"/>
      <c r="GM146" s="162"/>
    </row>
    <row r="147" spans="1:195" s="138" customFormat="1" x14ac:dyDescent="0.2">
      <c r="A147" s="139"/>
      <c r="B147" s="193">
        <v>46569</v>
      </c>
      <c r="C147" s="193">
        <v>46599</v>
      </c>
      <c r="D147" s="191">
        <v>46569</v>
      </c>
      <c r="E147" s="2">
        <v>49.999769999999998</v>
      </c>
      <c r="F147" s="3">
        <v>41.542459999999998</v>
      </c>
      <c r="G147" s="4">
        <v>48.645960000000002</v>
      </c>
      <c r="H147" s="5">
        <v>40.446570000000001</v>
      </c>
      <c r="I147" s="2">
        <v>46.632559999999998</v>
      </c>
      <c r="J147" s="3">
        <v>38.701590000000003</v>
      </c>
      <c r="K147" s="4">
        <v>55.956980000000001</v>
      </c>
      <c r="L147" s="5">
        <v>46.706380000000003</v>
      </c>
      <c r="M147" s="2">
        <v>51.489910000000002</v>
      </c>
      <c r="N147" s="3">
        <v>44.688249999999996</v>
      </c>
      <c r="O147" s="4">
        <v>52.395960000000002</v>
      </c>
      <c r="P147" s="5">
        <v>41.446570000000001</v>
      </c>
      <c r="Q147" s="2">
        <v>52.145960000000002</v>
      </c>
      <c r="R147" s="3">
        <v>40.946570000000001</v>
      </c>
      <c r="S147" s="4">
        <v>46.645960000000002</v>
      </c>
      <c r="T147" s="5">
        <v>37.946570000000001</v>
      </c>
      <c r="U147" s="2">
        <v>52.395960000000002</v>
      </c>
      <c r="V147" s="3">
        <v>41.446570000000001</v>
      </c>
      <c r="W147" s="4">
        <v>46.632559999999998</v>
      </c>
      <c r="X147" s="5">
        <v>38.701590000000003</v>
      </c>
      <c r="Y147" s="2">
        <v>51.145960000000002</v>
      </c>
      <c r="Z147" s="3">
        <v>41.946570000000001</v>
      </c>
      <c r="AA147" s="4">
        <v>48.503860000000003</v>
      </c>
      <c r="AB147" s="5">
        <v>47.021169999999998</v>
      </c>
      <c r="AC147" s="2">
        <v>50.145960000000002</v>
      </c>
      <c r="AD147" s="73">
        <v>39.946570000000001</v>
      </c>
      <c r="AE147" s="4">
        <v>51.330559999999998</v>
      </c>
      <c r="AF147" s="75">
        <v>46.124389999999998</v>
      </c>
      <c r="AG147" s="23">
        <v>4.2397</v>
      </c>
      <c r="AH147" s="37">
        <v>4.0651999999999999</v>
      </c>
      <c r="AI147" s="23">
        <v>3.9847000000000001</v>
      </c>
      <c r="AJ147" s="37">
        <v>3.9041999999999999</v>
      </c>
      <c r="AK147" s="28">
        <v>3.8892000000000002</v>
      </c>
      <c r="AL147" s="37">
        <v>4.0110000000000001</v>
      </c>
      <c r="AM147" s="28">
        <v>3.9241999999999999</v>
      </c>
      <c r="AN147" s="37">
        <v>3.9445000000000001</v>
      </c>
      <c r="AO147" s="30">
        <v>3.7700999999999998</v>
      </c>
      <c r="AP147" s="39">
        <v>3.7029999999999998</v>
      </c>
      <c r="AQ147" s="30">
        <v>3.4077999999999999</v>
      </c>
      <c r="AR147" s="37">
        <v>4.1478000000000002</v>
      </c>
      <c r="AS147" s="23">
        <v>3.9695</v>
      </c>
      <c r="AT147" s="39">
        <v>4.1978</v>
      </c>
      <c r="AU147" s="31">
        <v>3.9860000000000002</v>
      </c>
      <c r="AV147" s="39">
        <v>3.9727000000000001</v>
      </c>
      <c r="AW147" s="31">
        <v>3.8687</v>
      </c>
      <c r="AX147" s="39">
        <v>3.9693000000000001</v>
      </c>
      <c r="AY147" s="31">
        <v>3.9142000000000001</v>
      </c>
      <c r="AZ147" s="39">
        <v>3.7850999999999999</v>
      </c>
      <c r="BA147" s="30">
        <v>3.5991</v>
      </c>
      <c r="BB147" s="39">
        <v>4.4596999999999998</v>
      </c>
      <c r="BC147" s="15"/>
      <c r="BD147" s="151"/>
      <c r="BE147" s="151"/>
      <c r="BF147" s="151"/>
      <c r="BG147" s="151"/>
      <c r="BH147" s="151"/>
      <c r="BI147" s="151"/>
      <c r="BJ147" s="266">
        <v>3.8468045035927534</v>
      </c>
      <c r="BK147" s="266">
        <v>3.7788963971257967</v>
      </c>
      <c r="BL147" s="266">
        <v>3.9932344315927537</v>
      </c>
      <c r="BM147" s="266">
        <v>3.9227416331257969</v>
      </c>
      <c r="BN147" s="266">
        <v>3.8854192413592754</v>
      </c>
      <c r="BO147" s="266"/>
      <c r="BP147" s="266">
        <v>3.9624004978201359</v>
      </c>
      <c r="BQ147" s="292">
        <v>3.8533802919708022</v>
      </c>
      <c r="BR147" s="292">
        <v>3.9478960057926273</v>
      </c>
      <c r="BS147" s="292">
        <v>3.9725414285714287</v>
      </c>
      <c r="BT147" s="292">
        <v>3.9712388120012121</v>
      </c>
      <c r="BU147" s="292">
        <v>3.8960426998164528</v>
      </c>
      <c r="BV147" s="292">
        <v>3.9495</v>
      </c>
      <c r="BW147" s="169"/>
      <c r="BX147" s="148">
        <v>46.271278494623651</v>
      </c>
      <c r="BY147" s="165">
        <v>45.031175161290321</v>
      </c>
      <c r="BZ147" s="165">
        <v>43.136110860215048</v>
      </c>
      <c r="CA147" s="165">
        <v>48.491328709677418</v>
      </c>
      <c r="CB147" s="165">
        <v>47.208594516129033</v>
      </c>
      <c r="CC147" s="165">
        <v>51.878758494623654</v>
      </c>
      <c r="CD147" s="165">
        <v>49.035366774193548</v>
      </c>
      <c r="CE147" s="165">
        <v>47.850200967741934</v>
      </c>
      <c r="CF147" s="165">
        <v>47.568809569892473</v>
      </c>
      <c r="CG147" s="174"/>
      <c r="CH147" s="175"/>
      <c r="CI147" s="175"/>
      <c r="CJ147" s="175"/>
      <c r="CK147" s="175"/>
      <c r="CL147" s="175"/>
      <c r="CM147" s="175"/>
      <c r="CN147" s="175"/>
      <c r="CO147" s="171">
        <v>2027</v>
      </c>
      <c r="CP147" s="173">
        <v>46569</v>
      </c>
      <c r="CQ147" s="272">
        <v>4.3489073978804402</v>
      </c>
      <c r="CR147" s="272">
        <v>4.0429087201557534</v>
      </c>
      <c r="CS147" s="272">
        <v>3.9681116199122726</v>
      </c>
      <c r="CT147" s="272">
        <v>3.9024682470543373</v>
      </c>
      <c r="CU147" s="272">
        <v>3.9681116199122726</v>
      </c>
      <c r="CV147" s="272">
        <v>4.0729888505747116</v>
      </c>
      <c r="CW147" s="272">
        <v>4.2744521598708118</v>
      </c>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39"/>
      <c r="EV147" s="139"/>
      <c r="EW147" s="139"/>
      <c r="EX147" s="139"/>
      <c r="EY147" s="139"/>
      <c r="EZ147" s="139"/>
      <c r="FA147" s="139"/>
      <c r="FB147" s="162"/>
      <c r="FC147" s="162"/>
      <c r="FD147" s="162"/>
      <c r="FE147" s="162"/>
      <c r="FF147" s="162"/>
      <c r="FG147" s="162"/>
      <c r="FH147" s="162"/>
      <c r="FI147" s="139"/>
      <c r="FJ147" s="139"/>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39"/>
      <c r="GH147" s="139"/>
      <c r="GI147" s="162"/>
      <c r="GJ147" s="162"/>
      <c r="GK147" s="162"/>
      <c r="GL147" s="162"/>
      <c r="GM147" s="162"/>
    </row>
    <row r="148" spans="1:195" s="138" customFormat="1" x14ac:dyDescent="0.2">
      <c r="A148" s="139"/>
      <c r="B148" s="193">
        <v>46600</v>
      </c>
      <c r="C148" s="193">
        <v>46630</v>
      </c>
      <c r="D148" s="191">
        <v>46600</v>
      </c>
      <c r="E148" s="2">
        <v>52.331870000000002</v>
      </c>
      <c r="F148" s="3">
        <v>41.418660000000003</v>
      </c>
      <c r="G148" s="4">
        <v>51.148710000000001</v>
      </c>
      <c r="H148" s="5">
        <v>41.429139999999997</v>
      </c>
      <c r="I148" s="2">
        <v>49.163130000000002</v>
      </c>
      <c r="J148" s="3">
        <v>39.782910000000001</v>
      </c>
      <c r="K148" s="4">
        <v>58.87621</v>
      </c>
      <c r="L148" s="5">
        <v>47.691310000000001</v>
      </c>
      <c r="M148" s="2">
        <v>55.158189999999998</v>
      </c>
      <c r="N148" s="3">
        <v>45.766359999999999</v>
      </c>
      <c r="O148" s="4">
        <v>54.398710000000001</v>
      </c>
      <c r="P148" s="5">
        <v>41.929139999999997</v>
      </c>
      <c r="Q148" s="2">
        <v>54.148710000000001</v>
      </c>
      <c r="R148" s="3">
        <v>41.929139999999997</v>
      </c>
      <c r="S148" s="4">
        <v>49.148710000000001</v>
      </c>
      <c r="T148" s="5">
        <v>39.429139999999997</v>
      </c>
      <c r="U148" s="2">
        <v>54.398710000000001</v>
      </c>
      <c r="V148" s="3">
        <v>41.929139999999997</v>
      </c>
      <c r="W148" s="4">
        <v>49.163130000000002</v>
      </c>
      <c r="X148" s="5">
        <v>39.782910000000001</v>
      </c>
      <c r="Y148" s="2">
        <v>53.148710000000001</v>
      </c>
      <c r="Z148" s="3">
        <v>42.929139999999997</v>
      </c>
      <c r="AA148" s="4">
        <v>54.388910000000003</v>
      </c>
      <c r="AB148" s="5">
        <v>49.514040000000001</v>
      </c>
      <c r="AC148" s="2">
        <v>53.398710000000001</v>
      </c>
      <c r="AD148" s="73">
        <v>41.429139999999997</v>
      </c>
      <c r="AE148" s="4">
        <v>52.822130000000001</v>
      </c>
      <c r="AF148" s="75">
        <v>45.801609999999997</v>
      </c>
      <c r="AG148" s="23">
        <v>4.3067000000000002</v>
      </c>
      <c r="AH148" s="37">
        <v>4.1726000000000001</v>
      </c>
      <c r="AI148" s="23">
        <v>4.0384000000000002</v>
      </c>
      <c r="AJ148" s="37">
        <v>3.9310999999999998</v>
      </c>
      <c r="AK148" s="28">
        <v>3.9161000000000001</v>
      </c>
      <c r="AL148" s="37">
        <v>4.0381999999999998</v>
      </c>
      <c r="AM148" s="28">
        <v>3.9510999999999998</v>
      </c>
      <c r="AN148" s="37">
        <v>3.9712999999999998</v>
      </c>
      <c r="AO148" s="30">
        <v>3.7835000000000001</v>
      </c>
      <c r="AP148" s="39">
        <v>3.7700999999999998</v>
      </c>
      <c r="AQ148" s="30">
        <v>3.4615</v>
      </c>
      <c r="AR148" s="37">
        <v>4.1753</v>
      </c>
      <c r="AS148" s="23">
        <v>3.9965999999999999</v>
      </c>
      <c r="AT148" s="39">
        <v>4.2252999999999998</v>
      </c>
      <c r="AU148" s="31">
        <v>4.0133000000000001</v>
      </c>
      <c r="AV148" s="39">
        <v>3.9998</v>
      </c>
      <c r="AW148" s="31">
        <v>3.9376000000000002</v>
      </c>
      <c r="AX148" s="39">
        <v>3.9964</v>
      </c>
      <c r="AY148" s="31">
        <v>3.9411</v>
      </c>
      <c r="AZ148" s="39">
        <v>3.7985000000000002</v>
      </c>
      <c r="BA148" s="30">
        <v>3.6577000000000002</v>
      </c>
      <c r="BB148" s="39">
        <v>4.5491999999999999</v>
      </c>
      <c r="BC148" s="15"/>
      <c r="BD148" s="151"/>
      <c r="BE148" s="151"/>
      <c r="BF148" s="151"/>
      <c r="BG148" s="151"/>
      <c r="BH148" s="151"/>
      <c r="BI148" s="151"/>
      <c r="BJ148" s="266">
        <v>3.8603658840198363</v>
      </c>
      <c r="BK148" s="266">
        <v>3.8468045035927534</v>
      </c>
      <c r="BL148" s="266">
        <v>4.0073119800198365</v>
      </c>
      <c r="BM148" s="266">
        <v>3.9932344315927537</v>
      </c>
      <c r="BN148" s="266">
        <v>3.926929199806295</v>
      </c>
      <c r="BO148" s="266"/>
      <c r="BP148" s="266">
        <v>3.989674146811315</v>
      </c>
      <c r="BQ148" s="292">
        <v>3.8669650446066504</v>
      </c>
      <c r="BR148" s="292">
        <v>3.9747088051505286</v>
      </c>
      <c r="BS148" s="292">
        <v>3.9999904081632653</v>
      </c>
      <c r="BT148" s="292">
        <v>3.9984132740680871</v>
      </c>
      <c r="BU148" s="292">
        <v>3.9229741198064407</v>
      </c>
      <c r="BV148" s="292">
        <v>3.9763999999999999</v>
      </c>
      <c r="BW148" s="169"/>
      <c r="BX148" s="148">
        <v>47.520669892473123</v>
      </c>
      <c r="BY148" s="165">
        <v>46.863738279569894</v>
      </c>
      <c r="BZ148" s="165">
        <v>45.027764193548386</v>
      </c>
      <c r="CA148" s="165">
        <v>51.017705806451609</v>
      </c>
      <c r="CB148" s="165">
        <v>48.761587741935486</v>
      </c>
      <c r="CC148" s="165">
        <v>53.945232580645168</v>
      </c>
      <c r="CD148" s="165">
        <v>49.727062043010747</v>
      </c>
      <c r="CE148" s="165">
        <v>52.239773763440866</v>
      </c>
      <c r="CF148" s="165">
        <v>48.901372688172046</v>
      </c>
      <c r="CG148" s="174"/>
      <c r="CH148" s="175"/>
      <c r="CI148" s="175"/>
      <c r="CJ148" s="175"/>
      <c r="CK148" s="175"/>
      <c r="CL148" s="175"/>
      <c r="CM148" s="175"/>
      <c r="CN148" s="175"/>
      <c r="CO148" s="171">
        <v>2027</v>
      </c>
      <c r="CP148" s="173">
        <v>46600</v>
      </c>
      <c r="CQ148" s="272">
        <v>4.40415999588435</v>
      </c>
      <c r="CR148" s="272">
        <v>4.0704730197766166</v>
      </c>
      <c r="CS148" s="272">
        <v>3.9955521993267373</v>
      </c>
      <c r="CT148" s="272">
        <v>3.9294659788434139</v>
      </c>
      <c r="CU148" s="272">
        <v>3.9955521993267373</v>
      </c>
      <c r="CV148" s="272">
        <v>4.100595582922824</v>
      </c>
      <c r="CW148" s="272">
        <v>4.3016019378280177</v>
      </c>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39"/>
      <c r="EV148" s="139"/>
      <c r="EW148" s="139"/>
      <c r="EX148" s="139"/>
      <c r="EY148" s="139"/>
      <c r="EZ148" s="139"/>
      <c r="FA148" s="139"/>
      <c r="FB148" s="162"/>
      <c r="FC148" s="162"/>
      <c r="FD148" s="162"/>
      <c r="FE148" s="162"/>
      <c r="FF148" s="162"/>
      <c r="FG148" s="162"/>
      <c r="FH148" s="162"/>
      <c r="FI148" s="139"/>
      <c r="FJ148" s="139"/>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39"/>
      <c r="GH148" s="139"/>
      <c r="GI148" s="162"/>
      <c r="GJ148" s="162"/>
      <c r="GK148" s="162"/>
      <c r="GL148" s="162"/>
      <c r="GM148" s="162"/>
    </row>
    <row r="149" spans="1:195" s="138" customFormat="1" x14ac:dyDescent="0.2">
      <c r="A149" s="139"/>
      <c r="B149" s="193">
        <v>46631</v>
      </c>
      <c r="C149" s="193">
        <v>46660</v>
      </c>
      <c r="D149" s="191">
        <v>46631</v>
      </c>
      <c r="E149" s="2">
        <v>48.552349999999997</v>
      </c>
      <c r="F149" s="3">
        <v>40.367420000000003</v>
      </c>
      <c r="G149" s="4">
        <v>47.274999999999999</v>
      </c>
      <c r="H149" s="5">
        <v>40.045050000000003</v>
      </c>
      <c r="I149" s="2">
        <v>46.900759999999998</v>
      </c>
      <c r="J149" s="3">
        <v>39.279899999999998</v>
      </c>
      <c r="K149" s="4">
        <v>55.657449999999997</v>
      </c>
      <c r="L149" s="5">
        <v>47.116669999999999</v>
      </c>
      <c r="M149" s="2">
        <v>51.944580000000002</v>
      </c>
      <c r="N149" s="3">
        <v>45.411990000000003</v>
      </c>
      <c r="O149" s="4">
        <v>50.024999999999999</v>
      </c>
      <c r="P149" s="5">
        <v>38.045050000000003</v>
      </c>
      <c r="Q149" s="2">
        <v>49.774999999999999</v>
      </c>
      <c r="R149" s="3">
        <v>38.545050000000003</v>
      </c>
      <c r="S149" s="4">
        <v>44.274999999999999</v>
      </c>
      <c r="T149" s="5">
        <v>39.045050000000003</v>
      </c>
      <c r="U149" s="2">
        <v>50.024999999999999</v>
      </c>
      <c r="V149" s="3">
        <v>38.045050000000003</v>
      </c>
      <c r="W149" s="4">
        <v>46.900759999999998</v>
      </c>
      <c r="X149" s="5">
        <v>39.279899999999998</v>
      </c>
      <c r="Y149" s="2">
        <v>48.774999999999999</v>
      </c>
      <c r="Z149" s="3">
        <v>41.045050000000003</v>
      </c>
      <c r="AA149" s="4">
        <v>56.647100000000002</v>
      </c>
      <c r="AB149" s="5">
        <v>49.343049999999998</v>
      </c>
      <c r="AC149" s="2">
        <v>48.274999999999999</v>
      </c>
      <c r="AD149" s="73">
        <v>37.545050000000003</v>
      </c>
      <c r="AE149" s="4">
        <v>51.34646</v>
      </c>
      <c r="AF149" s="75">
        <v>44.712899999999998</v>
      </c>
      <c r="AG149" s="23">
        <v>4.3067000000000002</v>
      </c>
      <c r="AH149" s="37">
        <v>4.1993999999999998</v>
      </c>
      <c r="AI149" s="23">
        <v>4.0384000000000002</v>
      </c>
      <c r="AJ149" s="37">
        <v>3.9579</v>
      </c>
      <c r="AK149" s="28">
        <v>3.9428999999999998</v>
      </c>
      <c r="AL149" s="37">
        <v>4.0644999999999998</v>
      </c>
      <c r="AM149" s="28">
        <v>3.9729000000000001</v>
      </c>
      <c r="AN149" s="37">
        <v>3.9982000000000002</v>
      </c>
      <c r="AO149" s="30">
        <v>3.8639999999999999</v>
      </c>
      <c r="AP149" s="39">
        <v>3.7700999999999998</v>
      </c>
      <c r="AQ149" s="30">
        <v>3.4346999999999999</v>
      </c>
      <c r="AR149" s="37">
        <v>4.2011000000000003</v>
      </c>
      <c r="AS149" s="23">
        <v>4.0229999999999997</v>
      </c>
      <c r="AT149" s="39">
        <v>4.2511000000000001</v>
      </c>
      <c r="AU149" s="31">
        <v>4.0391000000000004</v>
      </c>
      <c r="AV149" s="39">
        <v>4.0263</v>
      </c>
      <c r="AW149" s="31">
        <v>3.9388999999999998</v>
      </c>
      <c r="AX149" s="39">
        <v>4.0228000000000002</v>
      </c>
      <c r="AY149" s="31">
        <v>3.9679000000000002</v>
      </c>
      <c r="AZ149" s="39">
        <v>3.879</v>
      </c>
      <c r="BA149" s="30">
        <v>3.6358999999999999</v>
      </c>
      <c r="BB149" s="39">
        <v>4.5366999999999997</v>
      </c>
      <c r="BC149" s="15"/>
      <c r="BD149" s="151"/>
      <c r="BE149" s="151"/>
      <c r="BF149" s="151"/>
      <c r="BG149" s="151"/>
      <c r="BH149" s="151"/>
      <c r="BI149" s="151"/>
      <c r="BJ149" s="266">
        <v>3.9418353709138749</v>
      </c>
      <c r="BK149" s="266">
        <v>3.8468045035927534</v>
      </c>
      <c r="BL149" s="266">
        <v>4.0918823269138755</v>
      </c>
      <c r="BM149" s="266">
        <v>3.9932344315927537</v>
      </c>
      <c r="BN149" s="266">
        <v>3.9684391582533145</v>
      </c>
      <c r="BO149" s="266"/>
      <c r="BP149" s="266">
        <v>4.0168464067727871</v>
      </c>
      <c r="BQ149" s="292">
        <v>3.9485749391727492</v>
      </c>
      <c r="BR149" s="292">
        <v>4.0016216522672288</v>
      </c>
      <c r="BS149" s="292">
        <v>4.0273373469387757</v>
      </c>
      <c r="BT149" s="292">
        <v>4.0204357005758151</v>
      </c>
      <c r="BU149" s="292">
        <v>3.9498054229934922</v>
      </c>
      <c r="BV149" s="292">
        <v>4.0031999999999996</v>
      </c>
      <c r="BW149" s="169"/>
      <c r="BX149" s="148">
        <v>44.914603333333332</v>
      </c>
      <c r="BY149" s="165">
        <v>44.061688888888888</v>
      </c>
      <c r="BZ149" s="165">
        <v>43.513711111111107</v>
      </c>
      <c r="CA149" s="165">
        <v>49.041206666666668</v>
      </c>
      <c r="CB149" s="165">
        <v>44.783911111111117</v>
      </c>
      <c r="CC149" s="165">
        <v>51.86154777777778</v>
      </c>
      <c r="CD149" s="165">
        <v>48.39821111111111</v>
      </c>
      <c r="CE149" s="165">
        <v>53.400855555555559</v>
      </c>
      <c r="CF149" s="165">
        <v>44.700577777777774</v>
      </c>
      <c r="CG149" s="174"/>
      <c r="CH149" s="175"/>
      <c r="CI149" s="175"/>
      <c r="CJ149" s="175"/>
      <c r="CK149" s="175"/>
      <c r="CL149" s="175"/>
      <c r="CM149" s="175"/>
      <c r="CN149" s="175"/>
      <c r="CO149" s="171">
        <v>2027</v>
      </c>
      <c r="CP149" s="173">
        <v>46631</v>
      </c>
      <c r="CQ149" s="272">
        <v>4.40415999588435</v>
      </c>
      <c r="CR149" s="272">
        <v>4.0928113741162004</v>
      </c>
      <c r="CS149" s="272">
        <v>4.0228907691523004</v>
      </c>
      <c r="CT149" s="272">
        <v>3.9563633473172888</v>
      </c>
      <c r="CU149" s="272">
        <v>4.0228907691523004</v>
      </c>
      <c r="CV149" s="272">
        <v>4.1229683251231526</v>
      </c>
      <c r="CW149" s="272">
        <v>4.3286507872426325</v>
      </c>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39"/>
      <c r="EV149" s="139"/>
      <c r="EW149" s="139"/>
      <c r="EX149" s="139"/>
      <c r="EY149" s="139"/>
      <c r="EZ149" s="139"/>
      <c r="FA149" s="139"/>
      <c r="FB149" s="162"/>
      <c r="FC149" s="162"/>
      <c r="FD149" s="162"/>
      <c r="FE149" s="162"/>
      <c r="FF149" s="162"/>
      <c r="FG149" s="162"/>
      <c r="FH149" s="162"/>
      <c r="FI149" s="139"/>
      <c r="FJ149" s="139"/>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39"/>
      <c r="GH149" s="139"/>
      <c r="GI149" s="162"/>
      <c r="GJ149" s="162"/>
      <c r="GK149" s="162"/>
      <c r="GL149" s="162"/>
      <c r="GM149" s="162"/>
    </row>
    <row r="150" spans="1:195" s="138" customFormat="1" x14ac:dyDescent="0.2">
      <c r="A150" s="139"/>
      <c r="B150" s="193">
        <v>46661</v>
      </c>
      <c r="C150" s="193">
        <v>46691</v>
      </c>
      <c r="D150" s="191">
        <v>46661</v>
      </c>
      <c r="E150" s="2">
        <v>47.943489999999997</v>
      </c>
      <c r="F150" s="3">
        <v>41.68732</v>
      </c>
      <c r="G150" s="4">
        <v>42.187530000000002</v>
      </c>
      <c r="H150" s="5">
        <v>37.547649999999997</v>
      </c>
      <c r="I150" s="2">
        <v>44.69003</v>
      </c>
      <c r="J150" s="3">
        <v>38.477400000000003</v>
      </c>
      <c r="K150" s="4">
        <v>55.332180000000001</v>
      </c>
      <c r="L150" s="5">
        <v>48.726889999999997</v>
      </c>
      <c r="M150" s="2">
        <v>49.949489999999997</v>
      </c>
      <c r="N150" s="3">
        <v>45.677639999999997</v>
      </c>
      <c r="O150" s="4">
        <v>42.187530000000002</v>
      </c>
      <c r="P150" s="5">
        <v>35.547649999999997</v>
      </c>
      <c r="Q150" s="2">
        <v>41.687530000000002</v>
      </c>
      <c r="R150" s="3">
        <v>37.047649999999997</v>
      </c>
      <c r="S150" s="4">
        <v>39.187530000000002</v>
      </c>
      <c r="T150" s="5">
        <v>35.047649999999997</v>
      </c>
      <c r="U150" s="2">
        <v>42.187530000000002</v>
      </c>
      <c r="V150" s="3">
        <v>35.547649999999997</v>
      </c>
      <c r="W150" s="4">
        <v>44.69003</v>
      </c>
      <c r="X150" s="5">
        <v>38.477400000000003</v>
      </c>
      <c r="Y150" s="2">
        <v>43.187530000000002</v>
      </c>
      <c r="Z150" s="3">
        <v>38.047649999999997</v>
      </c>
      <c r="AA150" s="4">
        <v>50.754629999999999</v>
      </c>
      <c r="AB150" s="5">
        <v>46.612050000000004</v>
      </c>
      <c r="AC150" s="2">
        <v>42.187530000000002</v>
      </c>
      <c r="AD150" s="73">
        <v>36.047649999999997</v>
      </c>
      <c r="AE150" s="4">
        <v>50.538330000000002</v>
      </c>
      <c r="AF150" s="75">
        <v>44.338299999999997</v>
      </c>
      <c r="AG150" s="23">
        <v>4.3201999999999998</v>
      </c>
      <c r="AH150" s="37">
        <v>4.2397</v>
      </c>
      <c r="AI150" s="23">
        <v>4.0921000000000003</v>
      </c>
      <c r="AJ150" s="37">
        <v>3.9847000000000001</v>
      </c>
      <c r="AK150" s="28">
        <v>3.9697</v>
      </c>
      <c r="AL150" s="37">
        <v>4.0915999999999997</v>
      </c>
      <c r="AM150" s="28">
        <v>4.0046999999999997</v>
      </c>
      <c r="AN150" s="37">
        <v>4.0250000000000004</v>
      </c>
      <c r="AO150" s="30">
        <v>3.8908</v>
      </c>
      <c r="AP150" s="39">
        <v>3.8372000000000002</v>
      </c>
      <c r="AQ150" s="30">
        <v>3.5017</v>
      </c>
      <c r="AR150" s="37">
        <v>4.2283999999999997</v>
      </c>
      <c r="AS150" s="23">
        <v>4.05</v>
      </c>
      <c r="AT150" s="39">
        <v>4.2784000000000004</v>
      </c>
      <c r="AU150" s="31">
        <v>4.0660999999999996</v>
      </c>
      <c r="AV150" s="39">
        <v>4.0533000000000001</v>
      </c>
      <c r="AW150" s="31">
        <v>4.0260999999999996</v>
      </c>
      <c r="AX150" s="39">
        <v>4.0499000000000001</v>
      </c>
      <c r="AY150" s="31">
        <v>3.9946999999999999</v>
      </c>
      <c r="AZ150" s="39">
        <v>3.9058000000000002</v>
      </c>
      <c r="BA150" s="30">
        <v>3.6817000000000002</v>
      </c>
      <c r="BB150" s="39">
        <v>4.5377000000000001</v>
      </c>
      <c r="BC150" s="15"/>
      <c r="BD150" s="151"/>
      <c r="BE150" s="151"/>
      <c r="BF150" s="151"/>
      <c r="BG150" s="151"/>
      <c r="BH150" s="151"/>
      <c r="BI150" s="151"/>
      <c r="BJ150" s="266">
        <v>3.9689581317680398</v>
      </c>
      <c r="BK150" s="266">
        <v>3.9147126100597109</v>
      </c>
      <c r="BL150" s="266">
        <v>4.1200374237680402</v>
      </c>
      <c r="BM150" s="266">
        <v>4.0637272300597109</v>
      </c>
      <c r="BN150" s="266">
        <v>4.0168588489138752</v>
      </c>
      <c r="BO150" s="266"/>
      <c r="BP150" s="266">
        <v>4.0440186667342592</v>
      </c>
      <c r="BQ150" s="292">
        <v>3.9757444444444441</v>
      </c>
      <c r="BR150" s="292">
        <v>4.02843445162513</v>
      </c>
      <c r="BS150" s="292">
        <v>4.054684285714286</v>
      </c>
      <c r="BT150" s="292">
        <v>4.0525601575916754</v>
      </c>
      <c r="BU150" s="292">
        <v>3.9766367261805438</v>
      </c>
      <c r="BV150" s="292">
        <v>4.03</v>
      </c>
      <c r="BW150" s="169"/>
      <c r="BX150" s="148">
        <v>45.185393548387097</v>
      </c>
      <c r="BY150" s="165">
        <v>40.141991505376346</v>
      </c>
      <c r="BZ150" s="165">
        <v>41.951128602150533</v>
      </c>
      <c r="CA150" s="165">
        <v>48.066201290322574</v>
      </c>
      <c r="CB150" s="165">
        <v>39.641991505376346</v>
      </c>
      <c r="CC150" s="165">
        <v>52.420170430107525</v>
      </c>
      <c r="CD150" s="165">
        <v>47.804983440860212</v>
      </c>
      <c r="CE150" s="165">
        <v>48.928331290322582</v>
      </c>
      <c r="CF150" s="165">
        <v>39.260271075268818</v>
      </c>
      <c r="CG150" s="174"/>
      <c r="CH150" s="175"/>
      <c r="CI150" s="175"/>
      <c r="CJ150" s="175"/>
      <c r="CK150" s="175"/>
      <c r="CL150" s="175"/>
      <c r="CM150" s="175"/>
      <c r="CN150" s="175"/>
      <c r="CO150" s="171">
        <v>2027</v>
      </c>
      <c r="CP150" s="173">
        <v>46661</v>
      </c>
      <c r="CQ150" s="272">
        <v>4.4594125938882598</v>
      </c>
      <c r="CR150" s="272">
        <v>4.1253966799877038</v>
      </c>
      <c r="CS150" s="272">
        <v>4.0502293389778643</v>
      </c>
      <c r="CT150" s="272">
        <v>3.9832607157911646</v>
      </c>
      <c r="CU150" s="272">
        <v>4.0502293389778643</v>
      </c>
      <c r="CV150" s="272">
        <v>4.1556037931034471</v>
      </c>
      <c r="CW150" s="272">
        <v>4.3556996366572465</v>
      </c>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39"/>
      <c r="EV150" s="139"/>
      <c r="EW150" s="139"/>
      <c r="EX150" s="139"/>
      <c r="EY150" s="139"/>
      <c r="EZ150" s="139"/>
      <c r="FA150" s="139"/>
      <c r="FB150" s="162"/>
      <c r="FC150" s="162"/>
      <c r="FD150" s="162"/>
      <c r="FE150" s="162"/>
      <c r="FF150" s="162"/>
      <c r="FG150" s="162"/>
      <c r="FH150" s="162"/>
      <c r="FI150" s="139"/>
      <c r="FJ150" s="139"/>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39"/>
      <c r="GH150" s="139"/>
      <c r="GI150" s="162"/>
      <c r="GJ150" s="162"/>
      <c r="GK150" s="162"/>
      <c r="GL150" s="162"/>
      <c r="GM150" s="162"/>
    </row>
    <row r="151" spans="1:195" s="138" customFormat="1" x14ac:dyDescent="0.2">
      <c r="A151" s="139"/>
      <c r="B151" s="193">
        <v>46692</v>
      </c>
      <c r="C151" s="193">
        <v>46721</v>
      </c>
      <c r="D151" s="191">
        <v>46692</v>
      </c>
      <c r="E151" s="2">
        <v>49.138710000000003</v>
      </c>
      <c r="F151" s="3">
        <v>42.97589</v>
      </c>
      <c r="G151" s="4">
        <v>42.175130000000003</v>
      </c>
      <c r="H151" s="5">
        <v>38.131950000000003</v>
      </c>
      <c r="I151" s="2">
        <v>46.12914</v>
      </c>
      <c r="J151" s="3">
        <v>39.94267</v>
      </c>
      <c r="K151" s="4">
        <v>56.63326</v>
      </c>
      <c r="L151" s="5">
        <v>49.92306</v>
      </c>
      <c r="M151" s="2">
        <v>51.498150000000003</v>
      </c>
      <c r="N151" s="3">
        <v>47.399709999999999</v>
      </c>
      <c r="O151" s="4">
        <v>40.675130000000003</v>
      </c>
      <c r="P151" s="5">
        <v>36.631950000000003</v>
      </c>
      <c r="Q151" s="2">
        <v>41.675130000000003</v>
      </c>
      <c r="R151" s="3">
        <v>37.631950000000003</v>
      </c>
      <c r="S151" s="4">
        <v>38.925130000000003</v>
      </c>
      <c r="T151" s="5">
        <v>36.131950000000003</v>
      </c>
      <c r="U151" s="2">
        <v>40.675130000000003</v>
      </c>
      <c r="V151" s="3">
        <v>36.631950000000003</v>
      </c>
      <c r="W151" s="4">
        <v>46.12914</v>
      </c>
      <c r="X151" s="5">
        <v>39.94267</v>
      </c>
      <c r="Y151" s="2">
        <v>43.175130000000003</v>
      </c>
      <c r="Z151" s="3">
        <v>38.631950000000003</v>
      </c>
      <c r="AA151" s="4">
        <v>49.793230000000001</v>
      </c>
      <c r="AB151" s="5">
        <v>45.672049999999999</v>
      </c>
      <c r="AC151" s="2">
        <v>40.675130000000003</v>
      </c>
      <c r="AD151" s="73">
        <v>37.131950000000003</v>
      </c>
      <c r="AE151" s="4">
        <v>50.82544</v>
      </c>
      <c r="AF151" s="75">
        <v>45.133670000000002</v>
      </c>
      <c r="AG151" s="23">
        <v>4.3604000000000003</v>
      </c>
      <c r="AH151" s="37">
        <v>4.4006999999999996</v>
      </c>
      <c r="AI151" s="23">
        <v>4.2397</v>
      </c>
      <c r="AJ151" s="37">
        <v>4.2127999999999997</v>
      </c>
      <c r="AK151" s="28">
        <v>4.1978</v>
      </c>
      <c r="AL151" s="37">
        <v>4.3235000000000001</v>
      </c>
      <c r="AM151" s="28">
        <v>4.1353</v>
      </c>
      <c r="AN151" s="37">
        <v>4.2664999999999997</v>
      </c>
      <c r="AO151" s="30">
        <v>4.2127999999999997</v>
      </c>
      <c r="AP151" s="39">
        <v>4.0787000000000004</v>
      </c>
      <c r="AQ151" s="30">
        <v>3.6091000000000002</v>
      </c>
      <c r="AR151" s="37">
        <v>4.4646999999999997</v>
      </c>
      <c r="AS151" s="23">
        <v>4.2816999999999998</v>
      </c>
      <c r="AT151" s="39">
        <v>4.5147000000000004</v>
      </c>
      <c r="AU151" s="31">
        <v>4.3003</v>
      </c>
      <c r="AV151" s="39">
        <v>4.2839</v>
      </c>
      <c r="AW151" s="31">
        <v>4.2830000000000004</v>
      </c>
      <c r="AX151" s="39">
        <v>4.2815000000000003</v>
      </c>
      <c r="AY151" s="31">
        <v>4.2228000000000003</v>
      </c>
      <c r="AZ151" s="39">
        <v>4.2278000000000002</v>
      </c>
      <c r="BA151" s="30">
        <v>3.8902999999999999</v>
      </c>
      <c r="BB151" s="39">
        <v>4.6078999999999999</v>
      </c>
      <c r="BC151" s="15"/>
      <c r="BD151" s="151"/>
      <c r="BE151" s="151"/>
      <c r="BF151" s="151"/>
      <c r="BG151" s="151"/>
      <c r="BH151" s="151"/>
      <c r="BI151" s="151"/>
      <c r="BJ151" s="266">
        <v>4.2948360793441953</v>
      </c>
      <c r="BK151" s="266">
        <v>4.1591210707418282</v>
      </c>
      <c r="BL151" s="266">
        <v>4.4583188113441956</v>
      </c>
      <c r="BM151" s="266">
        <v>4.3174382707418291</v>
      </c>
      <c r="BN151" s="266">
        <v>4.3074285580430116</v>
      </c>
      <c r="BO151" s="266"/>
      <c r="BP151" s="266">
        <v>4.2752870434958936</v>
      </c>
      <c r="BQ151" s="292">
        <v>4.3021840227088397</v>
      </c>
      <c r="BR151" s="292">
        <v>4.2700497891226377</v>
      </c>
      <c r="BS151" s="292">
        <v>4.2874393877551018</v>
      </c>
      <c r="BT151" s="292">
        <v>4.1844926760278813</v>
      </c>
      <c r="BU151" s="292">
        <v>4.205003153679292</v>
      </c>
      <c r="BV151" s="292">
        <v>4.2580999999999998</v>
      </c>
      <c r="BW151" s="169"/>
      <c r="BX151" s="148">
        <v>46.394930221914009</v>
      </c>
      <c r="BY151" s="165">
        <v>40.375045700416095</v>
      </c>
      <c r="BZ151" s="165">
        <v>43.374830887656032</v>
      </c>
      <c r="CA151" s="165">
        <v>49.673463120665744</v>
      </c>
      <c r="CB151" s="165">
        <v>39.875045700416088</v>
      </c>
      <c r="CC151" s="165">
        <v>53.645778446601938</v>
      </c>
      <c r="CD151" s="165">
        <v>48.291378737864079</v>
      </c>
      <c r="CE151" s="165">
        <v>47.958418932038832</v>
      </c>
      <c r="CF151" s="165">
        <v>38.875045700416088</v>
      </c>
      <c r="CG151" s="174"/>
      <c r="CH151" s="175"/>
      <c r="CI151" s="175"/>
      <c r="CJ151" s="175"/>
      <c r="CK151" s="175"/>
      <c r="CL151" s="175"/>
      <c r="CM151" s="175"/>
      <c r="CN151" s="175"/>
      <c r="CO151" s="171">
        <v>2027</v>
      </c>
      <c r="CP151" s="173">
        <v>46692</v>
      </c>
      <c r="CQ151" s="272">
        <v>4.6112800699660461</v>
      </c>
      <c r="CR151" s="272">
        <v>4.2592218669945696</v>
      </c>
      <c r="CS151" s="272">
        <v>4.2829132112618584</v>
      </c>
      <c r="CT151" s="272">
        <v>4.2121894377647076</v>
      </c>
      <c r="CU151" s="272">
        <v>4.2829132112618584</v>
      </c>
      <c r="CV151" s="272">
        <v>4.2896349917898187</v>
      </c>
      <c r="CW151" s="272">
        <v>4.5859176423092451</v>
      </c>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39"/>
      <c r="EV151" s="139"/>
      <c r="EW151" s="139"/>
      <c r="EX151" s="139"/>
      <c r="EY151" s="139"/>
      <c r="EZ151" s="139"/>
      <c r="FA151" s="139"/>
      <c r="FB151" s="162"/>
      <c r="FC151" s="162"/>
      <c r="FD151" s="162"/>
      <c r="FE151" s="162"/>
      <c r="FF151" s="162"/>
      <c r="FG151" s="162"/>
      <c r="FH151" s="162"/>
      <c r="FI151" s="139"/>
      <c r="FJ151" s="139"/>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39"/>
      <c r="GH151" s="139"/>
      <c r="GI151" s="162"/>
      <c r="GJ151" s="162"/>
      <c r="GK151" s="162"/>
      <c r="GL151" s="162"/>
      <c r="GM151" s="162"/>
    </row>
    <row r="152" spans="1:195" s="138" customFormat="1" x14ac:dyDescent="0.2">
      <c r="A152" s="139"/>
      <c r="B152" s="193">
        <v>46722</v>
      </c>
      <c r="C152" s="193">
        <v>46752</v>
      </c>
      <c r="D152" s="191">
        <v>46722</v>
      </c>
      <c r="E152" s="2">
        <v>50.02514</v>
      </c>
      <c r="F152" s="3">
        <v>44.12088</v>
      </c>
      <c r="G152" s="4">
        <v>43.806930000000001</v>
      </c>
      <c r="H152" s="5">
        <v>40.253979999999999</v>
      </c>
      <c r="I152" s="2">
        <v>47.010750000000002</v>
      </c>
      <c r="J152" s="3">
        <v>41.002609999999997</v>
      </c>
      <c r="K152" s="4">
        <v>57.627299999999998</v>
      </c>
      <c r="L152" s="5">
        <v>51.299259999999997</v>
      </c>
      <c r="M152" s="2">
        <v>52.783650000000002</v>
      </c>
      <c r="N152" s="3">
        <v>48.90222</v>
      </c>
      <c r="O152" s="4">
        <v>41.806930000000001</v>
      </c>
      <c r="P152" s="5">
        <v>38.253979999999999</v>
      </c>
      <c r="Q152" s="2">
        <v>43.306930000000001</v>
      </c>
      <c r="R152" s="3">
        <v>39.753979999999999</v>
      </c>
      <c r="S152" s="4">
        <v>40.806930000000001</v>
      </c>
      <c r="T152" s="5">
        <v>38.253979999999999</v>
      </c>
      <c r="U152" s="2">
        <v>41.806930000000001</v>
      </c>
      <c r="V152" s="3">
        <v>38.253979999999999</v>
      </c>
      <c r="W152" s="4">
        <v>47.010750000000002</v>
      </c>
      <c r="X152" s="5">
        <v>41.002609999999997</v>
      </c>
      <c r="Y152" s="2">
        <v>44.806930000000001</v>
      </c>
      <c r="Z152" s="3">
        <v>41.003979999999999</v>
      </c>
      <c r="AA152" s="4">
        <v>49.786830000000002</v>
      </c>
      <c r="AB152" s="5">
        <v>46.361579999999996</v>
      </c>
      <c r="AC152" s="2">
        <v>44.306930000000001</v>
      </c>
      <c r="AD152" s="73">
        <v>40.253979999999999</v>
      </c>
      <c r="AE152" s="4">
        <v>49.561750000000004</v>
      </c>
      <c r="AF152" s="75">
        <v>44.428910000000002</v>
      </c>
      <c r="AG152" s="23">
        <v>4.5750999999999999</v>
      </c>
      <c r="AH152" s="37">
        <v>4.7361000000000004</v>
      </c>
      <c r="AI152" s="23">
        <v>4.4409000000000001</v>
      </c>
      <c r="AJ152" s="37">
        <v>4.4006999999999996</v>
      </c>
      <c r="AK152" s="28">
        <v>4.3856999999999999</v>
      </c>
      <c r="AL152" s="37">
        <v>4.5138999999999996</v>
      </c>
      <c r="AM152" s="28">
        <v>4.3281999999999998</v>
      </c>
      <c r="AN152" s="37">
        <v>4.4542999999999999</v>
      </c>
      <c r="AO152" s="30">
        <v>4.4275000000000002</v>
      </c>
      <c r="AP152" s="39">
        <v>4.5884999999999998</v>
      </c>
      <c r="AQ152" s="30">
        <v>3.8639999999999999</v>
      </c>
      <c r="AR152" s="37">
        <v>4.6578999999999997</v>
      </c>
      <c r="AS152" s="23">
        <v>4.4718999999999998</v>
      </c>
      <c r="AT152" s="39">
        <v>4.7079000000000004</v>
      </c>
      <c r="AU152" s="31">
        <v>4.4917999999999996</v>
      </c>
      <c r="AV152" s="39">
        <v>4.4733000000000001</v>
      </c>
      <c r="AW152" s="31">
        <v>4.8207000000000004</v>
      </c>
      <c r="AX152" s="39">
        <v>4.4717000000000002</v>
      </c>
      <c r="AY152" s="31">
        <v>4.4107000000000003</v>
      </c>
      <c r="AZ152" s="39">
        <v>4.4424999999999999</v>
      </c>
      <c r="BA152" s="30">
        <v>4.1539999999999999</v>
      </c>
      <c r="BB152" s="39">
        <v>4.8201000000000001</v>
      </c>
      <c r="BC152" s="15"/>
      <c r="BD152" s="151"/>
      <c r="BE152" s="151"/>
      <c r="BF152" s="151"/>
      <c r="BG152" s="151"/>
      <c r="BH152" s="151"/>
      <c r="BI152" s="151"/>
      <c r="BJ152" s="266">
        <v>4.5121217791721486</v>
      </c>
      <c r="BK152" s="266">
        <v>4.6750607529602268</v>
      </c>
      <c r="BL152" s="266">
        <v>4.6838747551721491</v>
      </c>
      <c r="BM152" s="266">
        <v>4.8530154489602273</v>
      </c>
      <c r="BN152" s="266">
        <v>4.681018184066188</v>
      </c>
      <c r="BO152" s="266"/>
      <c r="BP152" s="266">
        <v>4.4657970303153194</v>
      </c>
      <c r="BQ152" s="292">
        <v>4.5198442011354416</v>
      </c>
      <c r="BR152" s="292">
        <v>4.4579394801455443</v>
      </c>
      <c r="BS152" s="292">
        <v>4.4791740816326531</v>
      </c>
      <c r="BT152" s="292">
        <v>4.3793608445297494</v>
      </c>
      <c r="BU152" s="292">
        <v>4.3931226263974636</v>
      </c>
      <c r="BV152" s="292">
        <v>4.4459999999999997</v>
      </c>
      <c r="BW152" s="169"/>
      <c r="BX152" s="148">
        <v>47.422186666666676</v>
      </c>
      <c r="BY152" s="165">
        <v>42.240575698924729</v>
      </c>
      <c r="BZ152" s="165">
        <v>44.362000107526882</v>
      </c>
      <c r="CA152" s="165">
        <v>51.072481935483871</v>
      </c>
      <c r="CB152" s="165">
        <v>41.740575698924729</v>
      </c>
      <c r="CC152" s="165">
        <v>54.837518924731178</v>
      </c>
      <c r="CD152" s="165">
        <v>47.298885053763442</v>
      </c>
      <c r="CE152" s="165">
        <v>48.276773548387098</v>
      </c>
      <c r="CF152" s="165">
        <v>40.240575698924729</v>
      </c>
      <c r="CG152" s="174"/>
      <c r="CH152" s="175"/>
      <c r="CI152" s="175"/>
      <c r="CJ152" s="175"/>
      <c r="CK152" s="175"/>
      <c r="CL152" s="175"/>
      <c r="CM152" s="175"/>
      <c r="CN152" s="175"/>
      <c r="CO152" s="171">
        <v>2027</v>
      </c>
      <c r="CP152" s="173">
        <v>46722</v>
      </c>
      <c r="CQ152" s="272">
        <v>4.8182972528037862</v>
      </c>
      <c r="CR152" s="272">
        <v>4.4568855620452918</v>
      </c>
      <c r="CS152" s="272">
        <v>4.474589228807508</v>
      </c>
      <c r="CT152" s="272">
        <v>4.4007721070274384</v>
      </c>
      <c r="CU152" s="272">
        <v>4.474589228807508</v>
      </c>
      <c r="CV152" s="272">
        <v>4.4876029720853854</v>
      </c>
      <c r="CW152" s="272">
        <v>4.7755623738393211</v>
      </c>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39"/>
      <c r="EV152" s="139"/>
      <c r="EW152" s="139"/>
      <c r="EX152" s="139"/>
      <c r="EY152" s="139"/>
      <c r="EZ152" s="139"/>
      <c r="FA152" s="139"/>
      <c r="FB152" s="162"/>
      <c r="FC152" s="162"/>
      <c r="FD152" s="162"/>
      <c r="FE152" s="162"/>
      <c r="FF152" s="162"/>
      <c r="FG152" s="162"/>
      <c r="FH152" s="162"/>
      <c r="FI152" s="139"/>
      <c r="FJ152" s="139"/>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39"/>
      <c r="GH152" s="139"/>
      <c r="GI152" s="162"/>
      <c r="GJ152" s="162"/>
      <c r="GK152" s="162"/>
      <c r="GL152" s="162"/>
      <c r="GM152" s="162"/>
    </row>
    <row r="153" spans="1:195" s="138" customFormat="1" x14ac:dyDescent="0.2">
      <c r="A153" s="139"/>
      <c r="B153" s="193">
        <v>46753</v>
      </c>
      <c r="C153" s="193">
        <v>46783</v>
      </c>
      <c r="D153" s="191">
        <v>46753</v>
      </c>
      <c r="E153" s="2">
        <v>47.285260000000001</v>
      </c>
      <c r="F153" s="3">
        <v>41.795850000000002</v>
      </c>
      <c r="G153" s="4">
        <v>43.255290000000002</v>
      </c>
      <c r="H153" s="5">
        <v>39.734169999999999</v>
      </c>
      <c r="I153" s="2">
        <v>45.407220000000002</v>
      </c>
      <c r="J153" s="3">
        <v>39.92783</v>
      </c>
      <c r="K153" s="4">
        <v>53.905279999999998</v>
      </c>
      <c r="L153" s="5">
        <v>48.24606</v>
      </c>
      <c r="M153" s="2">
        <v>50.898420000000002</v>
      </c>
      <c r="N153" s="3">
        <v>47.379980000000003</v>
      </c>
      <c r="O153" s="4">
        <v>41.255290000000002</v>
      </c>
      <c r="P153" s="5">
        <v>37.734169999999999</v>
      </c>
      <c r="Q153" s="2">
        <v>42.755290000000002</v>
      </c>
      <c r="R153" s="3">
        <v>39.234169999999999</v>
      </c>
      <c r="S153" s="4">
        <v>40.505290000000002</v>
      </c>
      <c r="T153" s="5">
        <v>36.484169999999999</v>
      </c>
      <c r="U153" s="2">
        <v>41.255290000000002</v>
      </c>
      <c r="V153" s="3">
        <v>37.734169999999999</v>
      </c>
      <c r="W153" s="4">
        <v>45.407220000000002</v>
      </c>
      <c r="X153" s="5">
        <v>39.92783</v>
      </c>
      <c r="Y153" s="2">
        <v>43.255290000000002</v>
      </c>
      <c r="Z153" s="3">
        <v>40.484169999999999</v>
      </c>
      <c r="AA153" s="4">
        <v>51.325989999999997</v>
      </c>
      <c r="AB153" s="5">
        <v>48.20787</v>
      </c>
      <c r="AC153" s="2">
        <v>44.255290000000002</v>
      </c>
      <c r="AD153" s="73">
        <v>39.734169999999999</v>
      </c>
      <c r="AE153" s="4">
        <v>48.684719999999999</v>
      </c>
      <c r="AF153" s="75">
        <v>44.878230000000002</v>
      </c>
      <c r="AG153" s="23">
        <v>4.6208999999999998</v>
      </c>
      <c r="AH153" s="37">
        <v>4.7991000000000001</v>
      </c>
      <c r="AI153" s="23">
        <v>4.4974999999999996</v>
      </c>
      <c r="AJ153" s="37">
        <v>4.4837999999999996</v>
      </c>
      <c r="AK153" s="28">
        <v>4.4687999999999999</v>
      </c>
      <c r="AL153" s="37">
        <v>4.5974000000000004</v>
      </c>
      <c r="AM153" s="28">
        <v>4.4088000000000003</v>
      </c>
      <c r="AN153" s="37">
        <v>4.5385999999999997</v>
      </c>
      <c r="AO153" s="30">
        <v>4.4837999999999996</v>
      </c>
      <c r="AP153" s="39">
        <v>4.5659999999999998</v>
      </c>
      <c r="AQ153" s="30">
        <v>3.8803999999999998</v>
      </c>
      <c r="AR153" s="37">
        <v>4.7416999999999998</v>
      </c>
      <c r="AS153" s="23">
        <v>4.5553999999999997</v>
      </c>
      <c r="AT153" s="39">
        <v>4.7916999999999996</v>
      </c>
      <c r="AU153" s="31">
        <v>4.5746000000000002</v>
      </c>
      <c r="AV153" s="39">
        <v>4.5567000000000002</v>
      </c>
      <c r="AW153" s="31">
        <v>4.7862</v>
      </c>
      <c r="AX153" s="39">
        <v>4.5552000000000001</v>
      </c>
      <c r="AY153" s="31">
        <v>4.4938000000000002</v>
      </c>
      <c r="AZ153" s="39">
        <v>4.4988000000000001</v>
      </c>
      <c r="BA153" s="30">
        <v>4.1542000000000003</v>
      </c>
      <c r="BB153" s="39">
        <v>4.8758999999999997</v>
      </c>
      <c r="BC153" s="15"/>
      <c r="BD153" s="151"/>
      <c r="BE153" s="151"/>
      <c r="BF153" s="151"/>
      <c r="BG153" s="151"/>
      <c r="BH153" s="151"/>
      <c r="BI153" s="151"/>
      <c r="BJ153" s="266">
        <v>4.5690998178322024</v>
      </c>
      <c r="BK153" s="266">
        <v>4.6522897783625137</v>
      </c>
      <c r="BL153" s="266">
        <v>4.7430214698322031</v>
      </c>
      <c r="BM153" s="266">
        <v>4.8293777743625146</v>
      </c>
      <c r="BN153" s="266">
        <v>4.698447210097358</v>
      </c>
      <c r="BO153" s="266"/>
      <c r="BP153" s="266">
        <v>4.5500513140018244</v>
      </c>
      <c r="BQ153" s="292">
        <v>4.5769204379562032</v>
      </c>
      <c r="BR153" s="292">
        <v>4.5422797408123756</v>
      </c>
      <c r="BS153" s="292">
        <v>4.5639699999999994</v>
      </c>
      <c r="BT153" s="292">
        <v>4.4607832104252951</v>
      </c>
      <c r="BU153" s="292">
        <v>4.4763196896379105</v>
      </c>
      <c r="BV153" s="292">
        <v>4.5290999999999997</v>
      </c>
      <c r="BW153" s="169"/>
      <c r="BX153" s="148">
        <v>44.747145698924733</v>
      </c>
      <c r="BY153" s="165">
        <v>41.627245268817205</v>
      </c>
      <c r="BZ153" s="165">
        <v>42.873738602150546</v>
      </c>
      <c r="CA153" s="165">
        <v>49.271614408602154</v>
      </c>
      <c r="CB153" s="165">
        <v>41.127245268817205</v>
      </c>
      <c r="CC153" s="165">
        <v>51.288651397849463</v>
      </c>
      <c r="CD153" s="165">
        <v>46.924730000000004</v>
      </c>
      <c r="CE153" s="165">
        <v>49.884278602150538</v>
      </c>
      <c r="CF153" s="165">
        <v>39.627245268817205</v>
      </c>
      <c r="CG153" s="174"/>
      <c r="CH153" s="175"/>
      <c r="CI153" s="175"/>
      <c r="CJ153" s="175"/>
      <c r="CK153" s="175"/>
      <c r="CL153" s="175"/>
      <c r="CM153" s="175"/>
      <c r="CN153" s="175"/>
      <c r="CO153" s="171">
        <v>2028</v>
      </c>
      <c r="CP153" s="173">
        <v>46753</v>
      </c>
      <c r="CQ153" s="272">
        <v>4.8765336968823947</v>
      </c>
      <c r="CR153" s="272">
        <v>4.5394759913925613</v>
      </c>
      <c r="CS153" s="272">
        <v>4.5593591971845351</v>
      </c>
      <c r="CT153" s="272">
        <v>4.4841740219594932</v>
      </c>
      <c r="CU153" s="272">
        <v>4.5593591971845351</v>
      </c>
      <c r="CV153" s="272">
        <v>4.5703205418719213</v>
      </c>
      <c r="CW153" s="272">
        <v>4.8594339927331447</v>
      </c>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39"/>
      <c r="EV153" s="139"/>
      <c r="EW153" s="139"/>
      <c r="EX153" s="139"/>
      <c r="EY153" s="139"/>
      <c r="EZ153" s="139"/>
      <c r="FA153" s="139"/>
      <c r="FB153" s="162"/>
      <c r="FC153" s="162"/>
      <c r="FD153" s="162"/>
      <c r="FE153" s="162"/>
      <c r="FF153" s="162"/>
      <c r="FG153" s="162"/>
      <c r="FH153" s="162"/>
      <c r="FI153" s="139"/>
      <c r="FJ153" s="139"/>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39"/>
      <c r="GH153" s="139"/>
      <c r="GI153" s="162"/>
      <c r="GJ153" s="162"/>
      <c r="GK153" s="162"/>
      <c r="GL153" s="162"/>
      <c r="GM153" s="162"/>
    </row>
    <row r="154" spans="1:195" s="138" customFormat="1" x14ac:dyDescent="0.2">
      <c r="A154" s="139"/>
      <c r="B154" s="193">
        <v>46784</v>
      </c>
      <c r="C154" s="193">
        <v>46812</v>
      </c>
      <c r="D154" s="191">
        <v>46784</v>
      </c>
      <c r="E154" s="2">
        <v>50.165329999999997</v>
      </c>
      <c r="F154" s="3">
        <v>44.799700000000001</v>
      </c>
      <c r="G154" s="4">
        <v>43.65354</v>
      </c>
      <c r="H154" s="5">
        <v>39.994999999999997</v>
      </c>
      <c r="I154" s="2">
        <v>47.708730000000003</v>
      </c>
      <c r="J154" s="3">
        <v>42.314329999999998</v>
      </c>
      <c r="K154" s="4">
        <v>57.814210000000003</v>
      </c>
      <c r="L154" s="5">
        <v>52.129309999999997</v>
      </c>
      <c r="M154" s="2">
        <v>52.743989999999997</v>
      </c>
      <c r="N154" s="3">
        <v>49.317920000000001</v>
      </c>
      <c r="O154" s="4">
        <v>41.65354</v>
      </c>
      <c r="P154" s="5">
        <v>37.994999999999997</v>
      </c>
      <c r="Q154" s="2">
        <v>43.65354</v>
      </c>
      <c r="R154" s="3">
        <v>39.494999999999997</v>
      </c>
      <c r="S154" s="4">
        <v>41.15354</v>
      </c>
      <c r="T154" s="5">
        <v>36.744999999999997</v>
      </c>
      <c r="U154" s="2">
        <v>41.65354</v>
      </c>
      <c r="V154" s="3">
        <v>37.994999999999997</v>
      </c>
      <c r="W154" s="4">
        <v>47.708730000000003</v>
      </c>
      <c r="X154" s="5">
        <v>42.314329999999998</v>
      </c>
      <c r="Y154" s="2">
        <v>43.65354</v>
      </c>
      <c r="Z154" s="3">
        <v>40.744999999999997</v>
      </c>
      <c r="AA154" s="4">
        <v>51.128639999999997</v>
      </c>
      <c r="AB154" s="5">
        <v>50.0809</v>
      </c>
      <c r="AC154" s="2">
        <v>42.65354</v>
      </c>
      <c r="AD154" s="73">
        <v>39.994999999999997</v>
      </c>
      <c r="AE154" s="4">
        <v>52.558129999999998</v>
      </c>
      <c r="AF154" s="75">
        <v>48.095930000000003</v>
      </c>
      <c r="AG154" s="23">
        <v>4.6208999999999998</v>
      </c>
      <c r="AH154" s="37">
        <v>4.6345999999999998</v>
      </c>
      <c r="AI154" s="23">
        <v>4.4425999999999997</v>
      </c>
      <c r="AJ154" s="37">
        <v>4.4425999999999997</v>
      </c>
      <c r="AK154" s="28">
        <v>4.4276</v>
      </c>
      <c r="AL154" s="37">
        <v>4.5575999999999999</v>
      </c>
      <c r="AM154" s="28">
        <v>4.3851000000000004</v>
      </c>
      <c r="AN154" s="37">
        <v>4.4837999999999996</v>
      </c>
      <c r="AO154" s="30">
        <v>4.4425999999999997</v>
      </c>
      <c r="AP154" s="39">
        <v>4.3604000000000003</v>
      </c>
      <c r="AQ154" s="30">
        <v>3.8119000000000001</v>
      </c>
      <c r="AR154" s="37">
        <v>4.7035</v>
      </c>
      <c r="AS154" s="23">
        <v>4.5155000000000003</v>
      </c>
      <c r="AT154" s="39">
        <v>4.7534999999999998</v>
      </c>
      <c r="AU154" s="31">
        <v>4.5362</v>
      </c>
      <c r="AV154" s="39">
        <v>4.5164</v>
      </c>
      <c r="AW154" s="31">
        <v>4.5698999999999996</v>
      </c>
      <c r="AX154" s="39">
        <v>4.5152999999999999</v>
      </c>
      <c r="AY154" s="31">
        <v>4.4526000000000003</v>
      </c>
      <c r="AZ154" s="39">
        <v>4.4576000000000002</v>
      </c>
      <c r="BA154" s="30">
        <v>4.1055999999999999</v>
      </c>
      <c r="BB154" s="39">
        <v>4.8533999999999997</v>
      </c>
      <c r="BC154" s="15"/>
      <c r="BD154" s="151"/>
      <c r="BE154" s="151"/>
      <c r="BF154" s="151"/>
      <c r="BG154" s="151"/>
      <c r="BH154" s="151"/>
      <c r="BI154" s="151"/>
      <c r="BJ154" s="266">
        <v>4.5274036332355019</v>
      </c>
      <c r="BK154" s="266">
        <v>4.4442136727051924</v>
      </c>
      <c r="BL154" s="266">
        <v>4.6997382612355025</v>
      </c>
      <c r="BM154" s="266">
        <v>4.6133819567051928</v>
      </c>
      <c r="BN154" s="266">
        <v>4.5711843809703474</v>
      </c>
      <c r="BO154" s="266"/>
      <c r="BP154" s="266">
        <v>4.5082790337625465</v>
      </c>
      <c r="BQ154" s="292">
        <v>4.5351523925385235</v>
      </c>
      <c r="BR154" s="292">
        <v>4.4874535689909951</v>
      </c>
      <c r="BS154" s="292">
        <v>4.5219291836734694</v>
      </c>
      <c r="BT154" s="292">
        <v>4.4368413981210217</v>
      </c>
      <c r="BU154" s="292">
        <v>4.4350715668279657</v>
      </c>
      <c r="BV154" s="292">
        <v>4.4878999999999998</v>
      </c>
      <c r="BW154" s="169"/>
      <c r="BX154" s="148">
        <v>47.883395402298852</v>
      </c>
      <c r="BY154" s="165">
        <v>42.097609195402299</v>
      </c>
      <c r="BZ154" s="165">
        <v>45.414559885057464</v>
      </c>
      <c r="CA154" s="165">
        <v>51.286925747126432</v>
      </c>
      <c r="CB154" s="165">
        <v>41.884965517241376</v>
      </c>
      <c r="CC154" s="165">
        <v>55.396493908045976</v>
      </c>
      <c r="CD154" s="165">
        <v>50.660412758620687</v>
      </c>
      <c r="CE154" s="165">
        <v>50.683049425287351</v>
      </c>
      <c r="CF154" s="165">
        <v>40.097609195402299</v>
      </c>
      <c r="CG154" s="174"/>
      <c r="CH154" s="175"/>
      <c r="CI154" s="175"/>
      <c r="CJ154" s="175"/>
      <c r="CK154" s="175"/>
      <c r="CL154" s="175"/>
      <c r="CM154" s="175"/>
      <c r="CN154" s="175"/>
      <c r="CO154" s="171">
        <v>2028</v>
      </c>
      <c r="CP154" s="173">
        <v>46784</v>
      </c>
      <c r="CQ154" s="272">
        <v>4.8200464039510234</v>
      </c>
      <c r="CR154" s="272">
        <v>4.5151907162619125</v>
      </c>
      <c r="CS154" s="272">
        <v>4.517331246557176</v>
      </c>
      <c r="CT154" s="272">
        <v>4.4428243360966695</v>
      </c>
      <c r="CU154" s="272">
        <v>4.517331246557176</v>
      </c>
      <c r="CV154" s="272">
        <v>4.545997881773399</v>
      </c>
      <c r="CW154" s="272">
        <v>4.8178514331853046</v>
      </c>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39"/>
      <c r="EV154" s="139"/>
      <c r="EW154" s="139"/>
      <c r="EX154" s="139"/>
      <c r="EY154" s="139"/>
      <c r="EZ154" s="139"/>
      <c r="FA154" s="139"/>
      <c r="FB154" s="162"/>
      <c r="FC154" s="162"/>
      <c r="FD154" s="162"/>
      <c r="FE154" s="162"/>
      <c r="FF154" s="162"/>
      <c r="FG154" s="162"/>
      <c r="FH154" s="162"/>
      <c r="FI154" s="139"/>
      <c r="FJ154" s="139"/>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39"/>
      <c r="GH154" s="139"/>
      <c r="GI154" s="162"/>
      <c r="GJ154" s="162"/>
      <c r="GK154" s="162"/>
      <c r="GL154" s="162"/>
      <c r="GM154" s="162"/>
    </row>
    <row r="155" spans="1:195" s="138" customFormat="1" x14ac:dyDescent="0.2">
      <c r="A155" s="139"/>
      <c r="B155" s="193">
        <v>46813</v>
      </c>
      <c r="C155" s="193">
        <v>46843</v>
      </c>
      <c r="D155" s="191">
        <v>46813</v>
      </c>
      <c r="E155" s="2">
        <v>40.238120000000002</v>
      </c>
      <c r="F155" s="3">
        <v>39.16046</v>
      </c>
      <c r="G155" s="4">
        <v>37.765949999999997</v>
      </c>
      <c r="H155" s="5">
        <v>36.57405</v>
      </c>
      <c r="I155" s="2">
        <v>39.50047</v>
      </c>
      <c r="J155" s="3">
        <v>37.131320000000002</v>
      </c>
      <c r="K155" s="4">
        <v>45.516280000000002</v>
      </c>
      <c r="L155" s="5">
        <v>44.029710000000001</v>
      </c>
      <c r="M155" s="2">
        <v>43.380409999999998</v>
      </c>
      <c r="N155" s="3">
        <v>43.949820000000003</v>
      </c>
      <c r="O155" s="4">
        <v>35.765949999999997</v>
      </c>
      <c r="P155" s="5">
        <v>34.57405</v>
      </c>
      <c r="Q155" s="2">
        <v>37.765949999999997</v>
      </c>
      <c r="R155" s="3">
        <v>36.07405</v>
      </c>
      <c r="S155" s="4">
        <v>36.015949999999997</v>
      </c>
      <c r="T155" s="5">
        <v>33.07405</v>
      </c>
      <c r="U155" s="2">
        <v>35.765949999999997</v>
      </c>
      <c r="V155" s="3">
        <v>34.57405</v>
      </c>
      <c r="W155" s="4">
        <v>39.50047</v>
      </c>
      <c r="X155" s="5">
        <v>37.131320000000002</v>
      </c>
      <c r="Y155" s="2">
        <v>37.765949999999997</v>
      </c>
      <c r="Z155" s="3">
        <v>37.32405</v>
      </c>
      <c r="AA155" s="4">
        <v>42.71275</v>
      </c>
      <c r="AB155" s="5">
        <v>42.383749999999999</v>
      </c>
      <c r="AC155" s="2">
        <v>36.515949999999997</v>
      </c>
      <c r="AD155" s="73">
        <v>36.57405</v>
      </c>
      <c r="AE155" s="4">
        <v>44.772069999999999</v>
      </c>
      <c r="AF155" s="75">
        <v>43.516219999999997</v>
      </c>
      <c r="AG155" s="23">
        <v>4.4974999999999996</v>
      </c>
      <c r="AH155" s="37">
        <v>4.3741000000000003</v>
      </c>
      <c r="AI155" s="23">
        <v>4.2781000000000002</v>
      </c>
      <c r="AJ155" s="37">
        <v>4.2644000000000002</v>
      </c>
      <c r="AK155" s="28">
        <v>4.2493999999999996</v>
      </c>
      <c r="AL155" s="37">
        <v>4.3769</v>
      </c>
      <c r="AM155" s="28">
        <v>4.2019000000000002</v>
      </c>
      <c r="AN155" s="37">
        <v>4.3192000000000004</v>
      </c>
      <c r="AO155" s="30">
        <v>4.2781000000000002</v>
      </c>
      <c r="AP155" s="39">
        <v>4.0312999999999999</v>
      </c>
      <c r="AQ155" s="30">
        <v>3.6884999999999999</v>
      </c>
      <c r="AR155" s="37">
        <v>4.5199999999999996</v>
      </c>
      <c r="AS155" s="23">
        <v>4.3349000000000002</v>
      </c>
      <c r="AT155" s="39">
        <v>4.57</v>
      </c>
      <c r="AU155" s="31">
        <v>4.3537999999999997</v>
      </c>
      <c r="AV155" s="39">
        <v>4.3365999999999998</v>
      </c>
      <c r="AW155" s="31">
        <v>4.2366000000000001</v>
      </c>
      <c r="AX155" s="39">
        <v>4.3346999999999998</v>
      </c>
      <c r="AY155" s="31">
        <v>4.2744</v>
      </c>
      <c r="AZ155" s="39">
        <v>4.2930999999999999</v>
      </c>
      <c r="BA155" s="30">
        <v>3.9422000000000001</v>
      </c>
      <c r="BB155" s="39">
        <v>4.7699999999999996</v>
      </c>
      <c r="BC155" s="15"/>
      <c r="BD155" s="151"/>
      <c r="BE155" s="151"/>
      <c r="BF155" s="151"/>
      <c r="BG155" s="151"/>
      <c r="BH155" s="151"/>
      <c r="BI155" s="151"/>
      <c r="BJ155" s="266">
        <v>4.3609225078433358</v>
      </c>
      <c r="BK155" s="266">
        <v>4.1111502175893131</v>
      </c>
      <c r="BL155" s="266">
        <v>4.5269205958433361</v>
      </c>
      <c r="BM155" s="266">
        <v>4.2676415695893137</v>
      </c>
      <c r="BN155" s="266">
        <v>4.3166587227163244</v>
      </c>
      <c r="BO155" s="266"/>
      <c r="BP155" s="266">
        <v>4.3276037828246983</v>
      </c>
      <c r="BQ155" s="292">
        <v>4.368384347120843</v>
      </c>
      <c r="BR155" s="292">
        <v>4.3227749580092576</v>
      </c>
      <c r="BS155" s="292">
        <v>4.3400924489795916</v>
      </c>
      <c r="BT155" s="292">
        <v>4.2517721992120414</v>
      </c>
      <c r="BU155" s="292">
        <v>4.2566634239946604</v>
      </c>
      <c r="BV155" s="292">
        <v>4.3097000000000003</v>
      </c>
      <c r="BW155" s="169"/>
      <c r="BX155" s="148">
        <v>39.787040242261106</v>
      </c>
      <c r="BY155" s="165">
        <v>37.26705242261103</v>
      </c>
      <c r="BZ155" s="165">
        <v>38.508806944818303</v>
      </c>
      <c r="CA155" s="165">
        <v>43.618749851951549</v>
      </c>
      <c r="CB155" s="165">
        <v>37.057765746971732</v>
      </c>
      <c r="CC155" s="165">
        <v>44.894041413189768</v>
      </c>
      <c r="CD155" s="165">
        <v>44.24640465679677</v>
      </c>
      <c r="CE155" s="165">
        <v>42.575039367429341</v>
      </c>
      <c r="CF155" s="165">
        <v>35.26705242261103</v>
      </c>
      <c r="CG155" s="174"/>
      <c r="CH155" s="175"/>
      <c r="CI155" s="175"/>
      <c r="CJ155" s="175"/>
      <c r="CK155" s="175"/>
      <c r="CL155" s="175"/>
      <c r="CM155" s="175"/>
      <c r="CN155" s="175"/>
      <c r="CO155" s="171">
        <v>2028</v>
      </c>
      <c r="CP155" s="173">
        <v>46813</v>
      </c>
      <c r="CQ155" s="272">
        <v>4.6507903076448196</v>
      </c>
      <c r="CR155" s="272">
        <v>4.3274665641971515</v>
      </c>
      <c r="CS155" s="272">
        <v>4.3355501591349581</v>
      </c>
      <c r="CT155" s="272">
        <v>4.2639769084084378</v>
      </c>
      <c r="CU155" s="272">
        <v>4.3355501591349581</v>
      </c>
      <c r="CV155" s="272">
        <v>4.3579847454844005</v>
      </c>
      <c r="CW155" s="272">
        <v>4.6379967702866374</v>
      </c>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39"/>
      <c r="EV155" s="139"/>
      <c r="EW155" s="139"/>
      <c r="EX155" s="139"/>
      <c r="EY155" s="139"/>
      <c r="EZ155" s="139"/>
      <c r="FA155" s="139"/>
      <c r="FB155" s="162"/>
      <c r="FC155" s="162"/>
      <c r="FD155" s="162"/>
      <c r="FE155" s="162"/>
      <c r="FF155" s="162"/>
      <c r="FG155" s="162"/>
      <c r="FH155" s="162"/>
      <c r="FI155" s="139"/>
      <c r="FJ155" s="139"/>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39"/>
      <c r="GH155" s="139"/>
      <c r="GI155" s="162"/>
      <c r="GJ155" s="162"/>
      <c r="GK155" s="162"/>
      <c r="GL155" s="162"/>
      <c r="GM155" s="162"/>
    </row>
    <row r="156" spans="1:195" s="138" customFormat="1" x14ac:dyDescent="0.2">
      <c r="A156" s="139"/>
      <c r="B156" s="193">
        <v>46844</v>
      </c>
      <c r="C156" s="193">
        <v>46873</v>
      </c>
      <c r="D156" s="191">
        <v>46844</v>
      </c>
      <c r="E156" s="2">
        <v>39.304549999999999</v>
      </c>
      <c r="F156" s="3">
        <v>37.443350000000002</v>
      </c>
      <c r="G156" s="4">
        <v>38.015529999999998</v>
      </c>
      <c r="H156" s="5">
        <v>36.858350000000002</v>
      </c>
      <c r="I156" s="2">
        <v>37.740229999999997</v>
      </c>
      <c r="J156" s="3">
        <v>35.13223</v>
      </c>
      <c r="K156" s="4">
        <v>43.43712</v>
      </c>
      <c r="L156" s="5">
        <v>41.207740000000001</v>
      </c>
      <c r="M156" s="2">
        <v>40.476089999999999</v>
      </c>
      <c r="N156" s="3">
        <v>41.698639999999997</v>
      </c>
      <c r="O156" s="4">
        <v>36.015529999999998</v>
      </c>
      <c r="P156" s="5">
        <v>34.858350000000002</v>
      </c>
      <c r="Q156" s="2">
        <v>36.515529999999998</v>
      </c>
      <c r="R156" s="3">
        <v>36.108350000000002</v>
      </c>
      <c r="S156" s="4">
        <v>33.015529999999998</v>
      </c>
      <c r="T156" s="5">
        <v>32.858350000000002</v>
      </c>
      <c r="U156" s="2">
        <v>36.015529999999998</v>
      </c>
      <c r="V156" s="3">
        <v>34.858350000000002</v>
      </c>
      <c r="W156" s="4">
        <v>37.740229999999997</v>
      </c>
      <c r="X156" s="5">
        <v>35.13223</v>
      </c>
      <c r="Y156" s="2">
        <v>36.515529999999998</v>
      </c>
      <c r="Z156" s="3">
        <v>34.858350000000002</v>
      </c>
      <c r="AA156" s="4">
        <v>39.838630000000002</v>
      </c>
      <c r="AB156" s="5">
        <v>41.501049999999999</v>
      </c>
      <c r="AC156" s="2">
        <v>36.515529999999998</v>
      </c>
      <c r="AD156" s="73">
        <v>35.358350000000002</v>
      </c>
      <c r="AE156" s="4">
        <v>40.768230000000003</v>
      </c>
      <c r="AF156" s="75">
        <v>41.053130000000003</v>
      </c>
      <c r="AG156" s="23">
        <v>4.2644000000000002</v>
      </c>
      <c r="AH156" s="37">
        <v>4.1135000000000002</v>
      </c>
      <c r="AI156" s="23">
        <v>4.0312999999999999</v>
      </c>
      <c r="AJ156" s="37">
        <v>3.9216000000000002</v>
      </c>
      <c r="AK156" s="28">
        <v>3.9066000000000001</v>
      </c>
      <c r="AL156" s="37">
        <v>4.0274000000000001</v>
      </c>
      <c r="AM156" s="28">
        <v>3.9365999999999999</v>
      </c>
      <c r="AN156" s="37">
        <v>3.9763999999999999</v>
      </c>
      <c r="AO156" s="30">
        <v>3.8942000000000001</v>
      </c>
      <c r="AP156" s="39">
        <v>3.6061999999999999</v>
      </c>
      <c r="AQ156" s="30">
        <v>3.4279999999999999</v>
      </c>
      <c r="AR156" s="37">
        <v>4.1631</v>
      </c>
      <c r="AS156" s="23">
        <v>3.9859</v>
      </c>
      <c r="AT156" s="39">
        <v>4.2130999999999998</v>
      </c>
      <c r="AU156" s="31">
        <v>4.0014000000000003</v>
      </c>
      <c r="AV156" s="39">
        <v>3.9893999999999998</v>
      </c>
      <c r="AW156" s="31">
        <v>3.7589000000000001</v>
      </c>
      <c r="AX156" s="39">
        <v>3.9857</v>
      </c>
      <c r="AY156" s="31">
        <v>3.9316</v>
      </c>
      <c r="AZ156" s="39">
        <v>3.9091999999999998</v>
      </c>
      <c r="BA156" s="30">
        <v>3.5992000000000002</v>
      </c>
      <c r="BB156" s="39">
        <v>4.4668999999999999</v>
      </c>
      <c r="BC156" s="15"/>
      <c r="BD156" s="151"/>
      <c r="BE156" s="151"/>
      <c r="BF156" s="151"/>
      <c r="BG156" s="151"/>
      <c r="BH156" s="151"/>
      <c r="BI156" s="151"/>
      <c r="BJ156" s="266">
        <v>3.9723990790405832</v>
      </c>
      <c r="BK156" s="266">
        <v>3.6809306041898591</v>
      </c>
      <c r="BL156" s="266">
        <v>4.1236093390405832</v>
      </c>
      <c r="BM156" s="266">
        <v>3.8210471041898595</v>
      </c>
      <c r="BN156" s="266">
        <v>3.8994965316152213</v>
      </c>
      <c r="BO156" s="266"/>
      <c r="BP156" s="266">
        <v>3.9800421889891515</v>
      </c>
      <c r="BQ156" s="292">
        <v>3.979191321978913</v>
      </c>
      <c r="BR156" s="292">
        <v>3.9798112408492337</v>
      </c>
      <c r="BS156" s="292">
        <v>3.9902965306122447</v>
      </c>
      <c r="BT156" s="292">
        <v>3.9837653298312956</v>
      </c>
      <c r="BU156" s="292">
        <v>3.9134630235274486</v>
      </c>
      <c r="BV156" s="292">
        <v>3.9669000000000003</v>
      </c>
      <c r="BW156" s="169"/>
      <c r="BX156" s="148">
        <v>38.477350000000001</v>
      </c>
      <c r="BY156" s="165">
        <v>37.501227777777785</v>
      </c>
      <c r="BZ156" s="165">
        <v>36.581118888888895</v>
      </c>
      <c r="CA156" s="165">
        <v>41.019445555555556</v>
      </c>
      <c r="CB156" s="165">
        <v>36.334561111111114</v>
      </c>
      <c r="CC156" s="165">
        <v>42.446284444444444</v>
      </c>
      <c r="CD156" s="165">
        <v>40.894852222222227</v>
      </c>
      <c r="CE156" s="165">
        <v>40.57748333333334</v>
      </c>
      <c r="CF156" s="165">
        <v>35.501227777777778</v>
      </c>
      <c r="CG156" s="174"/>
      <c r="CH156" s="175"/>
      <c r="CI156" s="175"/>
      <c r="CJ156" s="175"/>
      <c r="CK156" s="175"/>
      <c r="CL156" s="175"/>
      <c r="CM156" s="175"/>
      <c r="CN156" s="175"/>
      <c r="CO156" s="171">
        <v>2028</v>
      </c>
      <c r="CP156" s="173">
        <v>46844</v>
      </c>
      <c r="CQ156" s="272">
        <v>4.3968547175635351</v>
      </c>
      <c r="CR156" s="272">
        <v>4.0556149400553334</v>
      </c>
      <c r="CS156" s="272">
        <v>3.9858612883811086</v>
      </c>
      <c r="CT156" s="272">
        <v>3.9199314638993159</v>
      </c>
      <c r="CU156" s="272">
        <v>3.9858612883811086</v>
      </c>
      <c r="CV156" s="272">
        <v>4.0857146305418715</v>
      </c>
      <c r="CW156" s="272">
        <v>4.2920137262817928</v>
      </c>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39"/>
      <c r="EV156" s="139"/>
      <c r="EW156" s="139"/>
      <c r="EX156" s="139"/>
      <c r="EY156" s="139"/>
      <c r="EZ156" s="139"/>
      <c r="FA156" s="139"/>
      <c r="FB156" s="162"/>
      <c r="FC156" s="162"/>
      <c r="FD156" s="162"/>
      <c r="FE156" s="162"/>
      <c r="FF156" s="162"/>
      <c r="FG156" s="162"/>
      <c r="FH156" s="162"/>
      <c r="FI156" s="139"/>
      <c r="FJ156" s="139"/>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39"/>
      <c r="GH156" s="139"/>
      <c r="GI156" s="162"/>
      <c r="GJ156" s="162"/>
      <c r="GK156" s="162"/>
      <c r="GL156" s="162"/>
      <c r="GM156" s="162"/>
    </row>
    <row r="157" spans="1:195" s="138" customFormat="1" x14ac:dyDescent="0.2">
      <c r="A157" s="139"/>
      <c r="B157" s="193">
        <v>46874</v>
      </c>
      <c r="C157" s="193">
        <v>46904</v>
      </c>
      <c r="D157" s="191">
        <v>46874</v>
      </c>
      <c r="E157" s="2">
        <v>37.40916</v>
      </c>
      <c r="F157" s="3">
        <v>31.866</v>
      </c>
      <c r="G157" s="4">
        <v>39.265900000000002</v>
      </c>
      <c r="H157" s="5">
        <v>37.003500000000003</v>
      </c>
      <c r="I157" s="2">
        <v>34.153750000000002</v>
      </c>
      <c r="J157" s="3">
        <v>28.744140000000002</v>
      </c>
      <c r="K157" s="4">
        <v>42.90166</v>
      </c>
      <c r="L157" s="5">
        <v>37.724139999999998</v>
      </c>
      <c r="M157" s="2">
        <v>40.904299999999999</v>
      </c>
      <c r="N157" s="3">
        <v>40.40157</v>
      </c>
      <c r="O157" s="4">
        <v>37.765900000000002</v>
      </c>
      <c r="P157" s="5">
        <v>35.003500000000003</v>
      </c>
      <c r="Q157" s="2">
        <v>39.265900000000002</v>
      </c>
      <c r="R157" s="3">
        <v>37.003500000000003</v>
      </c>
      <c r="S157" s="4">
        <v>35.265900000000002</v>
      </c>
      <c r="T157" s="5">
        <v>32.003500000000003</v>
      </c>
      <c r="U157" s="2">
        <v>37.765900000000002</v>
      </c>
      <c r="V157" s="3">
        <v>35.003500000000003</v>
      </c>
      <c r="W157" s="4">
        <v>34.153750000000002</v>
      </c>
      <c r="X157" s="5">
        <v>28.744140000000002</v>
      </c>
      <c r="Y157" s="2">
        <v>37.765900000000002</v>
      </c>
      <c r="Z157" s="3">
        <v>35.003500000000003</v>
      </c>
      <c r="AA157" s="4">
        <v>41.717399999999998</v>
      </c>
      <c r="AB157" s="5">
        <v>41.4848</v>
      </c>
      <c r="AC157" s="2">
        <v>37.765900000000002</v>
      </c>
      <c r="AD157" s="73">
        <v>35.003500000000003</v>
      </c>
      <c r="AE157" s="4">
        <v>37.885750000000002</v>
      </c>
      <c r="AF157" s="75">
        <v>35.883540000000004</v>
      </c>
      <c r="AG157" s="23">
        <v>4.2918000000000003</v>
      </c>
      <c r="AH157" s="37">
        <v>4.0724</v>
      </c>
      <c r="AI157" s="23">
        <v>4.0175999999999998</v>
      </c>
      <c r="AJ157" s="37">
        <v>3.8803999999999998</v>
      </c>
      <c r="AK157" s="28">
        <v>3.8654000000000002</v>
      </c>
      <c r="AL157" s="37">
        <v>3.9855999999999998</v>
      </c>
      <c r="AM157" s="28">
        <v>3.9003999999999999</v>
      </c>
      <c r="AN157" s="37">
        <v>3.9216000000000002</v>
      </c>
      <c r="AO157" s="30">
        <v>3.8393000000000002</v>
      </c>
      <c r="AP157" s="39">
        <v>3.6198999999999999</v>
      </c>
      <c r="AQ157" s="30">
        <v>3.4554</v>
      </c>
      <c r="AR157" s="37">
        <v>4.1205999999999996</v>
      </c>
      <c r="AS157" s="23">
        <v>3.9441999999999999</v>
      </c>
      <c r="AT157" s="39">
        <v>4.1706000000000003</v>
      </c>
      <c r="AU157" s="31">
        <v>3.9596</v>
      </c>
      <c r="AV157" s="39">
        <v>3.9479000000000002</v>
      </c>
      <c r="AW157" s="31">
        <v>3.7719</v>
      </c>
      <c r="AX157" s="39">
        <v>3.944</v>
      </c>
      <c r="AY157" s="31">
        <v>3.8904000000000001</v>
      </c>
      <c r="AZ157" s="39">
        <v>3.8542999999999998</v>
      </c>
      <c r="BA157" s="30">
        <v>3.6116000000000001</v>
      </c>
      <c r="BB157" s="39">
        <v>4.4968000000000004</v>
      </c>
      <c r="BC157" s="15"/>
      <c r="BD157" s="151"/>
      <c r="BE157" s="151"/>
      <c r="BF157" s="151"/>
      <c r="BG157" s="151"/>
      <c r="BH157" s="151"/>
      <c r="BI157" s="151"/>
      <c r="BJ157" s="266">
        <v>3.9168379010221641</v>
      </c>
      <c r="BK157" s="266">
        <v>3.6947955976115776</v>
      </c>
      <c r="BL157" s="266">
        <v>4.0659334130221643</v>
      </c>
      <c r="BM157" s="266">
        <v>3.8354398216115779</v>
      </c>
      <c r="BN157" s="266">
        <v>3.8782516833168708</v>
      </c>
      <c r="BO157" s="266"/>
      <c r="BP157" s="266">
        <v>3.9382699087498731</v>
      </c>
      <c r="BQ157" s="292">
        <v>3.9235343876723436</v>
      </c>
      <c r="BR157" s="292">
        <v>3.9249850690278532</v>
      </c>
      <c r="BS157" s="292">
        <v>3.9482557142857142</v>
      </c>
      <c r="BT157" s="292">
        <v>3.9471959793918576</v>
      </c>
      <c r="BU157" s="292">
        <v>3.8722149007175037</v>
      </c>
      <c r="BV157" s="292">
        <v>3.9257</v>
      </c>
      <c r="BW157" s="169"/>
      <c r="BX157" s="148">
        <v>34.965401290322582</v>
      </c>
      <c r="BY157" s="165">
        <v>38.268497849462371</v>
      </c>
      <c r="BZ157" s="165">
        <v>31.76886817204301</v>
      </c>
      <c r="CA157" s="165">
        <v>40.682666344086023</v>
      </c>
      <c r="CB157" s="165">
        <v>38.268497849462371</v>
      </c>
      <c r="CC157" s="165">
        <v>40.619097419354837</v>
      </c>
      <c r="CD157" s="165">
        <v>37.003055268817207</v>
      </c>
      <c r="CE157" s="165">
        <v>41.614855913978495</v>
      </c>
      <c r="CF157" s="165">
        <v>36.548067741935483</v>
      </c>
      <c r="CG157" s="174"/>
      <c r="CH157" s="175"/>
      <c r="CI157" s="175"/>
      <c r="CJ157" s="175"/>
      <c r="CK157" s="175"/>
      <c r="CL157" s="175"/>
      <c r="CM157" s="175"/>
      <c r="CN157" s="175"/>
      <c r="CO157" s="171">
        <v>2028</v>
      </c>
      <c r="CP157" s="173">
        <v>46874</v>
      </c>
      <c r="CQ157" s="272">
        <v>4.3827586171416808</v>
      </c>
      <c r="CR157" s="272">
        <v>4.0185209755097864</v>
      </c>
      <c r="CS157" s="272">
        <v>3.9438333377537496</v>
      </c>
      <c r="CT157" s="272">
        <v>3.8785817780364926</v>
      </c>
      <c r="CU157" s="272">
        <v>3.9438333377537496</v>
      </c>
      <c r="CV157" s="272">
        <v>4.0485635632183898</v>
      </c>
      <c r="CW157" s="272">
        <v>4.2504311667339527</v>
      </c>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39"/>
      <c r="EV157" s="139"/>
      <c r="EW157" s="139"/>
      <c r="EX157" s="139"/>
      <c r="EY157" s="139"/>
      <c r="EZ157" s="139"/>
      <c r="FA157" s="139"/>
      <c r="FB157" s="162"/>
      <c r="FC157" s="162"/>
      <c r="FD157" s="162"/>
      <c r="FE157" s="162"/>
      <c r="FF157" s="162"/>
      <c r="FG157" s="162"/>
      <c r="FH157" s="162"/>
      <c r="FI157" s="139"/>
      <c r="FJ157" s="139"/>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39"/>
      <c r="GH157" s="139"/>
      <c r="GI157" s="162"/>
      <c r="GJ157" s="162"/>
      <c r="GK157" s="162"/>
      <c r="GL157" s="162"/>
      <c r="GM157" s="162"/>
    </row>
    <row r="158" spans="1:195" s="138" customFormat="1" x14ac:dyDescent="0.2">
      <c r="A158" s="139"/>
      <c r="B158" s="193">
        <v>46905</v>
      </c>
      <c r="C158" s="193">
        <v>46934</v>
      </c>
      <c r="D158" s="191">
        <v>46905</v>
      </c>
      <c r="E158" s="2">
        <v>43.50311</v>
      </c>
      <c r="F158" s="3">
        <v>33.704830000000001</v>
      </c>
      <c r="G158" s="4">
        <v>44.618270000000003</v>
      </c>
      <c r="H158" s="5">
        <v>38.978940000000001</v>
      </c>
      <c r="I158" s="2">
        <v>40.145449999999997</v>
      </c>
      <c r="J158" s="3">
        <v>30.986139999999999</v>
      </c>
      <c r="K158" s="4">
        <v>49.451270000000001</v>
      </c>
      <c r="L158" s="5">
        <v>39.879919999999998</v>
      </c>
      <c r="M158" s="2">
        <v>46.240299999999998</v>
      </c>
      <c r="N158" s="3">
        <v>41.690240000000003</v>
      </c>
      <c r="O158" s="4">
        <v>42.868270000000003</v>
      </c>
      <c r="P158" s="5">
        <v>37.478940000000001</v>
      </c>
      <c r="Q158" s="2">
        <v>43.868270000000003</v>
      </c>
      <c r="R158" s="3">
        <v>38.478940000000001</v>
      </c>
      <c r="S158" s="4">
        <v>41.118270000000003</v>
      </c>
      <c r="T158" s="5">
        <v>34.978940000000001</v>
      </c>
      <c r="U158" s="2">
        <v>42.868270000000003</v>
      </c>
      <c r="V158" s="3">
        <v>37.478940000000001</v>
      </c>
      <c r="W158" s="4">
        <v>40.145449999999997</v>
      </c>
      <c r="X158" s="5">
        <v>30.986139999999999</v>
      </c>
      <c r="Y158" s="2">
        <v>45.618270000000003</v>
      </c>
      <c r="Z158" s="3">
        <v>39.478940000000001</v>
      </c>
      <c r="AA158" s="4">
        <v>48.405569999999997</v>
      </c>
      <c r="AB158" s="5">
        <v>45.185040000000001</v>
      </c>
      <c r="AC158" s="2">
        <v>43.618270000000003</v>
      </c>
      <c r="AD158" s="73">
        <v>37.728940000000001</v>
      </c>
      <c r="AE158" s="4">
        <v>45.169150000000002</v>
      </c>
      <c r="AF158" s="75">
        <v>39.336239999999997</v>
      </c>
      <c r="AG158" s="23">
        <v>4.3192000000000004</v>
      </c>
      <c r="AH158" s="37">
        <v>4.0861000000000001</v>
      </c>
      <c r="AI158" s="23">
        <v>4.0312999999999999</v>
      </c>
      <c r="AJ158" s="37">
        <v>3.8942000000000001</v>
      </c>
      <c r="AK158" s="28">
        <v>3.8792</v>
      </c>
      <c r="AL158" s="37">
        <v>3.9996999999999998</v>
      </c>
      <c r="AM158" s="28">
        <v>3.9091999999999998</v>
      </c>
      <c r="AN158" s="37">
        <v>3.9352999999999998</v>
      </c>
      <c r="AO158" s="30">
        <v>3.8666999999999998</v>
      </c>
      <c r="AP158" s="39">
        <v>3.6473</v>
      </c>
      <c r="AQ158" s="30">
        <v>3.4965000000000002</v>
      </c>
      <c r="AR158" s="37">
        <v>4.1351000000000004</v>
      </c>
      <c r="AS158" s="23">
        <v>3.9582999999999999</v>
      </c>
      <c r="AT158" s="39">
        <v>4.1851000000000003</v>
      </c>
      <c r="AU158" s="31">
        <v>3.9738000000000002</v>
      </c>
      <c r="AV158" s="39">
        <v>3.9619</v>
      </c>
      <c r="AW158" s="31">
        <v>3.8001</v>
      </c>
      <c r="AX158" s="39">
        <v>3.9581</v>
      </c>
      <c r="AY158" s="31">
        <v>3.9041999999999999</v>
      </c>
      <c r="AZ158" s="39">
        <v>3.8816999999999999</v>
      </c>
      <c r="BA158" s="30">
        <v>3.6739999999999999</v>
      </c>
      <c r="BB158" s="39">
        <v>4.5042</v>
      </c>
      <c r="BC158" s="15"/>
      <c r="BD158" s="151"/>
      <c r="BE158" s="151"/>
      <c r="BF158" s="151"/>
      <c r="BG158" s="151"/>
      <c r="BH158" s="151"/>
      <c r="BI158" s="151"/>
      <c r="BJ158" s="266">
        <v>3.9445678878656003</v>
      </c>
      <c r="BK158" s="266">
        <v>3.7225255844550147</v>
      </c>
      <c r="BL158" s="266">
        <v>4.0947188478656011</v>
      </c>
      <c r="BM158" s="266">
        <v>3.8642252564550152</v>
      </c>
      <c r="BN158" s="266">
        <v>3.9065093941603077</v>
      </c>
      <c r="BO158" s="266"/>
      <c r="BP158" s="266">
        <v>3.9522615948494373</v>
      </c>
      <c r="BQ158" s="292">
        <v>3.9513121654501213</v>
      </c>
      <c r="BR158" s="292">
        <v>3.9386916119831983</v>
      </c>
      <c r="BS158" s="292">
        <v>3.9623373469387753</v>
      </c>
      <c r="BT158" s="292">
        <v>3.9560857662390134</v>
      </c>
      <c r="BU158" s="292">
        <v>3.8860310195227763</v>
      </c>
      <c r="BV158" s="292">
        <v>3.9395000000000002</v>
      </c>
      <c r="BW158" s="169"/>
      <c r="BX158" s="148">
        <v>39.366058444444448</v>
      </c>
      <c r="BY158" s="165">
        <v>42.237219555555555</v>
      </c>
      <c r="BZ158" s="165">
        <v>36.278185777777772</v>
      </c>
      <c r="CA158" s="165">
        <v>44.319163555555555</v>
      </c>
      <c r="CB158" s="165">
        <v>41.592775111111116</v>
      </c>
      <c r="CC158" s="165">
        <v>45.410033333333338</v>
      </c>
      <c r="CD158" s="165">
        <v>42.706365777777776</v>
      </c>
      <c r="CE158" s="165">
        <v>47.045790666666662</v>
      </c>
      <c r="CF158" s="165">
        <v>40.592775111111109</v>
      </c>
      <c r="CG158" s="174"/>
      <c r="CH158" s="175"/>
      <c r="CI158" s="175"/>
      <c r="CJ158" s="175"/>
      <c r="CK158" s="175"/>
      <c r="CL158" s="175"/>
      <c r="CM158" s="175"/>
      <c r="CN158" s="175"/>
      <c r="CO158" s="171">
        <v>2028</v>
      </c>
      <c r="CP158" s="173">
        <v>46905</v>
      </c>
      <c r="CQ158" s="272">
        <v>4.3968547175635351</v>
      </c>
      <c r="CR158" s="272">
        <v>4.0275382928578747</v>
      </c>
      <c r="CS158" s="272">
        <v>3.9579106610221366</v>
      </c>
      <c r="CT158" s="272">
        <v>3.8924319155342344</v>
      </c>
      <c r="CU158" s="272">
        <v>3.9579106610221366</v>
      </c>
      <c r="CV158" s="272">
        <v>4.0575947619047614</v>
      </c>
      <c r="CW158" s="272">
        <v>4.2643593056116273</v>
      </c>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39"/>
      <c r="EV158" s="139"/>
      <c r="EW158" s="139"/>
      <c r="EX158" s="139"/>
      <c r="EY158" s="139"/>
      <c r="EZ158" s="139"/>
      <c r="FA158" s="139"/>
      <c r="FB158" s="162"/>
      <c r="FC158" s="162"/>
      <c r="FD158" s="162"/>
      <c r="FE158" s="162"/>
      <c r="FF158" s="162"/>
      <c r="FG158" s="162"/>
      <c r="FH158" s="162"/>
      <c r="FI158" s="139"/>
      <c r="FJ158" s="139"/>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39"/>
      <c r="GH158" s="139"/>
      <c r="GI158" s="162"/>
      <c r="GJ158" s="162"/>
      <c r="GK158" s="162"/>
      <c r="GL158" s="162"/>
      <c r="GM158" s="162"/>
    </row>
    <row r="159" spans="1:195" s="138" customFormat="1" x14ac:dyDescent="0.2">
      <c r="A159" s="139"/>
      <c r="B159" s="193">
        <v>46935</v>
      </c>
      <c r="C159" s="193">
        <v>46965</v>
      </c>
      <c r="D159" s="191">
        <v>46935</v>
      </c>
      <c r="E159" s="2">
        <v>52.352989999999998</v>
      </c>
      <c r="F159" s="3">
        <v>43.850099999999998</v>
      </c>
      <c r="G159" s="4">
        <v>50.573419999999999</v>
      </c>
      <c r="H159" s="5">
        <v>42.134880000000003</v>
      </c>
      <c r="I159" s="2">
        <v>48.945340000000002</v>
      </c>
      <c r="J159" s="3">
        <v>41.038490000000003</v>
      </c>
      <c r="K159" s="4">
        <v>58.313420000000001</v>
      </c>
      <c r="L159" s="5">
        <v>49.157890000000002</v>
      </c>
      <c r="M159" s="2">
        <v>53.50976</v>
      </c>
      <c r="N159" s="3">
        <v>46.525669999999998</v>
      </c>
      <c r="O159" s="4">
        <v>54.323419999999999</v>
      </c>
      <c r="P159" s="5">
        <v>43.134880000000003</v>
      </c>
      <c r="Q159" s="2">
        <v>54.073419999999999</v>
      </c>
      <c r="R159" s="3">
        <v>42.634880000000003</v>
      </c>
      <c r="S159" s="4">
        <v>48.573419999999999</v>
      </c>
      <c r="T159" s="5">
        <v>39.634880000000003</v>
      </c>
      <c r="U159" s="2">
        <v>54.323419999999999</v>
      </c>
      <c r="V159" s="3">
        <v>43.134880000000003</v>
      </c>
      <c r="W159" s="4">
        <v>48.945340000000002</v>
      </c>
      <c r="X159" s="5">
        <v>41.038490000000003</v>
      </c>
      <c r="Y159" s="2">
        <v>53.073419999999999</v>
      </c>
      <c r="Z159" s="3">
        <v>43.634880000000003</v>
      </c>
      <c r="AA159" s="4">
        <v>50.431420000000003</v>
      </c>
      <c r="AB159" s="5">
        <v>48.709479999999999</v>
      </c>
      <c r="AC159" s="2">
        <v>52.073419999999999</v>
      </c>
      <c r="AD159" s="73">
        <v>41.634880000000003</v>
      </c>
      <c r="AE159" s="4">
        <v>53.643340000000002</v>
      </c>
      <c r="AF159" s="75">
        <v>48.461289999999998</v>
      </c>
      <c r="AG159" s="23">
        <v>4.4288999999999996</v>
      </c>
      <c r="AH159" s="37">
        <v>4.2369000000000003</v>
      </c>
      <c r="AI159" s="23">
        <v>4.1547000000000001</v>
      </c>
      <c r="AJ159" s="37">
        <v>4.0587</v>
      </c>
      <c r="AK159" s="28">
        <v>4.0437000000000003</v>
      </c>
      <c r="AL159" s="37">
        <v>4.1654999999999998</v>
      </c>
      <c r="AM159" s="28">
        <v>4.0787000000000004</v>
      </c>
      <c r="AN159" s="37">
        <v>4.0998000000000001</v>
      </c>
      <c r="AO159" s="30">
        <v>3.9079000000000002</v>
      </c>
      <c r="AP159" s="39">
        <v>3.9489999999999998</v>
      </c>
      <c r="AQ159" s="30">
        <v>3.6610999999999998</v>
      </c>
      <c r="AR159" s="37">
        <v>4.3022</v>
      </c>
      <c r="AS159" s="23">
        <v>4.1238999999999999</v>
      </c>
      <c r="AT159" s="39">
        <v>4.3521999999999998</v>
      </c>
      <c r="AU159" s="31">
        <v>4.1405000000000003</v>
      </c>
      <c r="AV159" s="39">
        <v>4.1272000000000002</v>
      </c>
      <c r="AW159" s="31">
        <v>4.1147</v>
      </c>
      <c r="AX159" s="39">
        <v>4.1238000000000001</v>
      </c>
      <c r="AY159" s="31">
        <v>4.0686999999999998</v>
      </c>
      <c r="AZ159" s="39">
        <v>3.9228999999999998</v>
      </c>
      <c r="BA159" s="30">
        <v>3.8523000000000001</v>
      </c>
      <c r="BB159" s="39">
        <v>4.6489000000000003</v>
      </c>
      <c r="BC159" s="15"/>
      <c r="BD159" s="151"/>
      <c r="BE159" s="151"/>
      <c r="BF159" s="151"/>
      <c r="BG159" s="151"/>
      <c r="BH159" s="151"/>
      <c r="BI159" s="151"/>
      <c r="BJ159" s="266">
        <v>3.9862640724623017</v>
      </c>
      <c r="BK159" s="266">
        <v>4.0278590527274565</v>
      </c>
      <c r="BL159" s="266">
        <v>4.1380020564623026</v>
      </c>
      <c r="BM159" s="266">
        <v>4.181180208727457</v>
      </c>
      <c r="BN159" s="266">
        <v>4.0833263475948796</v>
      </c>
      <c r="BO159" s="266"/>
      <c r="BP159" s="266">
        <v>4.1190465487174288</v>
      </c>
      <c r="BQ159" s="292">
        <v>3.9930802108678018</v>
      </c>
      <c r="BR159" s="292">
        <v>4.1032701752061387</v>
      </c>
      <c r="BS159" s="292">
        <v>4.1301944897959189</v>
      </c>
      <c r="BT159" s="292">
        <v>4.1273151833518531</v>
      </c>
      <c r="BU159" s="292">
        <v>4.0507231603537459</v>
      </c>
      <c r="BV159" s="292">
        <v>4.1040000000000001</v>
      </c>
      <c r="BW159" s="169"/>
      <c r="BX159" s="148">
        <v>48.421546236559138</v>
      </c>
      <c r="BY159" s="165">
        <v>46.67172946236559</v>
      </c>
      <c r="BZ159" s="165">
        <v>45.289484623655916</v>
      </c>
      <c r="CA159" s="165">
        <v>50.280557096774189</v>
      </c>
      <c r="CB159" s="165">
        <v>48.784632688172046</v>
      </c>
      <c r="CC159" s="165">
        <v>54.080217956989244</v>
      </c>
      <c r="CD159" s="165">
        <v>51.247338387096775</v>
      </c>
      <c r="CE159" s="165">
        <v>49.635254193548384</v>
      </c>
      <c r="CF159" s="165">
        <v>49.150224086021503</v>
      </c>
      <c r="CG159" s="174"/>
      <c r="CH159" s="175"/>
      <c r="CI159" s="175"/>
      <c r="CJ159" s="175"/>
      <c r="CK159" s="175"/>
      <c r="CL159" s="175"/>
      <c r="CM159" s="175"/>
      <c r="CN159" s="175"/>
      <c r="CO159" s="171">
        <v>2028</v>
      </c>
      <c r="CP159" s="173">
        <v>46935</v>
      </c>
      <c r="CQ159" s="272">
        <v>4.5238225126041769</v>
      </c>
      <c r="CR159" s="272">
        <v>4.2012241213239072</v>
      </c>
      <c r="CS159" s="272">
        <v>4.1257164347648683</v>
      </c>
      <c r="CT159" s="272">
        <v>4.0575295690399242</v>
      </c>
      <c r="CU159" s="272">
        <v>4.1257164347648683</v>
      </c>
      <c r="CV159" s="272">
        <v>4.2315479638752054</v>
      </c>
      <c r="CW159" s="272">
        <v>4.4303867581752119</v>
      </c>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39"/>
      <c r="EV159" s="139"/>
      <c r="EW159" s="139"/>
      <c r="EX159" s="139"/>
      <c r="EY159" s="139"/>
      <c r="EZ159" s="139"/>
      <c r="FA159" s="139"/>
      <c r="FB159" s="162"/>
      <c r="FC159" s="162"/>
      <c r="FD159" s="162"/>
      <c r="FE159" s="162"/>
      <c r="FF159" s="162"/>
      <c r="FG159" s="162"/>
      <c r="FH159" s="162"/>
      <c r="FI159" s="139"/>
      <c r="FJ159" s="139"/>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39"/>
      <c r="GH159" s="139"/>
      <c r="GI159" s="162"/>
      <c r="GJ159" s="162"/>
      <c r="GK159" s="162"/>
      <c r="GL159" s="162"/>
      <c r="GM159" s="162"/>
    </row>
    <row r="160" spans="1:195" s="138" customFormat="1" x14ac:dyDescent="0.2">
      <c r="A160" s="139"/>
      <c r="B160" s="193">
        <v>46966</v>
      </c>
      <c r="C160" s="193">
        <v>46996</v>
      </c>
      <c r="D160" s="191">
        <v>46966</v>
      </c>
      <c r="E160" s="2">
        <v>54.359740000000002</v>
      </c>
      <c r="F160" s="3">
        <v>43.097850000000001</v>
      </c>
      <c r="G160" s="4">
        <v>52.971249999999998</v>
      </c>
      <c r="H160" s="5">
        <v>42.744590000000002</v>
      </c>
      <c r="I160" s="2">
        <v>51.319629999999997</v>
      </c>
      <c r="J160" s="3">
        <v>41.49783</v>
      </c>
      <c r="K160" s="4">
        <v>60.992660000000001</v>
      </c>
      <c r="L160" s="5">
        <v>49.564160000000001</v>
      </c>
      <c r="M160" s="2">
        <v>56.857430000000001</v>
      </c>
      <c r="N160" s="3">
        <v>47.482439999999997</v>
      </c>
      <c r="O160" s="4">
        <v>56.221249999999998</v>
      </c>
      <c r="P160" s="5">
        <v>43.244590000000002</v>
      </c>
      <c r="Q160" s="2">
        <v>55.971249999999998</v>
      </c>
      <c r="R160" s="3">
        <v>43.244590000000002</v>
      </c>
      <c r="S160" s="4">
        <v>50.971249999999998</v>
      </c>
      <c r="T160" s="5">
        <v>40.744590000000002</v>
      </c>
      <c r="U160" s="2">
        <v>56.221249999999998</v>
      </c>
      <c r="V160" s="3">
        <v>43.244590000000002</v>
      </c>
      <c r="W160" s="4">
        <v>51.319629999999997</v>
      </c>
      <c r="X160" s="5">
        <v>41.49783</v>
      </c>
      <c r="Y160" s="2">
        <v>54.971249999999998</v>
      </c>
      <c r="Z160" s="3">
        <v>44.244590000000002</v>
      </c>
      <c r="AA160" s="4">
        <v>56.211550000000003</v>
      </c>
      <c r="AB160" s="5">
        <v>50.829389999999997</v>
      </c>
      <c r="AC160" s="2">
        <v>55.221249999999998</v>
      </c>
      <c r="AD160" s="73">
        <v>42.744590000000002</v>
      </c>
      <c r="AE160" s="4">
        <v>54.978630000000003</v>
      </c>
      <c r="AF160" s="75">
        <v>47.516530000000003</v>
      </c>
      <c r="AG160" s="23">
        <v>4.4562999999999997</v>
      </c>
      <c r="AH160" s="37">
        <v>4.3465999999999996</v>
      </c>
      <c r="AI160" s="23">
        <v>4.1821000000000002</v>
      </c>
      <c r="AJ160" s="37">
        <v>4.0587</v>
      </c>
      <c r="AK160" s="28">
        <v>4.0437000000000003</v>
      </c>
      <c r="AL160" s="37">
        <v>4.1657999999999999</v>
      </c>
      <c r="AM160" s="28">
        <v>4.0787000000000004</v>
      </c>
      <c r="AN160" s="37">
        <v>4.0998000000000001</v>
      </c>
      <c r="AO160" s="30">
        <v>3.9079000000000002</v>
      </c>
      <c r="AP160" s="39">
        <v>3.9626999999999999</v>
      </c>
      <c r="AQ160" s="30">
        <v>3.6747999999999998</v>
      </c>
      <c r="AR160" s="37">
        <v>4.3029000000000002</v>
      </c>
      <c r="AS160" s="23">
        <v>4.1242000000000001</v>
      </c>
      <c r="AT160" s="39">
        <v>4.3529</v>
      </c>
      <c r="AU160" s="31">
        <v>4.1409000000000002</v>
      </c>
      <c r="AV160" s="39">
        <v>4.1273999999999997</v>
      </c>
      <c r="AW160" s="31">
        <v>4.1302000000000003</v>
      </c>
      <c r="AX160" s="39">
        <v>4.1241000000000003</v>
      </c>
      <c r="AY160" s="31">
        <v>4.0686999999999998</v>
      </c>
      <c r="AZ160" s="39">
        <v>3.9228999999999998</v>
      </c>
      <c r="BA160" s="30">
        <v>3.871</v>
      </c>
      <c r="BB160" s="39">
        <v>4.6988000000000003</v>
      </c>
      <c r="BC160" s="15"/>
      <c r="BD160" s="151"/>
      <c r="BE160" s="151"/>
      <c r="BF160" s="151"/>
      <c r="BG160" s="151"/>
      <c r="BH160" s="151"/>
      <c r="BI160" s="151"/>
      <c r="BJ160" s="266">
        <v>3.9862640724623017</v>
      </c>
      <c r="BK160" s="266">
        <v>4.0417240461491755</v>
      </c>
      <c r="BL160" s="266">
        <v>4.1380020564623026</v>
      </c>
      <c r="BM160" s="266">
        <v>4.1955729261491763</v>
      </c>
      <c r="BN160" s="266">
        <v>4.0903907753057389</v>
      </c>
      <c r="BO160" s="266"/>
      <c r="BP160" s="266">
        <v>4.1190465487174288</v>
      </c>
      <c r="BQ160" s="292">
        <v>3.9930802108678018</v>
      </c>
      <c r="BR160" s="292">
        <v>4.1032701752061387</v>
      </c>
      <c r="BS160" s="292">
        <v>4.1301944897959189</v>
      </c>
      <c r="BT160" s="292">
        <v>4.1273151833518531</v>
      </c>
      <c r="BU160" s="292">
        <v>4.0507231603537459</v>
      </c>
      <c r="BV160" s="292">
        <v>4.1040000000000001</v>
      </c>
      <c r="BW160" s="169"/>
      <c r="BX160" s="148">
        <v>49.637011935483869</v>
      </c>
      <c r="BY160" s="165">
        <v>48.682650645161296</v>
      </c>
      <c r="BZ160" s="165">
        <v>47.20081064516129</v>
      </c>
      <c r="CA160" s="165">
        <v>52.925982580645154</v>
      </c>
      <c r="CB160" s="165">
        <v>50.634263548387096</v>
      </c>
      <c r="CC160" s="165">
        <v>56.200063225806446</v>
      </c>
      <c r="CD160" s="165">
        <v>51.849362258064524</v>
      </c>
      <c r="CE160" s="165">
        <v>53.954515161290324</v>
      </c>
      <c r="CF160" s="165">
        <v>50.77942483870968</v>
      </c>
      <c r="CG160" s="174"/>
      <c r="CH160" s="175"/>
      <c r="CI160" s="175"/>
      <c r="CJ160" s="175"/>
      <c r="CK160" s="175"/>
      <c r="CL160" s="175"/>
      <c r="CM160" s="175"/>
      <c r="CN160" s="175"/>
      <c r="CO160" s="171">
        <v>2028</v>
      </c>
      <c r="CP160" s="173">
        <v>46966</v>
      </c>
      <c r="CQ160" s="272">
        <v>4.5520147134478854</v>
      </c>
      <c r="CR160" s="272">
        <v>4.2012241213239072</v>
      </c>
      <c r="CS160" s="272">
        <v>4.1257164347648683</v>
      </c>
      <c r="CT160" s="272">
        <v>4.0575295690399242</v>
      </c>
      <c r="CU160" s="272">
        <v>4.1257164347648683</v>
      </c>
      <c r="CV160" s="272">
        <v>4.2315479638752054</v>
      </c>
      <c r="CW160" s="272">
        <v>4.4303867581752119</v>
      </c>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39"/>
      <c r="EV160" s="139"/>
      <c r="EW160" s="139"/>
      <c r="EX160" s="139"/>
      <c r="EY160" s="139"/>
      <c r="EZ160" s="139"/>
      <c r="FA160" s="139"/>
      <c r="FB160" s="162"/>
      <c r="FC160" s="162"/>
      <c r="FD160" s="162"/>
      <c r="FE160" s="162"/>
      <c r="FF160" s="162"/>
      <c r="FG160" s="162"/>
      <c r="FH160" s="162"/>
      <c r="FI160" s="139"/>
      <c r="FJ160" s="139"/>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39"/>
      <c r="GH160" s="139"/>
      <c r="GI160" s="162"/>
      <c r="GJ160" s="162"/>
      <c r="GK160" s="162"/>
      <c r="GL160" s="162"/>
      <c r="GM160" s="162"/>
    </row>
    <row r="161" spans="1:195" s="138" customFormat="1" x14ac:dyDescent="0.2">
      <c r="A161" s="139"/>
      <c r="B161" s="193">
        <v>46997</v>
      </c>
      <c r="C161" s="193">
        <v>47026</v>
      </c>
      <c r="D161" s="191">
        <v>46997</v>
      </c>
      <c r="E161" s="2">
        <v>48.951439999999998</v>
      </c>
      <c r="F161" s="3">
        <v>41.581029999999998</v>
      </c>
      <c r="G161" s="4">
        <v>47.498669999999997</v>
      </c>
      <c r="H161" s="5">
        <v>41.134399999999999</v>
      </c>
      <c r="I161" s="2">
        <v>47.551589999999997</v>
      </c>
      <c r="J161" s="3">
        <v>40.676229999999997</v>
      </c>
      <c r="K161" s="4">
        <v>55.975479999999997</v>
      </c>
      <c r="L161" s="5">
        <v>48.416910000000001</v>
      </c>
      <c r="M161" s="2">
        <v>52.006</v>
      </c>
      <c r="N161" s="3">
        <v>46.794139999999999</v>
      </c>
      <c r="O161" s="4">
        <v>50.248669999999997</v>
      </c>
      <c r="P161" s="5">
        <v>39.134399999999999</v>
      </c>
      <c r="Q161" s="2">
        <v>49.998669999999997</v>
      </c>
      <c r="R161" s="3">
        <v>39.634399999999999</v>
      </c>
      <c r="S161" s="4">
        <v>44.498669999999997</v>
      </c>
      <c r="T161" s="5">
        <v>40.134399999999999</v>
      </c>
      <c r="U161" s="2">
        <v>50.248669999999997</v>
      </c>
      <c r="V161" s="3">
        <v>39.134399999999999</v>
      </c>
      <c r="W161" s="4">
        <v>47.551589999999997</v>
      </c>
      <c r="X161" s="5">
        <v>40.676229999999997</v>
      </c>
      <c r="Y161" s="2">
        <v>48.998669999999997</v>
      </c>
      <c r="Z161" s="3">
        <v>42.134399999999999</v>
      </c>
      <c r="AA161" s="4">
        <v>56.87077</v>
      </c>
      <c r="AB161" s="5">
        <v>50.432400000000001</v>
      </c>
      <c r="AC161" s="2">
        <v>48.498669999999997</v>
      </c>
      <c r="AD161" s="73">
        <v>38.634399999999999</v>
      </c>
      <c r="AE161" s="4">
        <v>51.99729</v>
      </c>
      <c r="AF161" s="75">
        <v>46.109229999999997</v>
      </c>
      <c r="AG161" s="23">
        <v>4.4151999999999996</v>
      </c>
      <c r="AH161" s="37">
        <v>4.3055000000000003</v>
      </c>
      <c r="AI161" s="23">
        <v>4.141</v>
      </c>
      <c r="AJ161" s="37">
        <v>4.0449999999999999</v>
      </c>
      <c r="AK161" s="28">
        <v>4.03</v>
      </c>
      <c r="AL161" s="37">
        <v>4.1516000000000002</v>
      </c>
      <c r="AM161" s="28">
        <v>4.0599999999999996</v>
      </c>
      <c r="AN161" s="37">
        <v>4.0861000000000001</v>
      </c>
      <c r="AO161" s="30">
        <v>3.9352999999999998</v>
      </c>
      <c r="AP161" s="39">
        <v>3.8942000000000001</v>
      </c>
      <c r="AQ161" s="30">
        <v>3.5651000000000002</v>
      </c>
      <c r="AR161" s="37">
        <v>4.2881999999999998</v>
      </c>
      <c r="AS161" s="23">
        <v>4.1101000000000001</v>
      </c>
      <c r="AT161" s="39">
        <v>4.3381999999999996</v>
      </c>
      <c r="AU161" s="31">
        <v>4.1261999999999999</v>
      </c>
      <c r="AV161" s="39">
        <v>4.1134000000000004</v>
      </c>
      <c r="AW161" s="31">
        <v>4.0629999999999997</v>
      </c>
      <c r="AX161" s="39">
        <v>4.1098999999999997</v>
      </c>
      <c r="AY161" s="31">
        <v>4.0549999999999997</v>
      </c>
      <c r="AZ161" s="39">
        <v>3.9502999999999999</v>
      </c>
      <c r="BA161" s="30">
        <v>3.7663000000000002</v>
      </c>
      <c r="BB161" s="39">
        <v>4.6452</v>
      </c>
      <c r="BC161" s="15"/>
      <c r="BD161" s="151"/>
      <c r="BE161" s="151"/>
      <c r="BF161" s="151"/>
      <c r="BG161" s="151"/>
      <c r="BH161" s="151"/>
      <c r="BI161" s="151"/>
      <c r="BJ161" s="266">
        <v>4.0139940593057384</v>
      </c>
      <c r="BK161" s="266">
        <v>3.9723990790405832</v>
      </c>
      <c r="BL161" s="266">
        <v>4.1667874913057386</v>
      </c>
      <c r="BM161" s="266">
        <v>4.1236093390405832</v>
      </c>
      <c r="BN161" s="266">
        <v>4.0691974921731608</v>
      </c>
      <c r="BO161" s="266"/>
      <c r="BP161" s="266">
        <v>4.1051562516475721</v>
      </c>
      <c r="BQ161" s="292">
        <v>4.02085798864558</v>
      </c>
      <c r="BR161" s="292">
        <v>4.0895636322507931</v>
      </c>
      <c r="BS161" s="292">
        <v>4.1162148979591837</v>
      </c>
      <c r="BT161" s="292">
        <v>4.1084243863016452</v>
      </c>
      <c r="BU161" s="292">
        <v>4.0370071583514102</v>
      </c>
      <c r="BV161" s="292">
        <v>4.0903</v>
      </c>
      <c r="BW161" s="169"/>
      <c r="BX161" s="148">
        <v>45.67570222222222</v>
      </c>
      <c r="BY161" s="165">
        <v>44.670105555555551</v>
      </c>
      <c r="BZ161" s="165">
        <v>44.495874444444439</v>
      </c>
      <c r="CA161" s="165">
        <v>49.689617777777777</v>
      </c>
      <c r="CB161" s="165">
        <v>45.39232777777778</v>
      </c>
      <c r="CC161" s="165">
        <v>52.61611555555556</v>
      </c>
      <c r="CD161" s="165">
        <v>49.380374444444442</v>
      </c>
      <c r="CE161" s="165">
        <v>54.009272222222222</v>
      </c>
      <c r="CF161" s="165">
        <v>45.308994444444437</v>
      </c>
      <c r="CG161" s="174"/>
      <c r="CH161" s="175"/>
      <c r="CI161" s="175"/>
      <c r="CJ161" s="175"/>
      <c r="CK161" s="175"/>
      <c r="CL161" s="175"/>
      <c r="CM161" s="175"/>
      <c r="CN161" s="175"/>
      <c r="CO161" s="171">
        <v>2028</v>
      </c>
      <c r="CP161" s="173">
        <v>46997</v>
      </c>
      <c r="CQ161" s="272">
        <v>4.5097264121823235</v>
      </c>
      <c r="CR161" s="272">
        <v>4.1820623219592168</v>
      </c>
      <c r="CS161" s="272">
        <v>4.111741121085382</v>
      </c>
      <c r="CT161" s="272">
        <v>4.0437797948573833</v>
      </c>
      <c r="CU161" s="272">
        <v>4.111741121085382</v>
      </c>
      <c r="CV161" s="272">
        <v>4.2123566666666656</v>
      </c>
      <c r="CW161" s="272">
        <v>4.4165595478401292</v>
      </c>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39"/>
      <c r="EV161" s="139"/>
      <c r="EW161" s="139"/>
      <c r="EX161" s="139"/>
      <c r="EY161" s="139"/>
      <c r="EZ161" s="139"/>
      <c r="FA161" s="139"/>
      <c r="FB161" s="162"/>
      <c r="FC161" s="162"/>
      <c r="FD161" s="162"/>
      <c r="FE161" s="162"/>
      <c r="FF161" s="162"/>
      <c r="FG161" s="162"/>
      <c r="FH161" s="162"/>
      <c r="FI161" s="139"/>
      <c r="FJ161" s="139"/>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39"/>
      <c r="GH161" s="139"/>
      <c r="GI161" s="162"/>
      <c r="GJ161" s="162"/>
      <c r="GK161" s="162"/>
      <c r="GL161" s="162"/>
      <c r="GM161" s="162"/>
    </row>
    <row r="162" spans="1:195" s="138" customFormat="1" x14ac:dyDescent="0.2">
      <c r="A162" s="139"/>
      <c r="B162" s="193">
        <v>47027</v>
      </c>
      <c r="C162" s="193">
        <v>47057</v>
      </c>
      <c r="D162" s="191">
        <v>47027</v>
      </c>
      <c r="E162" s="2">
        <v>49.57479</v>
      </c>
      <c r="F162" s="3">
        <v>43.147770000000001</v>
      </c>
      <c r="G162" s="4">
        <v>42.839260000000003</v>
      </c>
      <c r="H162" s="5">
        <v>38.361849999999997</v>
      </c>
      <c r="I162" s="2">
        <v>46.402349999999998</v>
      </c>
      <c r="J162" s="3">
        <v>39.99812</v>
      </c>
      <c r="K162" s="4">
        <v>57.082889999999999</v>
      </c>
      <c r="L162" s="5">
        <v>50.353290000000001</v>
      </c>
      <c r="M162" s="2">
        <v>51.617649999999998</v>
      </c>
      <c r="N162" s="3">
        <v>47.289400000000001</v>
      </c>
      <c r="O162" s="4">
        <v>42.839260000000003</v>
      </c>
      <c r="P162" s="5">
        <v>36.361849999999997</v>
      </c>
      <c r="Q162" s="2">
        <v>42.339260000000003</v>
      </c>
      <c r="R162" s="3">
        <v>37.861849999999997</v>
      </c>
      <c r="S162" s="4">
        <v>39.839260000000003</v>
      </c>
      <c r="T162" s="5">
        <v>35.861849999999997</v>
      </c>
      <c r="U162" s="2">
        <v>42.839260000000003</v>
      </c>
      <c r="V162" s="3">
        <v>36.361849999999997</v>
      </c>
      <c r="W162" s="4">
        <v>46.402349999999998</v>
      </c>
      <c r="X162" s="5">
        <v>39.99812</v>
      </c>
      <c r="Y162" s="2">
        <v>43.839260000000003</v>
      </c>
      <c r="Z162" s="3">
        <v>38.861849999999997</v>
      </c>
      <c r="AA162" s="4">
        <v>51.406359999999999</v>
      </c>
      <c r="AB162" s="5">
        <v>47.426250000000003</v>
      </c>
      <c r="AC162" s="2">
        <v>42.839260000000003</v>
      </c>
      <c r="AD162" s="73">
        <v>36.861849999999997</v>
      </c>
      <c r="AE162" s="4">
        <v>52.25065</v>
      </c>
      <c r="AF162" s="75">
        <v>45.859020000000001</v>
      </c>
      <c r="AG162" s="23">
        <v>4.4425999999999997</v>
      </c>
      <c r="AH162" s="37">
        <v>4.3329000000000004</v>
      </c>
      <c r="AI162" s="23">
        <v>4.1821000000000002</v>
      </c>
      <c r="AJ162" s="37">
        <v>4.0724</v>
      </c>
      <c r="AK162" s="28">
        <v>4.0574000000000003</v>
      </c>
      <c r="AL162" s="37">
        <v>4.1791999999999998</v>
      </c>
      <c r="AM162" s="28">
        <v>4.0923999999999996</v>
      </c>
      <c r="AN162" s="37">
        <v>4.1135000000000002</v>
      </c>
      <c r="AO162" s="30">
        <v>3.9626999999999999</v>
      </c>
      <c r="AP162" s="39">
        <v>3.9901</v>
      </c>
      <c r="AQ162" s="30">
        <v>3.6473</v>
      </c>
      <c r="AR162" s="37">
        <v>4.3160999999999996</v>
      </c>
      <c r="AS162" s="23">
        <v>4.1376999999999997</v>
      </c>
      <c r="AT162" s="39">
        <v>4.3661000000000003</v>
      </c>
      <c r="AU162" s="31">
        <v>4.1536999999999997</v>
      </c>
      <c r="AV162" s="39">
        <v>4.1409000000000002</v>
      </c>
      <c r="AW162" s="31">
        <v>4.1790000000000003</v>
      </c>
      <c r="AX162" s="39">
        <v>4.1375000000000002</v>
      </c>
      <c r="AY162" s="31">
        <v>4.0823999999999998</v>
      </c>
      <c r="AZ162" s="39">
        <v>3.9777</v>
      </c>
      <c r="BA162" s="30">
        <v>3.8273000000000001</v>
      </c>
      <c r="BB162" s="39">
        <v>4.6600999999999999</v>
      </c>
      <c r="BC162" s="15"/>
      <c r="BD162" s="151"/>
      <c r="BE162" s="151"/>
      <c r="BF162" s="151"/>
      <c r="BG162" s="151"/>
      <c r="BH162" s="151"/>
      <c r="BI162" s="151"/>
      <c r="BJ162" s="266">
        <v>4.0417240461491755</v>
      </c>
      <c r="BK162" s="266">
        <v>4.0694540329926125</v>
      </c>
      <c r="BL162" s="266">
        <v>4.1955729261491763</v>
      </c>
      <c r="BM162" s="266">
        <v>4.2243583609926132</v>
      </c>
      <c r="BN162" s="266">
        <v>4.1327773415708942</v>
      </c>
      <c r="BO162" s="266"/>
      <c r="BP162" s="266">
        <v>4.1329368457872864</v>
      </c>
      <c r="BQ162" s="292">
        <v>4.0486357664233577</v>
      </c>
      <c r="BR162" s="292">
        <v>4.1169767181614834</v>
      </c>
      <c r="BS162" s="292">
        <v>4.1441740816326531</v>
      </c>
      <c r="BT162" s="292">
        <v>4.1411549651479937</v>
      </c>
      <c r="BU162" s="292">
        <v>4.0644391623560825</v>
      </c>
      <c r="BV162" s="292">
        <v>4.1177000000000001</v>
      </c>
      <c r="BW162" s="169"/>
      <c r="BX162" s="148">
        <v>46.741372580645169</v>
      </c>
      <c r="BY162" s="165">
        <v>40.865348064516127</v>
      </c>
      <c r="BZ162" s="165">
        <v>43.578979784946235</v>
      </c>
      <c r="CA162" s="165">
        <v>49.709496774193546</v>
      </c>
      <c r="CB162" s="165">
        <v>40.365348064516127</v>
      </c>
      <c r="CC162" s="165">
        <v>54.116077096774184</v>
      </c>
      <c r="CD162" s="165">
        <v>49.432834623655914</v>
      </c>
      <c r="CE162" s="165">
        <v>49.65168784946237</v>
      </c>
      <c r="CF162" s="165">
        <v>39.983627634408606</v>
      </c>
      <c r="CG162" s="174"/>
      <c r="CH162" s="175"/>
      <c r="CI162" s="175"/>
      <c r="CJ162" s="175"/>
      <c r="CK162" s="175"/>
      <c r="CL162" s="175"/>
      <c r="CM162" s="175"/>
      <c r="CN162" s="175"/>
      <c r="CO162" s="171">
        <v>2028</v>
      </c>
      <c r="CP162" s="173">
        <v>47027</v>
      </c>
      <c r="CQ162" s="272">
        <v>4.5520147134478854</v>
      </c>
      <c r="CR162" s="272">
        <v>4.2152624449226357</v>
      </c>
      <c r="CS162" s="272">
        <v>4.1396917484443536</v>
      </c>
      <c r="CT162" s="272">
        <v>4.0712793432224652</v>
      </c>
      <c r="CU162" s="272">
        <v>4.1396917484443536</v>
      </c>
      <c r="CV162" s="272">
        <v>4.2456078981937591</v>
      </c>
      <c r="CW162" s="272">
        <v>4.4442139685102946</v>
      </c>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39"/>
      <c r="EV162" s="139"/>
      <c r="EW162" s="139"/>
      <c r="EX162" s="139"/>
      <c r="EY162" s="139"/>
      <c r="EZ162" s="139"/>
      <c r="FA162" s="139"/>
      <c r="FB162" s="162"/>
      <c r="FC162" s="162"/>
      <c r="FD162" s="162"/>
      <c r="FE162" s="162"/>
      <c r="FF162" s="162"/>
      <c r="FG162" s="162"/>
      <c r="FH162" s="162"/>
      <c r="FI162" s="139"/>
      <c r="FJ162" s="139"/>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39"/>
      <c r="GH162" s="139"/>
      <c r="GI162" s="162"/>
      <c r="GJ162" s="162"/>
      <c r="GK162" s="162"/>
      <c r="GL162" s="162"/>
      <c r="GM162" s="162"/>
    </row>
    <row r="163" spans="1:195" s="138" customFormat="1" x14ac:dyDescent="0.2">
      <c r="A163" s="139"/>
      <c r="B163" s="193">
        <v>47058</v>
      </c>
      <c r="C163" s="193">
        <v>47087</v>
      </c>
      <c r="D163" s="191">
        <v>47058</v>
      </c>
      <c r="E163" s="2">
        <v>51.027070000000002</v>
      </c>
      <c r="F163" s="3">
        <v>44.698120000000003</v>
      </c>
      <c r="G163" s="4">
        <v>43.104259999999996</v>
      </c>
      <c r="H163" s="5">
        <v>39.274369999999998</v>
      </c>
      <c r="I163" s="2">
        <v>48.011740000000003</v>
      </c>
      <c r="J163" s="3">
        <v>41.641280000000002</v>
      </c>
      <c r="K163" s="4">
        <v>58.646050000000002</v>
      </c>
      <c r="L163" s="5">
        <v>51.641930000000002</v>
      </c>
      <c r="M163" s="2">
        <v>53.313450000000003</v>
      </c>
      <c r="N163" s="3">
        <v>48.986400000000003</v>
      </c>
      <c r="O163" s="4">
        <v>41.604259999999996</v>
      </c>
      <c r="P163" s="5">
        <v>37.774369999999998</v>
      </c>
      <c r="Q163" s="2">
        <v>42.604259999999996</v>
      </c>
      <c r="R163" s="3">
        <v>38.774369999999998</v>
      </c>
      <c r="S163" s="4">
        <v>39.854259999999996</v>
      </c>
      <c r="T163" s="5">
        <v>37.274369999999998</v>
      </c>
      <c r="U163" s="2">
        <v>41.604259999999996</v>
      </c>
      <c r="V163" s="3">
        <v>37.774369999999998</v>
      </c>
      <c r="W163" s="4">
        <v>48.011740000000003</v>
      </c>
      <c r="X163" s="5">
        <v>41.641280000000002</v>
      </c>
      <c r="Y163" s="2">
        <v>44.104259999999996</v>
      </c>
      <c r="Z163" s="3">
        <v>39.774369999999998</v>
      </c>
      <c r="AA163" s="4">
        <v>50.722459999999998</v>
      </c>
      <c r="AB163" s="5">
        <v>46.81447</v>
      </c>
      <c r="AC163" s="2">
        <v>41.604259999999996</v>
      </c>
      <c r="AD163" s="73">
        <v>38.274369999999998</v>
      </c>
      <c r="AE163" s="4">
        <v>52.708039999999997</v>
      </c>
      <c r="AF163" s="75">
        <v>46.832279999999997</v>
      </c>
      <c r="AG163" s="23">
        <v>4.4837999999999996</v>
      </c>
      <c r="AH163" s="37">
        <v>4.4974999999999996</v>
      </c>
      <c r="AI163" s="23">
        <v>4.3192000000000004</v>
      </c>
      <c r="AJ163" s="37">
        <v>4.2918000000000003</v>
      </c>
      <c r="AK163" s="28">
        <v>4.2767999999999997</v>
      </c>
      <c r="AL163" s="37">
        <v>4.4024999999999999</v>
      </c>
      <c r="AM163" s="28">
        <v>4.2142999999999997</v>
      </c>
      <c r="AN163" s="37">
        <v>4.3465999999999996</v>
      </c>
      <c r="AO163" s="30">
        <v>4.3055000000000003</v>
      </c>
      <c r="AP163" s="39">
        <v>4.2369000000000003</v>
      </c>
      <c r="AQ163" s="30">
        <v>3.7570000000000001</v>
      </c>
      <c r="AR163" s="37">
        <v>4.5435999999999996</v>
      </c>
      <c r="AS163" s="23">
        <v>4.3606999999999996</v>
      </c>
      <c r="AT163" s="39">
        <v>4.5936000000000003</v>
      </c>
      <c r="AU163" s="31">
        <v>4.3792999999999997</v>
      </c>
      <c r="AV163" s="39">
        <v>4.3628</v>
      </c>
      <c r="AW163" s="31">
        <v>4.4413</v>
      </c>
      <c r="AX163" s="39">
        <v>4.3605</v>
      </c>
      <c r="AY163" s="31">
        <v>4.3018000000000001</v>
      </c>
      <c r="AZ163" s="39">
        <v>4.3205</v>
      </c>
      <c r="BA163" s="30">
        <v>4.0382999999999996</v>
      </c>
      <c r="BB163" s="39">
        <v>4.7313000000000001</v>
      </c>
      <c r="BC163" s="15"/>
      <c r="BD163" s="151"/>
      <c r="BE163" s="151"/>
      <c r="BF163" s="151"/>
      <c r="BG163" s="151"/>
      <c r="BH163" s="151"/>
      <c r="BI163" s="151"/>
      <c r="BJ163" s="266">
        <v>4.3886524946867729</v>
      </c>
      <c r="BK163" s="266">
        <v>4.3192263232466352</v>
      </c>
      <c r="BL163" s="266">
        <v>4.5557060306867729</v>
      </c>
      <c r="BM163" s="266">
        <v>4.4836373872466355</v>
      </c>
      <c r="BN163" s="266">
        <v>4.4368055589667046</v>
      </c>
      <c r="BO163" s="266"/>
      <c r="BP163" s="266">
        <v>4.3553843769644125</v>
      </c>
      <c r="BQ163" s="292">
        <v>4.3961621248986216</v>
      </c>
      <c r="BR163" s="292">
        <v>4.350188043919947</v>
      </c>
      <c r="BS163" s="292">
        <v>4.368051632653061</v>
      </c>
      <c r="BT163" s="292">
        <v>4.2642987170421245</v>
      </c>
      <c r="BU163" s="292">
        <v>4.2840954279993326</v>
      </c>
      <c r="BV163" s="292">
        <v>4.3371000000000004</v>
      </c>
      <c r="BW163" s="169"/>
      <c r="BX163" s="148">
        <v>48.209326657420256</v>
      </c>
      <c r="BY163" s="165">
        <v>41.399135603328709</v>
      </c>
      <c r="BZ163" s="165">
        <v>45.175515783633841</v>
      </c>
      <c r="CA163" s="165">
        <v>51.386982524271843</v>
      </c>
      <c r="CB163" s="165">
        <v>40.899135603328709</v>
      </c>
      <c r="CC163" s="165">
        <v>55.52771085991678</v>
      </c>
      <c r="CD163" s="165">
        <v>50.092063633841882</v>
      </c>
      <c r="CE163" s="165">
        <v>48.982564313453537</v>
      </c>
      <c r="CF163" s="165">
        <v>39.899135603328709</v>
      </c>
      <c r="CG163" s="174"/>
      <c r="CH163" s="175"/>
      <c r="CI163" s="175"/>
      <c r="CJ163" s="175"/>
      <c r="CK163" s="175"/>
      <c r="CL163" s="175"/>
      <c r="CM163" s="175"/>
      <c r="CN163" s="175"/>
      <c r="CO163" s="171">
        <v>2028</v>
      </c>
      <c r="CP163" s="173">
        <v>47058</v>
      </c>
      <c r="CQ163" s="272">
        <v>4.6930786089103815</v>
      </c>
      <c r="CR163" s="272">
        <v>4.3401727840967315</v>
      </c>
      <c r="CS163" s="272">
        <v>4.3635007864939297</v>
      </c>
      <c r="CT163" s="272">
        <v>4.2914764567735197</v>
      </c>
      <c r="CU163" s="272">
        <v>4.3635007864939297</v>
      </c>
      <c r="CV163" s="272">
        <v>4.3707105254515595</v>
      </c>
      <c r="CW163" s="272">
        <v>4.6656511909568028</v>
      </c>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39"/>
      <c r="EV163" s="139"/>
      <c r="EW163" s="139"/>
      <c r="EX163" s="139"/>
      <c r="EY163" s="139"/>
      <c r="EZ163" s="139"/>
      <c r="FA163" s="139"/>
      <c r="FB163" s="162"/>
      <c r="FC163" s="162"/>
      <c r="FD163" s="162"/>
      <c r="FE163" s="162"/>
      <c r="FF163" s="162"/>
      <c r="FG163" s="162"/>
      <c r="FH163" s="162"/>
      <c r="FI163" s="139"/>
      <c r="FJ163" s="139"/>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39"/>
      <c r="GH163" s="139"/>
      <c r="GI163" s="162"/>
      <c r="GJ163" s="162"/>
      <c r="GK163" s="162"/>
      <c r="GL163" s="162"/>
      <c r="GM163" s="162"/>
    </row>
    <row r="164" spans="1:195" s="138" customFormat="1" x14ac:dyDescent="0.2">
      <c r="A164" s="139"/>
      <c r="B164" s="193">
        <v>47088</v>
      </c>
      <c r="C164" s="193">
        <v>47118</v>
      </c>
      <c r="D164" s="191">
        <v>47088</v>
      </c>
      <c r="E164" s="2">
        <v>51.560409999999997</v>
      </c>
      <c r="F164" s="3">
        <v>46.009300000000003</v>
      </c>
      <c r="G164" s="4">
        <v>44.636330000000001</v>
      </c>
      <c r="H164" s="5">
        <v>41.83455</v>
      </c>
      <c r="I164" s="2">
        <v>48.528419999999997</v>
      </c>
      <c r="J164" s="3">
        <v>42.829149999999998</v>
      </c>
      <c r="K164" s="4">
        <v>59.26493</v>
      </c>
      <c r="L164" s="5">
        <v>53.250830000000001</v>
      </c>
      <c r="M164" s="2">
        <v>54.08887</v>
      </c>
      <c r="N164" s="3">
        <v>50.512169999999998</v>
      </c>
      <c r="O164" s="4">
        <v>42.636330000000001</v>
      </c>
      <c r="P164" s="5">
        <v>39.83455</v>
      </c>
      <c r="Q164" s="2">
        <v>44.136330000000001</v>
      </c>
      <c r="R164" s="3">
        <v>41.33455</v>
      </c>
      <c r="S164" s="4">
        <v>41.636330000000001</v>
      </c>
      <c r="T164" s="5">
        <v>39.83455</v>
      </c>
      <c r="U164" s="2">
        <v>42.636330000000001</v>
      </c>
      <c r="V164" s="3">
        <v>39.83455</v>
      </c>
      <c r="W164" s="4">
        <v>48.528419999999997</v>
      </c>
      <c r="X164" s="5">
        <v>42.829149999999998</v>
      </c>
      <c r="Y164" s="2">
        <v>45.636330000000001</v>
      </c>
      <c r="Z164" s="3">
        <v>42.58455</v>
      </c>
      <c r="AA164" s="4">
        <v>50.616230000000002</v>
      </c>
      <c r="AB164" s="5">
        <v>47.942149999999998</v>
      </c>
      <c r="AC164" s="2">
        <v>45.136330000000001</v>
      </c>
      <c r="AD164" s="73">
        <v>41.83455</v>
      </c>
      <c r="AE164" s="4">
        <v>51.079419999999999</v>
      </c>
      <c r="AF164" s="75">
        <v>46.255450000000003</v>
      </c>
      <c r="AG164" s="23">
        <v>4.7168999999999999</v>
      </c>
      <c r="AH164" s="37">
        <v>4.8677000000000001</v>
      </c>
      <c r="AI164" s="23">
        <v>4.5522999999999998</v>
      </c>
      <c r="AJ164" s="37">
        <v>4.5385999999999997</v>
      </c>
      <c r="AK164" s="28">
        <v>4.5236000000000001</v>
      </c>
      <c r="AL164" s="37">
        <v>4.6519000000000004</v>
      </c>
      <c r="AM164" s="28">
        <v>4.4661</v>
      </c>
      <c r="AN164" s="37">
        <v>4.5796999999999999</v>
      </c>
      <c r="AO164" s="30">
        <v>4.5385999999999997</v>
      </c>
      <c r="AP164" s="39">
        <v>4.7305999999999999</v>
      </c>
      <c r="AQ164" s="30">
        <v>4.0038</v>
      </c>
      <c r="AR164" s="37">
        <v>4.7957999999999998</v>
      </c>
      <c r="AS164" s="23">
        <v>4.6098999999999997</v>
      </c>
      <c r="AT164" s="39">
        <v>4.8457999999999997</v>
      </c>
      <c r="AU164" s="31">
        <v>4.6296999999999997</v>
      </c>
      <c r="AV164" s="39">
        <v>4.6113</v>
      </c>
      <c r="AW164" s="31">
        <v>4.9627999999999997</v>
      </c>
      <c r="AX164" s="39">
        <v>4.6097000000000001</v>
      </c>
      <c r="AY164" s="31">
        <v>4.5486000000000004</v>
      </c>
      <c r="AZ164" s="39">
        <v>4.5536000000000003</v>
      </c>
      <c r="BA164" s="30">
        <v>4.2938000000000001</v>
      </c>
      <c r="BB164" s="39">
        <v>4.9619</v>
      </c>
      <c r="BC164" s="15"/>
      <c r="BD164" s="151"/>
      <c r="BE164" s="151"/>
      <c r="BF164" s="151"/>
      <c r="BG164" s="151"/>
      <c r="BH164" s="151"/>
      <c r="BI164" s="151"/>
      <c r="BJ164" s="266">
        <v>4.6245597915190766</v>
      </c>
      <c r="BK164" s="266">
        <v>4.818872108086226</v>
      </c>
      <c r="BL164" s="266">
        <v>4.8005923395190768</v>
      </c>
      <c r="BM164" s="266">
        <v>5.0023004960862263</v>
      </c>
      <c r="BN164" s="266">
        <v>4.8115811838026517</v>
      </c>
      <c r="BO164" s="266"/>
      <c r="BP164" s="266">
        <v>4.6056125022812529</v>
      </c>
      <c r="BQ164" s="292">
        <v>4.6324759935117594</v>
      </c>
      <c r="BR164" s="292">
        <v>4.5833993696784114</v>
      </c>
      <c r="BS164" s="292">
        <v>4.6198883673469391</v>
      </c>
      <c r="BT164" s="292">
        <v>4.5186678452368918</v>
      </c>
      <c r="BU164" s="292">
        <v>4.531183697647255</v>
      </c>
      <c r="BV164" s="292">
        <v>4.5838999999999999</v>
      </c>
      <c r="BW164" s="169"/>
      <c r="BX164" s="148">
        <v>48.993767741935486</v>
      </c>
      <c r="BY164" s="165">
        <v>43.340883333333331</v>
      </c>
      <c r="BZ164" s="165">
        <v>45.893273655913973</v>
      </c>
      <c r="CA164" s="165">
        <v>52.435126989247308</v>
      </c>
      <c r="CB164" s="165">
        <v>42.840883333333338</v>
      </c>
      <c r="CC164" s="165">
        <v>56.484217096774195</v>
      </c>
      <c r="CD164" s="165">
        <v>48.848982258064517</v>
      </c>
      <c r="CE164" s="165">
        <v>49.379827419354832</v>
      </c>
      <c r="CF164" s="165">
        <v>41.340883333333331</v>
      </c>
      <c r="CG164" s="174"/>
      <c r="CH164" s="175"/>
      <c r="CI164" s="175"/>
      <c r="CJ164" s="175"/>
      <c r="CK164" s="175"/>
      <c r="CL164" s="175"/>
      <c r="CM164" s="175"/>
      <c r="CN164" s="175"/>
      <c r="CO164" s="171">
        <v>2028</v>
      </c>
      <c r="CP164" s="173">
        <v>47088</v>
      </c>
      <c r="CQ164" s="272">
        <v>4.9329180985698118</v>
      </c>
      <c r="CR164" s="272">
        <v>4.5981910236704584</v>
      </c>
      <c r="CS164" s="272">
        <v>4.6152604519024782</v>
      </c>
      <c r="CT164" s="272">
        <v>4.5391731186896562</v>
      </c>
      <c r="CU164" s="272">
        <v>4.6152604519024782</v>
      </c>
      <c r="CV164" s="272">
        <v>4.6291259605911321</v>
      </c>
      <c r="CW164" s="272">
        <v>4.9147428340734756</v>
      </c>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39"/>
      <c r="EV164" s="139"/>
      <c r="EW164" s="139"/>
      <c r="EX164" s="139"/>
      <c r="EY164" s="139"/>
      <c r="EZ164" s="139"/>
      <c r="FA164" s="139"/>
      <c r="FB164" s="162"/>
      <c r="FC164" s="162"/>
      <c r="FD164" s="162"/>
      <c r="FE164" s="162"/>
      <c r="FF164" s="162"/>
      <c r="FG164" s="162"/>
      <c r="FH164" s="162"/>
      <c r="FI164" s="139"/>
      <c r="FJ164" s="139"/>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39"/>
      <c r="GH164" s="139"/>
      <c r="GI164" s="162"/>
      <c r="GJ164" s="162"/>
      <c r="GK164" s="162"/>
      <c r="GL164" s="162"/>
      <c r="GM164" s="162"/>
    </row>
    <row r="165" spans="1:195" s="138" customFormat="1" x14ac:dyDescent="0.2">
      <c r="A165" s="139"/>
      <c r="B165" s="193">
        <v>47119</v>
      </c>
      <c r="C165" s="193">
        <v>47149</v>
      </c>
      <c r="D165" s="191">
        <v>47119</v>
      </c>
      <c r="E165" s="2">
        <v>48.093649999999997</v>
      </c>
      <c r="F165" s="3">
        <v>42.730820000000001</v>
      </c>
      <c r="G165" s="4">
        <v>44.370930000000001</v>
      </c>
      <c r="H165" s="5">
        <v>40.795560000000002</v>
      </c>
      <c r="I165" s="2">
        <v>46.096040000000002</v>
      </c>
      <c r="J165" s="3">
        <v>40.718989999999998</v>
      </c>
      <c r="K165" s="4">
        <v>54.437240000000003</v>
      </c>
      <c r="L165" s="5">
        <v>49.019280000000002</v>
      </c>
      <c r="M165" s="2">
        <v>51.898400000000002</v>
      </c>
      <c r="N165" s="3">
        <v>48.626719999999999</v>
      </c>
      <c r="O165" s="4">
        <v>42.370930000000001</v>
      </c>
      <c r="P165" s="5">
        <v>38.795560000000002</v>
      </c>
      <c r="Q165" s="2">
        <v>43.870930000000001</v>
      </c>
      <c r="R165" s="3">
        <v>40.295560000000002</v>
      </c>
      <c r="S165" s="4">
        <v>41.620930000000001</v>
      </c>
      <c r="T165" s="5">
        <v>37.545560000000002</v>
      </c>
      <c r="U165" s="2">
        <v>42.370930000000001</v>
      </c>
      <c r="V165" s="3">
        <v>38.795560000000002</v>
      </c>
      <c r="W165" s="4">
        <v>46.096040000000002</v>
      </c>
      <c r="X165" s="5">
        <v>40.718989999999998</v>
      </c>
      <c r="Y165" s="2">
        <v>44.370930000000001</v>
      </c>
      <c r="Z165" s="3">
        <v>41.545560000000002</v>
      </c>
      <c r="AA165" s="4">
        <v>52.441630000000004</v>
      </c>
      <c r="AB165" s="5">
        <v>49.269260000000003</v>
      </c>
      <c r="AC165" s="2">
        <v>45.370930000000001</v>
      </c>
      <c r="AD165" s="73">
        <v>40.795560000000002</v>
      </c>
      <c r="AE165" s="4">
        <v>49.373539999999998</v>
      </c>
      <c r="AF165" s="75">
        <v>45.66939</v>
      </c>
      <c r="AG165" s="23">
        <v>4.7506000000000004</v>
      </c>
      <c r="AH165" s="37">
        <v>4.9607999999999999</v>
      </c>
      <c r="AI165" s="23">
        <v>4.6524999999999999</v>
      </c>
      <c r="AJ165" s="37">
        <v>4.6384999999999996</v>
      </c>
      <c r="AK165" s="28">
        <v>4.6234999999999999</v>
      </c>
      <c r="AL165" s="37">
        <v>4.7521000000000004</v>
      </c>
      <c r="AM165" s="28">
        <v>4.5635000000000003</v>
      </c>
      <c r="AN165" s="37">
        <v>4.6805000000000003</v>
      </c>
      <c r="AO165" s="30">
        <v>4.6524999999999999</v>
      </c>
      <c r="AP165" s="39">
        <v>4.7786</v>
      </c>
      <c r="AQ165" s="30">
        <v>4.0499000000000001</v>
      </c>
      <c r="AR165" s="37">
        <v>4.8963999999999999</v>
      </c>
      <c r="AS165" s="23">
        <v>4.7100999999999997</v>
      </c>
      <c r="AT165" s="39">
        <v>4.9463999999999997</v>
      </c>
      <c r="AU165" s="31">
        <v>4.7293000000000003</v>
      </c>
      <c r="AV165" s="39">
        <v>4.7114000000000003</v>
      </c>
      <c r="AW165" s="31">
        <v>4.9988000000000001</v>
      </c>
      <c r="AX165" s="39">
        <v>4.7098000000000004</v>
      </c>
      <c r="AY165" s="31">
        <v>4.6485000000000003</v>
      </c>
      <c r="AZ165" s="39">
        <v>4.6675000000000004</v>
      </c>
      <c r="BA165" s="30">
        <v>4.3235999999999999</v>
      </c>
      <c r="BB165" s="39">
        <v>5.0056000000000003</v>
      </c>
      <c r="BC165" s="15"/>
      <c r="BD165" s="151"/>
      <c r="BE165" s="151"/>
      <c r="BF165" s="151"/>
      <c r="BG165" s="151"/>
      <c r="BH165" s="151"/>
      <c r="BI165" s="151"/>
      <c r="BJ165" s="266">
        <v>4.7398315251492766</v>
      </c>
      <c r="BK165" s="266">
        <v>4.8674501872280134</v>
      </c>
      <c r="BL165" s="266">
        <v>4.9202515011492771</v>
      </c>
      <c r="BM165" s="266">
        <v>5.0527275352280139</v>
      </c>
      <c r="BN165" s="266">
        <v>4.8950651871886457</v>
      </c>
      <c r="BO165" s="266"/>
      <c r="BP165" s="266">
        <v>4.7069001429585313</v>
      </c>
      <c r="BQ165" s="292">
        <v>4.7479463909164634</v>
      </c>
      <c r="BR165" s="292">
        <v>4.6842475105469372</v>
      </c>
      <c r="BS165" s="292">
        <v>4.7218271428571423</v>
      </c>
      <c r="BT165" s="292">
        <v>4.6170616223860996</v>
      </c>
      <c r="BU165" s="292">
        <v>4.6312003837810778</v>
      </c>
      <c r="BV165" s="292">
        <v>4.6837999999999997</v>
      </c>
      <c r="BW165" s="169"/>
      <c r="BX165" s="148">
        <v>45.729391612903221</v>
      </c>
      <c r="BY165" s="165">
        <v>42.794691612903222</v>
      </c>
      <c r="BZ165" s="165">
        <v>43.725512580645159</v>
      </c>
      <c r="CA165" s="165">
        <v>50.456046451612906</v>
      </c>
      <c r="CB165" s="165">
        <v>42.294691612903229</v>
      </c>
      <c r="CC165" s="165">
        <v>52.048676989247312</v>
      </c>
      <c r="CD165" s="165">
        <v>47.7405276344086</v>
      </c>
      <c r="CE165" s="165">
        <v>51.043058279569898</v>
      </c>
      <c r="CF165" s="165">
        <v>40.794691612903222</v>
      </c>
      <c r="CG165" s="174"/>
      <c r="CH165" s="175"/>
      <c r="CI165" s="175"/>
      <c r="CJ165" s="175"/>
      <c r="CK165" s="175"/>
      <c r="CL165" s="175"/>
      <c r="CM165" s="175"/>
      <c r="CN165" s="175"/>
      <c r="CO165" s="171">
        <v>2029</v>
      </c>
      <c r="CP165" s="173">
        <v>47119</v>
      </c>
      <c r="CQ165" s="272">
        <v>5.0360151250128613</v>
      </c>
      <c r="CR165" s="272">
        <v>4.6979963315913524</v>
      </c>
      <c r="CS165" s="272">
        <v>4.7171680312149338</v>
      </c>
      <c r="CT165" s="272">
        <v>4.6394360705754831</v>
      </c>
      <c r="CU165" s="272">
        <v>4.7171680312149338</v>
      </c>
      <c r="CV165" s="272">
        <v>4.7290849096880132</v>
      </c>
      <c r="CW165" s="272">
        <v>5.0155704481227286</v>
      </c>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39"/>
      <c r="EV165" s="139"/>
      <c r="EW165" s="139"/>
      <c r="EX165" s="139"/>
      <c r="EY165" s="139"/>
      <c r="EZ165" s="139"/>
      <c r="FA165" s="139"/>
      <c r="FB165" s="162"/>
      <c r="FC165" s="162"/>
      <c r="FD165" s="162"/>
      <c r="FE165" s="162"/>
      <c r="FF165" s="162"/>
      <c r="FG165" s="162"/>
      <c r="FH165" s="162"/>
      <c r="FI165" s="139"/>
      <c r="FJ165" s="139"/>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39"/>
      <c r="GH165" s="139"/>
      <c r="GI165" s="162"/>
      <c r="GJ165" s="162"/>
      <c r="GK165" s="162"/>
      <c r="GL165" s="162"/>
      <c r="GM165" s="162"/>
    </row>
    <row r="166" spans="1:195" s="138" customFormat="1" x14ac:dyDescent="0.2">
      <c r="A166" s="139"/>
      <c r="B166" s="193">
        <v>47150</v>
      </c>
      <c r="C166" s="193">
        <v>47177</v>
      </c>
      <c r="D166" s="191">
        <v>47150</v>
      </c>
      <c r="E166" s="2">
        <v>51.865000000000002</v>
      </c>
      <c r="F166" s="3">
        <v>46.43703</v>
      </c>
      <c r="G166" s="4">
        <v>45.499290000000002</v>
      </c>
      <c r="H166" s="5">
        <v>41.645429999999998</v>
      </c>
      <c r="I166" s="2">
        <v>49.515709999999999</v>
      </c>
      <c r="J166" s="3">
        <v>44.055680000000002</v>
      </c>
      <c r="K166" s="4">
        <v>59.702849999999998</v>
      </c>
      <c r="L166" s="5">
        <v>53.970959999999998</v>
      </c>
      <c r="M166" s="2">
        <v>54.521830000000001</v>
      </c>
      <c r="N166" s="3">
        <v>51.132660000000001</v>
      </c>
      <c r="O166" s="4">
        <v>43.499290000000002</v>
      </c>
      <c r="P166" s="5">
        <v>39.645429999999998</v>
      </c>
      <c r="Q166" s="2">
        <v>45.499290000000002</v>
      </c>
      <c r="R166" s="3">
        <v>41.145429999999998</v>
      </c>
      <c r="S166" s="4">
        <v>42.999290000000002</v>
      </c>
      <c r="T166" s="5">
        <v>38.395429999999998</v>
      </c>
      <c r="U166" s="2">
        <v>43.499290000000002</v>
      </c>
      <c r="V166" s="3">
        <v>39.645429999999998</v>
      </c>
      <c r="W166" s="4">
        <v>49.515709999999999</v>
      </c>
      <c r="X166" s="5">
        <v>44.055680000000002</v>
      </c>
      <c r="Y166" s="2">
        <v>45.499290000000002</v>
      </c>
      <c r="Z166" s="3">
        <v>42.395429999999998</v>
      </c>
      <c r="AA166" s="4">
        <v>52.97439</v>
      </c>
      <c r="AB166" s="5">
        <v>51.73133</v>
      </c>
      <c r="AC166" s="2">
        <v>44.499290000000002</v>
      </c>
      <c r="AD166" s="73">
        <v>41.645429999999998</v>
      </c>
      <c r="AE166" s="4">
        <v>54.365110000000001</v>
      </c>
      <c r="AF166" s="75">
        <v>49.83728</v>
      </c>
      <c r="AG166" s="23">
        <v>4.7786</v>
      </c>
      <c r="AH166" s="37">
        <v>4.8066000000000004</v>
      </c>
      <c r="AI166" s="23">
        <v>4.5823999999999998</v>
      </c>
      <c r="AJ166" s="37">
        <v>4.5823999999999998</v>
      </c>
      <c r="AK166" s="28">
        <v>4.5674000000000001</v>
      </c>
      <c r="AL166" s="37">
        <v>4.6974</v>
      </c>
      <c r="AM166" s="28">
        <v>4.5248999999999997</v>
      </c>
      <c r="AN166" s="37">
        <v>4.6384999999999996</v>
      </c>
      <c r="AO166" s="30">
        <v>4.5823999999999998</v>
      </c>
      <c r="AP166" s="39">
        <v>4.6805000000000003</v>
      </c>
      <c r="AQ166" s="30">
        <v>4.1059000000000001</v>
      </c>
      <c r="AR166" s="37">
        <v>4.8433000000000002</v>
      </c>
      <c r="AS166" s="23">
        <v>4.6553000000000004</v>
      </c>
      <c r="AT166" s="39">
        <v>4.8933</v>
      </c>
      <c r="AU166" s="31">
        <v>4.6760000000000002</v>
      </c>
      <c r="AV166" s="39">
        <v>4.6562000000000001</v>
      </c>
      <c r="AW166" s="31">
        <v>4.8899999999999997</v>
      </c>
      <c r="AX166" s="39">
        <v>4.6551</v>
      </c>
      <c r="AY166" s="31">
        <v>4.5923999999999996</v>
      </c>
      <c r="AZ166" s="39">
        <v>4.5974000000000004</v>
      </c>
      <c r="BA166" s="30">
        <v>4.3997000000000002</v>
      </c>
      <c r="BB166" s="39">
        <v>5.0110999999999999</v>
      </c>
      <c r="BC166" s="15"/>
      <c r="BD166" s="151"/>
      <c r="BE166" s="151"/>
      <c r="BF166" s="151"/>
      <c r="BG166" s="151"/>
      <c r="BH166" s="151"/>
      <c r="BI166" s="151"/>
      <c r="BJ166" s="266">
        <v>4.6688872887359576</v>
      </c>
      <c r="BK166" s="266">
        <v>4.7681687379819859</v>
      </c>
      <c r="BL166" s="266">
        <v>4.8466070127359577</v>
      </c>
      <c r="BM166" s="266">
        <v>4.9496672739819862</v>
      </c>
      <c r="BN166" s="266">
        <v>4.8083325783589723</v>
      </c>
      <c r="BO166" s="266"/>
      <c r="BP166" s="266">
        <v>4.6500208972929125</v>
      </c>
      <c r="BQ166" s="292">
        <v>4.6768798864557981</v>
      </c>
      <c r="BR166" s="292">
        <v>4.6422274518517179</v>
      </c>
      <c r="BS166" s="292">
        <v>4.664582244897959</v>
      </c>
      <c r="BT166" s="292">
        <v>4.5780677846247082</v>
      </c>
      <c r="BU166" s="292">
        <v>4.5750348573335557</v>
      </c>
      <c r="BV166" s="292">
        <v>4.6276999999999999</v>
      </c>
      <c r="BW166" s="169"/>
      <c r="BX166" s="148">
        <v>49.538727142857141</v>
      </c>
      <c r="BY166" s="165">
        <v>43.847635714285715</v>
      </c>
      <c r="BZ166" s="165">
        <v>47.175697142857139</v>
      </c>
      <c r="CA166" s="165">
        <v>53.069328571428571</v>
      </c>
      <c r="CB166" s="165">
        <v>43.63335</v>
      </c>
      <c r="CC166" s="165">
        <v>57.24632571428571</v>
      </c>
      <c r="CD166" s="165">
        <v>52.424611428571424</v>
      </c>
      <c r="CE166" s="165">
        <v>52.441650000000003</v>
      </c>
      <c r="CF166" s="165">
        <v>41.847635714285715</v>
      </c>
      <c r="CG166" s="174"/>
      <c r="CH166" s="175"/>
      <c r="CI166" s="175"/>
      <c r="CJ166" s="175"/>
      <c r="CK166" s="175"/>
      <c r="CL166" s="175"/>
      <c r="CM166" s="175"/>
      <c r="CN166" s="175"/>
      <c r="CO166" s="171">
        <v>2029</v>
      </c>
      <c r="CP166" s="173">
        <v>47150</v>
      </c>
      <c r="CQ166" s="272">
        <v>4.9638883630003088</v>
      </c>
      <c r="CR166" s="272">
        <v>4.6584430986781431</v>
      </c>
      <c r="CS166" s="272">
        <v>4.6599406518412732</v>
      </c>
      <c r="CT166" s="272">
        <v>4.5831322507477061</v>
      </c>
      <c r="CU166" s="272">
        <v>4.6599406518412732</v>
      </c>
      <c r="CV166" s="272">
        <v>4.6894707881773394</v>
      </c>
      <c r="CW166" s="272">
        <v>4.9589495357287037</v>
      </c>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39"/>
      <c r="EV166" s="139"/>
      <c r="EW166" s="139"/>
      <c r="EX166" s="139"/>
      <c r="EY166" s="139"/>
      <c r="EZ166" s="139"/>
      <c r="FA166" s="139"/>
      <c r="FB166" s="162"/>
      <c r="FC166" s="162"/>
      <c r="FD166" s="162"/>
      <c r="FE166" s="162"/>
      <c r="FF166" s="162"/>
      <c r="FG166" s="162"/>
      <c r="FH166" s="162"/>
      <c r="FI166" s="139"/>
      <c r="FJ166" s="139"/>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39"/>
      <c r="GH166" s="139"/>
      <c r="GI166" s="162"/>
      <c r="GJ166" s="162"/>
      <c r="GK166" s="162"/>
      <c r="GL166" s="162"/>
      <c r="GM166" s="162"/>
    </row>
    <row r="167" spans="1:195" s="138" customFormat="1" x14ac:dyDescent="0.2">
      <c r="A167" s="139"/>
      <c r="B167" s="193">
        <v>47178</v>
      </c>
      <c r="C167" s="193">
        <v>47208</v>
      </c>
      <c r="D167" s="191">
        <v>47178</v>
      </c>
      <c r="E167" s="2">
        <v>41.802439999999997</v>
      </c>
      <c r="F167" s="3">
        <v>41.169840000000001</v>
      </c>
      <c r="G167" s="4">
        <v>39.669559999999997</v>
      </c>
      <c r="H167" s="5">
        <v>38.455669999999998</v>
      </c>
      <c r="I167" s="2">
        <v>41.44341</v>
      </c>
      <c r="J167" s="3">
        <v>39.310690000000001</v>
      </c>
      <c r="K167" s="4">
        <v>47.220840000000003</v>
      </c>
      <c r="L167" s="5">
        <v>45.943739999999998</v>
      </c>
      <c r="M167" s="2">
        <v>44.979239999999997</v>
      </c>
      <c r="N167" s="3">
        <v>46.186219999999999</v>
      </c>
      <c r="O167" s="4">
        <v>37.669559999999997</v>
      </c>
      <c r="P167" s="5">
        <v>36.455669999999998</v>
      </c>
      <c r="Q167" s="2">
        <v>39.669559999999997</v>
      </c>
      <c r="R167" s="3">
        <v>37.955669999999998</v>
      </c>
      <c r="S167" s="4">
        <v>37.919559999999997</v>
      </c>
      <c r="T167" s="5">
        <v>34.955669999999998</v>
      </c>
      <c r="U167" s="2">
        <v>37.669559999999997</v>
      </c>
      <c r="V167" s="3">
        <v>36.455669999999998</v>
      </c>
      <c r="W167" s="4">
        <v>41.44341</v>
      </c>
      <c r="X167" s="5">
        <v>39.310690000000001</v>
      </c>
      <c r="Y167" s="2">
        <v>39.669559999999997</v>
      </c>
      <c r="Z167" s="3">
        <v>39.205669999999998</v>
      </c>
      <c r="AA167" s="4">
        <v>44.61636</v>
      </c>
      <c r="AB167" s="5">
        <v>44.265369999999997</v>
      </c>
      <c r="AC167" s="2">
        <v>38.419559999999997</v>
      </c>
      <c r="AD167" s="73">
        <v>38.455669999999998</v>
      </c>
      <c r="AE167" s="4">
        <v>46.715009999999999</v>
      </c>
      <c r="AF167" s="75">
        <v>45.695590000000003</v>
      </c>
      <c r="AG167" s="23">
        <v>4.7225000000000001</v>
      </c>
      <c r="AH167" s="37">
        <v>4.5683999999999996</v>
      </c>
      <c r="AI167" s="23">
        <v>4.4702999999999999</v>
      </c>
      <c r="AJ167" s="37">
        <v>4.4562999999999997</v>
      </c>
      <c r="AK167" s="28">
        <v>4.4413</v>
      </c>
      <c r="AL167" s="37">
        <v>4.5688000000000004</v>
      </c>
      <c r="AM167" s="28">
        <v>4.3937999999999997</v>
      </c>
      <c r="AN167" s="37">
        <v>4.4983000000000004</v>
      </c>
      <c r="AO167" s="30">
        <v>4.4562999999999997</v>
      </c>
      <c r="AP167" s="39">
        <v>4.3722000000000003</v>
      </c>
      <c r="AQ167" s="30">
        <v>3.9937999999999998</v>
      </c>
      <c r="AR167" s="37">
        <v>4.7119</v>
      </c>
      <c r="AS167" s="23">
        <v>4.5267999999999997</v>
      </c>
      <c r="AT167" s="39">
        <v>4.7618999999999998</v>
      </c>
      <c r="AU167" s="31">
        <v>4.5457000000000001</v>
      </c>
      <c r="AV167" s="39">
        <v>4.5285000000000002</v>
      </c>
      <c r="AW167" s="31">
        <v>4.5774999999999997</v>
      </c>
      <c r="AX167" s="39">
        <v>4.5266000000000002</v>
      </c>
      <c r="AY167" s="31">
        <v>4.4663000000000004</v>
      </c>
      <c r="AZ167" s="39">
        <v>4.4713000000000003</v>
      </c>
      <c r="BA167" s="30">
        <v>4.2476000000000003</v>
      </c>
      <c r="BB167" s="39">
        <v>4.9950000000000001</v>
      </c>
      <c r="BC167" s="15"/>
      <c r="BD167" s="151"/>
      <c r="BE167" s="151"/>
      <c r="BF167" s="151"/>
      <c r="BG167" s="151"/>
      <c r="BH167" s="151"/>
      <c r="BI167" s="151"/>
      <c r="BJ167" s="266">
        <v>4.5412686266572209</v>
      </c>
      <c r="BK167" s="266">
        <v>4.4561557838275485</v>
      </c>
      <c r="BL167" s="266">
        <v>4.714130978657221</v>
      </c>
      <c r="BM167" s="266">
        <v>4.6257786038275492</v>
      </c>
      <c r="BN167" s="266">
        <v>4.5843334982423842</v>
      </c>
      <c r="BO167" s="266"/>
      <c r="BP167" s="266">
        <v>4.522169330832404</v>
      </c>
      <c r="BQ167" s="292">
        <v>4.5490412814274119</v>
      </c>
      <c r="BR167" s="292">
        <v>4.5019604940167266</v>
      </c>
      <c r="BS167" s="292">
        <v>4.5359087755102037</v>
      </c>
      <c r="BT167" s="292">
        <v>4.445630164663096</v>
      </c>
      <c r="BU167" s="292">
        <v>4.4487875688303022</v>
      </c>
      <c r="BV167" s="292">
        <v>4.5015999999999998</v>
      </c>
      <c r="BW167" s="169"/>
      <c r="BX167" s="148">
        <v>41.537650497981154</v>
      </c>
      <c r="BY167" s="165">
        <v>39.16145799461642</v>
      </c>
      <c r="BZ167" s="165">
        <v>40.550710242261104</v>
      </c>
      <c r="CA167" s="165">
        <v>45.484449663526242</v>
      </c>
      <c r="CB167" s="165">
        <v>38.952171318977115</v>
      </c>
      <c r="CC167" s="165">
        <v>46.686279973082101</v>
      </c>
      <c r="CD167" s="165">
        <v>46.288307954239563</v>
      </c>
      <c r="CE167" s="165">
        <v>44.469444939434723</v>
      </c>
      <c r="CF167" s="165">
        <v>37.16145799461642</v>
      </c>
      <c r="CG167" s="174"/>
      <c r="CH167" s="175"/>
      <c r="CI167" s="175"/>
      <c r="CJ167" s="175"/>
      <c r="CK167" s="175"/>
      <c r="CL167" s="175"/>
      <c r="CM167" s="175"/>
      <c r="CN167" s="175"/>
      <c r="CO167" s="171">
        <v>2029</v>
      </c>
      <c r="CP167" s="173">
        <v>47178</v>
      </c>
      <c r="CQ167" s="272">
        <v>4.8485472785265973</v>
      </c>
      <c r="CR167" s="272">
        <v>4.5241055640946817</v>
      </c>
      <c r="CS167" s="272">
        <v>4.5313065602366622</v>
      </c>
      <c r="CT167" s="272">
        <v>4.4565741102792105</v>
      </c>
      <c r="CU167" s="272">
        <v>4.5313065602366622</v>
      </c>
      <c r="CV167" s="272">
        <v>4.5549264532019693</v>
      </c>
      <c r="CW167" s="272">
        <v>4.8316786435203873</v>
      </c>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39"/>
      <c r="EV167" s="139"/>
      <c r="EW167" s="139"/>
      <c r="EX167" s="139"/>
      <c r="EY167" s="139"/>
      <c r="EZ167" s="139"/>
      <c r="FA167" s="139"/>
      <c r="FB167" s="162"/>
      <c r="FC167" s="162"/>
      <c r="FD167" s="162"/>
      <c r="FE167" s="162"/>
      <c r="FF167" s="162"/>
      <c r="FG167" s="162"/>
      <c r="FH167" s="162"/>
      <c r="FI167" s="139"/>
      <c r="FJ167" s="139"/>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39"/>
      <c r="GH167" s="139"/>
      <c r="GI167" s="162"/>
      <c r="GJ167" s="162"/>
      <c r="GK167" s="162"/>
      <c r="GL167" s="162"/>
      <c r="GM167" s="162"/>
    </row>
    <row r="168" spans="1:195" s="138" customFormat="1" x14ac:dyDescent="0.2">
      <c r="A168" s="139"/>
      <c r="B168" s="193">
        <v>47209</v>
      </c>
      <c r="C168" s="193">
        <v>47238</v>
      </c>
      <c r="D168" s="191">
        <v>47209</v>
      </c>
      <c r="E168" s="2">
        <v>41.571120000000001</v>
      </c>
      <c r="F168" s="3">
        <v>40.077809999999999</v>
      </c>
      <c r="G168" s="4">
        <v>39.878570000000003</v>
      </c>
      <c r="H168" s="5">
        <v>38.63297</v>
      </c>
      <c r="I168" s="2">
        <v>39.80142</v>
      </c>
      <c r="J168" s="3">
        <v>37.596580000000003</v>
      </c>
      <c r="K168" s="4">
        <v>44.625770000000003</v>
      </c>
      <c r="L168" s="5">
        <v>43.241410000000002</v>
      </c>
      <c r="M168" s="2">
        <v>42.047580000000004</v>
      </c>
      <c r="N168" s="3">
        <v>43.755980000000001</v>
      </c>
      <c r="O168" s="4">
        <v>37.878570000000003</v>
      </c>
      <c r="P168" s="5">
        <v>36.63297</v>
      </c>
      <c r="Q168" s="2">
        <v>38.378570000000003</v>
      </c>
      <c r="R168" s="3">
        <v>37.88297</v>
      </c>
      <c r="S168" s="4">
        <v>34.878570000000003</v>
      </c>
      <c r="T168" s="5">
        <v>34.63297</v>
      </c>
      <c r="U168" s="2">
        <v>37.878570000000003</v>
      </c>
      <c r="V168" s="3">
        <v>36.63297</v>
      </c>
      <c r="W168" s="4">
        <v>39.80142</v>
      </c>
      <c r="X168" s="5">
        <v>37.596580000000003</v>
      </c>
      <c r="Y168" s="2">
        <v>38.378570000000003</v>
      </c>
      <c r="Z168" s="3">
        <v>36.63297</v>
      </c>
      <c r="AA168" s="4">
        <v>41.701569999999997</v>
      </c>
      <c r="AB168" s="5">
        <v>43.275669999999998</v>
      </c>
      <c r="AC168" s="2">
        <v>38.378570000000003</v>
      </c>
      <c r="AD168" s="73">
        <v>37.13297</v>
      </c>
      <c r="AE168" s="4">
        <v>42.829419999999999</v>
      </c>
      <c r="AF168" s="75">
        <v>43.517479999999999</v>
      </c>
      <c r="AG168" s="23">
        <v>4.5544000000000002</v>
      </c>
      <c r="AH168" s="37">
        <v>4.3861999999999997</v>
      </c>
      <c r="AI168" s="23">
        <v>4.2881</v>
      </c>
      <c r="AJ168" s="37">
        <v>4.1900000000000004</v>
      </c>
      <c r="AK168" s="28">
        <v>4.1749999999999998</v>
      </c>
      <c r="AL168" s="37">
        <v>4.2957999999999998</v>
      </c>
      <c r="AM168" s="28">
        <v>4.2050000000000001</v>
      </c>
      <c r="AN168" s="37">
        <v>4.2461000000000002</v>
      </c>
      <c r="AO168" s="30">
        <v>4.1479999999999997</v>
      </c>
      <c r="AP168" s="39">
        <v>3.9937999999999998</v>
      </c>
      <c r="AQ168" s="30">
        <v>3.7835999999999999</v>
      </c>
      <c r="AR168" s="37">
        <v>4.4314999999999998</v>
      </c>
      <c r="AS168" s="23">
        <v>4.2544000000000004</v>
      </c>
      <c r="AT168" s="39">
        <v>4.4814999999999996</v>
      </c>
      <c r="AU168" s="31">
        <v>4.2698</v>
      </c>
      <c r="AV168" s="39">
        <v>4.2579000000000002</v>
      </c>
      <c r="AW168" s="31">
        <v>4.1466000000000003</v>
      </c>
      <c r="AX168" s="39">
        <v>4.2542</v>
      </c>
      <c r="AY168" s="31">
        <v>4.2</v>
      </c>
      <c r="AZ168" s="39">
        <v>4.1630000000000003</v>
      </c>
      <c r="BA168" s="30">
        <v>3.9548999999999999</v>
      </c>
      <c r="BB168" s="39">
        <v>4.7568999999999999</v>
      </c>
      <c r="BC168" s="15"/>
      <c r="BD168" s="151"/>
      <c r="BE168" s="151"/>
      <c r="BF168" s="151"/>
      <c r="BG168" s="151"/>
      <c r="BH168" s="151"/>
      <c r="BI168" s="151"/>
      <c r="BJ168" s="266">
        <v>4.2292556725027826</v>
      </c>
      <c r="BK168" s="266">
        <v>4.0731985932597912</v>
      </c>
      <c r="BL168" s="266">
        <v>4.3902423085027831</v>
      </c>
      <c r="BM168" s="266">
        <v>4.2282454452597928</v>
      </c>
      <c r="BN168" s="266">
        <v>4.2302355048812874</v>
      </c>
      <c r="BO168" s="266"/>
      <c r="BP168" s="266">
        <v>4.2521703447227015</v>
      </c>
      <c r="BQ168" s="292">
        <v>4.2364905920519051</v>
      </c>
      <c r="BR168" s="292">
        <v>4.2496400463278174</v>
      </c>
      <c r="BS168" s="292">
        <v>4.2641740816326532</v>
      </c>
      <c r="BT168" s="292">
        <v>4.254903828669562</v>
      </c>
      <c r="BU168" s="292">
        <v>4.1821765226097112</v>
      </c>
      <c r="BV168" s="292">
        <v>4.2353000000000005</v>
      </c>
      <c r="BW168" s="169"/>
      <c r="BX168" s="148">
        <v>40.907426666666666</v>
      </c>
      <c r="BY168" s="165">
        <v>39.324970000000008</v>
      </c>
      <c r="BZ168" s="165">
        <v>38.821491111111108</v>
      </c>
      <c r="CA168" s="165">
        <v>42.806868888888893</v>
      </c>
      <c r="CB168" s="165">
        <v>38.158303333333336</v>
      </c>
      <c r="CC168" s="165">
        <v>44.010498888888883</v>
      </c>
      <c r="CD168" s="165">
        <v>43.135224444444447</v>
      </c>
      <c r="CE168" s="165">
        <v>42.401169999999993</v>
      </c>
      <c r="CF168" s="165">
        <v>37.324970000000008</v>
      </c>
      <c r="CG168" s="174"/>
      <c r="CH168" s="175"/>
      <c r="CI168" s="175"/>
      <c r="CJ168" s="175"/>
      <c r="CK168" s="175"/>
      <c r="CL168" s="175"/>
      <c r="CM168" s="175"/>
      <c r="CN168" s="175"/>
      <c r="CO168" s="171">
        <v>2029</v>
      </c>
      <c r="CP168" s="173">
        <v>47209</v>
      </c>
      <c r="CQ168" s="272">
        <v>4.6610794320403333</v>
      </c>
      <c r="CR168" s="272">
        <v>4.3306431191720467</v>
      </c>
      <c r="CS168" s="272">
        <v>4.259655024992349</v>
      </c>
      <c r="CT168" s="272">
        <v>4.1893066018988732</v>
      </c>
      <c r="CU168" s="272">
        <v>4.259655024992349</v>
      </c>
      <c r="CV168" s="272">
        <v>4.3611661904761903</v>
      </c>
      <c r="CW168" s="272">
        <v>4.5629059345983052</v>
      </c>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39"/>
      <c r="EV168" s="139"/>
      <c r="EW168" s="139"/>
      <c r="EX168" s="139"/>
      <c r="EY168" s="139"/>
      <c r="EZ168" s="139"/>
      <c r="FA168" s="139"/>
      <c r="FB168" s="162"/>
      <c r="FC168" s="162"/>
      <c r="FD168" s="162"/>
      <c r="FE168" s="162"/>
      <c r="FF168" s="162"/>
      <c r="FG168" s="162"/>
      <c r="FH168" s="162"/>
      <c r="FI168" s="139"/>
      <c r="FJ168" s="139"/>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39"/>
      <c r="GH168" s="139"/>
      <c r="GI168" s="162"/>
      <c r="GJ168" s="162"/>
      <c r="GK168" s="162"/>
      <c r="GL168" s="162"/>
      <c r="GM168" s="162"/>
    </row>
    <row r="169" spans="1:195" s="138" customFormat="1" x14ac:dyDescent="0.2">
      <c r="A169" s="139"/>
      <c r="B169" s="193">
        <v>47239</v>
      </c>
      <c r="C169" s="193">
        <v>47269</v>
      </c>
      <c r="D169" s="191">
        <v>47239</v>
      </c>
      <c r="E169" s="2">
        <v>38.890929999999997</v>
      </c>
      <c r="F169" s="3">
        <v>33.67315</v>
      </c>
      <c r="G169" s="4">
        <v>40.801769999999998</v>
      </c>
      <c r="H169" s="5">
        <v>38.889339999999997</v>
      </c>
      <c r="I169" s="2">
        <v>35.897550000000003</v>
      </c>
      <c r="J169" s="3">
        <v>30.780670000000001</v>
      </c>
      <c r="K169" s="4">
        <v>44.216030000000003</v>
      </c>
      <c r="L169" s="5">
        <v>39.586799999999997</v>
      </c>
      <c r="M169" s="2">
        <v>42.543059999999997</v>
      </c>
      <c r="N169" s="3">
        <v>42.648569999999999</v>
      </c>
      <c r="O169" s="4">
        <v>39.301769999999998</v>
      </c>
      <c r="P169" s="5">
        <v>36.889339999999997</v>
      </c>
      <c r="Q169" s="2">
        <v>40.801769999999998</v>
      </c>
      <c r="R169" s="3">
        <v>38.889339999999997</v>
      </c>
      <c r="S169" s="4">
        <v>36.801769999999998</v>
      </c>
      <c r="T169" s="5">
        <v>33.889339999999997</v>
      </c>
      <c r="U169" s="2">
        <v>39.301769999999998</v>
      </c>
      <c r="V169" s="3">
        <v>36.889339999999997</v>
      </c>
      <c r="W169" s="4">
        <v>35.897550000000003</v>
      </c>
      <c r="X169" s="5">
        <v>30.780670000000001</v>
      </c>
      <c r="Y169" s="2">
        <v>39.301769999999998</v>
      </c>
      <c r="Z169" s="3">
        <v>36.889339999999997</v>
      </c>
      <c r="AA169" s="4">
        <v>43.253270000000001</v>
      </c>
      <c r="AB169" s="5">
        <v>43.370640000000002</v>
      </c>
      <c r="AC169" s="2">
        <v>39.301769999999998</v>
      </c>
      <c r="AD169" s="73">
        <v>36.889339999999997</v>
      </c>
      <c r="AE169" s="4">
        <v>39.629550000000002</v>
      </c>
      <c r="AF169" s="75">
        <v>37.920070000000003</v>
      </c>
      <c r="AG169" s="23">
        <v>4.6104000000000003</v>
      </c>
      <c r="AH169" s="37">
        <v>4.3441999999999998</v>
      </c>
      <c r="AI169" s="23">
        <v>4.2881</v>
      </c>
      <c r="AJ169" s="37">
        <v>4.1619999999999999</v>
      </c>
      <c r="AK169" s="28">
        <v>4.1470000000000002</v>
      </c>
      <c r="AL169" s="37">
        <v>4.2671999999999999</v>
      </c>
      <c r="AM169" s="28">
        <v>4.1820000000000004</v>
      </c>
      <c r="AN169" s="37">
        <v>4.2180999999999997</v>
      </c>
      <c r="AO169" s="30">
        <v>4.1340000000000003</v>
      </c>
      <c r="AP169" s="39">
        <v>4.0218999999999996</v>
      </c>
      <c r="AQ169" s="30">
        <v>3.8117000000000001</v>
      </c>
      <c r="AR169" s="37">
        <v>4.4021999999999997</v>
      </c>
      <c r="AS169" s="23">
        <v>4.2257999999999996</v>
      </c>
      <c r="AT169" s="39">
        <v>4.4522000000000004</v>
      </c>
      <c r="AU169" s="31">
        <v>4.2412000000000001</v>
      </c>
      <c r="AV169" s="39">
        <v>4.2294999999999998</v>
      </c>
      <c r="AW169" s="31">
        <v>4.1738999999999997</v>
      </c>
      <c r="AX169" s="39">
        <v>4.2256</v>
      </c>
      <c r="AY169" s="31">
        <v>4.1719999999999997</v>
      </c>
      <c r="AZ169" s="39">
        <v>4.149</v>
      </c>
      <c r="BA169" s="30">
        <v>3.9679000000000002</v>
      </c>
      <c r="BB169" s="39">
        <v>4.8154000000000003</v>
      </c>
      <c r="BC169" s="15"/>
      <c r="BD169" s="151"/>
      <c r="BE169" s="151"/>
      <c r="BF169" s="151"/>
      <c r="BG169" s="151"/>
      <c r="BH169" s="151"/>
      <c r="BI169" s="151"/>
      <c r="BJ169" s="266">
        <v>4.2150870660864292</v>
      </c>
      <c r="BK169" s="266">
        <v>4.1016370104240458</v>
      </c>
      <c r="BL169" s="266">
        <v>4.3755344220864298</v>
      </c>
      <c r="BM169" s="266">
        <v>4.2577662744240463</v>
      </c>
      <c r="BN169" s="266">
        <v>4.2375061932552374</v>
      </c>
      <c r="BO169" s="266"/>
      <c r="BP169" s="266">
        <v>4.2237814164047451</v>
      </c>
      <c r="BQ169" s="292">
        <v>4.222297566909976</v>
      </c>
      <c r="BR169" s="292">
        <v>4.2216266738643373</v>
      </c>
      <c r="BS169" s="292">
        <v>4.2356026530612247</v>
      </c>
      <c r="BT169" s="292">
        <v>4.2316691585008588</v>
      </c>
      <c r="BU169" s="292">
        <v>4.1541438177874186</v>
      </c>
      <c r="BV169" s="292">
        <v>4.2073</v>
      </c>
      <c r="BW169" s="169"/>
      <c r="BX169" s="148">
        <v>36.590618387096775</v>
      </c>
      <c r="BY169" s="165">
        <v>39.95865569892473</v>
      </c>
      <c r="BZ169" s="165">
        <v>33.641721182795699</v>
      </c>
      <c r="CA169" s="165">
        <v>42.58957516129032</v>
      </c>
      <c r="CB169" s="165">
        <v>39.95865569892473</v>
      </c>
      <c r="CC169" s="165">
        <v>42.175186666666669</v>
      </c>
      <c r="CD169" s="165">
        <v>38.875908279569892</v>
      </c>
      <c r="CE169" s="165">
        <v>43.305013763440861</v>
      </c>
      <c r="CF169" s="165">
        <v>38.23822559139785</v>
      </c>
      <c r="CG169" s="174"/>
      <c r="CH169" s="175"/>
      <c r="CI169" s="175"/>
      <c r="CJ169" s="175"/>
      <c r="CK169" s="175"/>
      <c r="CL169" s="175"/>
      <c r="CM169" s="175"/>
      <c r="CN169" s="175"/>
      <c r="CO169" s="171">
        <v>2029</v>
      </c>
      <c r="CP169" s="173">
        <v>47239</v>
      </c>
      <c r="CQ169" s="272">
        <v>4.6610794320403333</v>
      </c>
      <c r="CR169" s="272">
        <v>4.3070751306486326</v>
      </c>
      <c r="CS169" s="272">
        <v>4.2310923400999689</v>
      </c>
      <c r="CT169" s="272">
        <v>4.1612048736425855</v>
      </c>
      <c r="CU169" s="272">
        <v>4.2310923400999689</v>
      </c>
      <c r="CV169" s="272">
        <v>4.3375619211822656</v>
      </c>
      <c r="CW169" s="272">
        <v>4.5346459426725874</v>
      </c>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39"/>
      <c r="EV169" s="139"/>
      <c r="EW169" s="139"/>
      <c r="EX169" s="139"/>
      <c r="EY169" s="139"/>
      <c r="EZ169" s="139"/>
      <c r="FA169" s="139"/>
      <c r="FB169" s="162"/>
      <c r="FC169" s="162"/>
      <c r="FD169" s="162"/>
      <c r="FE169" s="162"/>
      <c r="FF169" s="162"/>
      <c r="FG169" s="162"/>
      <c r="FH169" s="162"/>
      <c r="FI169" s="139"/>
      <c r="FJ169" s="139"/>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39"/>
      <c r="GH169" s="139"/>
      <c r="GI169" s="162"/>
      <c r="GJ169" s="162"/>
      <c r="GK169" s="162"/>
      <c r="GL169" s="162"/>
      <c r="GM169" s="162"/>
    </row>
    <row r="170" spans="1:195" s="138" customFormat="1" x14ac:dyDescent="0.2">
      <c r="A170" s="139"/>
      <c r="B170" s="193">
        <v>47270</v>
      </c>
      <c r="C170" s="193">
        <v>47299</v>
      </c>
      <c r="D170" s="191">
        <v>47270</v>
      </c>
      <c r="E170" s="2">
        <v>43.301690000000001</v>
      </c>
      <c r="F170" s="3">
        <v>34.466740000000001</v>
      </c>
      <c r="G170" s="4">
        <v>45.542050000000003</v>
      </c>
      <c r="H170" s="5">
        <v>40.492139999999999</v>
      </c>
      <c r="I170" s="2">
        <v>40.246110000000002</v>
      </c>
      <c r="J170" s="3">
        <v>31.665099999999999</v>
      </c>
      <c r="K170" s="4">
        <v>49.017949999999999</v>
      </c>
      <c r="L170" s="5">
        <v>40.512180000000001</v>
      </c>
      <c r="M170" s="2">
        <v>46.810020000000002</v>
      </c>
      <c r="N170" s="3">
        <v>43.165860000000002</v>
      </c>
      <c r="O170" s="4">
        <v>43.792050000000003</v>
      </c>
      <c r="P170" s="5">
        <v>38.992139999999999</v>
      </c>
      <c r="Q170" s="2">
        <v>44.792050000000003</v>
      </c>
      <c r="R170" s="3">
        <v>39.992139999999999</v>
      </c>
      <c r="S170" s="4">
        <v>42.042050000000003</v>
      </c>
      <c r="T170" s="5">
        <v>36.492139999999999</v>
      </c>
      <c r="U170" s="2">
        <v>43.792050000000003</v>
      </c>
      <c r="V170" s="3">
        <v>38.992139999999999</v>
      </c>
      <c r="W170" s="4">
        <v>40.246110000000002</v>
      </c>
      <c r="X170" s="5">
        <v>31.665099999999999</v>
      </c>
      <c r="Y170" s="2">
        <v>46.542050000000003</v>
      </c>
      <c r="Z170" s="3">
        <v>40.992139999999999</v>
      </c>
      <c r="AA170" s="4">
        <v>49.329250000000002</v>
      </c>
      <c r="AB170" s="5">
        <v>46.698239999999998</v>
      </c>
      <c r="AC170" s="2">
        <v>44.542050000000003</v>
      </c>
      <c r="AD170" s="73">
        <v>39.242139999999999</v>
      </c>
      <c r="AE170" s="4">
        <v>45.26981</v>
      </c>
      <c r="AF170" s="75">
        <v>40.0152</v>
      </c>
      <c r="AG170" s="23">
        <v>4.6524999999999999</v>
      </c>
      <c r="AH170" s="37">
        <v>4.4001999999999999</v>
      </c>
      <c r="AI170" s="23">
        <v>4.3160999999999996</v>
      </c>
      <c r="AJ170" s="37">
        <v>4.2039999999999997</v>
      </c>
      <c r="AK170" s="28">
        <v>4.1890000000000001</v>
      </c>
      <c r="AL170" s="37">
        <v>4.3095999999999997</v>
      </c>
      <c r="AM170" s="28">
        <v>4.2190000000000003</v>
      </c>
      <c r="AN170" s="37">
        <v>4.2461000000000002</v>
      </c>
      <c r="AO170" s="30">
        <v>4.1619999999999999</v>
      </c>
      <c r="AP170" s="39">
        <v>4.0358999999999998</v>
      </c>
      <c r="AQ170" s="30">
        <v>3.8397000000000001</v>
      </c>
      <c r="AR170" s="37">
        <v>4.4450000000000003</v>
      </c>
      <c r="AS170" s="23">
        <v>4.2680999999999996</v>
      </c>
      <c r="AT170" s="39">
        <v>4.4950000000000001</v>
      </c>
      <c r="AU170" s="31">
        <v>4.2836999999999996</v>
      </c>
      <c r="AV170" s="39">
        <v>4.2717000000000001</v>
      </c>
      <c r="AW170" s="31">
        <v>4.1886000000000001</v>
      </c>
      <c r="AX170" s="39">
        <v>4.2679999999999998</v>
      </c>
      <c r="AY170" s="31">
        <v>4.2140000000000004</v>
      </c>
      <c r="AZ170" s="39">
        <v>4.1769999999999996</v>
      </c>
      <c r="BA170" s="30">
        <v>4.0171999999999999</v>
      </c>
      <c r="BB170" s="39">
        <v>4.8375000000000004</v>
      </c>
      <c r="BC170" s="15"/>
      <c r="BD170" s="151"/>
      <c r="BE170" s="151"/>
      <c r="BF170" s="151"/>
      <c r="BG170" s="151"/>
      <c r="BH170" s="151"/>
      <c r="BI170" s="151"/>
      <c r="BJ170" s="266">
        <v>4.2434242789191376</v>
      </c>
      <c r="BK170" s="266">
        <v>4.1158056168404009</v>
      </c>
      <c r="BL170" s="266">
        <v>4.4049501949191381</v>
      </c>
      <c r="BM170" s="266">
        <v>4.2724741608404013</v>
      </c>
      <c r="BN170" s="266">
        <v>4.2591635628797695</v>
      </c>
      <c r="BO170" s="266"/>
      <c r="BP170" s="266">
        <v>4.2663648088816792</v>
      </c>
      <c r="BQ170" s="292">
        <v>4.250683617193836</v>
      </c>
      <c r="BR170" s="292">
        <v>4.2496400463278174</v>
      </c>
      <c r="BS170" s="292">
        <v>4.2784597959183674</v>
      </c>
      <c r="BT170" s="292">
        <v>4.2690466713809476</v>
      </c>
      <c r="BU170" s="292">
        <v>4.1961928750208575</v>
      </c>
      <c r="BV170" s="292">
        <v>4.2492999999999999</v>
      </c>
      <c r="BW170" s="169"/>
      <c r="BX170" s="148">
        <v>39.571377777777776</v>
      </c>
      <c r="BY170" s="165">
        <v>43.409865777777775</v>
      </c>
      <c r="BZ170" s="165">
        <v>36.623016888888891</v>
      </c>
      <c r="CA170" s="165">
        <v>45.271374666666667</v>
      </c>
      <c r="CB170" s="165">
        <v>42.765421333333343</v>
      </c>
      <c r="CC170" s="165">
        <v>45.426624888888895</v>
      </c>
      <c r="CD170" s="165">
        <v>43.051196888888889</v>
      </c>
      <c r="CE170" s="165">
        <v>48.218379111111112</v>
      </c>
      <c r="CF170" s="165">
        <v>41.765421333333329</v>
      </c>
      <c r="CG170" s="174"/>
      <c r="CH170" s="175"/>
      <c r="CI170" s="175"/>
      <c r="CJ170" s="175"/>
      <c r="CK170" s="175"/>
      <c r="CL170" s="175"/>
      <c r="CM170" s="175"/>
      <c r="CN170" s="175"/>
      <c r="CO170" s="171">
        <v>2029</v>
      </c>
      <c r="CP170" s="173">
        <v>47270</v>
      </c>
      <c r="CQ170" s="272">
        <v>4.6898889803477717</v>
      </c>
      <c r="CR170" s="272">
        <v>4.3449888513167334</v>
      </c>
      <c r="CS170" s="272">
        <v>4.2739363674385391</v>
      </c>
      <c r="CT170" s="272">
        <v>4.2033574660270174</v>
      </c>
      <c r="CU170" s="272">
        <v>4.2739363674385391</v>
      </c>
      <c r="CV170" s="272">
        <v>4.3755340065681443</v>
      </c>
      <c r="CW170" s="272">
        <v>4.5770359305611628</v>
      </c>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39"/>
      <c r="EV170" s="139"/>
      <c r="EW170" s="139"/>
      <c r="EX170" s="139"/>
      <c r="EY170" s="139"/>
      <c r="EZ170" s="139"/>
      <c r="FA170" s="139"/>
      <c r="FB170" s="162"/>
      <c r="FC170" s="162"/>
      <c r="FD170" s="162"/>
      <c r="FE170" s="162"/>
      <c r="FF170" s="162"/>
      <c r="FG170" s="162"/>
      <c r="FH170" s="162"/>
      <c r="FI170" s="139"/>
      <c r="FJ170" s="139"/>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39"/>
      <c r="GH170" s="139"/>
      <c r="GI170" s="162"/>
      <c r="GJ170" s="162"/>
      <c r="GK170" s="162"/>
      <c r="GL170" s="162"/>
      <c r="GM170" s="162"/>
    </row>
    <row r="171" spans="1:195" s="138" customFormat="1" x14ac:dyDescent="0.2">
      <c r="A171" s="139"/>
      <c r="B171" s="193">
        <v>47300</v>
      </c>
      <c r="C171" s="193">
        <v>47330</v>
      </c>
      <c r="D171" s="191">
        <v>47300</v>
      </c>
      <c r="E171" s="2">
        <v>55.238909999999997</v>
      </c>
      <c r="F171" s="3">
        <v>46.145940000000003</v>
      </c>
      <c r="G171" s="4">
        <v>53.97045</v>
      </c>
      <c r="H171" s="5">
        <v>45.019240000000003</v>
      </c>
      <c r="I171" s="2">
        <v>51.912529999999997</v>
      </c>
      <c r="J171" s="3">
        <v>43.228569999999998</v>
      </c>
      <c r="K171" s="4">
        <v>61.064160000000001</v>
      </c>
      <c r="L171" s="5">
        <v>50.839010000000002</v>
      </c>
      <c r="M171" s="2">
        <v>56.435200000000002</v>
      </c>
      <c r="N171" s="3">
        <v>48.950249999999997</v>
      </c>
      <c r="O171" s="4">
        <v>57.72045</v>
      </c>
      <c r="P171" s="5">
        <v>46.019240000000003</v>
      </c>
      <c r="Q171" s="2">
        <v>57.47045</v>
      </c>
      <c r="R171" s="3">
        <v>45.519240000000003</v>
      </c>
      <c r="S171" s="4">
        <v>51.97045</v>
      </c>
      <c r="T171" s="5">
        <v>42.519240000000003</v>
      </c>
      <c r="U171" s="2">
        <v>57.72045</v>
      </c>
      <c r="V171" s="3">
        <v>46.019240000000003</v>
      </c>
      <c r="W171" s="4">
        <v>51.912529999999997</v>
      </c>
      <c r="X171" s="5">
        <v>43.228569999999998</v>
      </c>
      <c r="Y171" s="2">
        <v>56.47045</v>
      </c>
      <c r="Z171" s="3">
        <v>46.519240000000003</v>
      </c>
      <c r="AA171" s="4">
        <v>53.828449999999997</v>
      </c>
      <c r="AB171" s="5">
        <v>51.59384</v>
      </c>
      <c r="AC171" s="2">
        <v>55.47045</v>
      </c>
      <c r="AD171" s="73">
        <v>44.519240000000003</v>
      </c>
      <c r="AE171" s="4">
        <v>56.610529999999997</v>
      </c>
      <c r="AF171" s="75">
        <v>50.65137</v>
      </c>
      <c r="AG171" s="23">
        <v>4.7926000000000002</v>
      </c>
      <c r="AH171" s="37">
        <v>4.5683999999999996</v>
      </c>
      <c r="AI171" s="23">
        <v>4.4702999999999999</v>
      </c>
      <c r="AJ171" s="37">
        <v>4.4001999999999999</v>
      </c>
      <c r="AK171" s="28">
        <v>4.3852000000000002</v>
      </c>
      <c r="AL171" s="37">
        <v>4.5069999999999997</v>
      </c>
      <c r="AM171" s="28">
        <v>4.4202000000000004</v>
      </c>
      <c r="AN171" s="37">
        <v>4.4423000000000004</v>
      </c>
      <c r="AO171" s="30">
        <v>4.2461000000000002</v>
      </c>
      <c r="AP171" s="39">
        <v>4.3441999999999998</v>
      </c>
      <c r="AQ171" s="30">
        <v>4.0218999999999996</v>
      </c>
      <c r="AR171" s="37">
        <v>4.6437999999999997</v>
      </c>
      <c r="AS171" s="23">
        <v>4.4654999999999996</v>
      </c>
      <c r="AT171" s="39">
        <v>4.6938000000000004</v>
      </c>
      <c r="AU171" s="31">
        <v>4.4820000000000002</v>
      </c>
      <c r="AV171" s="39">
        <v>4.4687000000000001</v>
      </c>
      <c r="AW171" s="31">
        <v>4.5099</v>
      </c>
      <c r="AX171" s="39">
        <v>4.4653</v>
      </c>
      <c r="AY171" s="31">
        <v>4.4101999999999997</v>
      </c>
      <c r="AZ171" s="39">
        <v>4.2610999999999999</v>
      </c>
      <c r="BA171" s="30">
        <v>4.2130999999999998</v>
      </c>
      <c r="BB171" s="39">
        <v>5.0125999999999999</v>
      </c>
      <c r="BC171" s="15"/>
      <c r="BD171" s="151"/>
      <c r="BE171" s="151"/>
      <c r="BF171" s="151"/>
      <c r="BG171" s="151"/>
      <c r="BH171" s="151"/>
      <c r="BI171" s="151"/>
      <c r="BJ171" s="266">
        <v>4.3285371217488109</v>
      </c>
      <c r="BK171" s="266">
        <v>4.4278185709948383</v>
      </c>
      <c r="BL171" s="266">
        <v>4.4933025697488116</v>
      </c>
      <c r="BM171" s="266">
        <v>4.5963628309948392</v>
      </c>
      <c r="BN171" s="266">
        <v>4.4615052733718255</v>
      </c>
      <c r="BO171" s="266"/>
      <c r="BP171" s="266">
        <v>4.4652900851667852</v>
      </c>
      <c r="BQ171" s="292">
        <v>4.3359431467964313</v>
      </c>
      <c r="BR171" s="292">
        <v>4.4459337490897681</v>
      </c>
      <c r="BS171" s="292">
        <v>4.4786638775510204</v>
      </c>
      <c r="BT171" s="292">
        <v>4.4722995252045656</v>
      </c>
      <c r="BU171" s="292">
        <v>4.3926220423827802</v>
      </c>
      <c r="BV171" s="292">
        <v>4.4455</v>
      </c>
      <c r="BW171" s="169"/>
      <c r="BX171" s="148">
        <v>51.034633548387092</v>
      </c>
      <c r="BY171" s="165">
        <v>49.831718494623658</v>
      </c>
      <c r="BZ171" s="165">
        <v>47.89736569892473</v>
      </c>
      <c r="CA171" s="165">
        <v>52.97441666666667</v>
      </c>
      <c r="CB171" s="165">
        <v>51.944621720430106</v>
      </c>
      <c r="CC171" s="165">
        <v>56.336402473118277</v>
      </c>
      <c r="CD171" s="165">
        <v>53.855219462365589</v>
      </c>
      <c r="CE171" s="165">
        <v>52.795243225806445</v>
      </c>
      <c r="CF171" s="165">
        <v>52.31021311827957</v>
      </c>
      <c r="CG171" s="174"/>
      <c r="CH171" s="175"/>
      <c r="CI171" s="175"/>
      <c r="CJ171" s="175"/>
      <c r="CK171" s="175"/>
      <c r="CL171" s="175"/>
      <c r="CM171" s="175"/>
      <c r="CN171" s="175"/>
      <c r="CO171" s="171">
        <v>2029</v>
      </c>
      <c r="CP171" s="173">
        <v>47300</v>
      </c>
      <c r="CQ171" s="272">
        <v>4.8485472785265973</v>
      </c>
      <c r="CR171" s="272">
        <v>4.5511575161389493</v>
      </c>
      <c r="CS171" s="272">
        <v>4.4740791808630007</v>
      </c>
      <c r="CT171" s="272">
        <v>4.4002702904514344</v>
      </c>
      <c r="CU171" s="272">
        <v>4.4740791808630007</v>
      </c>
      <c r="CV171" s="272">
        <v>4.5820200492610832</v>
      </c>
      <c r="CW171" s="272">
        <v>4.7750577311263624</v>
      </c>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39"/>
      <c r="EV171" s="139"/>
      <c r="EW171" s="139"/>
      <c r="EX171" s="139"/>
      <c r="EY171" s="139"/>
      <c r="EZ171" s="139"/>
      <c r="FA171" s="139"/>
      <c r="FB171" s="162"/>
      <c r="FC171" s="162"/>
      <c r="FD171" s="162"/>
      <c r="FE171" s="162"/>
      <c r="FF171" s="162"/>
      <c r="FG171" s="162"/>
      <c r="FH171" s="162"/>
      <c r="FI171" s="139"/>
      <c r="FJ171" s="139"/>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39"/>
      <c r="GH171" s="139"/>
      <c r="GI171" s="162"/>
      <c r="GJ171" s="162"/>
      <c r="GK171" s="162"/>
      <c r="GL171" s="162"/>
      <c r="GM171" s="162"/>
    </row>
    <row r="172" spans="1:195" s="138" customFormat="1" x14ac:dyDescent="0.2">
      <c r="A172" s="139"/>
      <c r="B172" s="193">
        <v>47331</v>
      </c>
      <c r="C172" s="193">
        <v>47361</v>
      </c>
      <c r="D172" s="191">
        <v>47331</v>
      </c>
      <c r="E172" s="2">
        <v>57.758110000000002</v>
      </c>
      <c r="F172" s="3">
        <v>45.4221</v>
      </c>
      <c r="G172" s="4">
        <v>56.641269999999999</v>
      </c>
      <c r="H172" s="5">
        <v>45.621650000000002</v>
      </c>
      <c r="I172" s="2">
        <v>54.76502</v>
      </c>
      <c r="J172" s="3">
        <v>43.782260000000001</v>
      </c>
      <c r="K172" s="4">
        <v>64.351020000000005</v>
      </c>
      <c r="L172" s="5">
        <v>52.053959999999996</v>
      </c>
      <c r="M172" s="2">
        <v>60.15363</v>
      </c>
      <c r="N172" s="3">
        <v>50.122889999999998</v>
      </c>
      <c r="O172" s="4">
        <v>59.891269999999999</v>
      </c>
      <c r="P172" s="5">
        <v>46.121650000000002</v>
      </c>
      <c r="Q172" s="2">
        <v>59.641269999999999</v>
      </c>
      <c r="R172" s="3">
        <v>46.121650000000002</v>
      </c>
      <c r="S172" s="4">
        <v>54.641269999999999</v>
      </c>
      <c r="T172" s="5">
        <v>43.621650000000002</v>
      </c>
      <c r="U172" s="2">
        <v>59.891269999999999</v>
      </c>
      <c r="V172" s="3">
        <v>46.121650000000002</v>
      </c>
      <c r="W172" s="4">
        <v>54.76502</v>
      </c>
      <c r="X172" s="5">
        <v>43.782260000000001</v>
      </c>
      <c r="Y172" s="2">
        <v>58.641269999999999</v>
      </c>
      <c r="Z172" s="3">
        <v>47.121650000000002</v>
      </c>
      <c r="AA172" s="4">
        <v>59.881570000000004</v>
      </c>
      <c r="AB172" s="5">
        <v>53.706449999999997</v>
      </c>
      <c r="AC172" s="2">
        <v>58.891269999999999</v>
      </c>
      <c r="AD172" s="73">
        <v>45.621650000000002</v>
      </c>
      <c r="AE172" s="4">
        <v>58.424019999999999</v>
      </c>
      <c r="AF172" s="75">
        <v>49.800960000000003</v>
      </c>
      <c r="AG172" s="23">
        <v>4.8346</v>
      </c>
      <c r="AH172" s="37">
        <v>4.6805000000000003</v>
      </c>
      <c r="AI172" s="23">
        <v>4.5122999999999998</v>
      </c>
      <c r="AJ172" s="37">
        <v>4.4142000000000001</v>
      </c>
      <c r="AK172" s="28">
        <v>4.3992000000000004</v>
      </c>
      <c r="AL172" s="37">
        <v>4.5213999999999999</v>
      </c>
      <c r="AM172" s="28">
        <v>4.4341999999999997</v>
      </c>
      <c r="AN172" s="37">
        <v>4.4702999999999999</v>
      </c>
      <c r="AO172" s="30">
        <v>4.2740999999999998</v>
      </c>
      <c r="AP172" s="39">
        <v>4.3582000000000001</v>
      </c>
      <c r="AQ172" s="30">
        <v>4.0358999999999998</v>
      </c>
      <c r="AR172" s="37">
        <v>4.6585000000000001</v>
      </c>
      <c r="AS172" s="23">
        <v>4.4798</v>
      </c>
      <c r="AT172" s="39">
        <v>4.7084999999999999</v>
      </c>
      <c r="AU172" s="31">
        <v>4.4965000000000002</v>
      </c>
      <c r="AV172" s="39">
        <v>4.4828999999999999</v>
      </c>
      <c r="AW172" s="31">
        <v>4.5256999999999996</v>
      </c>
      <c r="AX172" s="39">
        <v>4.4795999999999996</v>
      </c>
      <c r="AY172" s="31">
        <v>4.4241999999999999</v>
      </c>
      <c r="AZ172" s="39">
        <v>4.2891000000000004</v>
      </c>
      <c r="BA172" s="30">
        <v>4.2321</v>
      </c>
      <c r="BB172" s="39">
        <v>5.0770999999999997</v>
      </c>
      <c r="BC172" s="15"/>
      <c r="BD172" s="151"/>
      <c r="BE172" s="151"/>
      <c r="BF172" s="151"/>
      <c r="BG172" s="151"/>
      <c r="BH172" s="151"/>
      <c r="BI172" s="151"/>
      <c r="BJ172" s="266">
        <v>4.3568743345815202</v>
      </c>
      <c r="BK172" s="266">
        <v>4.4419871774111934</v>
      </c>
      <c r="BL172" s="266">
        <v>4.5227183425815207</v>
      </c>
      <c r="BM172" s="266">
        <v>4.6110707174111942</v>
      </c>
      <c r="BN172" s="266">
        <v>4.4831626429963576</v>
      </c>
      <c r="BO172" s="266"/>
      <c r="BP172" s="266">
        <v>4.4794845493257629</v>
      </c>
      <c r="BQ172" s="292">
        <v>4.3643291970802913</v>
      </c>
      <c r="BR172" s="292">
        <v>4.4739471215532465</v>
      </c>
      <c r="BS172" s="292">
        <v>4.4929495918367355</v>
      </c>
      <c r="BT172" s="292">
        <v>4.4864423679159504</v>
      </c>
      <c r="BU172" s="292">
        <v>4.4066383947939265</v>
      </c>
      <c r="BV172" s="292">
        <v>4.4595000000000002</v>
      </c>
      <c r="BW172" s="169"/>
      <c r="BX172" s="148">
        <v>52.584944516129035</v>
      </c>
      <c r="BY172" s="165">
        <v>52.020139032258065</v>
      </c>
      <c r="BZ172" s="165">
        <v>50.159346451612912</v>
      </c>
      <c r="CA172" s="165">
        <v>55.947190645161285</v>
      </c>
      <c r="CB172" s="165">
        <v>53.971751935483873</v>
      </c>
      <c r="CC172" s="165">
        <v>59.194188387096773</v>
      </c>
      <c r="CD172" s="165">
        <v>54.807898064516131</v>
      </c>
      <c r="CE172" s="165">
        <v>57.2920035483871</v>
      </c>
      <c r="CF172" s="165">
        <v>54.116913225806449</v>
      </c>
      <c r="CG172" s="174"/>
      <c r="CH172" s="175"/>
      <c r="CI172" s="175"/>
      <c r="CJ172" s="175"/>
      <c r="CK172" s="175"/>
      <c r="CL172" s="175"/>
      <c r="CM172" s="175"/>
      <c r="CN172" s="175"/>
      <c r="CO172" s="171">
        <v>2029</v>
      </c>
      <c r="CP172" s="173">
        <v>47331</v>
      </c>
      <c r="CQ172" s="272">
        <v>4.8917616009877554</v>
      </c>
      <c r="CR172" s="272">
        <v>4.565503248283636</v>
      </c>
      <c r="CS172" s="272">
        <v>4.4883605233091917</v>
      </c>
      <c r="CT172" s="272">
        <v>4.4143211545795777</v>
      </c>
      <c r="CU172" s="272">
        <v>4.4883605233091917</v>
      </c>
      <c r="CV172" s="272">
        <v>4.5963878653530372</v>
      </c>
      <c r="CW172" s="272">
        <v>4.7891877270892209</v>
      </c>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39"/>
      <c r="EV172" s="139"/>
      <c r="EW172" s="139"/>
      <c r="EX172" s="139"/>
      <c r="EY172" s="139"/>
      <c r="EZ172" s="139"/>
      <c r="FA172" s="139"/>
      <c r="FB172" s="162"/>
      <c r="FC172" s="162"/>
      <c r="FD172" s="162"/>
      <c r="FE172" s="162"/>
      <c r="FF172" s="162"/>
      <c r="FG172" s="162"/>
      <c r="FH172" s="162"/>
      <c r="FI172" s="139"/>
      <c r="FJ172" s="139"/>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39"/>
      <c r="GH172" s="139"/>
      <c r="GI172" s="162"/>
      <c r="GJ172" s="162"/>
      <c r="GK172" s="162"/>
      <c r="GL172" s="162"/>
      <c r="GM172" s="162"/>
    </row>
    <row r="173" spans="1:195" s="138" customFormat="1" x14ac:dyDescent="0.2">
      <c r="A173" s="139"/>
      <c r="B173" s="193">
        <v>47362</v>
      </c>
      <c r="C173" s="193">
        <v>47391</v>
      </c>
      <c r="D173" s="191">
        <v>47362</v>
      </c>
      <c r="E173" s="2">
        <v>53.229289999999999</v>
      </c>
      <c r="F173" s="3">
        <v>45.104970000000002</v>
      </c>
      <c r="G173" s="4">
        <v>52.226590000000002</v>
      </c>
      <c r="H173" s="5">
        <v>44.688580000000002</v>
      </c>
      <c r="I173" s="2">
        <v>51.631059999999998</v>
      </c>
      <c r="J173" s="3">
        <v>44.160809999999998</v>
      </c>
      <c r="K173" s="4">
        <v>60.393329999999999</v>
      </c>
      <c r="L173" s="5">
        <v>51.997500000000002</v>
      </c>
      <c r="M173" s="2">
        <v>56.90578</v>
      </c>
      <c r="N173" s="3">
        <v>50.207659999999997</v>
      </c>
      <c r="O173" s="4">
        <v>54.976590000000002</v>
      </c>
      <c r="P173" s="5">
        <v>42.688580000000002</v>
      </c>
      <c r="Q173" s="2">
        <v>54.726590000000002</v>
      </c>
      <c r="R173" s="3">
        <v>43.188580000000002</v>
      </c>
      <c r="S173" s="4">
        <v>49.226590000000002</v>
      </c>
      <c r="T173" s="5">
        <v>43.688580000000002</v>
      </c>
      <c r="U173" s="2">
        <v>54.976590000000002</v>
      </c>
      <c r="V173" s="3">
        <v>42.688580000000002</v>
      </c>
      <c r="W173" s="4">
        <v>51.631059999999998</v>
      </c>
      <c r="X173" s="5">
        <v>44.160809999999998</v>
      </c>
      <c r="Y173" s="2">
        <v>53.726590000000002</v>
      </c>
      <c r="Z173" s="3">
        <v>45.688580000000002</v>
      </c>
      <c r="AA173" s="4">
        <v>61.598689999999998</v>
      </c>
      <c r="AB173" s="5">
        <v>53.986579999999996</v>
      </c>
      <c r="AC173" s="2">
        <v>53.226590000000002</v>
      </c>
      <c r="AD173" s="73">
        <v>42.188580000000002</v>
      </c>
      <c r="AE173" s="4">
        <v>56.07676</v>
      </c>
      <c r="AF173" s="75">
        <v>49.593809999999998</v>
      </c>
      <c r="AG173" s="23">
        <v>4.7926000000000002</v>
      </c>
      <c r="AH173" s="37">
        <v>4.6524999999999999</v>
      </c>
      <c r="AI173" s="23">
        <v>4.4702999999999999</v>
      </c>
      <c r="AJ173" s="37">
        <v>4.3861999999999997</v>
      </c>
      <c r="AK173" s="28">
        <v>4.3712</v>
      </c>
      <c r="AL173" s="37">
        <v>4.4927999999999999</v>
      </c>
      <c r="AM173" s="28">
        <v>4.4012000000000002</v>
      </c>
      <c r="AN173" s="37">
        <v>4.4423000000000004</v>
      </c>
      <c r="AO173" s="30">
        <v>4.2461000000000002</v>
      </c>
      <c r="AP173" s="39">
        <v>4.3160999999999996</v>
      </c>
      <c r="AQ173" s="30">
        <v>3.9518</v>
      </c>
      <c r="AR173" s="37">
        <v>4.6294000000000004</v>
      </c>
      <c r="AS173" s="23">
        <v>4.4512999999999998</v>
      </c>
      <c r="AT173" s="39">
        <v>4.6794000000000002</v>
      </c>
      <c r="AU173" s="31">
        <v>4.4673999999999996</v>
      </c>
      <c r="AV173" s="39">
        <v>4.4546000000000001</v>
      </c>
      <c r="AW173" s="31">
        <v>4.4850000000000003</v>
      </c>
      <c r="AX173" s="39">
        <v>4.4511000000000003</v>
      </c>
      <c r="AY173" s="31">
        <v>4.3962000000000003</v>
      </c>
      <c r="AZ173" s="39">
        <v>4.2610999999999999</v>
      </c>
      <c r="BA173" s="30">
        <v>4.1529999999999996</v>
      </c>
      <c r="BB173" s="39">
        <v>5.0225999999999997</v>
      </c>
      <c r="BC173" s="15"/>
      <c r="BD173" s="151"/>
      <c r="BE173" s="151"/>
      <c r="BF173" s="151"/>
      <c r="BG173" s="151"/>
      <c r="BH173" s="151"/>
      <c r="BI173" s="151"/>
      <c r="BJ173" s="266">
        <v>4.3285371217488109</v>
      </c>
      <c r="BK173" s="266">
        <v>4.3993801538305837</v>
      </c>
      <c r="BL173" s="266">
        <v>4.4933025697488116</v>
      </c>
      <c r="BM173" s="266">
        <v>4.566842001830584</v>
      </c>
      <c r="BN173" s="266">
        <v>4.4470154617896975</v>
      </c>
      <c r="BO173" s="266"/>
      <c r="BP173" s="266">
        <v>4.4510956210078065</v>
      </c>
      <c r="BQ173" s="292">
        <v>4.3359431467964313</v>
      </c>
      <c r="BR173" s="292">
        <v>4.4459337490897681</v>
      </c>
      <c r="BS173" s="292">
        <v>4.4643781632653061</v>
      </c>
      <c r="BT173" s="292">
        <v>4.4531056672391145</v>
      </c>
      <c r="BU173" s="292">
        <v>4.3786056899716339</v>
      </c>
      <c r="BV173" s="292">
        <v>4.4314999999999998</v>
      </c>
      <c r="BW173" s="169"/>
      <c r="BX173" s="148">
        <v>49.43794066666667</v>
      </c>
      <c r="BY173" s="165">
        <v>48.708852</v>
      </c>
      <c r="BZ173" s="165">
        <v>48.14494333333333</v>
      </c>
      <c r="CA173" s="165">
        <v>53.77999066666667</v>
      </c>
      <c r="CB173" s="165">
        <v>49.342185333333333</v>
      </c>
      <c r="CC173" s="165">
        <v>56.475276000000001</v>
      </c>
      <c r="CD173" s="165">
        <v>53.051383333333327</v>
      </c>
      <c r="CE173" s="165">
        <v>58.046371999999998</v>
      </c>
      <c r="CF173" s="165">
        <v>49.242185333333332</v>
      </c>
      <c r="CG173" s="174"/>
      <c r="CH173" s="175"/>
      <c r="CI173" s="175"/>
      <c r="CJ173" s="175"/>
      <c r="CK173" s="175"/>
      <c r="CL173" s="175"/>
      <c r="CM173" s="175"/>
      <c r="CN173" s="175"/>
      <c r="CO173" s="171">
        <v>2029</v>
      </c>
      <c r="CP173" s="173">
        <v>47362</v>
      </c>
      <c r="CQ173" s="272">
        <v>4.8485472785265973</v>
      </c>
      <c r="CR173" s="272">
        <v>4.5316883082283024</v>
      </c>
      <c r="CS173" s="272">
        <v>4.4597978384168107</v>
      </c>
      <c r="CT173" s="272">
        <v>4.3862194263232901</v>
      </c>
      <c r="CU173" s="272">
        <v>4.4597978384168107</v>
      </c>
      <c r="CV173" s="272">
        <v>4.5625208702791458</v>
      </c>
      <c r="CW173" s="272">
        <v>4.760927735163504</v>
      </c>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39"/>
      <c r="EV173" s="139"/>
      <c r="EW173" s="139"/>
      <c r="EX173" s="139"/>
      <c r="EY173" s="139"/>
      <c r="EZ173" s="139"/>
      <c r="FA173" s="139"/>
      <c r="FB173" s="162"/>
      <c r="FC173" s="162"/>
      <c r="FD173" s="162"/>
      <c r="FE173" s="162"/>
      <c r="FF173" s="162"/>
      <c r="FG173" s="162"/>
      <c r="FH173" s="162"/>
      <c r="FI173" s="139"/>
      <c r="FJ173" s="139"/>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39"/>
      <c r="GH173" s="139"/>
      <c r="GI173" s="162"/>
      <c r="GJ173" s="162"/>
      <c r="GK173" s="162"/>
      <c r="GL173" s="162"/>
      <c r="GM173" s="162"/>
    </row>
    <row r="174" spans="1:195" s="138" customFormat="1" x14ac:dyDescent="0.2">
      <c r="A174" s="139"/>
      <c r="B174" s="193">
        <v>47392</v>
      </c>
      <c r="C174" s="193">
        <v>47422</v>
      </c>
      <c r="D174" s="191">
        <v>47392</v>
      </c>
      <c r="E174" s="2">
        <v>52.303710000000002</v>
      </c>
      <c r="F174" s="3">
        <v>45.792999999999999</v>
      </c>
      <c r="G174" s="4">
        <v>46.06523</v>
      </c>
      <c r="H174" s="5">
        <v>41.271830000000001</v>
      </c>
      <c r="I174" s="2">
        <v>49.019350000000003</v>
      </c>
      <c r="J174" s="3">
        <v>42.485059999999997</v>
      </c>
      <c r="K174" s="4">
        <v>60.053800000000003</v>
      </c>
      <c r="L174" s="5">
        <v>53.207299999999996</v>
      </c>
      <c r="M174" s="2">
        <v>54.377130000000001</v>
      </c>
      <c r="N174" s="3">
        <v>49.807879999999997</v>
      </c>
      <c r="O174" s="4">
        <v>46.06523</v>
      </c>
      <c r="P174" s="5">
        <v>39.271830000000001</v>
      </c>
      <c r="Q174" s="2">
        <v>45.56523</v>
      </c>
      <c r="R174" s="3">
        <v>40.771830000000001</v>
      </c>
      <c r="S174" s="4">
        <v>43.06523</v>
      </c>
      <c r="T174" s="5">
        <v>38.771830000000001</v>
      </c>
      <c r="U174" s="2">
        <v>46.06523</v>
      </c>
      <c r="V174" s="3">
        <v>39.271830000000001</v>
      </c>
      <c r="W174" s="4">
        <v>49.019350000000003</v>
      </c>
      <c r="X174" s="5">
        <v>42.485059999999997</v>
      </c>
      <c r="Y174" s="2">
        <v>47.06523</v>
      </c>
      <c r="Z174" s="3">
        <v>41.771830000000001</v>
      </c>
      <c r="AA174" s="4">
        <v>54.632330000000003</v>
      </c>
      <c r="AB174" s="5">
        <v>50.336129999999997</v>
      </c>
      <c r="AC174" s="2">
        <v>46.06523</v>
      </c>
      <c r="AD174" s="73">
        <v>39.771830000000001</v>
      </c>
      <c r="AE174" s="4">
        <v>54.867649999999998</v>
      </c>
      <c r="AF174" s="75">
        <v>48.345959999999998</v>
      </c>
      <c r="AG174" s="23">
        <v>4.8066000000000004</v>
      </c>
      <c r="AH174" s="37">
        <v>4.6805000000000003</v>
      </c>
      <c r="AI174" s="23">
        <v>4.4983000000000004</v>
      </c>
      <c r="AJ174" s="37">
        <v>4.4283000000000001</v>
      </c>
      <c r="AK174" s="28">
        <v>4.4132999999999996</v>
      </c>
      <c r="AL174" s="37">
        <v>4.5350999999999999</v>
      </c>
      <c r="AM174" s="28">
        <v>4.4482999999999997</v>
      </c>
      <c r="AN174" s="37">
        <v>4.4702999999999999</v>
      </c>
      <c r="AO174" s="30">
        <v>4.3021000000000003</v>
      </c>
      <c r="AP174" s="39">
        <v>4.4142000000000001</v>
      </c>
      <c r="AQ174" s="30">
        <v>4.0499000000000001</v>
      </c>
      <c r="AR174" s="37">
        <v>4.6718999999999999</v>
      </c>
      <c r="AS174" s="23">
        <v>4.4935</v>
      </c>
      <c r="AT174" s="39">
        <v>4.7218999999999998</v>
      </c>
      <c r="AU174" s="31">
        <v>4.5095999999999998</v>
      </c>
      <c r="AV174" s="39">
        <v>4.4968000000000004</v>
      </c>
      <c r="AW174" s="31">
        <v>4.6032000000000002</v>
      </c>
      <c r="AX174" s="39">
        <v>4.4934000000000003</v>
      </c>
      <c r="AY174" s="31">
        <v>4.4382999999999999</v>
      </c>
      <c r="AZ174" s="39">
        <v>4.3170999999999999</v>
      </c>
      <c r="BA174" s="30">
        <v>4.2298999999999998</v>
      </c>
      <c r="BB174" s="39">
        <v>5.0240999999999998</v>
      </c>
      <c r="BC174" s="15"/>
      <c r="BD174" s="151"/>
      <c r="BE174" s="151"/>
      <c r="BF174" s="151"/>
      <c r="BG174" s="151"/>
      <c r="BH174" s="151"/>
      <c r="BI174" s="151"/>
      <c r="BJ174" s="266">
        <v>4.3852115474142295</v>
      </c>
      <c r="BK174" s="266">
        <v>4.498661603076612</v>
      </c>
      <c r="BL174" s="266">
        <v>4.5521341154142299</v>
      </c>
      <c r="BM174" s="266">
        <v>4.6699022630766125</v>
      </c>
      <c r="BN174" s="266">
        <v>4.526477382245421</v>
      </c>
      <c r="BO174" s="266"/>
      <c r="BP174" s="266">
        <v>4.4937804025144485</v>
      </c>
      <c r="BQ174" s="292">
        <v>4.3927152473641522</v>
      </c>
      <c r="BR174" s="292">
        <v>4.4739471215532465</v>
      </c>
      <c r="BS174" s="292">
        <v>4.5073373469387752</v>
      </c>
      <c r="BT174" s="292">
        <v>4.5006862309324163</v>
      </c>
      <c r="BU174" s="292">
        <v>4.4207548640080088</v>
      </c>
      <c r="BV174" s="292">
        <v>4.4736000000000002</v>
      </c>
      <c r="BW174" s="169"/>
      <c r="BX174" s="148">
        <v>49.573412258064515</v>
      </c>
      <c r="BY174" s="165">
        <v>44.055094516129031</v>
      </c>
      <c r="BZ174" s="165">
        <v>46.279163870967736</v>
      </c>
      <c r="CA174" s="165">
        <v>52.460992903225808</v>
      </c>
      <c r="CB174" s="165">
        <v>43.555094516129031</v>
      </c>
      <c r="CC174" s="165">
        <v>57.182687096774195</v>
      </c>
      <c r="CD174" s="165">
        <v>52.132747741935482</v>
      </c>
      <c r="CE174" s="165">
        <v>52.830697741935488</v>
      </c>
      <c r="CF174" s="165">
        <v>43.216384838709679</v>
      </c>
      <c r="CG174" s="174"/>
      <c r="CH174" s="175"/>
      <c r="CI174" s="175"/>
      <c r="CJ174" s="175"/>
      <c r="CK174" s="175"/>
      <c r="CL174" s="175"/>
      <c r="CM174" s="175"/>
      <c r="CN174" s="175"/>
      <c r="CO174" s="171">
        <v>2029</v>
      </c>
      <c r="CP174" s="173">
        <v>47392</v>
      </c>
      <c r="CQ174" s="272">
        <v>4.8773568268340366</v>
      </c>
      <c r="CR174" s="272">
        <v>4.5799514499436418</v>
      </c>
      <c r="CS174" s="272">
        <v>4.5027438753442812</v>
      </c>
      <c r="CT174" s="272">
        <v>4.4284723820229219</v>
      </c>
      <c r="CU174" s="272">
        <v>4.5027438753442812</v>
      </c>
      <c r="CV174" s="272">
        <v>4.6108583087027908</v>
      </c>
      <c r="CW174" s="272">
        <v>4.8034186515946713</v>
      </c>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39"/>
      <c r="EV174" s="139"/>
      <c r="EW174" s="139"/>
      <c r="EX174" s="139"/>
      <c r="EY174" s="139"/>
      <c r="EZ174" s="139"/>
      <c r="FA174" s="139"/>
      <c r="FB174" s="162"/>
      <c r="FC174" s="162"/>
      <c r="FD174" s="162"/>
      <c r="FE174" s="162"/>
      <c r="FF174" s="162"/>
      <c r="FG174" s="162"/>
      <c r="FH174" s="162"/>
      <c r="FI174" s="139"/>
      <c r="FJ174" s="139"/>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39"/>
      <c r="GH174" s="139"/>
      <c r="GI174" s="162"/>
      <c r="GJ174" s="162"/>
      <c r="GK174" s="162"/>
      <c r="GL174" s="162"/>
      <c r="GM174" s="162"/>
    </row>
    <row r="175" spans="1:195" s="138" customFormat="1" x14ac:dyDescent="0.2">
      <c r="A175" s="139"/>
      <c r="B175" s="193">
        <v>47423</v>
      </c>
      <c r="C175" s="193">
        <v>47452</v>
      </c>
      <c r="D175" s="191">
        <v>47423</v>
      </c>
      <c r="E175" s="2">
        <v>52.371929999999999</v>
      </c>
      <c r="F175" s="3">
        <v>46.403689999999997</v>
      </c>
      <c r="G175" s="4">
        <v>44.99682</v>
      </c>
      <c r="H175" s="5">
        <v>41.35595</v>
      </c>
      <c r="I175" s="2">
        <v>49.319029999999998</v>
      </c>
      <c r="J175" s="3">
        <v>43.310020000000002</v>
      </c>
      <c r="K175" s="4">
        <v>60.206580000000002</v>
      </c>
      <c r="L175" s="5">
        <v>53.682029999999997</v>
      </c>
      <c r="M175" s="2">
        <v>54.924280000000003</v>
      </c>
      <c r="N175" s="3">
        <v>51.116100000000003</v>
      </c>
      <c r="O175" s="4">
        <v>43.49682</v>
      </c>
      <c r="P175" s="5">
        <v>39.85595</v>
      </c>
      <c r="Q175" s="2">
        <v>44.49682</v>
      </c>
      <c r="R175" s="3">
        <v>40.85595</v>
      </c>
      <c r="S175" s="4">
        <v>41.74682</v>
      </c>
      <c r="T175" s="5">
        <v>39.35595</v>
      </c>
      <c r="U175" s="2">
        <v>43.49682</v>
      </c>
      <c r="V175" s="3">
        <v>39.85595</v>
      </c>
      <c r="W175" s="4">
        <v>49.319029999999998</v>
      </c>
      <c r="X175" s="5">
        <v>43.310020000000002</v>
      </c>
      <c r="Y175" s="2">
        <v>45.99682</v>
      </c>
      <c r="Z175" s="3">
        <v>41.85595</v>
      </c>
      <c r="AA175" s="4">
        <v>52.615020000000001</v>
      </c>
      <c r="AB175" s="5">
        <v>48.896050000000002</v>
      </c>
      <c r="AC175" s="2">
        <v>43.49682</v>
      </c>
      <c r="AD175" s="73">
        <v>40.35595</v>
      </c>
      <c r="AE175" s="4">
        <v>54.015329999999999</v>
      </c>
      <c r="AF175" s="75">
        <v>48.50112</v>
      </c>
      <c r="AG175" s="23">
        <v>4.8346</v>
      </c>
      <c r="AH175" s="37">
        <v>4.8205999999999998</v>
      </c>
      <c r="AI175" s="23">
        <v>4.6384999999999996</v>
      </c>
      <c r="AJ175" s="37">
        <v>4.6384999999999996</v>
      </c>
      <c r="AK175" s="28">
        <v>4.6234999999999999</v>
      </c>
      <c r="AL175" s="37">
        <v>4.7492000000000001</v>
      </c>
      <c r="AM175" s="28">
        <v>4.5609999999999999</v>
      </c>
      <c r="AN175" s="37">
        <v>4.6944999999999997</v>
      </c>
      <c r="AO175" s="30">
        <v>4.6805000000000003</v>
      </c>
      <c r="AP175" s="39">
        <v>4.6805000000000003</v>
      </c>
      <c r="AQ175" s="30">
        <v>4.1760000000000002</v>
      </c>
      <c r="AR175" s="37">
        <v>4.8902999999999999</v>
      </c>
      <c r="AS175" s="23">
        <v>4.7073999999999998</v>
      </c>
      <c r="AT175" s="39">
        <v>4.9402999999999997</v>
      </c>
      <c r="AU175" s="31">
        <v>4.7259000000000002</v>
      </c>
      <c r="AV175" s="39">
        <v>4.7095000000000002</v>
      </c>
      <c r="AW175" s="31">
        <v>4.8848000000000003</v>
      </c>
      <c r="AX175" s="39">
        <v>4.7072000000000003</v>
      </c>
      <c r="AY175" s="31">
        <v>4.6485000000000003</v>
      </c>
      <c r="AZ175" s="39">
        <v>4.6955</v>
      </c>
      <c r="BA175" s="30">
        <v>4.4573</v>
      </c>
      <c r="BB175" s="39">
        <v>5.0820999999999996</v>
      </c>
      <c r="BC175" s="15"/>
      <c r="BD175" s="151"/>
      <c r="BE175" s="151"/>
      <c r="BF175" s="151"/>
      <c r="BG175" s="151"/>
      <c r="BH175" s="151"/>
      <c r="BI175" s="151"/>
      <c r="BJ175" s="266">
        <v>4.7681687379819859</v>
      </c>
      <c r="BK175" s="266">
        <v>4.7681687379819859</v>
      </c>
      <c r="BL175" s="266">
        <v>4.9496672739819862</v>
      </c>
      <c r="BM175" s="266">
        <v>4.9496672739819862</v>
      </c>
      <c r="BN175" s="266">
        <v>4.8589180059819865</v>
      </c>
      <c r="BO175" s="266"/>
      <c r="BP175" s="266">
        <v>4.7069001429585313</v>
      </c>
      <c r="BQ175" s="292">
        <v>4.7763324412003243</v>
      </c>
      <c r="BR175" s="292">
        <v>4.6982541967786755</v>
      </c>
      <c r="BS175" s="292">
        <v>4.7218271428571423</v>
      </c>
      <c r="BT175" s="292">
        <v>4.6145361147590656</v>
      </c>
      <c r="BU175" s="292">
        <v>4.6312003837810778</v>
      </c>
      <c r="BV175" s="292">
        <v>4.6837999999999997</v>
      </c>
      <c r="BW175" s="169"/>
      <c r="BX175" s="148">
        <v>49.714780152565886</v>
      </c>
      <c r="BY175" s="165">
        <v>43.375850138696258</v>
      </c>
      <c r="BZ175" s="165">
        <v>46.643728737864073</v>
      </c>
      <c r="CA175" s="165">
        <v>53.228821220527038</v>
      </c>
      <c r="CB175" s="165">
        <v>42.875850138696251</v>
      </c>
      <c r="CC175" s="165">
        <v>57.301752607489597</v>
      </c>
      <c r="CD175" s="165">
        <v>51.56032110957004</v>
      </c>
      <c r="CE175" s="165">
        <v>50.959278848821079</v>
      </c>
      <c r="CF175" s="165">
        <v>41.875850138696258</v>
      </c>
      <c r="CG175" s="174"/>
      <c r="CH175" s="175"/>
      <c r="CI175" s="175"/>
      <c r="CJ175" s="175"/>
      <c r="CK175" s="175"/>
      <c r="CL175" s="175"/>
      <c r="CM175" s="175"/>
      <c r="CN175" s="175"/>
      <c r="CO175" s="171">
        <v>2029</v>
      </c>
      <c r="CP175" s="173">
        <v>47423</v>
      </c>
      <c r="CQ175" s="272">
        <v>5.0216103508591416</v>
      </c>
      <c r="CR175" s="272">
        <v>4.6954345937083719</v>
      </c>
      <c r="CS175" s="272">
        <v>4.7171680312149338</v>
      </c>
      <c r="CT175" s="272">
        <v>4.6394360705754831</v>
      </c>
      <c r="CU175" s="272">
        <v>4.7171680312149338</v>
      </c>
      <c r="CV175" s="272">
        <v>4.7265192282430206</v>
      </c>
      <c r="CW175" s="272">
        <v>5.0155704481227286</v>
      </c>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39"/>
      <c r="EV175" s="139"/>
      <c r="EW175" s="139"/>
      <c r="EX175" s="139"/>
      <c r="EY175" s="139"/>
      <c r="EZ175" s="139"/>
      <c r="FA175" s="139"/>
      <c r="FB175" s="162"/>
      <c r="FC175" s="162"/>
      <c r="FD175" s="162"/>
      <c r="FE175" s="162"/>
      <c r="FF175" s="162"/>
      <c r="FG175" s="162"/>
      <c r="FH175" s="162"/>
      <c r="FI175" s="139"/>
      <c r="FJ175" s="139"/>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39"/>
      <c r="GH175" s="139"/>
      <c r="GI175" s="162"/>
      <c r="GJ175" s="162"/>
      <c r="GK175" s="162"/>
      <c r="GL175" s="162"/>
      <c r="GM175" s="162"/>
    </row>
    <row r="176" spans="1:195" s="138" customFormat="1" x14ac:dyDescent="0.2">
      <c r="A176" s="139"/>
      <c r="B176" s="193">
        <v>47453</v>
      </c>
      <c r="C176" s="193">
        <v>47483</v>
      </c>
      <c r="D176" s="191">
        <v>47453</v>
      </c>
      <c r="E176" s="2">
        <v>54.65981</v>
      </c>
      <c r="F176" s="3">
        <v>48.706330000000001</v>
      </c>
      <c r="G176" s="4">
        <v>48.41686</v>
      </c>
      <c r="H176" s="5">
        <v>44.593359999999997</v>
      </c>
      <c r="I176" s="2">
        <v>51.557220000000001</v>
      </c>
      <c r="J176" s="3">
        <v>45.536560000000001</v>
      </c>
      <c r="K176" s="4">
        <v>62.72831</v>
      </c>
      <c r="L176" s="5">
        <v>56.391350000000003</v>
      </c>
      <c r="M176" s="2">
        <v>57.514029999999998</v>
      </c>
      <c r="N176" s="3">
        <v>53.678220000000003</v>
      </c>
      <c r="O176" s="4">
        <v>46.41686</v>
      </c>
      <c r="P176" s="5">
        <v>42.593359999999997</v>
      </c>
      <c r="Q176" s="2">
        <v>47.91686</v>
      </c>
      <c r="R176" s="3">
        <v>44.093359999999997</v>
      </c>
      <c r="S176" s="4">
        <v>45.41686</v>
      </c>
      <c r="T176" s="5">
        <v>42.593359999999997</v>
      </c>
      <c r="U176" s="2">
        <v>46.41686</v>
      </c>
      <c r="V176" s="3">
        <v>42.593359999999997</v>
      </c>
      <c r="W176" s="4">
        <v>51.557220000000001</v>
      </c>
      <c r="X176" s="5">
        <v>45.536560000000001</v>
      </c>
      <c r="Y176" s="2">
        <v>49.41686</v>
      </c>
      <c r="Z176" s="3">
        <v>45.343359999999997</v>
      </c>
      <c r="AA176" s="4">
        <v>54.39676</v>
      </c>
      <c r="AB176" s="5">
        <v>50.700960000000002</v>
      </c>
      <c r="AC176" s="2">
        <v>48.91686</v>
      </c>
      <c r="AD176" s="73">
        <v>44.593359999999997</v>
      </c>
      <c r="AE176" s="4">
        <v>54.108220000000003</v>
      </c>
      <c r="AF176" s="75">
        <v>48.962859999999999</v>
      </c>
      <c r="AG176" s="23">
        <v>5.1009000000000002</v>
      </c>
      <c r="AH176" s="37">
        <v>5.3110999999999997</v>
      </c>
      <c r="AI176" s="23">
        <v>4.9187000000000003</v>
      </c>
      <c r="AJ176" s="37">
        <v>4.9187000000000003</v>
      </c>
      <c r="AK176" s="28">
        <v>4.9036999999999997</v>
      </c>
      <c r="AL176" s="37">
        <v>5.032</v>
      </c>
      <c r="AM176" s="28">
        <v>4.8461999999999996</v>
      </c>
      <c r="AN176" s="37">
        <v>4.9748000000000001</v>
      </c>
      <c r="AO176" s="30">
        <v>4.9326999999999996</v>
      </c>
      <c r="AP176" s="39">
        <v>5.2409999999999997</v>
      </c>
      <c r="AQ176" s="30">
        <v>4.4702999999999999</v>
      </c>
      <c r="AR176" s="37">
        <v>5.1759000000000004</v>
      </c>
      <c r="AS176" s="23">
        <v>4.99</v>
      </c>
      <c r="AT176" s="39">
        <v>5.2259000000000002</v>
      </c>
      <c r="AU176" s="31">
        <v>5.0098000000000003</v>
      </c>
      <c r="AV176" s="39">
        <v>4.9913999999999996</v>
      </c>
      <c r="AW176" s="31">
        <v>5.4733000000000001</v>
      </c>
      <c r="AX176" s="39">
        <v>4.9897999999999998</v>
      </c>
      <c r="AY176" s="31">
        <v>4.9287000000000001</v>
      </c>
      <c r="AZ176" s="39">
        <v>4.9477000000000002</v>
      </c>
      <c r="BA176" s="30">
        <v>4.7603</v>
      </c>
      <c r="BB176" s="39">
        <v>5.3459000000000003</v>
      </c>
      <c r="BC176" s="15"/>
      <c r="BD176" s="151"/>
      <c r="BE176" s="151"/>
      <c r="BF176" s="151"/>
      <c r="BG176" s="151"/>
      <c r="BH176" s="151"/>
      <c r="BI176" s="151"/>
      <c r="BJ176" s="266">
        <v>5.0234060621394594</v>
      </c>
      <c r="BK176" s="266">
        <v>5.3354190162938968</v>
      </c>
      <c r="BL176" s="266">
        <v>5.2146193421394598</v>
      </c>
      <c r="BM176" s="266">
        <v>5.5385080122938977</v>
      </c>
      <c r="BN176" s="266">
        <v>5.2779881082166789</v>
      </c>
      <c r="BO176" s="266"/>
      <c r="BP176" s="266">
        <v>4.9909922041975063</v>
      </c>
      <c r="BQ176" s="292">
        <v>5.0320096512570958</v>
      </c>
      <c r="BR176" s="292">
        <v>4.9786880646898624</v>
      </c>
      <c r="BS176" s="292">
        <v>5.0077455102040815</v>
      </c>
      <c r="BT176" s="292">
        <v>4.902646024850994</v>
      </c>
      <c r="BU176" s="292">
        <v>4.9117276656098783</v>
      </c>
      <c r="BV176" s="292">
        <v>4.9640000000000004</v>
      </c>
      <c r="BW176" s="169"/>
      <c r="BX176" s="148">
        <v>51.907125698924737</v>
      </c>
      <c r="BY176" s="165">
        <v>46.649005161290319</v>
      </c>
      <c r="BZ176" s="165">
        <v>48.773473978494621</v>
      </c>
      <c r="CA176" s="165">
        <v>55.740483440860217</v>
      </c>
      <c r="CB176" s="165">
        <v>46.149005161290319</v>
      </c>
      <c r="CC176" s="165">
        <v>59.798317741935485</v>
      </c>
      <c r="CD176" s="165">
        <v>51.729182580645158</v>
      </c>
      <c r="CE176" s="165">
        <v>52.68794924731182</v>
      </c>
      <c r="CF176" s="165">
        <v>44.649005161290319</v>
      </c>
      <c r="CG176" s="174"/>
      <c r="CH176" s="175"/>
      <c r="CI176" s="175"/>
      <c r="CJ176" s="175"/>
      <c r="CK176" s="175"/>
      <c r="CL176" s="175"/>
      <c r="CM176" s="175"/>
      <c r="CN176" s="175"/>
      <c r="CO176" s="171">
        <v>2029</v>
      </c>
      <c r="CP176" s="173">
        <v>47453</v>
      </c>
      <c r="CQ176" s="272">
        <v>5.3099116164214424</v>
      </c>
      <c r="CR176" s="272">
        <v>4.9876776513987089</v>
      </c>
      <c r="CS176" s="272">
        <v>5.0029988993165349</v>
      </c>
      <c r="CT176" s="272">
        <v>4.9206540797687621</v>
      </c>
      <c r="CU176" s="272">
        <v>5.0029988993165349</v>
      </c>
      <c r="CV176" s="272">
        <v>5.0192121674876837</v>
      </c>
      <c r="CW176" s="272">
        <v>5.2983722244650791</v>
      </c>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39"/>
      <c r="EV176" s="139"/>
      <c r="EW176" s="139"/>
      <c r="EX176" s="139"/>
      <c r="EY176" s="139"/>
      <c r="EZ176" s="139"/>
      <c r="FA176" s="139"/>
      <c r="FB176" s="162"/>
      <c r="FC176" s="162"/>
      <c r="FD176" s="162"/>
      <c r="FE176" s="162"/>
      <c r="FF176" s="162"/>
      <c r="FG176" s="162"/>
      <c r="FH176" s="162"/>
      <c r="FI176" s="139"/>
      <c r="FJ176" s="139"/>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39"/>
      <c r="GH176" s="139"/>
      <c r="GI176" s="162"/>
      <c r="GJ176" s="162"/>
      <c r="GK176" s="162"/>
      <c r="GL176" s="162"/>
      <c r="GM176" s="162"/>
    </row>
    <row r="177" spans="1:195" s="138" customFormat="1" x14ac:dyDescent="0.2">
      <c r="A177" s="139"/>
      <c r="B177" s="193">
        <v>47484</v>
      </c>
      <c r="C177" s="193">
        <v>47514</v>
      </c>
      <c r="D177" s="191">
        <v>47484</v>
      </c>
      <c r="E177" s="2">
        <v>50.815359999999998</v>
      </c>
      <c r="F177" s="3">
        <v>45.46564</v>
      </c>
      <c r="G177" s="4">
        <v>46.551740000000002</v>
      </c>
      <c r="H177" s="5">
        <v>43.136029999999998</v>
      </c>
      <c r="I177" s="2">
        <v>48.480159999999998</v>
      </c>
      <c r="J177" s="3">
        <v>42.979149999999997</v>
      </c>
      <c r="K177" s="4">
        <v>57.51229</v>
      </c>
      <c r="L177" s="5">
        <v>51.9559</v>
      </c>
      <c r="M177" s="2">
        <v>54.506450000000001</v>
      </c>
      <c r="N177" s="3">
        <v>51.198639999999997</v>
      </c>
      <c r="O177" s="4">
        <v>44.551740000000002</v>
      </c>
      <c r="P177" s="5">
        <v>41.136029999999998</v>
      </c>
      <c r="Q177" s="2">
        <v>46.051740000000002</v>
      </c>
      <c r="R177" s="3">
        <v>42.636029999999998</v>
      </c>
      <c r="S177" s="4">
        <v>43.801740000000002</v>
      </c>
      <c r="T177" s="5">
        <v>39.886029999999998</v>
      </c>
      <c r="U177" s="2">
        <v>44.551740000000002</v>
      </c>
      <c r="V177" s="3">
        <v>41.136029999999998</v>
      </c>
      <c r="W177" s="4">
        <v>48.480159999999998</v>
      </c>
      <c r="X177" s="5">
        <v>42.979149999999997</v>
      </c>
      <c r="Y177" s="2">
        <v>46.551740000000002</v>
      </c>
      <c r="Z177" s="3">
        <v>43.886029999999998</v>
      </c>
      <c r="AA177" s="4">
        <v>54.622439999999997</v>
      </c>
      <c r="AB177" s="5">
        <v>51.609729999999999</v>
      </c>
      <c r="AC177" s="2">
        <v>47.551740000000002</v>
      </c>
      <c r="AD177" s="73">
        <v>43.136029999999998</v>
      </c>
      <c r="AE177" s="4">
        <v>51.757660000000001</v>
      </c>
      <c r="AF177" s="75">
        <v>47.929650000000002</v>
      </c>
      <c r="AG177" s="23">
        <v>5.1558000000000002</v>
      </c>
      <c r="AH177" s="37">
        <v>5.3419999999999996</v>
      </c>
      <c r="AI177" s="23">
        <v>4.984</v>
      </c>
      <c r="AJ177" s="37">
        <v>4.984</v>
      </c>
      <c r="AK177" s="28">
        <v>4.9690000000000003</v>
      </c>
      <c r="AL177" s="37">
        <v>5.0975999999999999</v>
      </c>
      <c r="AM177" s="28">
        <v>4.9089999999999998</v>
      </c>
      <c r="AN177" s="37">
        <v>5.0412999999999997</v>
      </c>
      <c r="AO177" s="30">
        <v>4.9983000000000004</v>
      </c>
      <c r="AP177" s="39">
        <v>5.2274000000000003</v>
      </c>
      <c r="AQ177" s="30">
        <v>4.4969999999999999</v>
      </c>
      <c r="AR177" s="37">
        <v>5.2419000000000002</v>
      </c>
      <c r="AS177" s="23">
        <v>5.0556000000000001</v>
      </c>
      <c r="AT177" s="39">
        <v>5.2919</v>
      </c>
      <c r="AU177" s="31">
        <v>5.0749000000000004</v>
      </c>
      <c r="AV177" s="39">
        <v>5.0568999999999997</v>
      </c>
      <c r="AW177" s="31">
        <v>5.4476000000000004</v>
      </c>
      <c r="AX177" s="39">
        <v>5.0553999999999997</v>
      </c>
      <c r="AY177" s="31">
        <v>4.9939999999999998</v>
      </c>
      <c r="AZ177" s="39">
        <v>5.0133000000000001</v>
      </c>
      <c r="BA177" s="30">
        <v>4.7708000000000004</v>
      </c>
      <c r="BB177" s="39">
        <v>5.4108000000000001</v>
      </c>
      <c r="BC177" s="15"/>
      <c r="BD177" s="151"/>
      <c r="BE177" s="151"/>
      <c r="BF177" s="151"/>
      <c r="BG177" s="151"/>
      <c r="BH177" s="151"/>
      <c r="BI177" s="151"/>
      <c r="BJ177" s="266">
        <v>5.089796103633236</v>
      </c>
      <c r="BK177" s="266">
        <v>5.321655227203725</v>
      </c>
      <c r="BL177" s="266">
        <v>5.2835362956332368</v>
      </c>
      <c r="BM177" s="266">
        <v>5.5242203512037253</v>
      </c>
      <c r="BN177" s="266">
        <v>5.3048019944184812</v>
      </c>
      <c r="BO177" s="266"/>
      <c r="BP177" s="266">
        <v>5.0571992405961677</v>
      </c>
      <c r="BQ177" s="292">
        <v>5.0985141119221415</v>
      </c>
      <c r="BR177" s="292">
        <v>5.0452198242906254</v>
      </c>
      <c r="BS177" s="292">
        <v>5.0743781632653064</v>
      </c>
      <c r="BT177" s="292">
        <v>4.9660867764420642</v>
      </c>
      <c r="BU177" s="292">
        <v>4.9771039379275823</v>
      </c>
      <c r="BV177" s="292">
        <v>5.0293000000000001</v>
      </c>
      <c r="BW177" s="169"/>
      <c r="BX177" s="148">
        <v>48.456881290322578</v>
      </c>
      <c r="BY177" s="165">
        <v>45.045889354838707</v>
      </c>
      <c r="BZ177" s="165">
        <v>46.054983548387099</v>
      </c>
      <c r="CA177" s="165">
        <v>53.048168172043013</v>
      </c>
      <c r="CB177" s="165">
        <v>44.545889354838714</v>
      </c>
      <c r="CC177" s="165">
        <v>55.062698709677413</v>
      </c>
      <c r="CD177" s="165">
        <v>50.070042688172045</v>
      </c>
      <c r="CE177" s="165">
        <v>53.294256021505376</v>
      </c>
      <c r="CF177" s="165">
        <v>43.045889354838707</v>
      </c>
      <c r="CG177" s="174"/>
      <c r="CH177" s="175"/>
      <c r="CI177" s="175"/>
      <c r="CJ177" s="175"/>
      <c r="CK177" s="175"/>
      <c r="CL177" s="175"/>
      <c r="CM177" s="175"/>
      <c r="CN177" s="175"/>
      <c r="CO177" s="171">
        <v>2030</v>
      </c>
      <c r="CP177" s="173">
        <v>47484</v>
      </c>
      <c r="CQ177" s="272">
        <v>5.3770995987241488</v>
      </c>
      <c r="CR177" s="272">
        <v>5.0520285070191617</v>
      </c>
      <c r="CS177" s="272">
        <v>5.0696111608691217</v>
      </c>
      <c r="CT177" s="272">
        <v>4.9861913245950342</v>
      </c>
      <c r="CU177" s="272">
        <v>5.0696111608691217</v>
      </c>
      <c r="CV177" s="272">
        <v>5.0836620853858774</v>
      </c>
      <c r="CW177" s="272">
        <v>5.364278562777554</v>
      </c>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39"/>
      <c r="EV177" s="139"/>
      <c r="EW177" s="139"/>
      <c r="EX177" s="139"/>
      <c r="EY177" s="139"/>
      <c r="EZ177" s="139"/>
      <c r="FA177" s="139"/>
      <c r="FB177" s="162"/>
      <c r="FC177" s="162"/>
      <c r="FD177" s="162"/>
      <c r="FE177" s="162"/>
      <c r="FF177" s="162"/>
      <c r="FG177" s="162"/>
      <c r="FH177" s="162"/>
      <c r="FI177" s="139"/>
      <c r="FJ177" s="139"/>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39"/>
      <c r="GH177" s="139"/>
      <c r="GI177" s="162"/>
      <c r="GJ177" s="162"/>
      <c r="GK177" s="162"/>
      <c r="GL177" s="162"/>
      <c r="GM177" s="162"/>
    </row>
    <row r="178" spans="1:195" s="138" customFormat="1" x14ac:dyDescent="0.2">
      <c r="A178" s="139"/>
      <c r="B178" s="193">
        <v>47515</v>
      </c>
      <c r="C178" s="193">
        <v>47542</v>
      </c>
      <c r="D178" s="191">
        <v>47515</v>
      </c>
      <c r="E178" s="2">
        <v>54.107190000000003</v>
      </c>
      <c r="F178" s="3">
        <v>49.200629999999997</v>
      </c>
      <c r="G178" s="4">
        <v>47.685960000000001</v>
      </c>
      <c r="H178" s="5">
        <v>44.066540000000003</v>
      </c>
      <c r="I178" s="2">
        <v>51.525480000000002</v>
      </c>
      <c r="J178" s="3">
        <v>46.573390000000003</v>
      </c>
      <c r="K178" s="4">
        <v>62.181469999999997</v>
      </c>
      <c r="L178" s="5">
        <v>57.016860000000001</v>
      </c>
      <c r="M178" s="2">
        <v>56.802100000000003</v>
      </c>
      <c r="N178" s="3">
        <v>53.903260000000003</v>
      </c>
      <c r="O178" s="4">
        <v>45.685960000000001</v>
      </c>
      <c r="P178" s="5">
        <v>42.066540000000003</v>
      </c>
      <c r="Q178" s="2">
        <v>47.685960000000001</v>
      </c>
      <c r="R178" s="3">
        <v>43.566540000000003</v>
      </c>
      <c r="S178" s="4">
        <v>45.185960000000001</v>
      </c>
      <c r="T178" s="5">
        <v>40.816540000000003</v>
      </c>
      <c r="U178" s="2">
        <v>45.685960000000001</v>
      </c>
      <c r="V178" s="3">
        <v>42.066540000000003</v>
      </c>
      <c r="W178" s="4">
        <v>51.525480000000002</v>
      </c>
      <c r="X178" s="5">
        <v>46.573390000000003</v>
      </c>
      <c r="Y178" s="2">
        <v>47.685960000000001</v>
      </c>
      <c r="Z178" s="3">
        <v>44.816540000000003</v>
      </c>
      <c r="AA178" s="4">
        <v>55.161059999999999</v>
      </c>
      <c r="AB178" s="5">
        <v>54.152439999999999</v>
      </c>
      <c r="AC178" s="2">
        <v>46.685960000000001</v>
      </c>
      <c r="AD178" s="73">
        <v>44.066540000000003</v>
      </c>
      <c r="AE178" s="4">
        <v>56.374879999999997</v>
      </c>
      <c r="AF178" s="75">
        <v>52.354990000000001</v>
      </c>
      <c r="AG178" s="23">
        <v>5.1844999999999999</v>
      </c>
      <c r="AH178" s="37">
        <v>5.2130999999999998</v>
      </c>
      <c r="AI178" s="23">
        <v>4.9409999999999998</v>
      </c>
      <c r="AJ178" s="37">
        <v>4.9696999999999996</v>
      </c>
      <c r="AK178" s="28">
        <v>4.9546999999999999</v>
      </c>
      <c r="AL178" s="37">
        <v>5.0846</v>
      </c>
      <c r="AM178" s="28">
        <v>4.9122000000000003</v>
      </c>
      <c r="AN178" s="37">
        <v>5.0269000000000004</v>
      </c>
      <c r="AO178" s="30">
        <v>4.9696999999999996</v>
      </c>
      <c r="AP178" s="39">
        <v>5.0842000000000001</v>
      </c>
      <c r="AQ178" s="30">
        <v>4.4827000000000004</v>
      </c>
      <c r="AR178" s="37">
        <v>5.2305000000000001</v>
      </c>
      <c r="AS178" s="23">
        <v>5.0425000000000004</v>
      </c>
      <c r="AT178" s="39">
        <v>5.2805</v>
      </c>
      <c r="AU178" s="31">
        <v>5.0632000000000001</v>
      </c>
      <c r="AV178" s="39">
        <v>5.0434000000000001</v>
      </c>
      <c r="AW178" s="31">
        <v>5.2938000000000001</v>
      </c>
      <c r="AX178" s="39">
        <v>5.0423</v>
      </c>
      <c r="AY178" s="31">
        <v>4.9797000000000002</v>
      </c>
      <c r="AZ178" s="39">
        <v>4.9847000000000001</v>
      </c>
      <c r="BA178" s="30">
        <v>4.7765000000000004</v>
      </c>
      <c r="BB178" s="39">
        <v>5.4169999999999998</v>
      </c>
      <c r="BC178" s="15"/>
      <c r="BD178" s="151"/>
      <c r="BE178" s="151"/>
      <c r="BF178" s="151"/>
      <c r="BG178" s="151"/>
      <c r="BH178" s="151"/>
      <c r="BI178" s="151"/>
      <c r="BJ178" s="266">
        <v>5.0608516648112536</v>
      </c>
      <c r="BK178" s="266">
        <v>5.1767306244307258</v>
      </c>
      <c r="BL178" s="266">
        <v>5.2534901848112545</v>
      </c>
      <c r="BM178" s="266">
        <v>5.3737796844307262</v>
      </c>
      <c r="BN178" s="266">
        <v>5.2162130396209898</v>
      </c>
      <c r="BO178" s="266"/>
      <c r="BP178" s="266">
        <v>5.042700609348068</v>
      </c>
      <c r="BQ178" s="292">
        <v>5.0695197891321975</v>
      </c>
      <c r="BR178" s="292">
        <v>5.0308129470236933</v>
      </c>
      <c r="BS178" s="292">
        <v>5.0597863265306122</v>
      </c>
      <c r="BT178" s="292">
        <v>4.9693194262046667</v>
      </c>
      <c r="BU178" s="292">
        <v>4.9627872351076254</v>
      </c>
      <c r="BV178" s="292">
        <v>5.0149999999999997</v>
      </c>
      <c r="BW178" s="169"/>
      <c r="BX178" s="148">
        <v>52.004378571428575</v>
      </c>
      <c r="BY178" s="165">
        <v>46.134779999999999</v>
      </c>
      <c r="BZ178" s="165">
        <v>49.40315571428571</v>
      </c>
      <c r="CA178" s="165">
        <v>55.559739999999998</v>
      </c>
      <c r="CB178" s="165">
        <v>45.920494285714291</v>
      </c>
      <c r="CC178" s="165">
        <v>59.968065714285714</v>
      </c>
      <c r="CD178" s="165">
        <v>54.652069999999995</v>
      </c>
      <c r="CE178" s="165">
        <v>54.728794285714287</v>
      </c>
      <c r="CF178" s="165">
        <v>44.134779999999999</v>
      </c>
      <c r="CG178" s="174"/>
      <c r="CH178" s="175"/>
      <c r="CI178" s="175"/>
      <c r="CJ178" s="175"/>
      <c r="CK178" s="175"/>
      <c r="CL178" s="175"/>
      <c r="CM178" s="175"/>
      <c r="CN178" s="175"/>
      <c r="CO178" s="171">
        <v>2030</v>
      </c>
      <c r="CP178" s="173">
        <v>47515</v>
      </c>
      <c r="CQ178" s="272">
        <v>5.3328563638234385</v>
      </c>
      <c r="CR178" s="272">
        <v>5.055307531509377</v>
      </c>
      <c r="CS178" s="272">
        <v>5.0550237896562278</v>
      </c>
      <c r="CT178" s="272">
        <v>4.9718393705212867</v>
      </c>
      <c r="CU178" s="272">
        <v>5.0550237896562278</v>
      </c>
      <c r="CV178" s="272">
        <v>5.0869461576354675</v>
      </c>
      <c r="CW178" s="272">
        <v>5.3498457811869189</v>
      </c>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39"/>
      <c r="EV178" s="139"/>
      <c r="EW178" s="139"/>
      <c r="EX178" s="139"/>
      <c r="EY178" s="139"/>
      <c r="EZ178" s="139"/>
      <c r="FA178" s="139"/>
      <c r="FB178" s="162"/>
      <c r="FC178" s="162"/>
      <c r="FD178" s="162"/>
      <c r="FE178" s="162"/>
      <c r="FF178" s="162"/>
      <c r="FG178" s="162"/>
      <c r="FH178" s="162"/>
      <c r="FI178" s="139"/>
      <c r="FJ178" s="139"/>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39"/>
      <c r="GH178" s="139"/>
      <c r="GI178" s="162"/>
      <c r="GJ178" s="162"/>
      <c r="GK178" s="162"/>
      <c r="GL178" s="162"/>
      <c r="GM178" s="162"/>
    </row>
    <row r="179" spans="1:195" s="138" customFormat="1" x14ac:dyDescent="0.2">
      <c r="A179" s="139"/>
      <c r="B179" s="193">
        <v>47543</v>
      </c>
      <c r="C179" s="193">
        <v>47573</v>
      </c>
      <c r="D179" s="191">
        <v>47543</v>
      </c>
      <c r="E179" s="2">
        <v>45.450530000000001</v>
      </c>
      <c r="F179" s="3">
        <v>43.729289999999999</v>
      </c>
      <c r="G179" s="4">
        <v>41.718470000000003</v>
      </c>
      <c r="H179" s="5">
        <v>39.737940000000002</v>
      </c>
      <c r="I179" s="2">
        <v>43.48245</v>
      </c>
      <c r="J179" s="3">
        <v>41.11271</v>
      </c>
      <c r="K179" s="4">
        <v>50.200609999999998</v>
      </c>
      <c r="L179" s="5">
        <v>48.029890000000002</v>
      </c>
      <c r="M179" s="2">
        <v>47.33867</v>
      </c>
      <c r="N179" s="3">
        <v>47.635509999999996</v>
      </c>
      <c r="O179" s="4">
        <v>39.718470000000003</v>
      </c>
      <c r="P179" s="5">
        <v>37.737940000000002</v>
      </c>
      <c r="Q179" s="2">
        <v>41.718470000000003</v>
      </c>
      <c r="R179" s="3">
        <v>39.237940000000002</v>
      </c>
      <c r="S179" s="4">
        <v>39.968470000000003</v>
      </c>
      <c r="T179" s="5">
        <v>36.237940000000002</v>
      </c>
      <c r="U179" s="2">
        <v>39.718470000000003</v>
      </c>
      <c r="V179" s="3">
        <v>37.737940000000002</v>
      </c>
      <c r="W179" s="4">
        <v>43.48245</v>
      </c>
      <c r="X179" s="5">
        <v>41.11271</v>
      </c>
      <c r="Y179" s="2">
        <v>41.718470000000003</v>
      </c>
      <c r="Z179" s="3">
        <v>40.487940000000002</v>
      </c>
      <c r="AA179" s="4">
        <v>46.66527</v>
      </c>
      <c r="AB179" s="5">
        <v>45.547539999999998</v>
      </c>
      <c r="AC179" s="2">
        <v>40.468470000000003</v>
      </c>
      <c r="AD179" s="73">
        <v>39.737940000000002</v>
      </c>
      <c r="AE179" s="4">
        <v>48.754049999999999</v>
      </c>
      <c r="AF179" s="75">
        <v>47.497610000000002</v>
      </c>
      <c r="AG179" s="23">
        <v>5.0556000000000001</v>
      </c>
      <c r="AH179" s="37">
        <v>4.9123999999999999</v>
      </c>
      <c r="AI179" s="23">
        <v>4.7835000000000001</v>
      </c>
      <c r="AJ179" s="37">
        <v>4.7977999999999996</v>
      </c>
      <c r="AK179" s="28">
        <v>4.7827999999999999</v>
      </c>
      <c r="AL179" s="37">
        <v>4.9103000000000003</v>
      </c>
      <c r="AM179" s="28">
        <v>4.7352999999999996</v>
      </c>
      <c r="AN179" s="37">
        <v>4.8551000000000002</v>
      </c>
      <c r="AO179" s="30">
        <v>4.8121</v>
      </c>
      <c r="AP179" s="39">
        <v>4.6832000000000003</v>
      </c>
      <c r="AQ179" s="30">
        <v>4.2535999999999996</v>
      </c>
      <c r="AR179" s="37">
        <v>5.0533999999999999</v>
      </c>
      <c r="AS179" s="23">
        <v>4.8684000000000003</v>
      </c>
      <c r="AT179" s="39">
        <v>5.1033999999999997</v>
      </c>
      <c r="AU179" s="31">
        <v>4.8872</v>
      </c>
      <c r="AV179" s="39">
        <v>4.87</v>
      </c>
      <c r="AW179" s="31">
        <v>4.8884999999999996</v>
      </c>
      <c r="AX179" s="39">
        <v>4.8681999999999999</v>
      </c>
      <c r="AY179" s="31">
        <v>4.8078000000000003</v>
      </c>
      <c r="AZ179" s="39">
        <v>4.8270999999999997</v>
      </c>
      <c r="BA179" s="30">
        <v>4.5072999999999999</v>
      </c>
      <c r="BB179" s="39">
        <v>5.3281000000000001</v>
      </c>
      <c r="BC179" s="15"/>
      <c r="BD179" s="151"/>
      <c r="BE179" s="151"/>
      <c r="BF179" s="151"/>
      <c r="BG179" s="151"/>
      <c r="BH179" s="151"/>
      <c r="BI179" s="151"/>
      <c r="BJ179" s="266">
        <v>4.9013536382957188</v>
      </c>
      <c r="BK179" s="266">
        <v>4.7709012549337118</v>
      </c>
      <c r="BL179" s="266">
        <v>5.0879214062957194</v>
      </c>
      <c r="BM179" s="266">
        <v>4.9525037949337118</v>
      </c>
      <c r="BN179" s="266">
        <v>4.9281700236147152</v>
      </c>
      <c r="BO179" s="266"/>
      <c r="BP179" s="266">
        <v>4.8684128672817595</v>
      </c>
      <c r="BQ179" s="292">
        <v>4.9097468775344684</v>
      </c>
      <c r="BR179" s="292">
        <v>4.8589308974084888</v>
      </c>
      <c r="BS179" s="292">
        <v>4.884378163265306</v>
      </c>
      <c r="BT179" s="292">
        <v>4.7906145065158086</v>
      </c>
      <c r="BU179" s="292">
        <v>4.7906864508593356</v>
      </c>
      <c r="BV179" s="292">
        <v>4.8430999999999997</v>
      </c>
      <c r="BW179" s="169"/>
      <c r="BX179" s="148">
        <v>44.692999071332437</v>
      </c>
      <c r="BY179" s="165">
        <v>40.846823553162857</v>
      </c>
      <c r="BZ179" s="165">
        <v>42.439509246298783</v>
      </c>
      <c r="CA179" s="165">
        <v>47.469311561238221</v>
      </c>
      <c r="CB179" s="165">
        <v>40.626769717362045</v>
      </c>
      <c r="CC179" s="165">
        <v>49.245259475100937</v>
      </c>
      <c r="CD179" s="165">
        <v>48.201081117092862</v>
      </c>
      <c r="CE179" s="165">
        <v>46.173348452220729</v>
      </c>
      <c r="CF179" s="165">
        <v>38.846823553162857</v>
      </c>
      <c r="CG179" s="174"/>
      <c r="CH179" s="175"/>
      <c r="CI179" s="175"/>
      <c r="CJ179" s="175"/>
      <c r="CK179" s="175"/>
      <c r="CL179" s="175"/>
      <c r="CM179" s="175"/>
      <c r="CN179" s="175"/>
      <c r="CO179" s="171">
        <v>2030</v>
      </c>
      <c r="CP179" s="173">
        <v>47543</v>
      </c>
      <c r="CQ179" s="272">
        <v>5.1708026545940937</v>
      </c>
      <c r="CR179" s="272">
        <v>4.8740389589097246</v>
      </c>
      <c r="CS179" s="272">
        <v>4.8796693063347956</v>
      </c>
      <c r="CT179" s="272">
        <v>4.7993148316907197</v>
      </c>
      <c r="CU179" s="272">
        <v>4.8796693063347956</v>
      </c>
      <c r="CV179" s="272">
        <v>4.905398538587848</v>
      </c>
      <c r="CW179" s="272">
        <v>5.1763496164715379</v>
      </c>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39"/>
      <c r="EV179" s="139"/>
      <c r="EW179" s="139"/>
      <c r="EX179" s="139"/>
      <c r="EY179" s="139"/>
      <c r="EZ179" s="139"/>
      <c r="FA179" s="139"/>
      <c r="FB179" s="162"/>
      <c r="FC179" s="162"/>
      <c r="FD179" s="162"/>
      <c r="FE179" s="162"/>
      <c r="FF179" s="162"/>
      <c r="FG179" s="162"/>
      <c r="FH179" s="162"/>
      <c r="FI179" s="139"/>
      <c r="FJ179" s="139"/>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39"/>
      <c r="GH179" s="139"/>
      <c r="GI179" s="162"/>
      <c r="GJ179" s="162"/>
      <c r="GK179" s="162"/>
      <c r="GL179" s="162"/>
      <c r="GM179" s="162"/>
    </row>
    <row r="180" spans="1:195" s="138" customFormat="1" x14ac:dyDescent="0.2">
      <c r="A180" s="139"/>
      <c r="B180" s="193">
        <v>47574</v>
      </c>
      <c r="C180" s="193">
        <v>47603</v>
      </c>
      <c r="D180" s="191">
        <v>47574</v>
      </c>
      <c r="E180" s="2">
        <v>44.099600000000002</v>
      </c>
      <c r="F180" s="3">
        <v>42.193689999999997</v>
      </c>
      <c r="G180" s="4">
        <v>41.84601</v>
      </c>
      <c r="H180" s="5">
        <v>40.21116</v>
      </c>
      <c r="I180" s="2">
        <v>41.688929999999999</v>
      </c>
      <c r="J180" s="3">
        <v>39.366280000000003</v>
      </c>
      <c r="K180" s="4">
        <v>46.838549999999998</v>
      </c>
      <c r="L180" s="5">
        <v>45.271810000000002</v>
      </c>
      <c r="M180" s="2">
        <v>44.087609999999998</v>
      </c>
      <c r="N180" s="3">
        <v>45.86403</v>
      </c>
      <c r="O180" s="4">
        <v>39.84601</v>
      </c>
      <c r="P180" s="5">
        <v>38.21116</v>
      </c>
      <c r="Q180" s="2">
        <v>40.34601</v>
      </c>
      <c r="R180" s="3">
        <v>39.46116</v>
      </c>
      <c r="S180" s="4">
        <v>36.84601</v>
      </c>
      <c r="T180" s="5">
        <v>36.21116</v>
      </c>
      <c r="U180" s="2">
        <v>39.84601</v>
      </c>
      <c r="V180" s="3">
        <v>38.21116</v>
      </c>
      <c r="W180" s="4">
        <v>41.688929999999999</v>
      </c>
      <c r="X180" s="5">
        <v>39.366280000000003</v>
      </c>
      <c r="Y180" s="2">
        <v>40.34601</v>
      </c>
      <c r="Z180" s="3">
        <v>38.21116</v>
      </c>
      <c r="AA180" s="4">
        <v>43.669110000000003</v>
      </c>
      <c r="AB180" s="5">
        <v>44.853859999999997</v>
      </c>
      <c r="AC180" s="2">
        <v>40.34601</v>
      </c>
      <c r="AD180" s="73">
        <v>38.71116</v>
      </c>
      <c r="AE180" s="4">
        <v>44.716929999999998</v>
      </c>
      <c r="AF180" s="75">
        <v>45.287179999999999</v>
      </c>
      <c r="AG180" s="23">
        <v>4.8263999999999996</v>
      </c>
      <c r="AH180" s="37">
        <v>4.6546000000000003</v>
      </c>
      <c r="AI180" s="23">
        <v>4.54</v>
      </c>
      <c r="AJ180" s="37">
        <v>4.4683999999999999</v>
      </c>
      <c r="AK180" s="28">
        <v>4.4534000000000002</v>
      </c>
      <c r="AL180" s="37">
        <v>4.5742000000000003</v>
      </c>
      <c r="AM180" s="28">
        <v>4.4833999999999996</v>
      </c>
      <c r="AN180" s="37">
        <v>4.5114000000000001</v>
      </c>
      <c r="AO180" s="30">
        <v>4.4111000000000002</v>
      </c>
      <c r="AP180" s="39">
        <v>4.2679</v>
      </c>
      <c r="AQ180" s="30">
        <v>4.0244</v>
      </c>
      <c r="AR180" s="37">
        <v>4.7099000000000002</v>
      </c>
      <c r="AS180" s="23">
        <v>4.5327000000000002</v>
      </c>
      <c r="AT180" s="39">
        <v>4.7599</v>
      </c>
      <c r="AU180" s="31">
        <v>4.5481999999999996</v>
      </c>
      <c r="AV180" s="39">
        <v>4.5362999999999998</v>
      </c>
      <c r="AW180" s="31">
        <v>4.4206000000000003</v>
      </c>
      <c r="AX180" s="39">
        <v>4.5326000000000004</v>
      </c>
      <c r="AY180" s="31">
        <v>4.4783999999999997</v>
      </c>
      <c r="AZ180" s="39">
        <v>4.4260999999999999</v>
      </c>
      <c r="BA180" s="30">
        <v>4.1957000000000004</v>
      </c>
      <c r="BB180" s="39">
        <v>5.0289000000000001</v>
      </c>
      <c r="BC180" s="15"/>
      <c r="BD180" s="151"/>
      <c r="BE180" s="151"/>
      <c r="BF180" s="151"/>
      <c r="BG180" s="151"/>
      <c r="BH180" s="151"/>
      <c r="BI180" s="151"/>
      <c r="BJ180" s="266">
        <v>4.4955242687987047</v>
      </c>
      <c r="BK180" s="266">
        <v>4.3505996660257056</v>
      </c>
      <c r="BL180" s="266">
        <v>4.6666455167987051</v>
      </c>
      <c r="BM180" s="266">
        <v>4.5162048500257059</v>
      </c>
      <c r="BN180" s="266">
        <v>4.5072435754122049</v>
      </c>
      <c r="BO180" s="266"/>
      <c r="BP180" s="266">
        <v>4.5344374034269492</v>
      </c>
      <c r="BQ180" s="292">
        <v>4.5032180859691806</v>
      </c>
      <c r="BR180" s="292">
        <v>4.5150667504192823</v>
      </c>
      <c r="BS180" s="292">
        <v>4.5482557142857143</v>
      </c>
      <c r="BT180" s="292">
        <v>4.5361443580159602</v>
      </c>
      <c r="BU180" s="292">
        <v>4.4609017019856498</v>
      </c>
      <c r="BV180" s="292">
        <v>4.5137</v>
      </c>
      <c r="BW180" s="169"/>
      <c r="BX180" s="148">
        <v>43.294882444444447</v>
      </c>
      <c r="BY180" s="165">
        <v>41.155739999999994</v>
      </c>
      <c r="BZ180" s="165">
        <v>40.70825555555556</v>
      </c>
      <c r="CA180" s="165">
        <v>44.837654000000001</v>
      </c>
      <c r="CB180" s="165">
        <v>39.972406666666672</v>
      </c>
      <c r="CC180" s="165">
        <v>46.177037555555557</v>
      </c>
      <c r="CD180" s="165">
        <v>44.957702222222224</v>
      </c>
      <c r="CE180" s="165">
        <v>44.169337777777777</v>
      </c>
      <c r="CF180" s="165">
        <v>39.155739999999994</v>
      </c>
      <c r="CG180" s="174"/>
      <c r="CH180" s="175"/>
      <c r="CI180" s="175"/>
      <c r="CJ180" s="175"/>
      <c r="CK180" s="175"/>
      <c r="CL180" s="175"/>
      <c r="CM180" s="175"/>
      <c r="CN180" s="175"/>
      <c r="CO180" s="171">
        <v>2030</v>
      </c>
      <c r="CP180" s="173">
        <v>47574</v>
      </c>
      <c r="CQ180" s="272">
        <v>4.9202624755633293</v>
      </c>
      <c r="CR180" s="272">
        <v>4.6159182498206786</v>
      </c>
      <c r="CS180" s="272">
        <v>4.5436497204937263</v>
      </c>
      <c r="CT180" s="272">
        <v>4.4687180714185351</v>
      </c>
      <c r="CU180" s="272">
        <v>4.5436497204937263</v>
      </c>
      <c r="CV180" s="272">
        <v>4.646880476190475</v>
      </c>
      <c r="CW180" s="272">
        <v>4.8438909971740012</v>
      </c>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39"/>
      <c r="EV180" s="139"/>
      <c r="EW180" s="139"/>
      <c r="EX180" s="139"/>
      <c r="EY180" s="139"/>
      <c r="EZ180" s="139"/>
      <c r="FA180" s="139"/>
      <c r="FB180" s="162"/>
      <c r="FC180" s="162"/>
      <c r="FD180" s="162"/>
      <c r="FE180" s="162"/>
      <c r="FF180" s="162"/>
      <c r="FG180" s="162"/>
      <c r="FH180" s="162"/>
      <c r="FI180" s="139"/>
      <c r="FJ180" s="139"/>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39"/>
      <c r="GH180" s="139"/>
      <c r="GI180" s="162"/>
      <c r="GJ180" s="162"/>
      <c r="GK180" s="162"/>
      <c r="GL180" s="162"/>
      <c r="GM180" s="162"/>
    </row>
    <row r="181" spans="1:195" s="138" customFormat="1" x14ac:dyDescent="0.2">
      <c r="A181" s="139"/>
      <c r="B181" s="193">
        <v>47604</v>
      </c>
      <c r="C181" s="193">
        <v>47634</v>
      </c>
      <c r="D181" s="191">
        <v>47604</v>
      </c>
      <c r="E181" s="2">
        <v>40.661239999999999</v>
      </c>
      <c r="F181" s="3">
        <v>35.41807</v>
      </c>
      <c r="G181" s="4">
        <v>42.586959999999998</v>
      </c>
      <c r="H181" s="5">
        <v>40.656739999999999</v>
      </c>
      <c r="I181" s="2">
        <v>37.530830000000002</v>
      </c>
      <c r="J181" s="3">
        <v>32.34451</v>
      </c>
      <c r="K181" s="4">
        <v>45.988129999999998</v>
      </c>
      <c r="L181" s="5">
        <v>41.578699999999998</v>
      </c>
      <c r="M181" s="2">
        <v>43.912370000000003</v>
      </c>
      <c r="N181" s="3">
        <v>44.554920000000003</v>
      </c>
      <c r="O181" s="4">
        <v>41.086959999999998</v>
      </c>
      <c r="P181" s="5">
        <v>38.656739999999999</v>
      </c>
      <c r="Q181" s="2">
        <v>42.586959999999998</v>
      </c>
      <c r="R181" s="3">
        <v>40.656739999999999</v>
      </c>
      <c r="S181" s="4">
        <v>38.586959999999998</v>
      </c>
      <c r="T181" s="5">
        <v>35.656739999999999</v>
      </c>
      <c r="U181" s="2">
        <v>41.086959999999998</v>
      </c>
      <c r="V181" s="3">
        <v>38.656739999999999</v>
      </c>
      <c r="W181" s="4">
        <v>37.530830000000002</v>
      </c>
      <c r="X181" s="5">
        <v>32.34451</v>
      </c>
      <c r="Y181" s="2">
        <v>41.086959999999998</v>
      </c>
      <c r="Z181" s="3">
        <v>38.656739999999999</v>
      </c>
      <c r="AA181" s="4">
        <v>45.038460000000001</v>
      </c>
      <c r="AB181" s="5">
        <v>45.138039999999997</v>
      </c>
      <c r="AC181" s="2">
        <v>41.086959999999998</v>
      </c>
      <c r="AD181" s="73">
        <v>38.656739999999999</v>
      </c>
      <c r="AE181" s="4">
        <v>41.262830000000001</v>
      </c>
      <c r="AF181" s="75">
        <v>39.483910000000002</v>
      </c>
      <c r="AG181" s="23">
        <v>4.8551000000000002</v>
      </c>
      <c r="AH181" s="37">
        <v>4.6116000000000001</v>
      </c>
      <c r="AI181" s="23">
        <v>4.54</v>
      </c>
      <c r="AJ181" s="37">
        <v>4.4253999999999998</v>
      </c>
      <c r="AK181" s="28">
        <v>4.4104000000000001</v>
      </c>
      <c r="AL181" s="37">
        <v>4.5305999999999997</v>
      </c>
      <c r="AM181" s="28">
        <v>4.4454000000000002</v>
      </c>
      <c r="AN181" s="37">
        <v>4.4683999999999999</v>
      </c>
      <c r="AO181" s="30">
        <v>4.3681000000000001</v>
      </c>
      <c r="AP181" s="39">
        <v>4.2965</v>
      </c>
      <c r="AQ181" s="30">
        <v>4.0530999999999997</v>
      </c>
      <c r="AR181" s="37">
        <v>4.6656000000000004</v>
      </c>
      <c r="AS181" s="23">
        <v>4.4892000000000003</v>
      </c>
      <c r="AT181" s="39">
        <v>4.7156000000000002</v>
      </c>
      <c r="AU181" s="31">
        <v>4.5045999999999999</v>
      </c>
      <c r="AV181" s="39">
        <v>4.4928999999999997</v>
      </c>
      <c r="AW181" s="31">
        <v>4.4485999999999999</v>
      </c>
      <c r="AX181" s="39">
        <v>4.4889999999999999</v>
      </c>
      <c r="AY181" s="31">
        <v>4.4353999999999996</v>
      </c>
      <c r="AZ181" s="39">
        <v>4.3830999999999998</v>
      </c>
      <c r="BA181" s="30">
        <v>4.2092999999999998</v>
      </c>
      <c r="BB181" s="39">
        <v>5.0601000000000003</v>
      </c>
      <c r="BC181" s="15"/>
      <c r="BD181" s="151"/>
      <c r="BE181" s="151"/>
      <c r="BF181" s="151"/>
      <c r="BG181" s="151"/>
      <c r="BH181" s="151"/>
      <c r="BI181" s="151"/>
      <c r="BJ181" s="266">
        <v>4.4520064062341866</v>
      </c>
      <c r="BK181" s="266">
        <v>4.379544104847688</v>
      </c>
      <c r="BL181" s="266">
        <v>4.6214712942341869</v>
      </c>
      <c r="BM181" s="266">
        <v>4.5462509608476882</v>
      </c>
      <c r="BN181" s="266">
        <v>4.4998181915409372</v>
      </c>
      <c r="BO181" s="266"/>
      <c r="BP181" s="266">
        <v>4.4908401206529449</v>
      </c>
      <c r="BQ181" s="292">
        <v>4.4596252230332523</v>
      </c>
      <c r="BR181" s="292">
        <v>4.4720462141360819</v>
      </c>
      <c r="BS181" s="292">
        <v>4.5043781632653062</v>
      </c>
      <c r="BT181" s="292">
        <v>4.4977566420850588</v>
      </c>
      <c r="BU181" s="292">
        <v>4.4178514767228432</v>
      </c>
      <c r="BV181" s="292">
        <v>4.4706999999999999</v>
      </c>
      <c r="BW181" s="169"/>
      <c r="BX181" s="148">
        <v>38.349734946236559</v>
      </c>
      <c r="BY181" s="165">
        <v>41.736002795698923</v>
      </c>
      <c r="BZ181" s="165">
        <v>35.244387849462363</v>
      </c>
      <c r="CA181" s="165">
        <v>44.195644731182796</v>
      </c>
      <c r="CB181" s="165">
        <v>41.736002795698923</v>
      </c>
      <c r="CC181" s="165">
        <v>44.044187741935481</v>
      </c>
      <c r="CD181" s="165">
        <v>40.478574946236556</v>
      </c>
      <c r="CE181" s="165">
        <v>45.082360860215054</v>
      </c>
      <c r="CF181" s="165">
        <v>40.015572688172043</v>
      </c>
      <c r="CG181" s="174"/>
      <c r="CH181" s="175"/>
      <c r="CI181" s="175"/>
      <c r="CJ181" s="175"/>
      <c r="CK181" s="175"/>
      <c r="CL181" s="175"/>
      <c r="CM181" s="175"/>
      <c r="CN181" s="175"/>
      <c r="CO181" s="171">
        <v>2030</v>
      </c>
      <c r="CP181" s="173">
        <v>47604</v>
      </c>
      <c r="CQ181" s="272">
        <v>4.9202624755633293</v>
      </c>
      <c r="CR181" s="272">
        <v>4.5769798339993857</v>
      </c>
      <c r="CS181" s="272">
        <v>4.4997855972661425</v>
      </c>
      <c r="CT181" s="272">
        <v>4.4255618458820924</v>
      </c>
      <c r="CU181" s="272">
        <v>4.4997855972661425</v>
      </c>
      <c r="CV181" s="272">
        <v>4.607882118226601</v>
      </c>
      <c r="CW181" s="272">
        <v>4.8004917238595075</v>
      </c>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39"/>
      <c r="EV181" s="139"/>
      <c r="EW181" s="139"/>
      <c r="EX181" s="139"/>
      <c r="EY181" s="139"/>
      <c r="EZ181" s="139"/>
      <c r="FA181" s="139"/>
      <c r="FB181" s="162"/>
      <c r="FC181" s="162"/>
      <c r="FD181" s="162"/>
      <c r="FE181" s="162"/>
      <c r="FF181" s="162"/>
      <c r="FG181" s="162"/>
      <c r="FH181" s="162"/>
      <c r="FI181" s="139"/>
      <c r="FJ181" s="139"/>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39"/>
      <c r="GH181" s="139"/>
      <c r="GI181" s="162"/>
      <c r="GJ181" s="162"/>
      <c r="GK181" s="162"/>
      <c r="GL181" s="162"/>
      <c r="GM181" s="162"/>
    </row>
    <row r="182" spans="1:195" s="138" customFormat="1" x14ac:dyDescent="0.2">
      <c r="A182" s="139"/>
      <c r="B182" s="193">
        <v>47635</v>
      </c>
      <c r="C182" s="193">
        <v>47664</v>
      </c>
      <c r="D182" s="191">
        <v>47635</v>
      </c>
      <c r="E182" s="2">
        <v>45.408580000000001</v>
      </c>
      <c r="F182" s="3">
        <v>36.773519999999998</v>
      </c>
      <c r="G182" s="4">
        <v>47.221620000000001</v>
      </c>
      <c r="H182" s="5">
        <v>42.691029999999998</v>
      </c>
      <c r="I182" s="2">
        <v>42.090609999999998</v>
      </c>
      <c r="J182" s="3">
        <v>33.851170000000003</v>
      </c>
      <c r="K182" s="4">
        <v>51.07197</v>
      </c>
      <c r="L182" s="5">
        <v>42.999299999999998</v>
      </c>
      <c r="M182" s="2">
        <v>48.209290000000003</v>
      </c>
      <c r="N182" s="3">
        <v>45.320590000000003</v>
      </c>
      <c r="O182" s="4">
        <v>45.471620000000001</v>
      </c>
      <c r="P182" s="5">
        <v>41.191029999999998</v>
      </c>
      <c r="Q182" s="2">
        <v>46.471620000000001</v>
      </c>
      <c r="R182" s="3">
        <v>42.191029999999998</v>
      </c>
      <c r="S182" s="4">
        <v>43.721620000000001</v>
      </c>
      <c r="T182" s="5">
        <v>38.691029999999998</v>
      </c>
      <c r="U182" s="2">
        <v>45.471620000000001</v>
      </c>
      <c r="V182" s="3">
        <v>41.191029999999998</v>
      </c>
      <c r="W182" s="4">
        <v>42.090609999999998</v>
      </c>
      <c r="X182" s="5">
        <v>33.851170000000003</v>
      </c>
      <c r="Y182" s="2">
        <v>48.221620000000001</v>
      </c>
      <c r="Z182" s="3">
        <v>43.191029999999998</v>
      </c>
      <c r="AA182" s="4">
        <v>51.00882</v>
      </c>
      <c r="AB182" s="5">
        <v>48.897129999999997</v>
      </c>
      <c r="AC182" s="2">
        <v>46.221620000000001</v>
      </c>
      <c r="AD182" s="73">
        <v>41.441029999999998</v>
      </c>
      <c r="AE182" s="4">
        <v>47.114310000000003</v>
      </c>
      <c r="AF182" s="75">
        <v>42.201270000000001</v>
      </c>
      <c r="AG182" s="23">
        <v>4.8979999999999997</v>
      </c>
      <c r="AH182" s="37">
        <v>4.6688999999999998</v>
      </c>
      <c r="AI182" s="23">
        <v>4.5686</v>
      </c>
      <c r="AJ182" s="37">
        <v>4.4683999999999999</v>
      </c>
      <c r="AK182" s="28">
        <v>4.4534000000000002</v>
      </c>
      <c r="AL182" s="37">
        <v>4.5739999999999998</v>
      </c>
      <c r="AM182" s="28">
        <v>4.4833999999999996</v>
      </c>
      <c r="AN182" s="37">
        <v>4.5114000000000001</v>
      </c>
      <c r="AO182" s="30">
        <v>4.4111000000000002</v>
      </c>
      <c r="AP182" s="39">
        <v>4.3395000000000001</v>
      </c>
      <c r="AQ182" s="30">
        <v>4.1102999999999996</v>
      </c>
      <c r="AR182" s="37">
        <v>4.7093999999999996</v>
      </c>
      <c r="AS182" s="23">
        <v>4.5324999999999998</v>
      </c>
      <c r="AT182" s="39">
        <v>4.7594000000000003</v>
      </c>
      <c r="AU182" s="31">
        <v>4.548</v>
      </c>
      <c r="AV182" s="39">
        <v>4.5361000000000002</v>
      </c>
      <c r="AW182" s="31">
        <v>4.4922000000000004</v>
      </c>
      <c r="AX182" s="39">
        <v>4.5323000000000002</v>
      </c>
      <c r="AY182" s="31">
        <v>4.4783999999999997</v>
      </c>
      <c r="AZ182" s="39">
        <v>4.4260999999999999</v>
      </c>
      <c r="BA182" s="30">
        <v>4.2877999999999998</v>
      </c>
      <c r="BB182" s="39">
        <v>5.0830000000000002</v>
      </c>
      <c r="BC182" s="15"/>
      <c r="BD182" s="151"/>
      <c r="BE182" s="151"/>
      <c r="BF182" s="151"/>
      <c r="BG182" s="151"/>
      <c r="BH182" s="151"/>
      <c r="BI182" s="151"/>
      <c r="BJ182" s="266">
        <v>4.4955242687987047</v>
      </c>
      <c r="BK182" s="266">
        <v>4.4230619674122051</v>
      </c>
      <c r="BL182" s="266">
        <v>4.6666455167987051</v>
      </c>
      <c r="BM182" s="266">
        <v>4.5914251834122055</v>
      </c>
      <c r="BN182" s="266">
        <v>4.5441642341054553</v>
      </c>
      <c r="BO182" s="266"/>
      <c r="BP182" s="266">
        <v>4.5344374034269492</v>
      </c>
      <c r="BQ182" s="292">
        <v>4.5032180859691806</v>
      </c>
      <c r="BR182" s="292">
        <v>4.5150667504192823</v>
      </c>
      <c r="BS182" s="292">
        <v>4.5482557142857143</v>
      </c>
      <c r="BT182" s="292">
        <v>4.5361443580159602</v>
      </c>
      <c r="BU182" s="292">
        <v>4.4609017019856498</v>
      </c>
      <c r="BV182" s="292">
        <v>4.5137</v>
      </c>
      <c r="BW182" s="169"/>
      <c r="BX182" s="148">
        <v>41.570775555555556</v>
      </c>
      <c r="BY182" s="165">
        <v>45.20802444444444</v>
      </c>
      <c r="BZ182" s="165">
        <v>38.428636666666669</v>
      </c>
      <c r="CA182" s="165">
        <v>46.925423333333335</v>
      </c>
      <c r="CB182" s="165">
        <v>44.569135555555555</v>
      </c>
      <c r="CC182" s="165">
        <v>47.484116666666665</v>
      </c>
      <c r="CD182" s="165">
        <v>44.930736666666675</v>
      </c>
      <c r="CE182" s="165">
        <v>50.070291111111104</v>
      </c>
      <c r="CF182" s="165">
        <v>43.569135555555555</v>
      </c>
      <c r="CG182" s="174"/>
      <c r="CH182" s="175"/>
      <c r="CI182" s="175"/>
      <c r="CJ182" s="175"/>
      <c r="CK182" s="175"/>
      <c r="CL182" s="175"/>
      <c r="CM182" s="175"/>
      <c r="CN182" s="175"/>
      <c r="CO182" s="171">
        <v>2030</v>
      </c>
      <c r="CP182" s="173">
        <v>47635</v>
      </c>
      <c r="CQ182" s="272">
        <v>4.9496893713344994</v>
      </c>
      <c r="CR182" s="272">
        <v>4.6159182498206786</v>
      </c>
      <c r="CS182" s="272">
        <v>4.5436497204937263</v>
      </c>
      <c r="CT182" s="272">
        <v>4.4687180714185351</v>
      </c>
      <c r="CU182" s="272">
        <v>4.5436497204937263</v>
      </c>
      <c r="CV182" s="272">
        <v>4.646880476190475</v>
      </c>
      <c r="CW182" s="272">
        <v>4.8438909971740012</v>
      </c>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39"/>
      <c r="EV182" s="139"/>
      <c r="EW182" s="139"/>
      <c r="EX182" s="139"/>
      <c r="EY182" s="139"/>
      <c r="EZ182" s="139"/>
      <c r="FA182" s="139"/>
      <c r="FB182" s="162"/>
      <c r="FC182" s="162"/>
      <c r="FD182" s="162"/>
      <c r="FE182" s="162"/>
      <c r="FF182" s="162"/>
      <c r="FG182" s="162"/>
      <c r="FH182" s="162"/>
      <c r="FI182" s="139"/>
      <c r="FJ182" s="139"/>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39"/>
      <c r="GH182" s="139"/>
      <c r="GI182" s="162"/>
      <c r="GJ182" s="162"/>
      <c r="GK182" s="162"/>
      <c r="GL182" s="162"/>
      <c r="GM182" s="162"/>
    </row>
    <row r="183" spans="1:195" s="138" customFormat="1" x14ac:dyDescent="0.2">
      <c r="A183" s="139"/>
      <c r="B183" s="193">
        <v>47665</v>
      </c>
      <c r="C183" s="193">
        <v>47695</v>
      </c>
      <c r="D183" s="191">
        <v>47665</v>
      </c>
      <c r="E183" s="2">
        <v>58.109639999999999</v>
      </c>
      <c r="F183" s="3">
        <v>48.27796</v>
      </c>
      <c r="G183" s="4">
        <v>56.369219999999999</v>
      </c>
      <c r="H183" s="5">
        <v>46.497770000000003</v>
      </c>
      <c r="I183" s="2">
        <v>54.696429999999999</v>
      </c>
      <c r="J183" s="3">
        <v>45.236429999999999</v>
      </c>
      <c r="K183" s="4">
        <v>63.975250000000003</v>
      </c>
      <c r="L183" s="5">
        <v>53.006929999999997</v>
      </c>
      <c r="M183" s="2">
        <v>59.042870000000001</v>
      </c>
      <c r="N183" s="3">
        <v>50.933120000000002</v>
      </c>
      <c r="O183" s="4">
        <v>60.119219999999999</v>
      </c>
      <c r="P183" s="5">
        <v>47.497770000000003</v>
      </c>
      <c r="Q183" s="2">
        <v>59.869219999999999</v>
      </c>
      <c r="R183" s="3">
        <v>46.997770000000003</v>
      </c>
      <c r="S183" s="4">
        <v>54.369219999999999</v>
      </c>
      <c r="T183" s="5">
        <v>43.997770000000003</v>
      </c>
      <c r="U183" s="2">
        <v>60.119219999999999</v>
      </c>
      <c r="V183" s="3">
        <v>47.497770000000003</v>
      </c>
      <c r="W183" s="4">
        <v>54.696429999999999</v>
      </c>
      <c r="X183" s="5">
        <v>45.236429999999999</v>
      </c>
      <c r="Y183" s="2">
        <v>58.869219999999999</v>
      </c>
      <c r="Z183" s="3">
        <v>47.997770000000003</v>
      </c>
      <c r="AA183" s="4">
        <v>56.227220000000003</v>
      </c>
      <c r="AB183" s="5">
        <v>53.072369999999999</v>
      </c>
      <c r="AC183" s="2">
        <v>57.869219999999999</v>
      </c>
      <c r="AD183" s="73">
        <v>45.997770000000003</v>
      </c>
      <c r="AE183" s="4">
        <v>59.39443</v>
      </c>
      <c r="AF183" s="75">
        <v>52.659230000000001</v>
      </c>
      <c r="AG183" s="23">
        <v>5.0556000000000001</v>
      </c>
      <c r="AH183" s="37">
        <v>4.8263999999999996</v>
      </c>
      <c r="AI183" s="23">
        <v>4.7119</v>
      </c>
      <c r="AJ183" s="37">
        <v>4.6546000000000003</v>
      </c>
      <c r="AK183" s="28">
        <v>4.6395999999999997</v>
      </c>
      <c r="AL183" s="37">
        <v>4.7614000000000001</v>
      </c>
      <c r="AM183" s="28">
        <v>4.6745999999999999</v>
      </c>
      <c r="AN183" s="37">
        <v>4.7119</v>
      </c>
      <c r="AO183" s="30">
        <v>4.4969999999999999</v>
      </c>
      <c r="AP183" s="39">
        <v>4.6688999999999998</v>
      </c>
      <c r="AQ183" s="30">
        <v>4.3108000000000004</v>
      </c>
      <c r="AR183" s="37">
        <v>4.8981000000000003</v>
      </c>
      <c r="AS183" s="23">
        <v>4.7198000000000002</v>
      </c>
      <c r="AT183" s="39">
        <v>4.9481000000000002</v>
      </c>
      <c r="AU183" s="31">
        <v>4.7363</v>
      </c>
      <c r="AV183" s="39">
        <v>4.7230999999999996</v>
      </c>
      <c r="AW183" s="31">
        <v>4.8346</v>
      </c>
      <c r="AX183" s="39">
        <v>4.7195999999999998</v>
      </c>
      <c r="AY183" s="31">
        <v>4.6646000000000001</v>
      </c>
      <c r="AZ183" s="39">
        <v>4.5119999999999996</v>
      </c>
      <c r="BA183" s="30">
        <v>4.5021000000000004</v>
      </c>
      <c r="BB183" s="39">
        <v>5.2755999999999998</v>
      </c>
      <c r="BC183" s="15"/>
      <c r="BD183" s="151"/>
      <c r="BE183" s="151"/>
      <c r="BF183" s="151"/>
      <c r="BG183" s="151"/>
      <c r="BH183" s="151"/>
      <c r="BI183" s="151"/>
      <c r="BJ183" s="266">
        <v>4.5824587895961946</v>
      </c>
      <c r="BK183" s="266">
        <v>4.7564290355227206</v>
      </c>
      <c r="BL183" s="266">
        <v>4.7568889055961954</v>
      </c>
      <c r="BM183" s="266">
        <v>4.9374807395227212</v>
      </c>
      <c r="BN183" s="266">
        <v>4.7583143675594579</v>
      </c>
      <c r="BO183" s="266"/>
      <c r="BP183" s="266">
        <v>4.7232237767413574</v>
      </c>
      <c r="BQ183" s="292">
        <v>4.5903024330900237</v>
      </c>
      <c r="BR183" s="292">
        <v>4.7156625068095526</v>
      </c>
      <c r="BS183" s="292">
        <v>4.7382557142857138</v>
      </c>
      <c r="BT183" s="292">
        <v>4.7292951813314472</v>
      </c>
      <c r="BU183" s="292">
        <v>4.6473191890538956</v>
      </c>
      <c r="BV183" s="292">
        <v>4.6999000000000004</v>
      </c>
      <c r="BW183" s="169"/>
      <c r="BX183" s="148">
        <v>53.775243440860216</v>
      </c>
      <c r="BY183" s="165">
        <v>52.017290430107522</v>
      </c>
      <c r="BZ183" s="165">
        <v>50.525892365591396</v>
      </c>
      <c r="CA183" s="165">
        <v>55.467603870967743</v>
      </c>
      <c r="CB183" s="165">
        <v>54.194709784946234</v>
      </c>
      <c r="CC183" s="165">
        <v>59.139754086021505</v>
      </c>
      <c r="CD183" s="165">
        <v>56.425148279569896</v>
      </c>
      <c r="CE183" s="165">
        <v>54.836372150537635</v>
      </c>
      <c r="CF183" s="165">
        <v>54.554924838709674</v>
      </c>
      <c r="CG183" s="174"/>
      <c r="CH183" s="175"/>
      <c r="CI183" s="175"/>
      <c r="CJ183" s="175"/>
      <c r="CK183" s="175"/>
      <c r="CL183" s="175"/>
      <c r="CM183" s="175"/>
      <c r="CN183" s="175"/>
      <c r="CO183" s="171">
        <v>2030</v>
      </c>
      <c r="CP183" s="173">
        <v>47665</v>
      </c>
      <c r="CQ183" s="272">
        <v>5.0971325239222143</v>
      </c>
      <c r="CR183" s="272">
        <v>4.8118399631109749</v>
      </c>
      <c r="CS183" s="272">
        <v>4.7335915750280524</v>
      </c>
      <c r="CT183" s="272">
        <v>4.6555945643228478</v>
      </c>
      <c r="CU183" s="272">
        <v>4.7335915750280524</v>
      </c>
      <c r="CV183" s="272">
        <v>4.843103793103448</v>
      </c>
      <c r="CW183" s="272">
        <v>5.0318199434800164</v>
      </c>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39"/>
      <c r="EV183" s="139"/>
      <c r="EW183" s="139"/>
      <c r="EX183" s="139"/>
      <c r="EY183" s="139"/>
      <c r="EZ183" s="139"/>
      <c r="FA183" s="139"/>
      <c r="FB183" s="162"/>
      <c r="FC183" s="162"/>
      <c r="FD183" s="162"/>
      <c r="FE183" s="162"/>
      <c r="FF183" s="162"/>
      <c r="FG183" s="162"/>
      <c r="FH183" s="162"/>
      <c r="FI183" s="139"/>
      <c r="FJ183" s="139"/>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39"/>
      <c r="GH183" s="139"/>
      <c r="GI183" s="162"/>
      <c r="GJ183" s="162"/>
      <c r="GK183" s="162"/>
      <c r="GL183" s="162"/>
      <c r="GM183" s="162"/>
    </row>
    <row r="184" spans="1:195" s="138" customFormat="1" x14ac:dyDescent="0.2">
      <c r="A184" s="139"/>
      <c r="B184" s="193">
        <v>47696</v>
      </c>
      <c r="C184" s="193">
        <v>47726</v>
      </c>
      <c r="D184" s="191">
        <v>47696</v>
      </c>
      <c r="E184" s="2">
        <v>60.303570000000001</v>
      </c>
      <c r="F184" s="3">
        <v>48.329059999999998</v>
      </c>
      <c r="G184" s="4">
        <v>58.75665</v>
      </c>
      <c r="H184" s="5">
        <v>47.400010000000002</v>
      </c>
      <c r="I184" s="2">
        <v>57.08334</v>
      </c>
      <c r="J184" s="3">
        <v>46.077590000000001</v>
      </c>
      <c r="K184" s="4">
        <v>66.989230000000006</v>
      </c>
      <c r="L184" s="5">
        <v>54.419440000000002</v>
      </c>
      <c r="M184" s="2">
        <v>62.411090000000002</v>
      </c>
      <c r="N184" s="3">
        <v>51.909230000000001</v>
      </c>
      <c r="O184" s="4">
        <v>62.00665</v>
      </c>
      <c r="P184" s="5">
        <v>47.900010000000002</v>
      </c>
      <c r="Q184" s="2">
        <v>61.75665</v>
      </c>
      <c r="R184" s="3">
        <v>47.900010000000002</v>
      </c>
      <c r="S184" s="4">
        <v>56.75665</v>
      </c>
      <c r="T184" s="5">
        <v>45.400010000000002</v>
      </c>
      <c r="U184" s="2">
        <v>62.00665</v>
      </c>
      <c r="V184" s="3">
        <v>47.900010000000002</v>
      </c>
      <c r="W184" s="4">
        <v>57.08334</v>
      </c>
      <c r="X184" s="5">
        <v>46.077590000000001</v>
      </c>
      <c r="Y184" s="2">
        <v>60.75665</v>
      </c>
      <c r="Z184" s="3">
        <v>48.900010000000002</v>
      </c>
      <c r="AA184" s="4">
        <v>61.996850000000002</v>
      </c>
      <c r="AB184" s="5">
        <v>55.484810000000003</v>
      </c>
      <c r="AC184" s="2">
        <v>61.00665</v>
      </c>
      <c r="AD184" s="73">
        <v>47.400010000000002</v>
      </c>
      <c r="AE184" s="4">
        <v>60.742339999999999</v>
      </c>
      <c r="AF184" s="75">
        <v>52.096290000000003</v>
      </c>
      <c r="AG184" s="23">
        <v>5.1128999999999998</v>
      </c>
      <c r="AH184" s="37">
        <v>4.9267000000000003</v>
      </c>
      <c r="AI184" s="23">
        <v>4.7690999999999999</v>
      </c>
      <c r="AJ184" s="37">
        <v>4.6832000000000003</v>
      </c>
      <c r="AK184" s="28">
        <v>4.6681999999999997</v>
      </c>
      <c r="AL184" s="37">
        <v>4.7903000000000002</v>
      </c>
      <c r="AM184" s="28">
        <v>4.7031999999999998</v>
      </c>
      <c r="AN184" s="37">
        <v>4.7404999999999999</v>
      </c>
      <c r="AO184" s="30">
        <v>4.54</v>
      </c>
      <c r="AP184" s="39">
        <v>4.7119</v>
      </c>
      <c r="AQ184" s="30">
        <v>4.3537999999999997</v>
      </c>
      <c r="AR184" s="37">
        <v>4.9273999999999996</v>
      </c>
      <c r="AS184" s="23">
        <v>4.7488000000000001</v>
      </c>
      <c r="AT184" s="39">
        <v>4.9774000000000003</v>
      </c>
      <c r="AU184" s="31">
        <v>4.7653999999999996</v>
      </c>
      <c r="AV184" s="39">
        <v>4.7519</v>
      </c>
      <c r="AW184" s="31">
        <v>4.8794000000000004</v>
      </c>
      <c r="AX184" s="39">
        <v>4.7485999999999997</v>
      </c>
      <c r="AY184" s="31">
        <v>4.6932</v>
      </c>
      <c r="AZ184" s="39">
        <v>4.5549999999999997</v>
      </c>
      <c r="BA184" s="30">
        <v>4.5500999999999996</v>
      </c>
      <c r="BB184" s="39">
        <v>5.3554000000000004</v>
      </c>
      <c r="BC184" s="15"/>
      <c r="BD184" s="151"/>
      <c r="BE184" s="151"/>
      <c r="BF184" s="151"/>
      <c r="BG184" s="151"/>
      <c r="BH184" s="151"/>
      <c r="BI184" s="151"/>
      <c r="BJ184" s="266">
        <v>4.6259766521607126</v>
      </c>
      <c r="BK184" s="266">
        <v>4.7999468980872386</v>
      </c>
      <c r="BL184" s="266">
        <v>4.8020631281607136</v>
      </c>
      <c r="BM184" s="266">
        <v>4.9826549620872393</v>
      </c>
      <c r="BN184" s="266">
        <v>4.802660410123976</v>
      </c>
      <c r="BO184" s="266"/>
      <c r="BP184" s="266">
        <v>4.752221039237555</v>
      </c>
      <c r="BQ184" s="292">
        <v>4.633895296025953</v>
      </c>
      <c r="BR184" s="292">
        <v>4.7442761658258208</v>
      </c>
      <c r="BS184" s="292">
        <v>4.7674393877551013</v>
      </c>
      <c r="BT184" s="292">
        <v>4.758186988584705</v>
      </c>
      <c r="BU184" s="292">
        <v>4.6759525946938094</v>
      </c>
      <c r="BV184" s="292">
        <v>4.7285000000000004</v>
      </c>
      <c r="BW184" s="169"/>
      <c r="BX184" s="148">
        <v>55.282001290322583</v>
      </c>
      <c r="BY184" s="165">
        <v>53.994188064516123</v>
      </c>
      <c r="BZ184" s="165">
        <v>52.468025483870967</v>
      </c>
      <c r="CA184" s="165">
        <v>58.007084193548387</v>
      </c>
      <c r="CB184" s="165">
        <v>55.945800967741938</v>
      </c>
      <c r="CC184" s="165">
        <v>61.718027741935494</v>
      </c>
      <c r="CD184" s="165">
        <v>57.116577096774193</v>
      </c>
      <c r="CE184" s="165">
        <v>59.265994516129027</v>
      </c>
      <c r="CF184" s="165">
        <v>56.090962258064508</v>
      </c>
      <c r="CG184" s="174"/>
      <c r="CH184" s="175"/>
      <c r="CI184" s="175"/>
      <c r="CJ184" s="175"/>
      <c r="CK184" s="175"/>
      <c r="CL184" s="175"/>
      <c r="CM184" s="175"/>
      <c r="CN184" s="175"/>
      <c r="CO184" s="171">
        <v>2030</v>
      </c>
      <c r="CP184" s="173">
        <v>47696</v>
      </c>
      <c r="CQ184" s="272">
        <v>5.1559863154645535</v>
      </c>
      <c r="CR184" s="272">
        <v>4.8411462444922639</v>
      </c>
      <c r="CS184" s="272">
        <v>4.7627663174538402</v>
      </c>
      <c r="CT184" s="272">
        <v>4.684298472470342</v>
      </c>
      <c r="CU184" s="272">
        <v>4.7627663174538402</v>
      </c>
      <c r="CV184" s="272">
        <v>4.8724551888341532</v>
      </c>
      <c r="CW184" s="272">
        <v>5.0606855066612839</v>
      </c>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39"/>
      <c r="EV184" s="139"/>
      <c r="EW184" s="139"/>
      <c r="EX184" s="139"/>
      <c r="EY184" s="139"/>
      <c r="EZ184" s="139"/>
      <c r="FA184" s="139"/>
      <c r="FB184" s="162"/>
      <c r="FC184" s="162"/>
      <c r="FD184" s="162"/>
      <c r="FE184" s="162"/>
      <c r="FF184" s="162"/>
      <c r="FG184" s="162"/>
      <c r="FH184" s="162"/>
      <c r="FI184" s="139"/>
      <c r="FJ184" s="139"/>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39"/>
      <c r="GH184" s="139"/>
      <c r="GI184" s="162"/>
      <c r="GJ184" s="162"/>
      <c r="GK184" s="162"/>
      <c r="GL184" s="162"/>
      <c r="GM184" s="162"/>
    </row>
    <row r="185" spans="1:195" s="138" customFormat="1" x14ac:dyDescent="0.2">
      <c r="A185" s="139"/>
      <c r="B185" s="193">
        <v>47727</v>
      </c>
      <c r="C185" s="193">
        <v>47756</v>
      </c>
      <c r="D185" s="191">
        <v>47727</v>
      </c>
      <c r="E185" s="2">
        <v>55.682270000000003</v>
      </c>
      <c r="F185" s="3">
        <v>47.34008</v>
      </c>
      <c r="G185" s="4">
        <v>54.130090000000003</v>
      </c>
      <c r="H185" s="5">
        <v>46.355600000000003</v>
      </c>
      <c r="I185" s="2">
        <v>53.733229999999999</v>
      </c>
      <c r="J185" s="3">
        <v>45.710509999999999</v>
      </c>
      <c r="K185" s="4">
        <v>62.793709999999997</v>
      </c>
      <c r="L185" s="5">
        <v>53.98603</v>
      </c>
      <c r="M185" s="2">
        <v>59.026330000000002</v>
      </c>
      <c r="N185" s="3">
        <v>51.705460000000002</v>
      </c>
      <c r="O185" s="4">
        <v>56.880090000000003</v>
      </c>
      <c r="P185" s="5">
        <v>44.355600000000003</v>
      </c>
      <c r="Q185" s="2">
        <v>56.630090000000003</v>
      </c>
      <c r="R185" s="3">
        <v>44.855600000000003</v>
      </c>
      <c r="S185" s="4">
        <v>51.130090000000003</v>
      </c>
      <c r="T185" s="5">
        <v>45.355600000000003</v>
      </c>
      <c r="U185" s="2">
        <v>56.880090000000003</v>
      </c>
      <c r="V185" s="3">
        <v>44.355600000000003</v>
      </c>
      <c r="W185" s="4">
        <v>53.733229999999999</v>
      </c>
      <c r="X185" s="5">
        <v>45.710509999999999</v>
      </c>
      <c r="Y185" s="2">
        <v>55.630090000000003</v>
      </c>
      <c r="Z185" s="3">
        <v>47.355600000000003</v>
      </c>
      <c r="AA185" s="4">
        <v>63.502189999999999</v>
      </c>
      <c r="AB185" s="5">
        <v>55.653599999999997</v>
      </c>
      <c r="AC185" s="2">
        <v>55.130090000000003</v>
      </c>
      <c r="AD185" s="73">
        <v>43.855600000000003</v>
      </c>
      <c r="AE185" s="4">
        <v>58.178930000000001</v>
      </c>
      <c r="AF185" s="75">
        <v>51.143509999999999</v>
      </c>
      <c r="AG185" s="23">
        <v>5.0412999999999997</v>
      </c>
      <c r="AH185" s="37">
        <v>4.9267000000000003</v>
      </c>
      <c r="AI185" s="23">
        <v>4.7262000000000004</v>
      </c>
      <c r="AJ185" s="37">
        <v>4.6688999999999998</v>
      </c>
      <c r="AK185" s="28">
        <v>4.6539000000000001</v>
      </c>
      <c r="AL185" s="37">
        <v>4.7755000000000001</v>
      </c>
      <c r="AM185" s="28">
        <v>4.6839000000000004</v>
      </c>
      <c r="AN185" s="37">
        <v>4.7262000000000004</v>
      </c>
      <c r="AO185" s="30">
        <v>4.5256999999999996</v>
      </c>
      <c r="AP185" s="39">
        <v>4.6258999999999997</v>
      </c>
      <c r="AQ185" s="30">
        <v>4.2392000000000003</v>
      </c>
      <c r="AR185" s="37">
        <v>4.9120999999999997</v>
      </c>
      <c r="AS185" s="23">
        <v>4.734</v>
      </c>
      <c r="AT185" s="39">
        <v>4.9621000000000004</v>
      </c>
      <c r="AU185" s="31">
        <v>4.7500999999999998</v>
      </c>
      <c r="AV185" s="39">
        <v>4.7373000000000003</v>
      </c>
      <c r="AW185" s="31">
        <v>4.7948000000000004</v>
      </c>
      <c r="AX185" s="39">
        <v>4.7337999999999996</v>
      </c>
      <c r="AY185" s="31">
        <v>4.6788999999999996</v>
      </c>
      <c r="AZ185" s="39">
        <v>4.5407000000000002</v>
      </c>
      <c r="BA185" s="30">
        <v>4.4405000000000001</v>
      </c>
      <c r="BB185" s="39">
        <v>5.2713000000000001</v>
      </c>
      <c r="BC185" s="15"/>
      <c r="BD185" s="151"/>
      <c r="BE185" s="151"/>
      <c r="BF185" s="151"/>
      <c r="BG185" s="151"/>
      <c r="BH185" s="151"/>
      <c r="BI185" s="151"/>
      <c r="BJ185" s="266">
        <v>4.6115044327497214</v>
      </c>
      <c r="BK185" s="266">
        <v>4.7129111729582025</v>
      </c>
      <c r="BL185" s="266">
        <v>4.787040072749722</v>
      </c>
      <c r="BM185" s="266">
        <v>4.892306516958203</v>
      </c>
      <c r="BN185" s="266">
        <v>4.7509405488539622</v>
      </c>
      <c r="BO185" s="266"/>
      <c r="BP185" s="266">
        <v>4.7377224079894553</v>
      </c>
      <c r="BQ185" s="292">
        <v>4.6193981346309805</v>
      </c>
      <c r="BR185" s="292">
        <v>4.7299693363176871</v>
      </c>
      <c r="BS185" s="292">
        <v>4.752847551020408</v>
      </c>
      <c r="BT185" s="292">
        <v>4.7386900697040106</v>
      </c>
      <c r="BU185" s="292">
        <v>4.6616358918738525</v>
      </c>
      <c r="BV185" s="292">
        <v>4.7141999999999999</v>
      </c>
      <c r="BW185" s="169"/>
      <c r="BX185" s="148">
        <v>51.789248000000001</v>
      </c>
      <c r="BY185" s="165">
        <v>50.501994666666668</v>
      </c>
      <c r="BZ185" s="165">
        <v>49.989294000000001</v>
      </c>
      <c r="CA185" s="165">
        <v>55.609923999999999</v>
      </c>
      <c r="CB185" s="165">
        <v>51.135328000000001</v>
      </c>
      <c r="CC185" s="165">
        <v>58.683459333333332</v>
      </c>
      <c r="CD185" s="165">
        <v>54.895734000000004</v>
      </c>
      <c r="CE185" s="165">
        <v>59.839514666666666</v>
      </c>
      <c r="CF185" s="165">
        <v>51.035328</v>
      </c>
      <c r="CG185" s="174"/>
      <c r="CH185" s="175"/>
      <c r="CI185" s="175"/>
      <c r="CJ185" s="175"/>
      <c r="CK185" s="175"/>
      <c r="CL185" s="175"/>
      <c r="CM185" s="175"/>
      <c r="CN185" s="175"/>
      <c r="CO185" s="171">
        <v>2030</v>
      </c>
      <c r="CP185" s="173">
        <v>47727</v>
      </c>
      <c r="CQ185" s="272">
        <v>5.1118459718077993</v>
      </c>
      <c r="CR185" s="272">
        <v>4.8213696280356597</v>
      </c>
      <c r="CS185" s="272">
        <v>4.7481789462409463</v>
      </c>
      <c r="CT185" s="272">
        <v>4.6699465183965954</v>
      </c>
      <c r="CU185" s="272">
        <v>4.7481789462409463</v>
      </c>
      <c r="CV185" s="272">
        <v>4.8526481280788172</v>
      </c>
      <c r="CW185" s="272">
        <v>5.0462527250706497</v>
      </c>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39"/>
      <c r="EV185" s="139"/>
      <c r="EW185" s="139"/>
      <c r="EX185" s="139"/>
      <c r="EY185" s="139"/>
      <c r="EZ185" s="139"/>
      <c r="FA185" s="139"/>
      <c r="FB185" s="162"/>
      <c r="FC185" s="162"/>
      <c r="FD185" s="162"/>
      <c r="FE185" s="162"/>
      <c r="FF185" s="162"/>
      <c r="FG185" s="162"/>
      <c r="FH185" s="162"/>
      <c r="FI185" s="139"/>
      <c r="FJ185" s="139"/>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39"/>
      <c r="GH185" s="139"/>
      <c r="GI185" s="162"/>
      <c r="GJ185" s="162"/>
      <c r="GK185" s="162"/>
      <c r="GL185" s="162"/>
      <c r="GM185" s="162"/>
    </row>
    <row r="186" spans="1:195" s="138" customFormat="1" x14ac:dyDescent="0.2">
      <c r="A186" s="139"/>
      <c r="B186" s="193">
        <v>47757</v>
      </c>
      <c r="C186" s="193">
        <v>47787</v>
      </c>
      <c r="D186" s="191">
        <v>47757</v>
      </c>
      <c r="E186" s="2">
        <v>54.157600000000002</v>
      </c>
      <c r="F186" s="3">
        <v>47.353940000000001</v>
      </c>
      <c r="G186" s="4">
        <v>47.871630000000003</v>
      </c>
      <c r="H186" s="5">
        <v>42.241419999999998</v>
      </c>
      <c r="I186" s="2">
        <v>50.766680000000001</v>
      </c>
      <c r="J186" s="3">
        <v>43.677399999999999</v>
      </c>
      <c r="K186" s="4">
        <v>62.03387</v>
      </c>
      <c r="L186" s="5">
        <v>55.04663</v>
      </c>
      <c r="M186" s="2">
        <v>56.20026</v>
      </c>
      <c r="N186" s="3">
        <v>51.110280000000003</v>
      </c>
      <c r="O186" s="4">
        <v>47.871630000000003</v>
      </c>
      <c r="P186" s="5">
        <v>40.241419999999998</v>
      </c>
      <c r="Q186" s="2">
        <v>47.371630000000003</v>
      </c>
      <c r="R186" s="3">
        <v>41.741419999999998</v>
      </c>
      <c r="S186" s="4">
        <v>44.871630000000003</v>
      </c>
      <c r="T186" s="5">
        <v>39.741419999999998</v>
      </c>
      <c r="U186" s="2">
        <v>47.871630000000003</v>
      </c>
      <c r="V186" s="3">
        <v>40.241419999999998</v>
      </c>
      <c r="W186" s="4">
        <v>50.766680000000001</v>
      </c>
      <c r="X186" s="5">
        <v>43.677399999999999</v>
      </c>
      <c r="Y186" s="2">
        <v>48.871630000000003</v>
      </c>
      <c r="Z186" s="3">
        <v>42.741419999999998</v>
      </c>
      <c r="AA186" s="4">
        <v>56.43873</v>
      </c>
      <c r="AB186" s="5">
        <v>51.305819999999997</v>
      </c>
      <c r="AC186" s="2">
        <v>47.871630000000003</v>
      </c>
      <c r="AD186" s="73">
        <v>40.741419999999998</v>
      </c>
      <c r="AE186" s="4">
        <v>56.614980000000003</v>
      </c>
      <c r="AF186" s="75">
        <v>49.5383</v>
      </c>
      <c r="AG186" s="23">
        <v>5.0698999999999996</v>
      </c>
      <c r="AH186" s="37">
        <v>4.9696999999999996</v>
      </c>
      <c r="AI186" s="23">
        <v>4.7690999999999999</v>
      </c>
      <c r="AJ186" s="37">
        <v>4.7119</v>
      </c>
      <c r="AK186" s="28">
        <v>4.6969000000000003</v>
      </c>
      <c r="AL186" s="37">
        <v>4.8186999999999998</v>
      </c>
      <c r="AM186" s="28">
        <v>4.7319000000000004</v>
      </c>
      <c r="AN186" s="37">
        <v>4.7690999999999999</v>
      </c>
      <c r="AO186" s="30">
        <v>4.5830000000000002</v>
      </c>
      <c r="AP186" s="39">
        <v>4.6974999999999998</v>
      </c>
      <c r="AQ186" s="30">
        <v>4.2965</v>
      </c>
      <c r="AR186" s="37">
        <v>4.9554999999999998</v>
      </c>
      <c r="AS186" s="23">
        <v>4.7770999999999999</v>
      </c>
      <c r="AT186" s="39">
        <v>5.0054999999999996</v>
      </c>
      <c r="AU186" s="31">
        <v>4.7931999999999997</v>
      </c>
      <c r="AV186" s="39">
        <v>4.7804000000000002</v>
      </c>
      <c r="AW186" s="31">
        <v>4.8864000000000001</v>
      </c>
      <c r="AX186" s="39">
        <v>4.7770000000000001</v>
      </c>
      <c r="AY186" s="31">
        <v>4.7218999999999998</v>
      </c>
      <c r="AZ186" s="39">
        <v>4.5979999999999999</v>
      </c>
      <c r="BA186" s="30">
        <v>4.4764999999999997</v>
      </c>
      <c r="BB186" s="39">
        <v>5.2873999999999999</v>
      </c>
      <c r="BC186" s="15"/>
      <c r="BD186" s="151"/>
      <c r="BE186" s="151"/>
      <c r="BF186" s="151"/>
      <c r="BG186" s="151"/>
      <c r="BH186" s="151"/>
      <c r="BI186" s="151"/>
      <c r="BJ186" s="266">
        <v>4.6694945147252307</v>
      </c>
      <c r="BK186" s="266">
        <v>4.7853734743447021</v>
      </c>
      <c r="BL186" s="266">
        <v>4.8472373507252309</v>
      </c>
      <c r="BM186" s="266">
        <v>4.9675268503447025</v>
      </c>
      <c r="BN186" s="266">
        <v>4.8174080475349665</v>
      </c>
      <c r="BO186" s="266"/>
      <c r="BP186" s="266">
        <v>4.7813196907634596</v>
      </c>
      <c r="BQ186" s="292">
        <v>4.6774881589618813</v>
      </c>
      <c r="BR186" s="292">
        <v>4.7728898248420881</v>
      </c>
      <c r="BS186" s="292">
        <v>4.7967251020408161</v>
      </c>
      <c r="BT186" s="292">
        <v>4.7871798161430448</v>
      </c>
      <c r="BU186" s="292">
        <v>4.7046861171366601</v>
      </c>
      <c r="BV186" s="292">
        <v>4.7572000000000001</v>
      </c>
      <c r="BW186" s="169"/>
      <c r="BX186" s="148">
        <v>51.304452258064515</v>
      </c>
      <c r="BY186" s="165">
        <v>45.510574193548386</v>
      </c>
      <c r="BZ186" s="165">
        <v>47.793756129032261</v>
      </c>
      <c r="CA186" s="165">
        <v>54.065752258064521</v>
      </c>
      <c r="CB186" s="165">
        <v>45.010574193548393</v>
      </c>
      <c r="CC186" s="165">
        <v>59.103737096774196</v>
      </c>
      <c r="CD186" s="165">
        <v>53.64734</v>
      </c>
      <c r="CE186" s="165">
        <v>54.286219354838707</v>
      </c>
      <c r="CF186" s="165">
        <v>44.671864516129034</v>
      </c>
      <c r="CG186" s="174"/>
      <c r="CH186" s="175"/>
      <c r="CI186" s="175"/>
      <c r="CJ186" s="175"/>
      <c r="CK186" s="175"/>
      <c r="CL186" s="175"/>
      <c r="CM186" s="175"/>
      <c r="CN186" s="175"/>
      <c r="CO186" s="171">
        <v>2030</v>
      </c>
      <c r="CP186" s="173">
        <v>47757</v>
      </c>
      <c r="CQ186" s="272">
        <v>5.1559863154645535</v>
      </c>
      <c r="CR186" s="272">
        <v>4.8705549953888729</v>
      </c>
      <c r="CS186" s="272">
        <v>4.7920430694685301</v>
      </c>
      <c r="CT186" s="272">
        <v>4.7131027439330371</v>
      </c>
      <c r="CU186" s="272">
        <v>4.7920430694685301</v>
      </c>
      <c r="CV186" s="272">
        <v>4.9019092118226597</v>
      </c>
      <c r="CW186" s="272">
        <v>5.0896519983851434</v>
      </c>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39"/>
      <c r="EV186" s="139"/>
      <c r="EW186" s="139"/>
      <c r="EX186" s="139"/>
      <c r="EY186" s="139"/>
      <c r="EZ186" s="139"/>
      <c r="FA186" s="139"/>
      <c r="FB186" s="162"/>
      <c r="FC186" s="162"/>
      <c r="FD186" s="162"/>
      <c r="FE186" s="162"/>
      <c r="FF186" s="162"/>
      <c r="FG186" s="162"/>
      <c r="FH186" s="162"/>
      <c r="FI186" s="139"/>
      <c r="FJ186" s="139"/>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39"/>
      <c r="GH186" s="139"/>
      <c r="GI186" s="162"/>
      <c r="GJ186" s="162"/>
      <c r="GK186" s="162"/>
      <c r="GL186" s="162"/>
      <c r="GM186" s="162"/>
    </row>
    <row r="187" spans="1:195" s="138" customFormat="1" x14ac:dyDescent="0.2">
      <c r="A187" s="139"/>
      <c r="B187" s="193">
        <v>47788</v>
      </c>
      <c r="C187" s="193">
        <v>47817</v>
      </c>
      <c r="D187" s="191">
        <v>47788</v>
      </c>
      <c r="E187" s="2">
        <v>54.733849999999997</v>
      </c>
      <c r="F187" s="3">
        <v>47.701819999999998</v>
      </c>
      <c r="G187" s="4">
        <v>47.114339999999999</v>
      </c>
      <c r="H187" s="5">
        <v>42.410719999999998</v>
      </c>
      <c r="I187" s="2">
        <v>51.535049999999998</v>
      </c>
      <c r="J187" s="3">
        <v>44.285969999999999</v>
      </c>
      <c r="K187" s="4">
        <v>62.877319999999997</v>
      </c>
      <c r="L187" s="5">
        <v>55.145589999999999</v>
      </c>
      <c r="M187" s="2">
        <v>57.422609999999999</v>
      </c>
      <c r="N187" s="3">
        <v>52.288960000000003</v>
      </c>
      <c r="O187" s="4">
        <v>45.614339999999999</v>
      </c>
      <c r="P187" s="5">
        <v>40.910719999999998</v>
      </c>
      <c r="Q187" s="2">
        <v>46.614339999999999</v>
      </c>
      <c r="R187" s="3">
        <v>41.910719999999998</v>
      </c>
      <c r="S187" s="4">
        <v>43.864339999999999</v>
      </c>
      <c r="T187" s="5">
        <v>40.410719999999998</v>
      </c>
      <c r="U187" s="2">
        <v>45.614339999999999</v>
      </c>
      <c r="V187" s="3">
        <v>40.910719999999998</v>
      </c>
      <c r="W187" s="4">
        <v>51.535049999999998</v>
      </c>
      <c r="X187" s="5">
        <v>44.285969999999999</v>
      </c>
      <c r="Y187" s="2">
        <v>48.114339999999999</v>
      </c>
      <c r="Z187" s="3">
        <v>42.910719999999998</v>
      </c>
      <c r="AA187" s="4">
        <v>54.73254</v>
      </c>
      <c r="AB187" s="5">
        <v>49.95082</v>
      </c>
      <c r="AC187" s="2">
        <v>45.614339999999999</v>
      </c>
      <c r="AD187" s="73">
        <v>41.410719999999998</v>
      </c>
      <c r="AE187" s="4">
        <v>56.231349999999999</v>
      </c>
      <c r="AF187" s="75">
        <v>49.477069999999998</v>
      </c>
      <c r="AG187" s="23">
        <v>5.0842000000000001</v>
      </c>
      <c r="AH187" s="37">
        <v>5.0984999999999996</v>
      </c>
      <c r="AI187" s="23">
        <v>4.8979999999999997</v>
      </c>
      <c r="AJ187" s="37">
        <v>4.9267000000000003</v>
      </c>
      <c r="AK187" s="28">
        <v>4.9116999999999997</v>
      </c>
      <c r="AL187" s="37">
        <v>5.0373999999999999</v>
      </c>
      <c r="AM187" s="28">
        <v>4.8491999999999997</v>
      </c>
      <c r="AN187" s="37">
        <v>4.984</v>
      </c>
      <c r="AO187" s="30">
        <v>4.9267000000000003</v>
      </c>
      <c r="AP187" s="39">
        <v>4.9123999999999999</v>
      </c>
      <c r="AQ187" s="30">
        <v>4.3681000000000001</v>
      </c>
      <c r="AR187" s="37">
        <v>5.1784999999999997</v>
      </c>
      <c r="AS187" s="23">
        <v>4.9955999999999996</v>
      </c>
      <c r="AT187" s="39">
        <v>5.2285000000000004</v>
      </c>
      <c r="AU187" s="31">
        <v>5.0141</v>
      </c>
      <c r="AV187" s="39">
        <v>4.9977</v>
      </c>
      <c r="AW187" s="31">
        <v>5.1166999999999998</v>
      </c>
      <c r="AX187" s="39">
        <v>4.9954000000000001</v>
      </c>
      <c r="AY187" s="31">
        <v>4.9367000000000001</v>
      </c>
      <c r="AZ187" s="39">
        <v>4.9417</v>
      </c>
      <c r="BA187" s="30">
        <v>4.6494</v>
      </c>
      <c r="BB187" s="39">
        <v>5.3316999999999997</v>
      </c>
      <c r="BC187" s="15"/>
      <c r="BD187" s="151"/>
      <c r="BE187" s="151"/>
      <c r="BF187" s="151"/>
      <c r="BG187" s="151"/>
      <c r="BH187" s="151"/>
      <c r="BI187" s="151"/>
      <c r="BJ187" s="266">
        <v>5.0173338022467364</v>
      </c>
      <c r="BK187" s="266">
        <v>5.0028615828357452</v>
      </c>
      <c r="BL187" s="266">
        <v>5.2083159622467372</v>
      </c>
      <c r="BM187" s="266">
        <v>5.1932929068357456</v>
      </c>
      <c r="BN187" s="266">
        <v>5.1054510635412402</v>
      </c>
      <c r="BO187" s="266"/>
      <c r="BP187" s="266">
        <v>4.9991033265740654</v>
      </c>
      <c r="BQ187" s="292">
        <v>5.0259269261962691</v>
      </c>
      <c r="BR187" s="292">
        <v>4.9878924584992914</v>
      </c>
      <c r="BS187" s="292">
        <v>5.0159087755102041</v>
      </c>
      <c r="BT187" s="292">
        <v>4.9056766340034335</v>
      </c>
      <c r="BU187" s="292">
        <v>4.9197370098448188</v>
      </c>
      <c r="BV187" s="292">
        <v>4.9720000000000004</v>
      </c>
      <c r="BW187" s="169"/>
      <c r="BX187" s="148">
        <v>51.603084909847432</v>
      </c>
      <c r="BY187" s="165">
        <v>45.020217919556167</v>
      </c>
      <c r="BZ187" s="165">
        <v>48.307650998613028</v>
      </c>
      <c r="CA187" s="165">
        <v>55.137032122052702</v>
      </c>
      <c r="CB187" s="165">
        <v>44.520217919556174</v>
      </c>
      <c r="CC187" s="165">
        <v>59.435037988904291</v>
      </c>
      <c r="CD187" s="165">
        <v>53.224243370318995</v>
      </c>
      <c r="CE187" s="165">
        <v>52.603646629681002</v>
      </c>
      <c r="CF187" s="165">
        <v>43.520217919556167</v>
      </c>
      <c r="CG187" s="174"/>
      <c r="CH187" s="175"/>
      <c r="CI187" s="175"/>
      <c r="CJ187" s="175"/>
      <c r="CK187" s="175"/>
      <c r="CL187" s="175"/>
      <c r="CM187" s="175"/>
      <c r="CN187" s="175"/>
      <c r="CO187" s="171">
        <v>2030</v>
      </c>
      <c r="CP187" s="173">
        <v>47788</v>
      </c>
      <c r="CQ187" s="272">
        <v>5.2886131289227283</v>
      </c>
      <c r="CR187" s="272">
        <v>4.990751736858285</v>
      </c>
      <c r="CS187" s="272">
        <v>5.011159666428644</v>
      </c>
      <c r="CT187" s="272">
        <v>4.9286831449848441</v>
      </c>
      <c r="CU187" s="272">
        <v>5.011159666428644</v>
      </c>
      <c r="CV187" s="272">
        <v>5.0222909852216739</v>
      </c>
      <c r="CW187" s="272">
        <v>5.306446507872427</v>
      </c>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39"/>
      <c r="EV187" s="139"/>
      <c r="EW187" s="139"/>
      <c r="EX187" s="139"/>
      <c r="EY187" s="139"/>
      <c r="EZ187" s="139"/>
      <c r="FA187" s="139"/>
      <c r="FB187" s="162"/>
      <c r="FC187" s="162"/>
      <c r="FD187" s="162"/>
      <c r="FE187" s="162"/>
      <c r="FF187" s="162"/>
      <c r="FG187" s="162"/>
      <c r="FH187" s="162"/>
      <c r="FI187" s="139"/>
      <c r="FJ187" s="139"/>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39"/>
      <c r="GH187" s="139"/>
      <c r="GI187" s="162"/>
      <c r="GJ187" s="162"/>
      <c r="GK187" s="162"/>
      <c r="GL187" s="162"/>
      <c r="GM187" s="162"/>
    </row>
    <row r="188" spans="1:195" s="138" customFormat="1" x14ac:dyDescent="0.2">
      <c r="A188" s="139"/>
      <c r="B188" s="193">
        <v>47818</v>
      </c>
      <c r="C188" s="193">
        <v>47848</v>
      </c>
      <c r="D188" s="191">
        <v>47818</v>
      </c>
      <c r="E188" s="2">
        <v>56.145420000000001</v>
      </c>
      <c r="F188" s="3">
        <v>50.28304</v>
      </c>
      <c r="G188" s="4">
        <v>49.414400000000001</v>
      </c>
      <c r="H188" s="5">
        <v>45.728400000000001</v>
      </c>
      <c r="I188" s="2">
        <v>52.97786</v>
      </c>
      <c r="J188" s="3">
        <v>46.76576</v>
      </c>
      <c r="K188" s="4">
        <v>64.439419999999998</v>
      </c>
      <c r="L188" s="5">
        <v>58.171559999999999</v>
      </c>
      <c r="M188" s="2">
        <v>59.082340000000002</v>
      </c>
      <c r="N188" s="3">
        <v>55.149459999999998</v>
      </c>
      <c r="O188" s="4">
        <v>47.414400000000001</v>
      </c>
      <c r="P188" s="5">
        <v>43.728400000000001</v>
      </c>
      <c r="Q188" s="2">
        <v>48.914400000000001</v>
      </c>
      <c r="R188" s="3">
        <v>45.228400000000001</v>
      </c>
      <c r="S188" s="4">
        <v>46.414400000000001</v>
      </c>
      <c r="T188" s="5">
        <v>43.728400000000001</v>
      </c>
      <c r="U188" s="2">
        <v>47.414400000000001</v>
      </c>
      <c r="V188" s="3">
        <v>43.728400000000001</v>
      </c>
      <c r="W188" s="4">
        <v>52.97786</v>
      </c>
      <c r="X188" s="5">
        <v>46.76576</v>
      </c>
      <c r="Y188" s="2">
        <v>50.414400000000001</v>
      </c>
      <c r="Z188" s="3">
        <v>46.478400000000001</v>
      </c>
      <c r="AA188" s="4">
        <v>55.394300000000001</v>
      </c>
      <c r="AB188" s="5">
        <v>51.835999999999999</v>
      </c>
      <c r="AC188" s="2">
        <v>49.914400000000001</v>
      </c>
      <c r="AD188" s="73">
        <v>45.728400000000001</v>
      </c>
      <c r="AE188" s="4">
        <v>55.528860000000002</v>
      </c>
      <c r="AF188" s="75">
        <v>50.192059999999998</v>
      </c>
      <c r="AG188" s="23">
        <v>5.3419999999999996</v>
      </c>
      <c r="AH188" s="37">
        <v>5.5282</v>
      </c>
      <c r="AI188" s="23">
        <v>5.1414999999999997</v>
      </c>
      <c r="AJ188" s="37">
        <v>5.1702000000000004</v>
      </c>
      <c r="AK188" s="28">
        <v>5.1551999999999998</v>
      </c>
      <c r="AL188" s="37">
        <v>5.2834000000000003</v>
      </c>
      <c r="AM188" s="28">
        <v>5.0976999999999997</v>
      </c>
      <c r="AN188" s="37">
        <v>5.2274000000000003</v>
      </c>
      <c r="AO188" s="30">
        <v>5.1702000000000004</v>
      </c>
      <c r="AP188" s="39">
        <v>5.4423000000000004</v>
      </c>
      <c r="AQ188" s="30">
        <v>4.6546000000000003</v>
      </c>
      <c r="AR188" s="37">
        <v>5.4273999999999996</v>
      </c>
      <c r="AS188" s="23">
        <v>5.2413999999999996</v>
      </c>
      <c r="AT188" s="39">
        <v>5.4774000000000003</v>
      </c>
      <c r="AU188" s="31">
        <v>5.2613000000000003</v>
      </c>
      <c r="AV188" s="39">
        <v>5.2427999999999999</v>
      </c>
      <c r="AW188" s="31">
        <v>5.6745000000000001</v>
      </c>
      <c r="AX188" s="39">
        <v>5.2412000000000001</v>
      </c>
      <c r="AY188" s="31">
        <v>5.1802000000000001</v>
      </c>
      <c r="AZ188" s="39">
        <v>5.1852</v>
      </c>
      <c r="BA188" s="30">
        <v>4.9446000000000003</v>
      </c>
      <c r="BB188" s="39">
        <v>5.5869999999999997</v>
      </c>
      <c r="BC188" s="15"/>
      <c r="BD188" s="151"/>
      <c r="BE188" s="151"/>
      <c r="BF188" s="151"/>
      <c r="BG188" s="151"/>
      <c r="BH188" s="151"/>
      <c r="BI188" s="151"/>
      <c r="BJ188" s="266">
        <v>5.263766349559762</v>
      </c>
      <c r="BK188" s="266">
        <v>5.5391433356947681</v>
      </c>
      <c r="BL188" s="266">
        <v>5.4641281295597626</v>
      </c>
      <c r="BM188" s="266">
        <v>5.7499864076947684</v>
      </c>
      <c r="BN188" s="266">
        <v>5.5042560556272662</v>
      </c>
      <c r="BO188" s="266"/>
      <c r="BP188" s="266">
        <v>5.2459856139105758</v>
      </c>
      <c r="BQ188" s="292">
        <v>5.2727841849148422</v>
      </c>
      <c r="BR188" s="292">
        <v>5.2314087034139636</v>
      </c>
      <c r="BS188" s="292">
        <v>5.2643781632653059</v>
      </c>
      <c r="BT188" s="292">
        <v>5.1567120921305172</v>
      </c>
      <c r="BU188" s="292">
        <v>5.1635214249958281</v>
      </c>
      <c r="BV188" s="292">
        <v>5.2155000000000005</v>
      </c>
      <c r="BW188" s="169"/>
      <c r="BX188" s="148">
        <v>53.434857204301075</v>
      </c>
      <c r="BY188" s="165">
        <v>47.710120430107523</v>
      </c>
      <c r="BZ188" s="165">
        <v>50.105598709677423</v>
      </c>
      <c r="CA188" s="165">
        <v>57.263911612903229</v>
      </c>
      <c r="CB188" s="165">
        <v>47.21012043010753</v>
      </c>
      <c r="CC188" s="165">
        <v>61.541377204301071</v>
      </c>
      <c r="CD188" s="165">
        <v>53.06130731182796</v>
      </c>
      <c r="CE188" s="165">
        <v>53.749064516129025</v>
      </c>
      <c r="CF188" s="165">
        <v>45.710120430107523</v>
      </c>
      <c r="CG188" s="174"/>
      <c r="CH188" s="175"/>
      <c r="CI188" s="175"/>
      <c r="CJ188" s="175"/>
      <c r="CK188" s="175"/>
      <c r="CL188" s="175"/>
      <c r="CM188" s="175"/>
      <c r="CN188" s="175"/>
      <c r="CO188" s="171">
        <v>2030</v>
      </c>
      <c r="CP188" s="173">
        <v>47818</v>
      </c>
      <c r="CQ188" s="272">
        <v>5.5391533079534927</v>
      </c>
      <c r="CR188" s="272">
        <v>5.2453884824264785</v>
      </c>
      <c r="CS188" s="272">
        <v>5.2595530154034478</v>
      </c>
      <c r="CT188" s="272">
        <v>5.173067817499347</v>
      </c>
      <c r="CU188" s="272">
        <v>5.2595530154034478</v>
      </c>
      <c r="CV188" s="272">
        <v>5.2773197208538578</v>
      </c>
      <c r="CW188" s="272">
        <v>5.5522075090835692</v>
      </c>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39"/>
      <c r="EV188" s="139"/>
      <c r="EW188" s="139"/>
      <c r="EX188" s="139"/>
      <c r="EY188" s="139"/>
      <c r="EZ188" s="139"/>
      <c r="FA188" s="139"/>
      <c r="FB188" s="162"/>
      <c r="FC188" s="162"/>
      <c r="FD188" s="162"/>
      <c r="FE188" s="162"/>
      <c r="FF188" s="162"/>
      <c r="FG188" s="162"/>
      <c r="FH188" s="162"/>
      <c r="FI188" s="139"/>
      <c r="FJ188" s="139"/>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39"/>
      <c r="GH188" s="139"/>
      <c r="GI188" s="162"/>
      <c r="GJ188" s="162"/>
      <c r="GK188" s="162"/>
      <c r="GL188" s="162"/>
      <c r="GM188" s="162"/>
    </row>
    <row r="189" spans="1:195" s="138" customFormat="1" x14ac:dyDescent="0.2">
      <c r="A189" s="139"/>
      <c r="B189" s="193">
        <v>47849</v>
      </c>
      <c r="C189" s="193">
        <v>47879</v>
      </c>
      <c r="D189" s="191">
        <v>47849</v>
      </c>
      <c r="E189" s="2">
        <v>53.045639999999999</v>
      </c>
      <c r="F189" s="3">
        <v>47.458829999999999</v>
      </c>
      <c r="G189" s="4">
        <v>48.38344</v>
      </c>
      <c r="H189" s="5">
        <v>44.944099999999999</v>
      </c>
      <c r="I189" s="2">
        <v>50.60783</v>
      </c>
      <c r="J189" s="3">
        <v>44.929490000000001</v>
      </c>
      <c r="K189" s="4">
        <v>59.967880000000001</v>
      </c>
      <c r="L189" s="5">
        <v>54.129089999999998</v>
      </c>
      <c r="M189" s="2">
        <v>56.756059999999998</v>
      </c>
      <c r="N189" s="3">
        <v>53.32076</v>
      </c>
      <c r="O189" s="4">
        <v>46.38344</v>
      </c>
      <c r="P189" s="5">
        <v>42.944099999999999</v>
      </c>
      <c r="Q189" s="2">
        <v>47.88344</v>
      </c>
      <c r="R189" s="3">
        <v>44.444099999999999</v>
      </c>
      <c r="S189" s="4">
        <v>45.63344</v>
      </c>
      <c r="T189" s="5">
        <v>41.694099999999999</v>
      </c>
      <c r="U189" s="2">
        <v>46.38344</v>
      </c>
      <c r="V189" s="3">
        <v>42.944099999999999</v>
      </c>
      <c r="W189" s="4">
        <v>50.60783</v>
      </c>
      <c r="X189" s="5">
        <v>44.929490000000001</v>
      </c>
      <c r="Y189" s="2">
        <v>48.38344</v>
      </c>
      <c r="Z189" s="3">
        <v>45.694099999999999</v>
      </c>
      <c r="AA189" s="4">
        <v>56.454140000000002</v>
      </c>
      <c r="AB189" s="5">
        <v>53.4178</v>
      </c>
      <c r="AC189" s="2">
        <v>49.38344</v>
      </c>
      <c r="AD189" s="73">
        <v>44.944099999999999</v>
      </c>
      <c r="AE189" s="4">
        <v>53.885330000000003</v>
      </c>
      <c r="AF189" s="75">
        <v>49.879890000000003</v>
      </c>
      <c r="AG189" s="23">
        <v>5.3864000000000001</v>
      </c>
      <c r="AH189" s="37">
        <v>5.5913000000000004</v>
      </c>
      <c r="AI189" s="23">
        <v>5.2107000000000001</v>
      </c>
      <c r="AJ189" s="37">
        <v>5.24</v>
      </c>
      <c r="AK189" s="28">
        <v>5.2249999999999996</v>
      </c>
      <c r="AL189" s="37">
        <v>5.3536000000000001</v>
      </c>
      <c r="AM189" s="28">
        <v>5.165</v>
      </c>
      <c r="AN189" s="37">
        <v>5.2984999999999998</v>
      </c>
      <c r="AO189" s="30">
        <v>5.24</v>
      </c>
      <c r="AP189" s="39">
        <v>5.4595000000000002</v>
      </c>
      <c r="AQ189" s="30">
        <v>4.6984000000000004</v>
      </c>
      <c r="AR189" s="37">
        <v>5.4980000000000002</v>
      </c>
      <c r="AS189" s="23">
        <v>5.3116000000000003</v>
      </c>
      <c r="AT189" s="39">
        <v>5.548</v>
      </c>
      <c r="AU189" s="31">
        <v>5.3308999999999997</v>
      </c>
      <c r="AV189" s="39">
        <v>5.3129</v>
      </c>
      <c r="AW189" s="31">
        <v>5.6797000000000004</v>
      </c>
      <c r="AX189" s="39">
        <v>5.3113999999999999</v>
      </c>
      <c r="AY189" s="31">
        <v>5.25</v>
      </c>
      <c r="AZ189" s="39">
        <v>5.2549999999999999</v>
      </c>
      <c r="BA189" s="30">
        <v>4.9722</v>
      </c>
      <c r="BB189" s="39">
        <v>5.6414</v>
      </c>
      <c r="BC189" s="15"/>
      <c r="BD189" s="151"/>
      <c r="BE189" s="151"/>
      <c r="BF189" s="151"/>
      <c r="BG189" s="151"/>
      <c r="BH189" s="151"/>
      <c r="BI189" s="151"/>
      <c r="BJ189" s="266">
        <v>5.334406972978444</v>
      </c>
      <c r="BK189" s="266">
        <v>5.556550480720575</v>
      </c>
      <c r="BL189" s="266">
        <v>5.5374574489784445</v>
      </c>
      <c r="BM189" s="266">
        <v>5.7680560967205752</v>
      </c>
      <c r="BN189" s="266">
        <v>5.5491177498495095</v>
      </c>
      <c r="BO189" s="266"/>
      <c r="BP189" s="266">
        <v>5.3167551566460514</v>
      </c>
      <c r="BQ189" s="292">
        <v>5.3435465531224651</v>
      </c>
      <c r="BR189" s="292">
        <v>5.3025426599194407</v>
      </c>
      <c r="BS189" s="292">
        <v>5.3356026530612244</v>
      </c>
      <c r="BT189" s="292">
        <v>5.2246987574502466</v>
      </c>
      <c r="BU189" s="292">
        <v>5.2334029534456858</v>
      </c>
      <c r="BV189" s="292">
        <v>5.2853000000000003</v>
      </c>
      <c r="BW189" s="169"/>
      <c r="BX189" s="148">
        <v>50.582637741935478</v>
      </c>
      <c r="BY189" s="165">
        <v>46.867171827956987</v>
      </c>
      <c r="BZ189" s="165">
        <v>48.104475806451617</v>
      </c>
      <c r="CA189" s="165">
        <v>55.241572903225808</v>
      </c>
      <c r="CB189" s="165">
        <v>46.367171827956994</v>
      </c>
      <c r="CC189" s="165">
        <v>57.393789784946229</v>
      </c>
      <c r="CD189" s="165">
        <v>52.119490860215052</v>
      </c>
      <c r="CE189" s="165">
        <v>55.115538494623657</v>
      </c>
      <c r="CF189" s="165">
        <v>44.867171827956987</v>
      </c>
      <c r="CG189" s="174"/>
      <c r="CH189" s="175"/>
      <c r="CI189" s="175"/>
      <c r="CJ189" s="175"/>
      <c r="CK189" s="175"/>
      <c r="CL189" s="175"/>
      <c r="CM189" s="175"/>
      <c r="CN189" s="175"/>
      <c r="CO189" s="171">
        <v>2031</v>
      </c>
      <c r="CP189" s="173">
        <v>47849</v>
      </c>
      <c r="CQ189" s="272">
        <v>5.61035404877045</v>
      </c>
      <c r="CR189" s="272">
        <v>5.314350466236295</v>
      </c>
      <c r="CS189" s="272">
        <v>5.3307557084565946</v>
      </c>
      <c r="CT189" s="272">
        <v>5.243121411509664</v>
      </c>
      <c r="CU189" s="272">
        <v>5.3307557084565946</v>
      </c>
      <c r="CV189" s="272">
        <v>5.3463878653530372</v>
      </c>
      <c r="CW189" s="272">
        <v>5.6226556318126768</v>
      </c>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39"/>
      <c r="EV189" s="139"/>
      <c r="EW189" s="139"/>
      <c r="EX189" s="139"/>
      <c r="EY189" s="139"/>
      <c r="EZ189" s="139"/>
      <c r="FA189" s="139"/>
      <c r="FB189" s="162"/>
      <c r="FC189" s="162"/>
      <c r="FD189" s="162"/>
      <c r="FE189" s="162"/>
      <c r="FF189" s="162"/>
      <c r="FG189" s="162"/>
      <c r="FH189" s="162"/>
      <c r="FI189" s="139"/>
      <c r="FJ189" s="139"/>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39"/>
      <c r="GH189" s="139"/>
      <c r="GI189" s="162"/>
      <c r="GJ189" s="162"/>
      <c r="GK189" s="162"/>
      <c r="GL189" s="162"/>
      <c r="GM189" s="162"/>
    </row>
    <row r="190" spans="1:195" s="138" customFormat="1" x14ac:dyDescent="0.2">
      <c r="A190" s="139"/>
      <c r="B190" s="193">
        <v>47880</v>
      </c>
      <c r="C190" s="193">
        <v>47907</v>
      </c>
      <c r="D190" s="191">
        <v>47880</v>
      </c>
      <c r="E190" s="2">
        <v>56.883850000000002</v>
      </c>
      <c r="F190" s="3">
        <v>51.190530000000003</v>
      </c>
      <c r="G190" s="4">
        <v>49.49915</v>
      </c>
      <c r="H190" s="5">
        <v>45.495089999999998</v>
      </c>
      <c r="I190" s="2">
        <v>54.280790000000003</v>
      </c>
      <c r="J190" s="3">
        <v>48.504600000000003</v>
      </c>
      <c r="K190" s="4">
        <v>65.305310000000006</v>
      </c>
      <c r="L190" s="5">
        <v>59.251240000000003</v>
      </c>
      <c r="M190" s="2">
        <v>59.736550000000001</v>
      </c>
      <c r="N190" s="3">
        <v>55.7958</v>
      </c>
      <c r="O190" s="4">
        <v>47.49915</v>
      </c>
      <c r="P190" s="5">
        <v>43.495089999999998</v>
      </c>
      <c r="Q190" s="2">
        <v>49.49915</v>
      </c>
      <c r="R190" s="3">
        <v>44.995089999999998</v>
      </c>
      <c r="S190" s="4">
        <v>46.99915</v>
      </c>
      <c r="T190" s="5">
        <v>42.245089999999998</v>
      </c>
      <c r="U190" s="2">
        <v>47.49915</v>
      </c>
      <c r="V190" s="3">
        <v>43.495089999999998</v>
      </c>
      <c r="W190" s="4">
        <v>54.280790000000003</v>
      </c>
      <c r="X190" s="5">
        <v>48.504600000000003</v>
      </c>
      <c r="Y190" s="2">
        <v>49.49915</v>
      </c>
      <c r="Z190" s="3">
        <v>46.245089999999998</v>
      </c>
      <c r="AA190" s="4">
        <v>56.974249999999998</v>
      </c>
      <c r="AB190" s="5">
        <v>55.58099</v>
      </c>
      <c r="AC190" s="2">
        <v>48.49915</v>
      </c>
      <c r="AD190" s="73">
        <v>45.495089999999998</v>
      </c>
      <c r="AE190" s="4">
        <v>59.130189999999999</v>
      </c>
      <c r="AF190" s="75">
        <v>54.286200000000001</v>
      </c>
      <c r="AG190" s="23">
        <v>5.4156000000000004</v>
      </c>
      <c r="AH190" s="37">
        <v>5.4448999999999996</v>
      </c>
      <c r="AI190" s="23">
        <v>5.1668000000000003</v>
      </c>
      <c r="AJ190" s="37">
        <v>5.2107000000000001</v>
      </c>
      <c r="AK190" s="28">
        <v>5.1957000000000004</v>
      </c>
      <c r="AL190" s="37">
        <v>5.3257000000000003</v>
      </c>
      <c r="AM190" s="28">
        <v>5.1532</v>
      </c>
      <c r="AN190" s="37">
        <v>5.2693000000000003</v>
      </c>
      <c r="AO190" s="30">
        <v>5.24</v>
      </c>
      <c r="AP190" s="39">
        <v>5.3423999999999996</v>
      </c>
      <c r="AQ190" s="30">
        <v>4.7130999999999998</v>
      </c>
      <c r="AR190" s="37">
        <v>5.4715999999999996</v>
      </c>
      <c r="AS190" s="23">
        <v>5.2835999999999999</v>
      </c>
      <c r="AT190" s="39">
        <v>5.5216000000000003</v>
      </c>
      <c r="AU190" s="31">
        <v>5.3042999999999996</v>
      </c>
      <c r="AV190" s="39">
        <v>5.2845000000000004</v>
      </c>
      <c r="AW190" s="31">
        <v>5.5519999999999996</v>
      </c>
      <c r="AX190" s="39">
        <v>5.2834000000000003</v>
      </c>
      <c r="AY190" s="31">
        <v>5.2206999999999999</v>
      </c>
      <c r="AZ190" s="39">
        <v>5.2549999999999999</v>
      </c>
      <c r="BA190" s="30">
        <v>5.0068000000000001</v>
      </c>
      <c r="BB190" s="39">
        <v>5.6481000000000003</v>
      </c>
      <c r="BC190" s="15"/>
      <c r="BD190" s="151"/>
      <c r="BE190" s="151"/>
      <c r="BF190" s="151"/>
      <c r="BG190" s="151"/>
      <c r="BH190" s="151"/>
      <c r="BI190" s="151"/>
      <c r="BJ190" s="266">
        <v>5.334406972978444</v>
      </c>
      <c r="BK190" s="266">
        <v>5.4380402084809223</v>
      </c>
      <c r="BL190" s="266">
        <v>5.5374574489784445</v>
      </c>
      <c r="BM190" s="266">
        <v>5.6450351324809231</v>
      </c>
      <c r="BN190" s="266">
        <v>5.4887349407296835</v>
      </c>
      <c r="BO190" s="266"/>
      <c r="BP190" s="266">
        <v>5.2870481709419046</v>
      </c>
      <c r="BQ190" s="292">
        <v>5.3435465531224651</v>
      </c>
      <c r="BR190" s="292">
        <v>5.2733287143503844</v>
      </c>
      <c r="BS190" s="292">
        <v>5.3057046938775514</v>
      </c>
      <c r="BT190" s="292">
        <v>5.2127783614506509</v>
      </c>
      <c r="BU190" s="292">
        <v>5.2040687301852167</v>
      </c>
      <c r="BV190" s="292">
        <v>5.2560000000000002</v>
      </c>
      <c r="BW190" s="169"/>
      <c r="BX190" s="148">
        <v>54.443855714285711</v>
      </c>
      <c r="BY190" s="165">
        <v>47.783124285714287</v>
      </c>
      <c r="BZ190" s="165">
        <v>51.805279999999996</v>
      </c>
      <c r="CA190" s="165">
        <v>58.04765714285714</v>
      </c>
      <c r="CB190" s="165">
        <v>47.568838571428572</v>
      </c>
      <c r="CC190" s="165">
        <v>62.710708571428576</v>
      </c>
      <c r="CD190" s="165">
        <v>57.054194285714274</v>
      </c>
      <c r="CE190" s="165">
        <v>56.377138571428574</v>
      </c>
      <c r="CF190" s="165">
        <v>45.783124285714287</v>
      </c>
      <c r="CG190" s="174"/>
      <c r="CH190" s="175"/>
      <c r="CI190" s="175"/>
      <c r="CJ190" s="175"/>
      <c r="CK190" s="175"/>
      <c r="CL190" s="175"/>
      <c r="CM190" s="175"/>
      <c r="CN190" s="175"/>
      <c r="CO190" s="171">
        <v>2031</v>
      </c>
      <c r="CP190" s="173">
        <v>47880</v>
      </c>
      <c r="CQ190" s="272">
        <v>5.5651847926741436</v>
      </c>
      <c r="CR190" s="272">
        <v>5.3022590634286306</v>
      </c>
      <c r="CS190" s="272">
        <v>5.3008668989084979</v>
      </c>
      <c r="CT190" s="272">
        <v>5.2137149601557642</v>
      </c>
      <c r="CU190" s="272">
        <v>5.3008668989084979</v>
      </c>
      <c r="CV190" s="272">
        <v>5.3342778489326763</v>
      </c>
      <c r="CW190" s="272">
        <v>5.5930835688332659</v>
      </c>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39"/>
      <c r="EV190" s="139"/>
      <c r="EW190" s="139"/>
      <c r="EX190" s="139"/>
      <c r="EY190" s="139"/>
      <c r="EZ190" s="139"/>
      <c r="FA190" s="139"/>
      <c r="FB190" s="162"/>
      <c r="FC190" s="162"/>
      <c r="FD190" s="162"/>
      <c r="FE190" s="162"/>
      <c r="FF190" s="162"/>
      <c r="FG190" s="162"/>
      <c r="FH190" s="162"/>
      <c r="FI190" s="139"/>
      <c r="FJ190" s="139"/>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39"/>
      <c r="GH190" s="139"/>
      <c r="GI190" s="162"/>
      <c r="GJ190" s="162"/>
      <c r="GK190" s="162"/>
      <c r="GL190" s="162"/>
      <c r="GM190" s="162"/>
    </row>
    <row r="191" spans="1:195" s="138" customFormat="1" x14ac:dyDescent="0.2">
      <c r="A191" s="139"/>
      <c r="B191" s="193">
        <v>47908</v>
      </c>
      <c r="C191" s="193">
        <v>47938</v>
      </c>
      <c r="D191" s="191">
        <v>47908</v>
      </c>
      <c r="E191" s="2">
        <v>47.135829999999999</v>
      </c>
      <c r="F191" s="3">
        <v>45.441249999999997</v>
      </c>
      <c r="G191" s="4">
        <v>42.834069999999997</v>
      </c>
      <c r="H191" s="5">
        <v>40.86112</v>
      </c>
      <c r="I191" s="2">
        <v>45.138249999999999</v>
      </c>
      <c r="J191" s="3">
        <v>42.75244</v>
      </c>
      <c r="K191" s="4">
        <v>52.054769999999998</v>
      </c>
      <c r="L191" s="5">
        <v>49.820320000000002</v>
      </c>
      <c r="M191" s="2">
        <v>49.08822</v>
      </c>
      <c r="N191" s="3">
        <v>49.552280000000003</v>
      </c>
      <c r="O191" s="4">
        <v>40.834069999999997</v>
      </c>
      <c r="P191" s="5">
        <v>38.86112</v>
      </c>
      <c r="Q191" s="2">
        <v>42.834069999999997</v>
      </c>
      <c r="R191" s="3">
        <v>40.36112</v>
      </c>
      <c r="S191" s="4">
        <v>41.084069999999997</v>
      </c>
      <c r="T191" s="5">
        <v>37.36112</v>
      </c>
      <c r="U191" s="2">
        <v>40.834069999999997</v>
      </c>
      <c r="V191" s="3">
        <v>38.86112</v>
      </c>
      <c r="W191" s="4">
        <v>45.138249999999999</v>
      </c>
      <c r="X191" s="5">
        <v>42.75244</v>
      </c>
      <c r="Y191" s="2">
        <v>42.834069999999997</v>
      </c>
      <c r="Z191" s="3">
        <v>41.61112</v>
      </c>
      <c r="AA191" s="4">
        <v>47.78087</v>
      </c>
      <c r="AB191" s="5">
        <v>46.670720000000003</v>
      </c>
      <c r="AC191" s="2">
        <v>41.584069999999997</v>
      </c>
      <c r="AD191" s="73">
        <v>40.86112</v>
      </c>
      <c r="AE191" s="4">
        <v>50.409849999999999</v>
      </c>
      <c r="AF191" s="75">
        <v>49.137340000000002</v>
      </c>
      <c r="AG191" s="23">
        <v>5.2253999999999996</v>
      </c>
      <c r="AH191" s="37">
        <v>5.1082999999999998</v>
      </c>
      <c r="AI191" s="23">
        <v>4.9764999999999997</v>
      </c>
      <c r="AJ191" s="37">
        <v>5.0057999999999998</v>
      </c>
      <c r="AK191" s="28">
        <v>4.9908000000000001</v>
      </c>
      <c r="AL191" s="37">
        <v>5.1182999999999996</v>
      </c>
      <c r="AM191" s="28">
        <v>4.9432999999999998</v>
      </c>
      <c r="AN191" s="37">
        <v>5.0643000000000002</v>
      </c>
      <c r="AO191" s="30">
        <v>5.0204000000000004</v>
      </c>
      <c r="AP191" s="39">
        <v>4.9180000000000001</v>
      </c>
      <c r="AQ191" s="30">
        <v>4.4935</v>
      </c>
      <c r="AR191" s="37">
        <v>5.2614000000000001</v>
      </c>
      <c r="AS191" s="23">
        <v>5.0763999999999996</v>
      </c>
      <c r="AT191" s="39">
        <v>5.3113999999999999</v>
      </c>
      <c r="AU191" s="31">
        <v>5.0952000000000002</v>
      </c>
      <c r="AV191" s="39">
        <v>5.0780000000000003</v>
      </c>
      <c r="AW191" s="31">
        <v>5.1233000000000004</v>
      </c>
      <c r="AX191" s="39">
        <v>5.0762</v>
      </c>
      <c r="AY191" s="31">
        <v>5.0157999999999996</v>
      </c>
      <c r="AZ191" s="39">
        <v>5.0354000000000001</v>
      </c>
      <c r="BA191" s="30">
        <v>4.7473000000000001</v>
      </c>
      <c r="BB191" s="39">
        <v>5.4978999999999996</v>
      </c>
      <c r="BC191" s="15"/>
      <c r="BD191" s="151"/>
      <c r="BE191" s="151"/>
      <c r="BF191" s="151"/>
      <c r="BG191" s="151"/>
      <c r="BH191" s="151"/>
      <c r="BI191" s="151"/>
      <c r="BJ191" s="266">
        <v>5.1121622609047677</v>
      </c>
      <c r="BK191" s="266">
        <v>5.0085290254022876</v>
      </c>
      <c r="BL191" s="266">
        <v>5.3067537449047686</v>
      </c>
      <c r="BM191" s="266">
        <v>5.1991760614022882</v>
      </c>
      <c r="BN191" s="266">
        <v>5.156655273153528</v>
      </c>
      <c r="BO191" s="266"/>
      <c r="BP191" s="266">
        <v>5.0793020490722904</v>
      </c>
      <c r="BQ191" s="292">
        <v>5.1209188158961885</v>
      </c>
      <c r="BR191" s="292">
        <v>5.0682308088141976</v>
      </c>
      <c r="BS191" s="292">
        <v>5.0966230612244896</v>
      </c>
      <c r="BT191" s="292">
        <v>5.0007367410849568</v>
      </c>
      <c r="BU191" s="292">
        <v>4.9989294009677963</v>
      </c>
      <c r="BV191" s="292">
        <v>5.0510999999999999</v>
      </c>
      <c r="BW191" s="169"/>
      <c r="BX191" s="148">
        <v>46.390032341857328</v>
      </c>
      <c r="BY191" s="165">
        <v>41.96575956931359</v>
      </c>
      <c r="BZ191" s="165">
        <v>44.088236716016148</v>
      </c>
      <c r="CA191" s="165">
        <v>49.292456366083442</v>
      </c>
      <c r="CB191" s="165">
        <v>41.745705733512786</v>
      </c>
      <c r="CC191" s="165">
        <v>51.071371413189766</v>
      </c>
      <c r="CD191" s="165">
        <v>49.849808586810227</v>
      </c>
      <c r="CE191" s="165">
        <v>47.292284468371463</v>
      </c>
      <c r="CF191" s="165">
        <v>39.96575956931359</v>
      </c>
      <c r="CG191" s="174"/>
      <c r="CH191" s="175"/>
      <c r="CI191" s="175"/>
      <c r="CJ191" s="175"/>
      <c r="CK191" s="175"/>
      <c r="CL191" s="175"/>
      <c r="CM191" s="175"/>
      <c r="CN191" s="175"/>
      <c r="CO191" s="171">
        <v>2031</v>
      </c>
      <c r="CP191" s="173">
        <v>47908</v>
      </c>
      <c r="CQ191" s="272">
        <v>5.3693827554275124</v>
      </c>
      <c r="CR191" s="272">
        <v>5.0871755507736447</v>
      </c>
      <c r="CS191" s="272">
        <v>5.0918492512496174</v>
      </c>
      <c r="CT191" s="272">
        <v>5.0080705273088579</v>
      </c>
      <c r="CU191" s="272">
        <v>5.0918492512496174</v>
      </c>
      <c r="CV191" s="272">
        <v>5.1188632348111653</v>
      </c>
      <c r="CW191" s="272">
        <v>5.3862809850625757</v>
      </c>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39"/>
      <c r="EV191" s="139"/>
      <c r="EW191" s="139"/>
      <c r="EX191" s="139"/>
      <c r="EY191" s="139"/>
      <c r="EZ191" s="139"/>
      <c r="FA191" s="139"/>
      <c r="FB191" s="162"/>
      <c r="FC191" s="162"/>
      <c r="FD191" s="162"/>
      <c r="FE191" s="162"/>
      <c r="FF191" s="162"/>
      <c r="FG191" s="162"/>
      <c r="FH191" s="162"/>
      <c r="FI191" s="139"/>
      <c r="FJ191" s="139"/>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39"/>
      <c r="GH191" s="139"/>
      <c r="GI191" s="162"/>
      <c r="GJ191" s="162"/>
      <c r="GK191" s="162"/>
      <c r="GL191" s="162"/>
      <c r="GM191" s="162"/>
    </row>
    <row r="192" spans="1:195" s="138" customFormat="1" x14ac:dyDescent="0.2">
      <c r="A192" s="139"/>
      <c r="B192" s="193">
        <v>47939</v>
      </c>
      <c r="C192" s="193">
        <v>47968</v>
      </c>
      <c r="D192" s="191">
        <v>47939</v>
      </c>
      <c r="E192" s="2">
        <v>45.546860000000002</v>
      </c>
      <c r="F192" s="3">
        <v>43.607120000000002</v>
      </c>
      <c r="G192" s="4">
        <v>43.10669</v>
      </c>
      <c r="H192" s="5">
        <v>41.41066</v>
      </c>
      <c r="I192" s="2">
        <v>43.02169</v>
      </c>
      <c r="J192" s="3">
        <v>40.788629999999998</v>
      </c>
      <c r="K192" s="4">
        <v>48.222439999999999</v>
      </c>
      <c r="L192" s="5">
        <v>46.764310000000002</v>
      </c>
      <c r="M192" s="2">
        <v>45.427579999999999</v>
      </c>
      <c r="N192" s="3">
        <v>47.285969999999999</v>
      </c>
      <c r="O192" s="4">
        <v>41.10669</v>
      </c>
      <c r="P192" s="5">
        <v>39.41066</v>
      </c>
      <c r="Q192" s="2">
        <v>41.60669</v>
      </c>
      <c r="R192" s="3">
        <v>40.66066</v>
      </c>
      <c r="S192" s="4">
        <v>38.10669</v>
      </c>
      <c r="T192" s="5">
        <v>37.41066</v>
      </c>
      <c r="U192" s="2">
        <v>41.10669</v>
      </c>
      <c r="V192" s="3">
        <v>39.41066</v>
      </c>
      <c r="W192" s="4">
        <v>43.02169</v>
      </c>
      <c r="X192" s="5">
        <v>40.788629999999998</v>
      </c>
      <c r="Y192" s="2">
        <v>41.60669</v>
      </c>
      <c r="Z192" s="3">
        <v>39.41066</v>
      </c>
      <c r="AA192" s="4">
        <v>44.929789999999997</v>
      </c>
      <c r="AB192" s="5">
        <v>46.053359999999998</v>
      </c>
      <c r="AC192" s="2">
        <v>41.60669</v>
      </c>
      <c r="AD192" s="73">
        <v>39.91066</v>
      </c>
      <c r="AE192" s="4">
        <v>46.049689999999998</v>
      </c>
      <c r="AF192" s="75">
        <v>46.709530000000001</v>
      </c>
      <c r="AG192" s="23">
        <v>5.0204000000000004</v>
      </c>
      <c r="AH192" s="37">
        <v>4.8301999999999996</v>
      </c>
      <c r="AI192" s="23">
        <v>4.7130999999999998</v>
      </c>
      <c r="AJ192" s="37">
        <v>4.6692</v>
      </c>
      <c r="AK192" s="28">
        <v>4.6542000000000003</v>
      </c>
      <c r="AL192" s="37">
        <v>4.7750000000000004</v>
      </c>
      <c r="AM192" s="28">
        <v>4.6841999999999997</v>
      </c>
      <c r="AN192" s="37">
        <v>4.7276999999999996</v>
      </c>
      <c r="AO192" s="30">
        <v>4.6105999999999998</v>
      </c>
      <c r="AP192" s="39">
        <v>4.4641999999999999</v>
      </c>
      <c r="AQ192" s="30">
        <v>4.2008000000000001</v>
      </c>
      <c r="AR192" s="37">
        <v>4.9105999999999996</v>
      </c>
      <c r="AS192" s="23">
        <v>4.7335000000000003</v>
      </c>
      <c r="AT192" s="39">
        <v>4.9606000000000003</v>
      </c>
      <c r="AU192" s="31">
        <v>4.7488999999999999</v>
      </c>
      <c r="AV192" s="39">
        <v>4.7370000000000001</v>
      </c>
      <c r="AW192" s="31">
        <v>4.617</v>
      </c>
      <c r="AX192" s="39">
        <v>4.7332999999999998</v>
      </c>
      <c r="AY192" s="31">
        <v>4.6791999999999998</v>
      </c>
      <c r="AZ192" s="39">
        <v>4.6256000000000004</v>
      </c>
      <c r="BA192" s="30">
        <v>4.3719999999999999</v>
      </c>
      <c r="BB192" s="39">
        <v>5.2229000000000001</v>
      </c>
      <c r="BC192" s="15"/>
      <c r="BD192" s="151"/>
      <c r="BE192" s="151"/>
      <c r="BF192" s="151"/>
      <c r="BG192" s="151"/>
      <c r="BH192" s="151"/>
      <c r="BI192" s="151"/>
      <c r="BJ192" s="266">
        <v>4.6974269102317576</v>
      </c>
      <c r="BK192" s="266">
        <v>4.5492637688493067</v>
      </c>
      <c r="BL192" s="266">
        <v>4.8762328982317582</v>
      </c>
      <c r="BM192" s="266">
        <v>4.7224304288493073</v>
      </c>
      <c r="BN192" s="266">
        <v>4.7113385015405322</v>
      </c>
      <c r="BO192" s="266"/>
      <c r="BP192" s="266">
        <v>4.7380265750785764</v>
      </c>
      <c r="BQ192" s="292">
        <v>4.7054686942416861</v>
      </c>
      <c r="BR192" s="292">
        <v>4.7314700526996587</v>
      </c>
      <c r="BS192" s="292">
        <v>4.753153673469388</v>
      </c>
      <c r="BT192" s="292">
        <v>4.7389931306192539</v>
      </c>
      <c r="BU192" s="292">
        <v>4.6619362422826631</v>
      </c>
      <c r="BV192" s="292">
        <v>4.7145000000000001</v>
      </c>
      <c r="BW192" s="169"/>
      <c r="BX192" s="148">
        <v>44.72785866666667</v>
      </c>
      <c r="BY192" s="165">
        <v>42.39058844444444</v>
      </c>
      <c r="BZ192" s="165">
        <v>42.078842444444447</v>
      </c>
      <c r="CA192" s="165">
        <v>46.212233555555557</v>
      </c>
      <c r="CB192" s="165">
        <v>41.20725511111111</v>
      </c>
      <c r="CC192" s="165">
        <v>47.606785111111115</v>
      </c>
      <c r="CD192" s="165">
        <v>46.328289111111118</v>
      </c>
      <c r="CE192" s="165">
        <v>45.404186222222215</v>
      </c>
      <c r="CF192" s="165">
        <v>40.39058844444444</v>
      </c>
      <c r="CG192" s="174"/>
      <c r="CH192" s="175"/>
      <c r="CI192" s="175"/>
      <c r="CJ192" s="175"/>
      <c r="CK192" s="175"/>
      <c r="CL192" s="175"/>
      <c r="CM192" s="175"/>
      <c r="CN192" s="175"/>
      <c r="CO192" s="171">
        <v>2031</v>
      </c>
      <c r="CP192" s="173">
        <v>47939</v>
      </c>
      <c r="CQ192" s="272">
        <v>5.0983672188496758</v>
      </c>
      <c r="CR192" s="272">
        <v>4.8216770365816171</v>
      </c>
      <c r="CS192" s="272">
        <v>4.748484975007651</v>
      </c>
      <c r="CT192" s="272">
        <v>4.6702476083421987</v>
      </c>
      <c r="CU192" s="272">
        <v>4.748484975007651</v>
      </c>
      <c r="CV192" s="272">
        <v>4.8529560098522158</v>
      </c>
      <c r="CW192" s="272">
        <v>5.0465555106984255</v>
      </c>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39"/>
      <c r="EV192" s="139"/>
      <c r="EW192" s="139"/>
      <c r="EX192" s="139"/>
      <c r="EY192" s="139"/>
      <c r="EZ192" s="139"/>
      <c r="FA192" s="139"/>
      <c r="FB192" s="162"/>
      <c r="FC192" s="162"/>
      <c r="FD192" s="162"/>
      <c r="FE192" s="162"/>
      <c r="FF192" s="162"/>
      <c r="FG192" s="162"/>
      <c r="FH192" s="162"/>
      <c r="FI192" s="139"/>
      <c r="FJ192" s="139"/>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39"/>
      <c r="GH192" s="139"/>
      <c r="GI192" s="162"/>
      <c r="GJ192" s="162"/>
      <c r="GK192" s="162"/>
      <c r="GL192" s="162"/>
      <c r="GM192" s="162"/>
    </row>
    <row r="193" spans="1:195" s="138" customFormat="1" x14ac:dyDescent="0.2">
      <c r="A193" s="139"/>
      <c r="B193" s="193">
        <v>47969</v>
      </c>
      <c r="C193" s="193">
        <v>47999</v>
      </c>
      <c r="D193" s="191">
        <v>47969</v>
      </c>
      <c r="E193" s="2">
        <v>42.281559999999999</v>
      </c>
      <c r="F193" s="3">
        <v>36.934899999999999</v>
      </c>
      <c r="G193" s="4">
        <v>44.081609999999998</v>
      </c>
      <c r="H193" s="5">
        <v>42.09225</v>
      </c>
      <c r="I193" s="2">
        <v>38.986870000000003</v>
      </c>
      <c r="J193" s="3">
        <v>33.839500000000001</v>
      </c>
      <c r="K193" s="4">
        <v>47.669930000000001</v>
      </c>
      <c r="L193" s="5">
        <v>43.106059999999999</v>
      </c>
      <c r="M193" s="2">
        <v>45.451729999999998</v>
      </c>
      <c r="N193" s="3">
        <v>46.093159999999997</v>
      </c>
      <c r="O193" s="4">
        <v>42.581609999999998</v>
      </c>
      <c r="P193" s="5">
        <v>40.09225</v>
      </c>
      <c r="Q193" s="2">
        <v>44.081609999999998</v>
      </c>
      <c r="R193" s="3">
        <v>42.09225</v>
      </c>
      <c r="S193" s="4">
        <v>40.081609999999998</v>
      </c>
      <c r="T193" s="5">
        <v>37.09225</v>
      </c>
      <c r="U193" s="2">
        <v>42.581609999999998</v>
      </c>
      <c r="V193" s="3">
        <v>40.09225</v>
      </c>
      <c r="W193" s="4">
        <v>38.986870000000003</v>
      </c>
      <c r="X193" s="5">
        <v>33.839500000000001</v>
      </c>
      <c r="Y193" s="2">
        <v>42.581609999999998</v>
      </c>
      <c r="Z193" s="3">
        <v>40.09225</v>
      </c>
      <c r="AA193" s="4">
        <v>46.533110000000001</v>
      </c>
      <c r="AB193" s="5">
        <v>46.573549999999997</v>
      </c>
      <c r="AC193" s="2">
        <v>42.581609999999998</v>
      </c>
      <c r="AD193" s="73">
        <v>40.09225</v>
      </c>
      <c r="AE193" s="4">
        <v>42.718870000000003</v>
      </c>
      <c r="AF193" s="75">
        <v>40.978900000000003</v>
      </c>
      <c r="AG193" s="23">
        <v>5.0643000000000002</v>
      </c>
      <c r="AH193" s="37">
        <v>4.8155000000000001</v>
      </c>
      <c r="AI193" s="23">
        <v>4.7276999999999996</v>
      </c>
      <c r="AJ193" s="37">
        <v>4.6398999999999999</v>
      </c>
      <c r="AK193" s="28">
        <v>4.6249000000000002</v>
      </c>
      <c r="AL193" s="37">
        <v>4.7450999999999999</v>
      </c>
      <c r="AM193" s="28">
        <v>4.6599000000000004</v>
      </c>
      <c r="AN193" s="37">
        <v>4.6837999999999997</v>
      </c>
      <c r="AO193" s="30">
        <v>4.5667</v>
      </c>
      <c r="AP193" s="39">
        <v>4.5228000000000002</v>
      </c>
      <c r="AQ193" s="30">
        <v>4.2592999999999996</v>
      </c>
      <c r="AR193" s="37">
        <v>4.8800999999999997</v>
      </c>
      <c r="AS193" s="23">
        <v>4.7035999999999998</v>
      </c>
      <c r="AT193" s="39">
        <v>4.9301000000000004</v>
      </c>
      <c r="AU193" s="31">
        <v>4.7191000000000001</v>
      </c>
      <c r="AV193" s="39">
        <v>4.7073</v>
      </c>
      <c r="AW193" s="31">
        <v>4.6748000000000003</v>
      </c>
      <c r="AX193" s="39">
        <v>4.7035</v>
      </c>
      <c r="AY193" s="31">
        <v>4.6498999999999997</v>
      </c>
      <c r="AZ193" s="39">
        <v>4.5816999999999997</v>
      </c>
      <c r="BA193" s="30">
        <v>4.4156000000000004</v>
      </c>
      <c r="BB193" s="39">
        <v>5.2693000000000003</v>
      </c>
      <c r="BC193" s="15"/>
      <c r="BD193" s="151"/>
      <c r="BE193" s="151"/>
      <c r="BF193" s="151"/>
      <c r="BG193" s="151"/>
      <c r="BH193" s="151"/>
      <c r="BI193" s="151"/>
      <c r="BJ193" s="266">
        <v>4.6529982086833321</v>
      </c>
      <c r="BK193" s="266">
        <v>4.6085695071349058</v>
      </c>
      <c r="BL193" s="266">
        <v>4.830113168683333</v>
      </c>
      <c r="BM193" s="266">
        <v>4.7839934391349059</v>
      </c>
      <c r="BN193" s="266">
        <v>4.7189185809091194</v>
      </c>
      <c r="BO193" s="266"/>
      <c r="BP193" s="266">
        <v>4.7083195893744296</v>
      </c>
      <c r="BQ193" s="292">
        <v>4.6609634225466339</v>
      </c>
      <c r="BR193" s="292">
        <v>4.6875490865872749</v>
      </c>
      <c r="BS193" s="292">
        <v>4.7232557142857141</v>
      </c>
      <c r="BT193" s="292">
        <v>4.7144451964844931</v>
      </c>
      <c r="BU193" s="292">
        <v>4.632602019022193</v>
      </c>
      <c r="BV193" s="292">
        <v>4.6852</v>
      </c>
      <c r="BW193" s="169"/>
      <c r="BX193" s="148">
        <v>39.924430322580648</v>
      </c>
      <c r="BY193" s="165">
        <v>43.204580322580647</v>
      </c>
      <c r="BZ193" s="165">
        <v>36.717599354838711</v>
      </c>
      <c r="CA193" s="165">
        <v>45.734510967741933</v>
      </c>
      <c r="CB193" s="165">
        <v>43.204580322580647</v>
      </c>
      <c r="CC193" s="165">
        <v>45.657901290322577</v>
      </c>
      <c r="CD193" s="165">
        <v>41.951786451612904</v>
      </c>
      <c r="CE193" s="165">
        <v>46.550938387096771</v>
      </c>
      <c r="CF193" s="165">
        <v>41.484150215053759</v>
      </c>
      <c r="CG193" s="174"/>
      <c r="CH193" s="175"/>
      <c r="CI193" s="175"/>
      <c r="CJ193" s="175"/>
      <c r="CK193" s="175"/>
      <c r="CL193" s="175"/>
      <c r="CM193" s="175"/>
      <c r="CN193" s="175"/>
      <c r="CO193" s="171">
        <v>2031</v>
      </c>
      <c r="CP193" s="173">
        <v>47969</v>
      </c>
      <c r="CQ193" s="272">
        <v>5.1133893404671253</v>
      </c>
      <c r="CR193" s="272">
        <v>4.7967769443590536</v>
      </c>
      <c r="CS193" s="272">
        <v>4.7185961654595534</v>
      </c>
      <c r="CT193" s="272">
        <v>4.640841156988297</v>
      </c>
      <c r="CU193" s="272">
        <v>4.7185961654595534</v>
      </c>
      <c r="CV193" s="272">
        <v>4.8280175862068964</v>
      </c>
      <c r="CW193" s="272">
        <v>5.0169834477190145</v>
      </c>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39"/>
      <c r="EV193" s="139"/>
      <c r="EW193" s="139"/>
      <c r="EX193" s="139"/>
      <c r="EY193" s="139"/>
      <c r="EZ193" s="139"/>
      <c r="FA193" s="139"/>
      <c r="FB193" s="162"/>
      <c r="FC193" s="162"/>
      <c r="FD193" s="162"/>
      <c r="FE193" s="162"/>
      <c r="FF193" s="162"/>
      <c r="FG193" s="162"/>
      <c r="FH193" s="162"/>
      <c r="FI193" s="139"/>
      <c r="FJ193" s="139"/>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39"/>
      <c r="GH193" s="139"/>
      <c r="GI193" s="162"/>
      <c r="GJ193" s="162"/>
      <c r="GK193" s="162"/>
      <c r="GL193" s="162"/>
      <c r="GM193" s="162"/>
    </row>
    <row r="194" spans="1:195" s="138" customFormat="1" x14ac:dyDescent="0.2">
      <c r="A194" s="139"/>
      <c r="B194" s="193">
        <v>48000</v>
      </c>
      <c r="C194" s="193">
        <v>48029</v>
      </c>
      <c r="D194" s="191">
        <v>48000</v>
      </c>
      <c r="E194" s="2">
        <v>48.093350000000001</v>
      </c>
      <c r="F194" s="3">
        <v>38.790880000000001</v>
      </c>
      <c r="G194" s="4">
        <v>49.47016</v>
      </c>
      <c r="H194" s="5">
        <v>44.159140000000001</v>
      </c>
      <c r="I194" s="2">
        <v>44.713079999999998</v>
      </c>
      <c r="J194" s="3">
        <v>35.832000000000001</v>
      </c>
      <c r="K194" s="4">
        <v>53.964149999999997</v>
      </c>
      <c r="L194" s="5">
        <v>45.15354</v>
      </c>
      <c r="M194" s="2">
        <v>50.82452</v>
      </c>
      <c r="N194" s="3">
        <v>46.991779999999999</v>
      </c>
      <c r="O194" s="4">
        <v>47.72016</v>
      </c>
      <c r="P194" s="5">
        <v>42.659140000000001</v>
      </c>
      <c r="Q194" s="2">
        <v>48.72016</v>
      </c>
      <c r="R194" s="3">
        <v>43.659140000000001</v>
      </c>
      <c r="S194" s="4">
        <v>45.97016</v>
      </c>
      <c r="T194" s="5">
        <v>40.159140000000001</v>
      </c>
      <c r="U194" s="2">
        <v>47.72016</v>
      </c>
      <c r="V194" s="3">
        <v>42.659140000000001</v>
      </c>
      <c r="W194" s="4">
        <v>44.713079999999998</v>
      </c>
      <c r="X194" s="5">
        <v>35.832000000000001</v>
      </c>
      <c r="Y194" s="2">
        <v>50.47016</v>
      </c>
      <c r="Z194" s="3">
        <v>44.659140000000001</v>
      </c>
      <c r="AA194" s="4">
        <v>53.257359999999998</v>
      </c>
      <c r="AB194" s="5">
        <v>50.36524</v>
      </c>
      <c r="AC194" s="2">
        <v>48.47016</v>
      </c>
      <c r="AD194" s="73">
        <v>42.909140000000001</v>
      </c>
      <c r="AE194" s="4">
        <v>49.736780000000003</v>
      </c>
      <c r="AF194" s="75">
        <v>44.182099999999998</v>
      </c>
      <c r="AG194" s="23">
        <v>5.1228999999999996</v>
      </c>
      <c r="AH194" s="37">
        <v>4.8741000000000003</v>
      </c>
      <c r="AI194" s="23">
        <v>4.7716000000000003</v>
      </c>
      <c r="AJ194" s="37">
        <v>4.6837999999999997</v>
      </c>
      <c r="AK194" s="28">
        <v>4.6688000000000001</v>
      </c>
      <c r="AL194" s="37">
        <v>4.7892999999999999</v>
      </c>
      <c r="AM194" s="28">
        <v>4.6988000000000003</v>
      </c>
      <c r="AN194" s="37">
        <v>4.7423000000000002</v>
      </c>
      <c r="AO194" s="30">
        <v>4.6252000000000004</v>
      </c>
      <c r="AP194" s="39">
        <v>4.5373999999999999</v>
      </c>
      <c r="AQ194" s="30">
        <v>4.3032000000000004</v>
      </c>
      <c r="AR194" s="37">
        <v>4.9248000000000003</v>
      </c>
      <c r="AS194" s="23">
        <v>4.7478999999999996</v>
      </c>
      <c r="AT194" s="39">
        <v>4.9748000000000001</v>
      </c>
      <c r="AU194" s="31">
        <v>4.7633999999999999</v>
      </c>
      <c r="AV194" s="39">
        <v>4.7515000000000001</v>
      </c>
      <c r="AW194" s="31">
        <v>4.6901000000000002</v>
      </c>
      <c r="AX194" s="39">
        <v>4.7477</v>
      </c>
      <c r="AY194" s="31">
        <v>4.6938000000000004</v>
      </c>
      <c r="AZ194" s="39">
        <v>4.6402000000000001</v>
      </c>
      <c r="BA194" s="30">
        <v>4.4806999999999997</v>
      </c>
      <c r="BB194" s="39">
        <v>5.3079000000000001</v>
      </c>
      <c r="BC194" s="15"/>
      <c r="BD194" s="151"/>
      <c r="BE194" s="151"/>
      <c r="BF194" s="151"/>
      <c r="BG194" s="151"/>
      <c r="BH194" s="151"/>
      <c r="BI194" s="151"/>
      <c r="BJ194" s="266">
        <v>4.7122027426373858</v>
      </c>
      <c r="BK194" s="266">
        <v>4.6233453395405322</v>
      </c>
      <c r="BL194" s="266">
        <v>4.8915711226373864</v>
      </c>
      <c r="BM194" s="266">
        <v>4.7993316635405323</v>
      </c>
      <c r="BN194" s="266">
        <v>4.7566127170889594</v>
      </c>
      <c r="BO194" s="266"/>
      <c r="BP194" s="266">
        <v>4.7528293734157963</v>
      </c>
      <c r="BQ194" s="292">
        <v>4.7202699918897002</v>
      </c>
      <c r="BR194" s="292">
        <v>4.7460770254841878</v>
      </c>
      <c r="BS194" s="292">
        <v>4.7680516326530613</v>
      </c>
      <c r="BT194" s="292">
        <v>4.7537420951611269</v>
      </c>
      <c r="BU194" s="292">
        <v>4.6765532955114297</v>
      </c>
      <c r="BV194" s="292">
        <v>4.7290999999999999</v>
      </c>
      <c r="BW194" s="169"/>
      <c r="BX194" s="148">
        <v>43.958918888888888</v>
      </c>
      <c r="BY194" s="165">
        <v>47.109706666666668</v>
      </c>
      <c r="BZ194" s="165">
        <v>40.765933333333329</v>
      </c>
      <c r="CA194" s="165">
        <v>49.121079999999999</v>
      </c>
      <c r="CB194" s="165">
        <v>46.470817777777782</v>
      </c>
      <c r="CC194" s="165">
        <v>50.048323333333329</v>
      </c>
      <c r="CD194" s="165">
        <v>47.268033333333335</v>
      </c>
      <c r="CE194" s="165">
        <v>51.971973333333331</v>
      </c>
      <c r="CF194" s="165">
        <v>45.470817777777782</v>
      </c>
      <c r="CG194" s="174"/>
      <c r="CH194" s="175"/>
      <c r="CI194" s="175"/>
      <c r="CJ194" s="175"/>
      <c r="CK194" s="175"/>
      <c r="CL194" s="175"/>
      <c r="CM194" s="175"/>
      <c r="CN194" s="175"/>
      <c r="CO194" s="171">
        <v>2031</v>
      </c>
      <c r="CP194" s="173">
        <v>48000</v>
      </c>
      <c r="CQ194" s="272">
        <v>5.1585585965634326</v>
      </c>
      <c r="CR194" s="272">
        <v>4.8366375858182193</v>
      </c>
      <c r="CS194" s="272">
        <v>4.7633783749872487</v>
      </c>
      <c r="CT194" s="272">
        <v>4.6849006523615486</v>
      </c>
      <c r="CU194" s="272">
        <v>4.7633783749872487</v>
      </c>
      <c r="CV194" s="272">
        <v>4.8679395894909687</v>
      </c>
      <c r="CW194" s="272">
        <v>5.0612910779168345</v>
      </c>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39"/>
      <c r="EV194" s="139"/>
      <c r="EW194" s="139"/>
      <c r="EX194" s="139"/>
      <c r="EY194" s="139"/>
      <c r="EZ194" s="139"/>
      <c r="FA194" s="139"/>
      <c r="FB194" s="162"/>
      <c r="FC194" s="162"/>
      <c r="FD194" s="162"/>
      <c r="FE194" s="162"/>
      <c r="FF194" s="162"/>
      <c r="FG194" s="162"/>
      <c r="FH194" s="162"/>
      <c r="FI194" s="139"/>
      <c r="FJ194" s="139"/>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39"/>
      <c r="GH194" s="139"/>
      <c r="GI194" s="162"/>
      <c r="GJ194" s="162"/>
      <c r="GK194" s="162"/>
      <c r="GL194" s="162"/>
      <c r="GM194" s="162"/>
    </row>
    <row r="195" spans="1:195" s="138" customFormat="1" x14ac:dyDescent="0.2">
      <c r="A195" s="139"/>
      <c r="B195" s="193">
        <v>48030</v>
      </c>
      <c r="C195" s="193">
        <v>48060</v>
      </c>
      <c r="D195" s="191">
        <v>48030</v>
      </c>
      <c r="E195" s="2">
        <v>60.743160000000003</v>
      </c>
      <c r="F195" s="3">
        <v>50.206040000000002</v>
      </c>
      <c r="G195" s="4">
        <v>58.743200000000002</v>
      </c>
      <c r="H195" s="5">
        <v>48.39199</v>
      </c>
      <c r="I195" s="2">
        <v>57.136859999999999</v>
      </c>
      <c r="J195" s="3">
        <v>47.085030000000003</v>
      </c>
      <c r="K195" s="4">
        <v>66.838070000000002</v>
      </c>
      <c r="L195" s="5">
        <v>55.308300000000003</v>
      </c>
      <c r="M195" s="2">
        <v>61.743690000000001</v>
      </c>
      <c r="N195" s="3">
        <v>52.907130000000002</v>
      </c>
      <c r="O195" s="4">
        <v>62.493200000000002</v>
      </c>
      <c r="P195" s="5">
        <v>49.39199</v>
      </c>
      <c r="Q195" s="2">
        <v>62.243200000000002</v>
      </c>
      <c r="R195" s="3">
        <v>48.89199</v>
      </c>
      <c r="S195" s="4">
        <v>56.743200000000002</v>
      </c>
      <c r="T195" s="5">
        <v>45.89199</v>
      </c>
      <c r="U195" s="2">
        <v>62.493200000000002</v>
      </c>
      <c r="V195" s="3">
        <v>49.39199</v>
      </c>
      <c r="W195" s="4">
        <v>57.136859999999999</v>
      </c>
      <c r="X195" s="5">
        <v>47.085030000000003</v>
      </c>
      <c r="Y195" s="2">
        <v>61.243200000000002</v>
      </c>
      <c r="Z195" s="3">
        <v>49.89199</v>
      </c>
      <c r="AA195" s="4">
        <v>58.601100000000002</v>
      </c>
      <c r="AB195" s="5">
        <v>54.966589999999997</v>
      </c>
      <c r="AC195" s="2">
        <v>60.243200000000002</v>
      </c>
      <c r="AD195" s="73">
        <v>47.89199</v>
      </c>
      <c r="AE195" s="4">
        <v>61.834859999999999</v>
      </c>
      <c r="AF195" s="75">
        <v>54.507829999999998</v>
      </c>
      <c r="AG195" s="23">
        <v>5.3716999999999997</v>
      </c>
      <c r="AH195" s="37">
        <v>5.1375000000000002</v>
      </c>
      <c r="AI195" s="23">
        <v>5.0057999999999998</v>
      </c>
      <c r="AJ195" s="37">
        <v>4.9619</v>
      </c>
      <c r="AK195" s="28">
        <v>4.9469000000000003</v>
      </c>
      <c r="AL195" s="37">
        <v>5.0686999999999998</v>
      </c>
      <c r="AM195" s="28">
        <v>4.9819000000000004</v>
      </c>
      <c r="AN195" s="37">
        <v>5.0204000000000004</v>
      </c>
      <c r="AO195" s="30">
        <v>4.8155000000000001</v>
      </c>
      <c r="AP195" s="39">
        <v>4.9619</v>
      </c>
      <c r="AQ195" s="30">
        <v>4.5812999999999997</v>
      </c>
      <c r="AR195" s="37">
        <v>5.2054</v>
      </c>
      <c r="AS195" s="23">
        <v>5.0270999999999999</v>
      </c>
      <c r="AT195" s="39">
        <v>5.2553999999999998</v>
      </c>
      <c r="AU195" s="31">
        <v>5.0437000000000003</v>
      </c>
      <c r="AV195" s="39">
        <v>5.0304000000000002</v>
      </c>
      <c r="AW195" s="31">
        <v>5.1276000000000002</v>
      </c>
      <c r="AX195" s="39">
        <v>5.0270000000000001</v>
      </c>
      <c r="AY195" s="31">
        <v>4.9718999999999998</v>
      </c>
      <c r="AZ195" s="39">
        <v>4.8304999999999998</v>
      </c>
      <c r="BA195" s="30">
        <v>4.7725999999999997</v>
      </c>
      <c r="BB195" s="39">
        <v>5.5917000000000003</v>
      </c>
      <c r="BC195" s="15"/>
      <c r="BD195" s="151"/>
      <c r="BE195" s="151"/>
      <c r="BF195" s="151"/>
      <c r="BG195" s="151"/>
      <c r="BH195" s="151"/>
      <c r="BI195" s="151"/>
      <c r="BJ195" s="266">
        <v>4.9047945855682622</v>
      </c>
      <c r="BK195" s="266">
        <v>5.052957726950714</v>
      </c>
      <c r="BL195" s="266">
        <v>5.0914933215682625</v>
      </c>
      <c r="BM195" s="266">
        <v>5.2452957909507143</v>
      </c>
      <c r="BN195" s="266">
        <v>5.073635356259488</v>
      </c>
      <c r="BO195" s="266"/>
      <c r="BP195" s="266">
        <v>5.0347922650309238</v>
      </c>
      <c r="BQ195" s="292">
        <v>4.9131937550689369</v>
      </c>
      <c r="BR195" s="292">
        <v>5.0243098427018147</v>
      </c>
      <c r="BS195" s="292">
        <v>5.0518271428571433</v>
      </c>
      <c r="BT195" s="292">
        <v>5.0397305788463482</v>
      </c>
      <c r="BU195" s="292">
        <v>4.9549781244785587</v>
      </c>
      <c r="BV195" s="292">
        <v>5.0072000000000001</v>
      </c>
      <c r="BW195" s="169"/>
      <c r="BX195" s="148">
        <v>56.097763010752693</v>
      </c>
      <c r="BY195" s="165">
        <v>54.179763333333334</v>
      </c>
      <c r="BZ195" s="165">
        <v>52.705408064516128</v>
      </c>
      <c r="CA195" s="165">
        <v>57.848002258064518</v>
      </c>
      <c r="CB195" s="165">
        <v>56.357182688172045</v>
      </c>
      <c r="CC195" s="165">
        <v>61.755053118279577</v>
      </c>
      <c r="CD195" s="165">
        <v>58.604663978494621</v>
      </c>
      <c r="CE195" s="165">
        <v>56.998789139784947</v>
      </c>
      <c r="CF195" s="165">
        <v>56.717397741935486</v>
      </c>
      <c r="CG195" s="174"/>
      <c r="CH195" s="175"/>
      <c r="CI195" s="175"/>
      <c r="CJ195" s="175"/>
      <c r="CK195" s="175"/>
      <c r="CL195" s="175"/>
      <c r="CM195" s="175"/>
      <c r="CN195" s="175"/>
      <c r="CO195" s="171">
        <v>2031</v>
      </c>
      <c r="CP195" s="173">
        <v>48030</v>
      </c>
      <c r="CQ195" s="272">
        <v>5.3995298899063684</v>
      </c>
      <c r="CR195" s="272">
        <v>5.126728783686854</v>
      </c>
      <c r="CS195" s="272">
        <v>5.0470670417219221</v>
      </c>
      <c r="CT195" s="272">
        <v>4.9640110319356063</v>
      </c>
      <c r="CU195" s="272">
        <v>5.0470670417219221</v>
      </c>
      <c r="CV195" s="272">
        <v>5.1584773563218391</v>
      </c>
      <c r="CW195" s="272">
        <v>5.3419733548647557</v>
      </c>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39"/>
      <c r="EV195" s="139"/>
      <c r="EW195" s="139"/>
      <c r="EX195" s="139"/>
      <c r="EY195" s="139"/>
      <c r="EZ195" s="139"/>
      <c r="FA195" s="139"/>
      <c r="FB195" s="162"/>
      <c r="FC195" s="162"/>
      <c r="FD195" s="162"/>
      <c r="FE195" s="162"/>
      <c r="FF195" s="162"/>
      <c r="FG195" s="162"/>
      <c r="FH195" s="162"/>
      <c r="FI195" s="139"/>
      <c r="FJ195" s="139"/>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39"/>
      <c r="GH195" s="139"/>
      <c r="GI195" s="162"/>
      <c r="GJ195" s="162"/>
      <c r="GK195" s="162"/>
      <c r="GL195" s="162"/>
      <c r="GM195" s="162"/>
    </row>
    <row r="196" spans="1:195" s="138" customFormat="1" x14ac:dyDescent="0.2">
      <c r="A196" s="139"/>
      <c r="B196" s="193">
        <v>48061</v>
      </c>
      <c r="C196" s="193">
        <v>48091</v>
      </c>
      <c r="D196" s="191">
        <v>48061</v>
      </c>
      <c r="E196" s="2">
        <v>63.965049999999998</v>
      </c>
      <c r="F196" s="3">
        <v>51.652940000000001</v>
      </c>
      <c r="G196" s="4">
        <v>61.871639999999999</v>
      </c>
      <c r="H196" s="5">
        <v>50.276780000000002</v>
      </c>
      <c r="I196" s="2">
        <v>60.082299999999996</v>
      </c>
      <c r="J196" s="3">
        <v>49.26099</v>
      </c>
      <c r="K196" s="4">
        <v>70.464110000000005</v>
      </c>
      <c r="L196" s="5">
        <v>58.03349</v>
      </c>
      <c r="M196" s="2">
        <v>65.933769999999996</v>
      </c>
      <c r="N196" s="3">
        <v>55.304409999999997</v>
      </c>
      <c r="O196" s="4">
        <v>65.121639999999999</v>
      </c>
      <c r="P196" s="5">
        <v>50.776780000000002</v>
      </c>
      <c r="Q196" s="2">
        <v>64.871639999999999</v>
      </c>
      <c r="R196" s="3">
        <v>50.776780000000002</v>
      </c>
      <c r="S196" s="4">
        <v>59.871639999999999</v>
      </c>
      <c r="T196" s="5">
        <v>48.276780000000002</v>
      </c>
      <c r="U196" s="2">
        <v>65.121639999999999</v>
      </c>
      <c r="V196" s="3">
        <v>50.776780000000002</v>
      </c>
      <c r="W196" s="4">
        <v>60.082299999999996</v>
      </c>
      <c r="X196" s="5">
        <v>49.26099</v>
      </c>
      <c r="Y196" s="2">
        <v>63.871639999999999</v>
      </c>
      <c r="Z196" s="3">
        <v>51.776780000000002</v>
      </c>
      <c r="AA196" s="4">
        <v>65.111940000000004</v>
      </c>
      <c r="AB196" s="5">
        <v>58.361579999999996</v>
      </c>
      <c r="AC196" s="2">
        <v>64.121639999999999</v>
      </c>
      <c r="AD196" s="73">
        <v>50.276780000000002</v>
      </c>
      <c r="AE196" s="4">
        <v>63.741300000000003</v>
      </c>
      <c r="AF196" s="75">
        <v>55.279690000000002</v>
      </c>
      <c r="AG196" s="23">
        <v>5.4595000000000002</v>
      </c>
      <c r="AH196" s="37">
        <v>5.2839</v>
      </c>
      <c r="AI196" s="23">
        <v>5.1228999999999996</v>
      </c>
      <c r="AJ196" s="37">
        <v>5.0643000000000002</v>
      </c>
      <c r="AK196" s="28">
        <v>5.0492999999999997</v>
      </c>
      <c r="AL196" s="37">
        <v>5.1715</v>
      </c>
      <c r="AM196" s="28">
        <v>5.0842999999999998</v>
      </c>
      <c r="AN196" s="37">
        <v>5.1228999999999996</v>
      </c>
      <c r="AO196" s="30">
        <v>4.9180000000000001</v>
      </c>
      <c r="AP196" s="39">
        <v>5.0350999999999999</v>
      </c>
      <c r="AQ196" s="30">
        <v>4.6692</v>
      </c>
      <c r="AR196" s="37">
        <v>5.3086000000000002</v>
      </c>
      <c r="AS196" s="23">
        <v>5.1299000000000001</v>
      </c>
      <c r="AT196" s="39">
        <v>5.3586</v>
      </c>
      <c r="AU196" s="31">
        <v>5.1466000000000003</v>
      </c>
      <c r="AV196" s="39">
        <v>5.133</v>
      </c>
      <c r="AW196" s="31">
        <v>5.2026000000000003</v>
      </c>
      <c r="AX196" s="39">
        <v>5.1296999999999997</v>
      </c>
      <c r="AY196" s="31">
        <v>5.0743</v>
      </c>
      <c r="AZ196" s="39">
        <v>4.9329999999999998</v>
      </c>
      <c r="BA196" s="30">
        <v>4.8654000000000002</v>
      </c>
      <c r="BB196" s="39">
        <v>5.702</v>
      </c>
      <c r="BC196" s="15"/>
      <c r="BD196" s="151"/>
      <c r="BE196" s="151"/>
      <c r="BF196" s="151"/>
      <c r="BG196" s="151"/>
      <c r="BH196" s="151"/>
      <c r="BI196" s="151"/>
      <c r="BJ196" s="266">
        <v>5.0085290254022876</v>
      </c>
      <c r="BK196" s="266">
        <v>5.1270392976419394</v>
      </c>
      <c r="BL196" s="266">
        <v>5.1991760614022882</v>
      </c>
      <c r="BM196" s="266">
        <v>5.3221970256419402</v>
      </c>
      <c r="BN196" s="266">
        <v>5.1642353525221143</v>
      </c>
      <c r="BO196" s="266"/>
      <c r="BP196" s="266">
        <v>5.1386146314508778</v>
      </c>
      <c r="BQ196" s="292">
        <v>5.0171069748580699</v>
      </c>
      <c r="BR196" s="292">
        <v>5.1268587954699072</v>
      </c>
      <c r="BS196" s="292">
        <v>5.1563169387755101</v>
      </c>
      <c r="BT196" s="292">
        <v>5.1431753712496207</v>
      </c>
      <c r="BU196" s="292">
        <v>5.0574977306857996</v>
      </c>
      <c r="BV196" s="292">
        <v>5.1096000000000004</v>
      </c>
      <c r="BW196" s="169"/>
      <c r="BX196" s="148">
        <v>58.537130537634411</v>
      </c>
      <c r="BY196" s="165">
        <v>56.759927526881718</v>
      </c>
      <c r="BZ196" s="165">
        <v>55.31161494623656</v>
      </c>
      <c r="CA196" s="165">
        <v>61.247708064516125</v>
      </c>
      <c r="CB196" s="165">
        <v>58.657776989247324</v>
      </c>
      <c r="CC196" s="165">
        <v>64.983944193548382</v>
      </c>
      <c r="CD196" s="165">
        <v>60.010912795698935</v>
      </c>
      <c r="CE196" s="165">
        <v>62.135974838709672</v>
      </c>
      <c r="CF196" s="165">
        <v>58.79756193548387</v>
      </c>
      <c r="CG196" s="174"/>
      <c r="CH196" s="175"/>
      <c r="CI196" s="175"/>
      <c r="CJ196" s="175"/>
      <c r="CK196" s="175"/>
      <c r="CL196" s="175"/>
      <c r="CM196" s="175"/>
      <c r="CN196" s="175"/>
      <c r="CO196" s="171">
        <v>2031</v>
      </c>
      <c r="CP196" s="173">
        <v>48061</v>
      </c>
      <c r="CQ196" s="272">
        <v>5.5200155365778363</v>
      </c>
      <c r="CR196" s="272">
        <v>5.2316575673737065</v>
      </c>
      <c r="CS196" s="272">
        <v>5.1515248607569104</v>
      </c>
      <c r="CT196" s="272">
        <v>5.0667830667014586</v>
      </c>
      <c r="CU196" s="272">
        <v>5.1515248607569104</v>
      </c>
      <c r="CV196" s="272">
        <v>5.2635676683087018</v>
      </c>
      <c r="CW196" s="272">
        <v>5.4453241824788057</v>
      </c>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39"/>
      <c r="EV196" s="139"/>
      <c r="EW196" s="139"/>
      <c r="EX196" s="139"/>
      <c r="EY196" s="139"/>
      <c r="EZ196" s="139"/>
      <c r="FA196" s="139"/>
      <c r="FB196" s="162"/>
      <c r="FC196" s="162"/>
      <c r="FD196" s="162"/>
      <c r="FE196" s="162"/>
      <c r="FF196" s="162"/>
      <c r="FG196" s="162"/>
      <c r="FH196" s="162"/>
      <c r="FI196" s="139"/>
      <c r="FJ196" s="139"/>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39"/>
      <c r="GH196" s="139"/>
      <c r="GI196" s="162"/>
      <c r="GJ196" s="162"/>
      <c r="GK196" s="162"/>
      <c r="GL196" s="162"/>
      <c r="GM196" s="162"/>
    </row>
    <row r="197" spans="1:195" s="138" customFormat="1" x14ac:dyDescent="0.2">
      <c r="A197" s="139"/>
      <c r="B197" s="193">
        <v>48092</v>
      </c>
      <c r="C197" s="193">
        <v>48121</v>
      </c>
      <c r="D197" s="191">
        <v>48092</v>
      </c>
      <c r="E197" s="2">
        <v>58.503990000000002</v>
      </c>
      <c r="F197" s="3">
        <v>49.483580000000003</v>
      </c>
      <c r="G197" s="4">
        <v>56.60492</v>
      </c>
      <c r="H197" s="5">
        <v>48.228450000000002</v>
      </c>
      <c r="I197" s="2">
        <v>56.22204</v>
      </c>
      <c r="J197" s="3">
        <v>47.750770000000003</v>
      </c>
      <c r="K197" s="4">
        <v>65.753339999999994</v>
      </c>
      <c r="L197" s="5">
        <v>56.470129999999997</v>
      </c>
      <c r="M197" s="2">
        <v>62.097110000000001</v>
      </c>
      <c r="N197" s="3">
        <v>54.268189999999997</v>
      </c>
      <c r="O197" s="4">
        <v>59.35492</v>
      </c>
      <c r="P197" s="5">
        <v>46.228450000000002</v>
      </c>
      <c r="Q197" s="2">
        <v>59.10492</v>
      </c>
      <c r="R197" s="3">
        <v>46.728450000000002</v>
      </c>
      <c r="S197" s="4">
        <v>53.60492</v>
      </c>
      <c r="T197" s="5">
        <v>47.228450000000002</v>
      </c>
      <c r="U197" s="2">
        <v>59.35492</v>
      </c>
      <c r="V197" s="3">
        <v>46.228450000000002</v>
      </c>
      <c r="W197" s="4">
        <v>56.22204</v>
      </c>
      <c r="X197" s="5">
        <v>47.750770000000003</v>
      </c>
      <c r="Y197" s="2">
        <v>58.10492</v>
      </c>
      <c r="Z197" s="3">
        <v>49.228450000000002</v>
      </c>
      <c r="AA197" s="4">
        <v>65.977019999999996</v>
      </c>
      <c r="AB197" s="5">
        <v>57.526449999999997</v>
      </c>
      <c r="AC197" s="2">
        <v>57.60492</v>
      </c>
      <c r="AD197" s="73">
        <v>45.728450000000002</v>
      </c>
      <c r="AE197" s="4">
        <v>60.667740000000002</v>
      </c>
      <c r="AF197" s="75">
        <v>53.183770000000003</v>
      </c>
      <c r="AG197" s="23">
        <v>5.3132000000000001</v>
      </c>
      <c r="AH197" s="37">
        <v>5.1814</v>
      </c>
      <c r="AI197" s="23">
        <v>4.9619</v>
      </c>
      <c r="AJ197" s="37">
        <v>4.9032999999999998</v>
      </c>
      <c r="AK197" s="28">
        <v>4.8883000000000001</v>
      </c>
      <c r="AL197" s="37">
        <v>5.01</v>
      </c>
      <c r="AM197" s="28">
        <v>4.9183000000000003</v>
      </c>
      <c r="AN197" s="37">
        <v>4.9619</v>
      </c>
      <c r="AO197" s="30">
        <v>4.7569999999999997</v>
      </c>
      <c r="AP197" s="39">
        <v>4.9032999999999998</v>
      </c>
      <c r="AQ197" s="30">
        <v>4.5080999999999998</v>
      </c>
      <c r="AR197" s="37">
        <v>5.1466000000000003</v>
      </c>
      <c r="AS197" s="23">
        <v>4.9683999999999999</v>
      </c>
      <c r="AT197" s="39">
        <v>5.1966000000000001</v>
      </c>
      <c r="AU197" s="31">
        <v>4.9844999999999997</v>
      </c>
      <c r="AV197" s="39">
        <v>4.9717000000000002</v>
      </c>
      <c r="AW197" s="31">
        <v>5.0721999999999996</v>
      </c>
      <c r="AX197" s="39">
        <v>4.9683000000000002</v>
      </c>
      <c r="AY197" s="31">
        <v>4.9132999999999996</v>
      </c>
      <c r="AZ197" s="39">
        <v>4.7720000000000002</v>
      </c>
      <c r="BA197" s="30">
        <v>4.7093999999999996</v>
      </c>
      <c r="BB197" s="39">
        <v>5.5431999999999997</v>
      </c>
      <c r="BC197" s="15"/>
      <c r="BD197" s="151"/>
      <c r="BE197" s="151"/>
      <c r="BF197" s="151"/>
      <c r="BG197" s="151"/>
      <c r="BH197" s="151"/>
      <c r="BI197" s="151"/>
      <c r="BJ197" s="266">
        <v>4.8455900516142085</v>
      </c>
      <c r="BK197" s="266">
        <v>4.9936519886651149</v>
      </c>
      <c r="BL197" s="266">
        <v>5.0300353676142091</v>
      </c>
      <c r="BM197" s="266">
        <v>5.1837327806651157</v>
      </c>
      <c r="BN197" s="266">
        <v>5.0132525471396621</v>
      </c>
      <c r="BO197" s="266"/>
      <c r="BP197" s="266">
        <v>4.9753782936226303</v>
      </c>
      <c r="BQ197" s="292">
        <v>4.8538871857258714</v>
      </c>
      <c r="BR197" s="292">
        <v>4.9657819038049027</v>
      </c>
      <c r="BS197" s="292">
        <v>4.9920312244897955</v>
      </c>
      <c r="BT197" s="292">
        <v>4.9754816648146276</v>
      </c>
      <c r="BU197" s="292">
        <v>4.8963096779576176</v>
      </c>
      <c r="BV197" s="292">
        <v>4.9485999999999999</v>
      </c>
      <c r="BW197" s="169"/>
      <c r="BX197" s="148">
        <v>54.49491888888889</v>
      </c>
      <c r="BY197" s="165">
        <v>52.882044444444446</v>
      </c>
      <c r="BZ197" s="165">
        <v>52.457031111111107</v>
      </c>
      <c r="CA197" s="165">
        <v>58.61759</v>
      </c>
      <c r="CB197" s="165">
        <v>53.604266666666675</v>
      </c>
      <c r="CC197" s="165">
        <v>61.627468888888885</v>
      </c>
      <c r="CD197" s="165">
        <v>57.341531111111117</v>
      </c>
      <c r="CE197" s="165">
        <v>62.22121111111111</v>
      </c>
      <c r="CF197" s="165">
        <v>53.520933333333332</v>
      </c>
      <c r="CG197" s="174"/>
      <c r="CH197" s="175"/>
      <c r="CI197" s="175"/>
      <c r="CJ197" s="175"/>
      <c r="CK197" s="175"/>
      <c r="CL197" s="175"/>
      <c r="CM197" s="175"/>
      <c r="CN197" s="175"/>
      <c r="CO197" s="171">
        <v>2031</v>
      </c>
      <c r="CP197" s="173">
        <v>48092</v>
      </c>
      <c r="CQ197" s="272">
        <v>5.3543606338100629</v>
      </c>
      <c r="CR197" s="272">
        <v>5.0615581719438474</v>
      </c>
      <c r="CS197" s="272">
        <v>4.9872894226257269</v>
      </c>
      <c r="CT197" s="272">
        <v>4.905198129227804</v>
      </c>
      <c r="CU197" s="272">
        <v>4.9872894226257269</v>
      </c>
      <c r="CV197" s="272">
        <v>5.0932064203612475</v>
      </c>
      <c r="CW197" s="272">
        <v>5.2828292289059346</v>
      </c>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39"/>
      <c r="EV197" s="139"/>
      <c r="EW197" s="139"/>
      <c r="EX197" s="139"/>
      <c r="EY197" s="139"/>
      <c r="EZ197" s="139"/>
      <c r="FA197" s="139"/>
      <c r="FB197" s="162"/>
      <c r="FC197" s="162"/>
      <c r="FD197" s="162"/>
      <c r="FE197" s="162"/>
      <c r="FF197" s="162"/>
      <c r="FG197" s="162"/>
      <c r="FH197" s="162"/>
      <c r="FI197" s="139"/>
      <c r="FJ197" s="139"/>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39"/>
      <c r="GH197" s="139"/>
      <c r="GI197" s="162"/>
      <c r="GJ197" s="162"/>
      <c r="GK197" s="162"/>
      <c r="GL197" s="162"/>
      <c r="GM197" s="162"/>
    </row>
    <row r="198" spans="1:195" s="138" customFormat="1" x14ac:dyDescent="0.2">
      <c r="A198" s="139"/>
      <c r="B198" s="193">
        <v>48122</v>
      </c>
      <c r="C198" s="193">
        <v>48152</v>
      </c>
      <c r="D198" s="191">
        <v>48122</v>
      </c>
      <c r="E198" s="2">
        <v>56.251289999999997</v>
      </c>
      <c r="F198" s="3">
        <v>49.196820000000002</v>
      </c>
      <c r="G198" s="4">
        <v>49.508029999999998</v>
      </c>
      <c r="H198" s="5">
        <v>43.594360000000002</v>
      </c>
      <c r="I198" s="2">
        <v>52.74727</v>
      </c>
      <c r="J198" s="3">
        <v>45.409529999999997</v>
      </c>
      <c r="K198" s="4">
        <v>64.491630000000001</v>
      </c>
      <c r="L198" s="5">
        <v>57.04186</v>
      </c>
      <c r="M198" s="2">
        <v>58.572980000000001</v>
      </c>
      <c r="N198" s="3">
        <v>53.012909999999998</v>
      </c>
      <c r="O198" s="4">
        <v>49.508029999999998</v>
      </c>
      <c r="P198" s="5">
        <v>41.594360000000002</v>
      </c>
      <c r="Q198" s="2">
        <v>49.008029999999998</v>
      </c>
      <c r="R198" s="3">
        <v>43.094360000000002</v>
      </c>
      <c r="S198" s="4">
        <v>46.508029999999998</v>
      </c>
      <c r="T198" s="5">
        <v>41.094360000000002</v>
      </c>
      <c r="U198" s="2">
        <v>49.508029999999998</v>
      </c>
      <c r="V198" s="3">
        <v>41.594360000000002</v>
      </c>
      <c r="W198" s="4">
        <v>52.74727</v>
      </c>
      <c r="X198" s="5">
        <v>45.409529999999997</v>
      </c>
      <c r="Y198" s="2">
        <v>50.508029999999998</v>
      </c>
      <c r="Z198" s="3">
        <v>44.094360000000002</v>
      </c>
      <c r="AA198" s="4">
        <v>58.075130000000001</v>
      </c>
      <c r="AB198" s="5">
        <v>52.658659999999998</v>
      </c>
      <c r="AC198" s="2">
        <v>49.508029999999998</v>
      </c>
      <c r="AD198" s="73">
        <v>42.094360000000002</v>
      </c>
      <c r="AE198" s="4">
        <v>58.595570000000002</v>
      </c>
      <c r="AF198" s="75">
        <v>51.270429999999998</v>
      </c>
      <c r="AG198" s="23">
        <v>5.3132000000000001</v>
      </c>
      <c r="AH198" s="37">
        <v>5.2107000000000001</v>
      </c>
      <c r="AI198" s="23">
        <v>4.9912000000000001</v>
      </c>
      <c r="AJ198" s="37">
        <v>4.9325999999999999</v>
      </c>
      <c r="AK198" s="28">
        <v>4.9176000000000002</v>
      </c>
      <c r="AL198" s="37">
        <v>5.0393999999999997</v>
      </c>
      <c r="AM198" s="28">
        <v>4.9526000000000003</v>
      </c>
      <c r="AN198" s="37">
        <v>5.0057999999999998</v>
      </c>
      <c r="AO198" s="30">
        <v>4.8009000000000004</v>
      </c>
      <c r="AP198" s="39">
        <v>4.9473000000000003</v>
      </c>
      <c r="AQ198" s="30">
        <v>4.5373999999999999</v>
      </c>
      <c r="AR198" s="37">
        <v>5.1763000000000003</v>
      </c>
      <c r="AS198" s="23">
        <v>4.9978999999999996</v>
      </c>
      <c r="AT198" s="39">
        <v>5.2263000000000002</v>
      </c>
      <c r="AU198" s="31">
        <v>5.0140000000000002</v>
      </c>
      <c r="AV198" s="39">
        <v>5.0011000000000001</v>
      </c>
      <c r="AW198" s="31">
        <v>5.1361999999999997</v>
      </c>
      <c r="AX198" s="39">
        <v>4.9977</v>
      </c>
      <c r="AY198" s="31">
        <v>4.9425999999999997</v>
      </c>
      <c r="AZ198" s="39">
        <v>4.8159000000000001</v>
      </c>
      <c r="BA198" s="30">
        <v>4.7173999999999996</v>
      </c>
      <c r="BB198" s="39">
        <v>5.5307000000000004</v>
      </c>
      <c r="BC198" s="15"/>
      <c r="BD198" s="151"/>
      <c r="BE198" s="151"/>
      <c r="BF198" s="151"/>
      <c r="BG198" s="151"/>
      <c r="BH198" s="151"/>
      <c r="BI198" s="151"/>
      <c r="BJ198" s="266">
        <v>4.8900187531626358</v>
      </c>
      <c r="BK198" s="266">
        <v>5.0381818945450867</v>
      </c>
      <c r="BL198" s="266">
        <v>5.0761550971626361</v>
      </c>
      <c r="BM198" s="266">
        <v>5.229957566545087</v>
      </c>
      <c r="BN198" s="266">
        <v>5.0585783278538621</v>
      </c>
      <c r="BO198" s="266"/>
      <c r="BP198" s="266">
        <v>5.005085279326777</v>
      </c>
      <c r="BQ198" s="292">
        <v>4.8983924574209246</v>
      </c>
      <c r="BR198" s="292">
        <v>5.0097028699172856</v>
      </c>
      <c r="BS198" s="292">
        <v>5.0219291836734694</v>
      </c>
      <c r="BT198" s="292">
        <v>5.0101316294575202</v>
      </c>
      <c r="BU198" s="292">
        <v>4.9256439012180877</v>
      </c>
      <c r="BV198" s="292">
        <v>4.9779</v>
      </c>
      <c r="BW198" s="169"/>
      <c r="BX198" s="148">
        <v>53.292963870967739</v>
      </c>
      <c r="BY198" s="165">
        <v>47.02810387096774</v>
      </c>
      <c r="BZ198" s="165">
        <v>49.670153225806445</v>
      </c>
      <c r="CA198" s="165">
        <v>56.241337741935482</v>
      </c>
      <c r="CB198" s="165">
        <v>46.528103870967747</v>
      </c>
      <c r="CC198" s="165">
        <v>61.367532903225808</v>
      </c>
      <c r="CD198" s="165">
        <v>55.523737096774191</v>
      </c>
      <c r="CE198" s="165">
        <v>55.803707096774197</v>
      </c>
      <c r="CF198" s="165">
        <v>46.189394193548381</v>
      </c>
      <c r="CG198" s="174"/>
      <c r="CH198" s="175"/>
      <c r="CI198" s="175"/>
      <c r="CJ198" s="175"/>
      <c r="CK198" s="175"/>
      <c r="CL198" s="175"/>
      <c r="CM198" s="175"/>
      <c r="CN198" s="175"/>
      <c r="CO198" s="171">
        <v>2031</v>
      </c>
      <c r="CP198" s="173">
        <v>48122</v>
      </c>
      <c r="CQ198" s="272">
        <v>5.3845077682889189</v>
      </c>
      <c r="CR198" s="272">
        <v>5.0967052156983303</v>
      </c>
      <c r="CS198" s="272">
        <v>5.0171782321738245</v>
      </c>
      <c r="CT198" s="272">
        <v>4.9346045805817056</v>
      </c>
      <c r="CU198" s="272">
        <v>5.0171782321738245</v>
      </c>
      <c r="CV198" s="272">
        <v>5.1284075697865354</v>
      </c>
      <c r="CW198" s="272">
        <v>5.3124012918853447</v>
      </c>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39"/>
      <c r="EV198" s="139"/>
      <c r="EW198" s="139"/>
      <c r="EX198" s="139"/>
      <c r="EY198" s="139"/>
      <c r="EZ198" s="139"/>
      <c r="FA198" s="139"/>
      <c r="FB198" s="162"/>
      <c r="FC198" s="162"/>
      <c r="FD198" s="162"/>
      <c r="FE198" s="162"/>
      <c r="FF198" s="162"/>
      <c r="FG198" s="162"/>
      <c r="FH198" s="162"/>
      <c r="FI198" s="139"/>
      <c r="FJ198" s="139"/>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39"/>
      <c r="GH198" s="139"/>
      <c r="GI198" s="162"/>
      <c r="GJ198" s="162"/>
      <c r="GK198" s="162"/>
      <c r="GL198" s="162"/>
      <c r="GM198" s="162"/>
    </row>
    <row r="199" spans="1:195" s="138" customFormat="1" x14ac:dyDescent="0.2">
      <c r="A199" s="139"/>
      <c r="B199" s="193">
        <v>48153</v>
      </c>
      <c r="C199" s="193">
        <v>48182</v>
      </c>
      <c r="D199" s="191">
        <v>48153</v>
      </c>
      <c r="E199" s="2">
        <v>56.835160000000002</v>
      </c>
      <c r="F199" s="3">
        <v>49.88673</v>
      </c>
      <c r="G199" s="4">
        <v>48.515180000000001</v>
      </c>
      <c r="H199" s="5">
        <v>43.711460000000002</v>
      </c>
      <c r="I199" s="2">
        <v>53.569020000000002</v>
      </c>
      <c r="J199" s="3">
        <v>46.454500000000003</v>
      </c>
      <c r="K199" s="4">
        <v>65.271799999999999</v>
      </c>
      <c r="L199" s="5">
        <v>57.652900000000002</v>
      </c>
      <c r="M199" s="2">
        <v>59.594639999999998</v>
      </c>
      <c r="N199" s="3">
        <v>54.301479999999998</v>
      </c>
      <c r="O199" s="4">
        <v>47.015180000000001</v>
      </c>
      <c r="P199" s="5">
        <v>42.211460000000002</v>
      </c>
      <c r="Q199" s="2">
        <v>48.015180000000001</v>
      </c>
      <c r="R199" s="3">
        <v>43.211460000000002</v>
      </c>
      <c r="S199" s="4">
        <v>45.265180000000001</v>
      </c>
      <c r="T199" s="5">
        <v>41.711460000000002</v>
      </c>
      <c r="U199" s="2">
        <v>47.015180000000001</v>
      </c>
      <c r="V199" s="3">
        <v>42.211460000000002</v>
      </c>
      <c r="W199" s="4">
        <v>53.569020000000002</v>
      </c>
      <c r="X199" s="5">
        <v>46.454500000000003</v>
      </c>
      <c r="Y199" s="2">
        <v>49.515180000000001</v>
      </c>
      <c r="Z199" s="3">
        <v>44.211460000000002</v>
      </c>
      <c r="AA199" s="4">
        <v>56.133380000000002</v>
      </c>
      <c r="AB199" s="5">
        <v>51.251559999999998</v>
      </c>
      <c r="AC199" s="2">
        <v>47.015180000000001</v>
      </c>
      <c r="AD199" s="73">
        <v>42.711460000000002</v>
      </c>
      <c r="AE199" s="4">
        <v>58.265320000000003</v>
      </c>
      <c r="AF199" s="75">
        <v>51.645499999999998</v>
      </c>
      <c r="AG199" s="23">
        <v>5.3277999999999999</v>
      </c>
      <c r="AH199" s="37">
        <v>5.3132000000000001</v>
      </c>
      <c r="AI199" s="23">
        <v>5.0936000000000003</v>
      </c>
      <c r="AJ199" s="37">
        <v>5.1228999999999996</v>
      </c>
      <c r="AK199" s="28">
        <v>5.1078999999999999</v>
      </c>
      <c r="AL199" s="37">
        <v>5.2336</v>
      </c>
      <c r="AM199" s="28">
        <v>5.0453999999999999</v>
      </c>
      <c r="AN199" s="37">
        <v>5.1814</v>
      </c>
      <c r="AO199" s="30">
        <v>5.1375000000000002</v>
      </c>
      <c r="AP199" s="39">
        <v>5.1521999999999997</v>
      </c>
      <c r="AQ199" s="30">
        <v>4.5960000000000001</v>
      </c>
      <c r="AR199" s="37">
        <v>5.3746999999999998</v>
      </c>
      <c r="AS199" s="23">
        <v>5.1917999999999997</v>
      </c>
      <c r="AT199" s="39">
        <v>5.4246999999999996</v>
      </c>
      <c r="AU199" s="31">
        <v>5.2103999999999999</v>
      </c>
      <c r="AV199" s="39">
        <v>5.1939000000000002</v>
      </c>
      <c r="AW199" s="31">
        <v>5.3564999999999996</v>
      </c>
      <c r="AX199" s="39">
        <v>5.1916000000000002</v>
      </c>
      <c r="AY199" s="31">
        <v>5.1329000000000002</v>
      </c>
      <c r="AZ199" s="39">
        <v>5.1524999999999999</v>
      </c>
      <c r="BA199" s="30">
        <v>4.8772000000000002</v>
      </c>
      <c r="BB199" s="39">
        <v>5.5753000000000004</v>
      </c>
      <c r="BC199" s="15"/>
      <c r="BD199" s="151"/>
      <c r="BE199" s="151"/>
      <c r="BF199" s="151"/>
      <c r="BG199" s="151"/>
      <c r="BH199" s="151"/>
      <c r="BI199" s="151"/>
      <c r="BJ199" s="266">
        <v>5.2306725331444186</v>
      </c>
      <c r="BK199" s="266">
        <v>5.2455495698815904</v>
      </c>
      <c r="BL199" s="266">
        <v>5.4297747091444188</v>
      </c>
      <c r="BM199" s="266">
        <v>5.4452179898815913</v>
      </c>
      <c r="BN199" s="266">
        <v>5.337803700513005</v>
      </c>
      <c r="BO199" s="266"/>
      <c r="BP199" s="266">
        <v>5.1980286028591705</v>
      </c>
      <c r="BQ199" s="292">
        <v>5.2396333333333329</v>
      </c>
      <c r="BR199" s="292">
        <v>5.1853867343668192</v>
      </c>
      <c r="BS199" s="292">
        <v>5.216112857142857</v>
      </c>
      <c r="BT199" s="292">
        <v>5.103878472572986</v>
      </c>
      <c r="BU199" s="292">
        <v>5.1161661772067406</v>
      </c>
      <c r="BV199" s="292">
        <v>5.1681999999999997</v>
      </c>
      <c r="BW199" s="169"/>
      <c r="BX199" s="148">
        <v>53.741614882108188</v>
      </c>
      <c r="BY199" s="165">
        <v>46.376491900138703</v>
      </c>
      <c r="BZ199" s="165">
        <v>50.401529126213596</v>
      </c>
      <c r="CA199" s="165">
        <v>57.238045880721216</v>
      </c>
      <c r="CB199" s="165">
        <v>45.876491900138703</v>
      </c>
      <c r="CC199" s="165">
        <v>61.87975159500693</v>
      </c>
      <c r="CD199" s="165">
        <v>55.318076976421629</v>
      </c>
      <c r="CE199" s="165">
        <v>53.959920610263516</v>
      </c>
      <c r="CF199" s="165">
        <v>44.876491900138703</v>
      </c>
      <c r="CG199" s="174"/>
      <c r="CH199" s="175"/>
      <c r="CI199" s="175"/>
      <c r="CJ199" s="175"/>
      <c r="CK199" s="175"/>
      <c r="CL199" s="175"/>
      <c r="CM199" s="175"/>
      <c r="CN199" s="175"/>
      <c r="CO199" s="171">
        <v>2031</v>
      </c>
      <c r="CP199" s="173">
        <v>48153</v>
      </c>
      <c r="CQ199" s="272">
        <v>5.4898684020989812</v>
      </c>
      <c r="CR199" s="272">
        <v>5.1917969259145407</v>
      </c>
      <c r="CS199" s="272">
        <v>5.2113024798531056</v>
      </c>
      <c r="CT199" s="272">
        <v>5.125595969409261</v>
      </c>
      <c r="CU199" s="272">
        <v>5.2113024798531056</v>
      </c>
      <c r="CV199" s="272">
        <v>5.2236456650246295</v>
      </c>
      <c r="CW199" s="272">
        <v>5.5044683084376258</v>
      </c>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39"/>
      <c r="EV199" s="139"/>
      <c r="EW199" s="139"/>
      <c r="EX199" s="139"/>
      <c r="EY199" s="139"/>
      <c r="EZ199" s="139"/>
      <c r="FA199" s="139"/>
      <c r="FB199" s="162"/>
      <c r="FC199" s="162"/>
      <c r="FD199" s="162"/>
      <c r="FE199" s="162"/>
      <c r="FF199" s="162"/>
      <c r="FG199" s="162"/>
      <c r="FH199" s="162"/>
      <c r="FI199" s="139"/>
      <c r="FJ199" s="139"/>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39"/>
      <c r="GH199" s="139"/>
      <c r="GI199" s="162"/>
      <c r="GJ199" s="162"/>
      <c r="GK199" s="162"/>
      <c r="GL199" s="162"/>
      <c r="GM199" s="162"/>
    </row>
    <row r="200" spans="1:195" s="138" customFormat="1" x14ac:dyDescent="0.2">
      <c r="A200" s="139"/>
      <c r="B200" s="193">
        <v>48183</v>
      </c>
      <c r="C200" s="193">
        <v>48213</v>
      </c>
      <c r="D200" s="191">
        <v>48183</v>
      </c>
      <c r="E200" s="2">
        <v>58.420729999999999</v>
      </c>
      <c r="F200" s="3">
        <v>52.165080000000003</v>
      </c>
      <c r="G200" s="4">
        <v>51.039430000000003</v>
      </c>
      <c r="H200" s="5">
        <v>47.288020000000003</v>
      </c>
      <c r="I200" s="2">
        <v>55.168990000000001</v>
      </c>
      <c r="J200" s="3">
        <v>48.565959999999997</v>
      </c>
      <c r="K200" s="4">
        <v>66.938130000000001</v>
      </c>
      <c r="L200" s="5">
        <v>60.313000000000002</v>
      </c>
      <c r="M200" s="2">
        <v>61.571550000000002</v>
      </c>
      <c r="N200" s="3">
        <v>57.176729999999999</v>
      </c>
      <c r="O200" s="4">
        <v>49.039430000000003</v>
      </c>
      <c r="P200" s="5">
        <v>45.288020000000003</v>
      </c>
      <c r="Q200" s="2">
        <v>50.539430000000003</v>
      </c>
      <c r="R200" s="3">
        <v>46.788020000000003</v>
      </c>
      <c r="S200" s="4">
        <v>48.039430000000003</v>
      </c>
      <c r="T200" s="5">
        <v>45.288020000000003</v>
      </c>
      <c r="U200" s="2">
        <v>49.039430000000003</v>
      </c>
      <c r="V200" s="3">
        <v>45.288020000000003</v>
      </c>
      <c r="W200" s="4">
        <v>55.168990000000001</v>
      </c>
      <c r="X200" s="5">
        <v>48.565959999999997</v>
      </c>
      <c r="Y200" s="2">
        <v>52.039430000000003</v>
      </c>
      <c r="Z200" s="3">
        <v>48.038020000000003</v>
      </c>
      <c r="AA200" s="4">
        <v>57.019329999999997</v>
      </c>
      <c r="AB200" s="5">
        <v>53.395620000000001</v>
      </c>
      <c r="AC200" s="2">
        <v>51.539430000000003</v>
      </c>
      <c r="AD200" s="73">
        <v>47.288020000000003</v>
      </c>
      <c r="AE200" s="4">
        <v>57.719990000000003</v>
      </c>
      <c r="AF200" s="75">
        <v>51.992260000000002</v>
      </c>
      <c r="AG200" s="23">
        <v>5.5766</v>
      </c>
      <c r="AH200" s="37">
        <v>5.7816000000000001</v>
      </c>
      <c r="AI200" s="23">
        <v>5.3571</v>
      </c>
      <c r="AJ200" s="37">
        <v>5.3864000000000001</v>
      </c>
      <c r="AK200" s="28">
        <v>5.3714000000000004</v>
      </c>
      <c r="AL200" s="37">
        <v>5.4996</v>
      </c>
      <c r="AM200" s="28">
        <v>5.3139000000000003</v>
      </c>
      <c r="AN200" s="37">
        <v>5.4448999999999996</v>
      </c>
      <c r="AO200" s="30">
        <v>5.4156000000000004</v>
      </c>
      <c r="AP200" s="39">
        <v>5.6791</v>
      </c>
      <c r="AQ200" s="30">
        <v>4.8593999999999999</v>
      </c>
      <c r="AR200" s="37">
        <v>5.6436000000000002</v>
      </c>
      <c r="AS200" s="23">
        <v>5.4576000000000002</v>
      </c>
      <c r="AT200" s="39">
        <v>5.6936</v>
      </c>
      <c r="AU200" s="31">
        <v>5.4775</v>
      </c>
      <c r="AV200" s="39">
        <v>5.4589999999999996</v>
      </c>
      <c r="AW200" s="31">
        <v>5.9112999999999998</v>
      </c>
      <c r="AX200" s="39">
        <v>5.4573999999999998</v>
      </c>
      <c r="AY200" s="31">
        <v>5.3963999999999999</v>
      </c>
      <c r="AZ200" s="39">
        <v>5.4306000000000001</v>
      </c>
      <c r="BA200" s="30">
        <v>5.1494</v>
      </c>
      <c r="BB200" s="39">
        <v>5.8216000000000001</v>
      </c>
      <c r="BC200" s="15"/>
      <c r="BD200" s="151"/>
      <c r="BE200" s="151"/>
      <c r="BF200" s="151"/>
      <c r="BG200" s="151"/>
      <c r="BH200" s="151"/>
      <c r="BI200" s="151"/>
      <c r="BJ200" s="266">
        <v>5.5121217791721495</v>
      </c>
      <c r="BK200" s="266">
        <v>5.7787951927942514</v>
      </c>
      <c r="BL200" s="266">
        <v>5.7219363671721499</v>
      </c>
      <c r="BM200" s="266">
        <v>5.998759800794252</v>
      </c>
      <c r="BN200" s="266">
        <v>5.7529032849832014</v>
      </c>
      <c r="BO200" s="266"/>
      <c r="BP200" s="266">
        <v>5.4651886961370781</v>
      </c>
      <c r="BQ200" s="292">
        <v>5.5215676399026767</v>
      </c>
      <c r="BR200" s="292">
        <v>5.4490125787999171</v>
      </c>
      <c r="BS200" s="292">
        <v>5.4849904081632657</v>
      </c>
      <c r="BT200" s="292">
        <v>5.3751179917163343</v>
      </c>
      <c r="BU200" s="292">
        <v>5.3799739529451029</v>
      </c>
      <c r="BV200" s="292">
        <v>5.4317000000000002</v>
      </c>
      <c r="BW200" s="169"/>
      <c r="BX200" s="148">
        <v>55.797392903225798</v>
      </c>
      <c r="BY200" s="165">
        <v>49.466258064516133</v>
      </c>
      <c r="BZ200" s="165">
        <v>52.39997741935484</v>
      </c>
      <c r="CA200" s="165">
        <v>59.728560967741934</v>
      </c>
      <c r="CB200" s="165">
        <v>48.966258064516133</v>
      </c>
      <c r="CC200" s="165">
        <v>64.159849677419359</v>
      </c>
      <c r="CD200" s="165">
        <v>55.318038709677424</v>
      </c>
      <c r="CE200" s="165">
        <v>55.499709677419354</v>
      </c>
      <c r="CF200" s="165">
        <v>47.466258064516133</v>
      </c>
      <c r="CG200" s="174"/>
      <c r="CH200" s="175"/>
      <c r="CI200" s="175"/>
      <c r="CJ200" s="175"/>
      <c r="CK200" s="175"/>
      <c r="CL200" s="175"/>
      <c r="CM200" s="175"/>
      <c r="CN200" s="175"/>
      <c r="CO200" s="171">
        <v>2031</v>
      </c>
      <c r="CP200" s="173">
        <v>48183</v>
      </c>
      <c r="CQ200" s="272">
        <v>5.7609868299207738</v>
      </c>
      <c r="CR200" s="272">
        <v>5.4669275745465731</v>
      </c>
      <c r="CS200" s="272">
        <v>5.4800977466081813</v>
      </c>
      <c r="CT200" s="272">
        <v>5.3900533049639696</v>
      </c>
      <c r="CU200" s="272">
        <v>5.4800977466081813</v>
      </c>
      <c r="CV200" s="272">
        <v>5.4991998522167487</v>
      </c>
      <c r="CW200" s="272">
        <v>5.7704150181671379</v>
      </c>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39"/>
      <c r="EV200" s="139"/>
      <c r="EW200" s="139"/>
      <c r="EX200" s="139"/>
      <c r="EY200" s="139"/>
      <c r="EZ200" s="139"/>
      <c r="FA200" s="139"/>
      <c r="FB200" s="162"/>
      <c r="FC200" s="162"/>
      <c r="FD200" s="162"/>
      <c r="FE200" s="162"/>
      <c r="FF200" s="162"/>
      <c r="FG200" s="162"/>
      <c r="FH200" s="162"/>
      <c r="FI200" s="139"/>
      <c r="FJ200" s="139"/>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39"/>
      <c r="GH200" s="139"/>
      <c r="GI200" s="162"/>
      <c r="GJ200" s="162"/>
      <c r="GK200" s="162"/>
      <c r="GL200" s="162"/>
      <c r="GM200" s="162"/>
    </row>
    <row r="201" spans="1:195" s="138" customFormat="1" x14ac:dyDescent="0.2">
      <c r="A201" s="139"/>
      <c r="B201" s="193">
        <v>48214</v>
      </c>
      <c r="C201" s="193">
        <v>48244</v>
      </c>
      <c r="D201" s="191">
        <v>48214</v>
      </c>
      <c r="E201" s="2">
        <v>54.635539999999999</v>
      </c>
      <c r="F201" s="3">
        <v>49.160139999999998</v>
      </c>
      <c r="G201" s="4">
        <v>50.024349999999998</v>
      </c>
      <c r="H201" s="5">
        <v>46.428510000000003</v>
      </c>
      <c r="I201" s="2">
        <v>52.142229999999998</v>
      </c>
      <c r="J201" s="3">
        <v>46.42521</v>
      </c>
      <c r="K201" s="4">
        <v>61.81382</v>
      </c>
      <c r="L201" s="5">
        <v>55.946910000000003</v>
      </c>
      <c r="M201" s="2">
        <v>58.175930000000001</v>
      </c>
      <c r="N201" s="3">
        <v>54.706530000000001</v>
      </c>
      <c r="O201" s="4">
        <v>48.024349999999998</v>
      </c>
      <c r="P201" s="5">
        <v>44.428510000000003</v>
      </c>
      <c r="Q201" s="2">
        <v>49.524349999999998</v>
      </c>
      <c r="R201" s="3">
        <v>45.928510000000003</v>
      </c>
      <c r="S201" s="4">
        <v>47.274349999999998</v>
      </c>
      <c r="T201" s="5">
        <v>43.178510000000003</v>
      </c>
      <c r="U201" s="2">
        <v>48.024349999999998</v>
      </c>
      <c r="V201" s="3">
        <v>44.428510000000003</v>
      </c>
      <c r="W201" s="4">
        <v>52.142229999999998</v>
      </c>
      <c r="X201" s="5">
        <v>46.42521</v>
      </c>
      <c r="Y201" s="2">
        <v>50.024349999999998</v>
      </c>
      <c r="Z201" s="3">
        <v>47.178510000000003</v>
      </c>
      <c r="AA201" s="4">
        <v>58.095050000000001</v>
      </c>
      <c r="AB201" s="5">
        <v>54.902209999999997</v>
      </c>
      <c r="AC201" s="2">
        <v>51.024349999999998</v>
      </c>
      <c r="AD201" s="73">
        <v>46.428510000000003</v>
      </c>
      <c r="AE201" s="4">
        <v>55.419730000000001</v>
      </c>
      <c r="AF201" s="75">
        <v>51.375709999999998</v>
      </c>
      <c r="AG201" s="23">
        <v>5.6245000000000003</v>
      </c>
      <c r="AH201" s="37">
        <v>5.819</v>
      </c>
      <c r="AI201" s="23">
        <v>5.4001000000000001</v>
      </c>
      <c r="AJ201" s="37">
        <v>5.4450000000000003</v>
      </c>
      <c r="AK201" s="28">
        <v>5.43</v>
      </c>
      <c r="AL201" s="37">
        <v>5.5586000000000002</v>
      </c>
      <c r="AM201" s="28">
        <v>5.37</v>
      </c>
      <c r="AN201" s="37">
        <v>5.5049000000000001</v>
      </c>
      <c r="AO201" s="30">
        <v>5.4748999999999999</v>
      </c>
      <c r="AP201" s="39">
        <v>5.6543999999999999</v>
      </c>
      <c r="AQ201" s="30">
        <v>4.8914999999999997</v>
      </c>
      <c r="AR201" s="37">
        <v>5.7030000000000003</v>
      </c>
      <c r="AS201" s="23">
        <v>5.5166000000000004</v>
      </c>
      <c r="AT201" s="39">
        <v>5.7530000000000001</v>
      </c>
      <c r="AU201" s="31">
        <v>5.5358999999999998</v>
      </c>
      <c r="AV201" s="39">
        <v>5.5179</v>
      </c>
      <c r="AW201" s="31">
        <v>5.8746</v>
      </c>
      <c r="AX201" s="39">
        <v>5.5164</v>
      </c>
      <c r="AY201" s="31">
        <v>5.4550000000000001</v>
      </c>
      <c r="AZ201" s="39">
        <v>5.4898999999999996</v>
      </c>
      <c r="BA201" s="30">
        <v>5.1653000000000002</v>
      </c>
      <c r="BB201" s="39">
        <v>5.8795000000000002</v>
      </c>
      <c r="BC201" s="15"/>
      <c r="BD201" s="151"/>
      <c r="BE201" s="151"/>
      <c r="BF201" s="151"/>
      <c r="BG201" s="151"/>
      <c r="BH201" s="151"/>
      <c r="BI201" s="151"/>
      <c r="BJ201" s="266">
        <v>5.5721359477785652</v>
      </c>
      <c r="BK201" s="266">
        <v>5.7537977229025401</v>
      </c>
      <c r="BL201" s="266">
        <v>5.784234771778566</v>
      </c>
      <c r="BM201" s="266">
        <v>5.9728108869025407</v>
      </c>
      <c r="BN201" s="266">
        <v>5.7707448323405535</v>
      </c>
      <c r="BO201" s="266"/>
      <c r="BP201" s="266">
        <v>5.5246026675453717</v>
      </c>
      <c r="BQ201" s="292">
        <v>5.5816852392538516</v>
      </c>
      <c r="BR201" s="292">
        <v>5.5090412340788015</v>
      </c>
      <c r="BS201" s="292">
        <v>5.5447863265306117</v>
      </c>
      <c r="BT201" s="292">
        <v>5.4317903828669554</v>
      </c>
      <c r="BU201" s="292">
        <v>5.4386423994660431</v>
      </c>
      <c r="BV201" s="292">
        <v>5.4903000000000004</v>
      </c>
      <c r="BW201" s="169"/>
      <c r="BX201" s="148">
        <v>52.221653978494622</v>
      </c>
      <c r="BY201" s="165">
        <v>48.439087204301075</v>
      </c>
      <c r="BZ201" s="165">
        <v>49.621823333333332</v>
      </c>
      <c r="CA201" s="165">
        <v>56.646409569892477</v>
      </c>
      <c r="CB201" s="165">
        <v>47.939087204301075</v>
      </c>
      <c r="CC201" s="165">
        <v>59.227332795698921</v>
      </c>
      <c r="CD201" s="165">
        <v>53.63688247311827</v>
      </c>
      <c r="CE201" s="165">
        <v>56.687453870967744</v>
      </c>
      <c r="CF201" s="165">
        <v>46.439087204301075</v>
      </c>
      <c r="CG201" s="174"/>
      <c r="CH201" s="175"/>
      <c r="CI201" s="175"/>
      <c r="CJ201" s="175"/>
      <c r="CK201" s="175"/>
      <c r="CL201" s="175"/>
      <c r="CM201" s="175"/>
      <c r="CN201" s="175"/>
      <c r="CO201" s="171">
        <v>2032</v>
      </c>
      <c r="CP201" s="173">
        <v>48214</v>
      </c>
      <c r="CQ201" s="272">
        <v>5.8052300648214841</v>
      </c>
      <c r="CR201" s="272">
        <v>5.5244129726406399</v>
      </c>
      <c r="CS201" s="272">
        <v>5.5398753657043756</v>
      </c>
      <c r="CT201" s="272">
        <v>5.4488662076717711</v>
      </c>
      <c r="CU201" s="272">
        <v>5.5398753657043756</v>
      </c>
      <c r="CV201" s="272">
        <v>5.5567737438423643</v>
      </c>
      <c r="CW201" s="272">
        <v>5.8295591441259589</v>
      </c>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39"/>
      <c r="EV201" s="139"/>
      <c r="EW201" s="139"/>
      <c r="EX201" s="139"/>
      <c r="EY201" s="139"/>
      <c r="EZ201" s="139"/>
      <c r="FA201" s="139"/>
      <c r="FB201" s="162"/>
      <c r="FC201" s="162"/>
      <c r="FD201" s="162"/>
      <c r="FE201" s="162"/>
      <c r="FF201" s="162"/>
      <c r="FG201" s="162"/>
      <c r="FH201" s="162"/>
      <c r="FI201" s="139"/>
      <c r="FJ201" s="139"/>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39"/>
      <c r="GH201" s="139"/>
      <c r="GI201" s="162"/>
      <c r="GJ201" s="162"/>
      <c r="GK201" s="162"/>
      <c r="GL201" s="162"/>
      <c r="GM201" s="162"/>
    </row>
    <row r="202" spans="1:195" s="138" customFormat="1" x14ac:dyDescent="0.2">
      <c r="A202" s="139"/>
      <c r="B202" s="193">
        <v>48245</v>
      </c>
      <c r="C202" s="193">
        <v>48273</v>
      </c>
      <c r="D202" s="191">
        <v>48245</v>
      </c>
      <c r="E202" s="2">
        <v>58.468620000000001</v>
      </c>
      <c r="F202" s="3">
        <v>52.963819999999998</v>
      </c>
      <c r="G202" s="4">
        <v>50.913679999999999</v>
      </c>
      <c r="H202" s="5">
        <v>47.002049999999997</v>
      </c>
      <c r="I202" s="2">
        <v>55.67362</v>
      </c>
      <c r="J202" s="3">
        <v>50.284509999999997</v>
      </c>
      <c r="K202" s="4">
        <v>67.037279999999996</v>
      </c>
      <c r="L202" s="5">
        <v>61.088389999999997</v>
      </c>
      <c r="M202" s="2">
        <v>61.289180000000002</v>
      </c>
      <c r="N202" s="3">
        <v>57.429699999999997</v>
      </c>
      <c r="O202" s="4">
        <v>48.913679999999999</v>
      </c>
      <c r="P202" s="5">
        <v>45.002049999999997</v>
      </c>
      <c r="Q202" s="2">
        <v>50.913679999999999</v>
      </c>
      <c r="R202" s="3">
        <v>46.502049999999997</v>
      </c>
      <c r="S202" s="4">
        <v>48.413679999999999</v>
      </c>
      <c r="T202" s="5">
        <v>43.752049999999997</v>
      </c>
      <c r="U202" s="2">
        <v>48.913679999999999</v>
      </c>
      <c r="V202" s="3">
        <v>45.002049999999997</v>
      </c>
      <c r="W202" s="4">
        <v>55.67362</v>
      </c>
      <c r="X202" s="5">
        <v>50.284509999999997</v>
      </c>
      <c r="Y202" s="2">
        <v>50.913679999999999</v>
      </c>
      <c r="Z202" s="3">
        <v>47.752049999999997</v>
      </c>
      <c r="AA202" s="4">
        <v>58.388779999999997</v>
      </c>
      <c r="AB202" s="5">
        <v>57.087949999999999</v>
      </c>
      <c r="AC202" s="2">
        <v>49.913679999999999</v>
      </c>
      <c r="AD202" s="73">
        <v>47.002049999999997</v>
      </c>
      <c r="AE202" s="4">
        <v>60.523020000000002</v>
      </c>
      <c r="AF202" s="75">
        <v>56.066110000000002</v>
      </c>
      <c r="AG202" s="23">
        <v>5.6245000000000003</v>
      </c>
      <c r="AH202" s="37">
        <v>5.6395</v>
      </c>
      <c r="AI202" s="23">
        <v>5.3852000000000002</v>
      </c>
      <c r="AJ202" s="37">
        <v>5.4450000000000003</v>
      </c>
      <c r="AK202" s="28">
        <v>5.43</v>
      </c>
      <c r="AL202" s="37">
        <v>5.56</v>
      </c>
      <c r="AM202" s="28">
        <v>5.3875000000000002</v>
      </c>
      <c r="AN202" s="37">
        <v>5.5049000000000001</v>
      </c>
      <c r="AO202" s="30">
        <v>5.4450000000000003</v>
      </c>
      <c r="AP202" s="39">
        <v>5.4898999999999996</v>
      </c>
      <c r="AQ202" s="30">
        <v>4.8616000000000001</v>
      </c>
      <c r="AR202" s="37">
        <v>5.7058999999999997</v>
      </c>
      <c r="AS202" s="23">
        <v>5.5179</v>
      </c>
      <c r="AT202" s="39">
        <v>5.7558999999999996</v>
      </c>
      <c r="AU202" s="31">
        <v>5.5385999999999997</v>
      </c>
      <c r="AV202" s="39">
        <v>5.5187999999999997</v>
      </c>
      <c r="AW202" s="31">
        <v>5.6993999999999998</v>
      </c>
      <c r="AX202" s="39">
        <v>5.5176999999999996</v>
      </c>
      <c r="AY202" s="31">
        <v>5.4550000000000001</v>
      </c>
      <c r="AZ202" s="39">
        <v>5.46</v>
      </c>
      <c r="BA202" s="30">
        <v>5.1554000000000002</v>
      </c>
      <c r="BB202" s="39">
        <v>5.8570000000000002</v>
      </c>
      <c r="BC202" s="15"/>
      <c r="BD202" s="151"/>
      <c r="BE202" s="151"/>
      <c r="BF202" s="151"/>
      <c r="BG202" s="151"/>
      <c r="BH202" s="151"/>
      <c r="BI202" s="151"/>
      <c r="BJ202" s="266">
        <v>5.541875852646494</v>
      </c>
      <c r="BK202" s="266">
        <v>5.5873165975103731</v>
      </c>
      <c r="BL202" s="266">
        <v>5.7528229286464949</v>
      </c>
      <c r="BM202" s="266">
        <v>5.7999932215103733</v>
      </c>
      <c r="BN202" s="266">
        <v>5.6705021500784341</v>
      </c>
      <c r="BO202" s="266"/>
      <c r="BP202" s="266">
        <v>5.5246026675453717</v>
      </c>
      <c r="BQ202" s="292">
        <v>5.5513729927007294</v>
      </c>
      <c r="BR202" s="292">
        <v>5.5090412340788015</v>
      </c>
      <c r="BS202" s="292">
        <v>5.5447863265306117</v>
      </c>
      <c r="BT202" s="292">
        <v>5.4494689362561868</v>
      </c>
      <c r="BU202" s="292">
        <v>5.4386423994660431</v>
      </c>
      <c r="BV202" s="292">
        <v>5.4903000000000004</v>
      </c>
      <c r="BW202" s="169"/>
      <c r="BX202" s="148">
        <v>56.000951034482753</v>
      </c>
      <c r="BY202" s="165">
        <v>49.160190689655174</v>
      </c>
      <c r="BZ202" s="165">
        <v>53.257812068965507</v>
      </c>
      <c r="CA202" s="165">
        <v>59.559068275862067</v>
      </c>
      <c r="CB202" s="165">
        <v>48.93605275862069</v>
      </c>
      <c r="CC202" s="165">
        <v>64.370536206896546</v>
      </c>
      <c r="CD202" s="165">
        <v>58.525094827586202</v>
      </c>
      <c r="CE202" s="165">
        <v>57.805649310344833</v>
      </c>
      <c r="CF202" s="165">
        <v>47.160190689655174</v>
      </c>
      <c r="CG202" s="174"/>
      <c r="CH202" s="175"/>
      <c r="CI202" s="175"/>
      <c r="CJ202" s="175"/>
      <c r="CK202" s="175"/>
      <c r="CL202" s="175"/>
      <c r="CM202" s="175"/>
      <c r="CN202" s="175"/>
      <c r="CO202" s="171">
        <v>2032</v>
      </c>
      <c r="CP202" s="173">
        <v>48245</v>
      </c>
      <c r="CQ202" s="272">
        <v>5.7898992694721683</v>
      </c>
      <c r="CR202" s="272">
        <v>5.5423451378214983</v>
      </c>
      <c r="CS202" s="272">
        <v>5.5398753657043756</v>
      </c>
      <c r="CT202" s="272">
        <v>5.4488662076717711</v>
      </c>
      <c r="CU202" s="272">
        <v>5.5398753657043756</v>
      </c>
      <c r="CV202" s="272">
        <v>5.5747335139573062</v>
      </c>
      <c r="CW202" s="272">
        <v>5.8295591441259589</v>
      </c>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39"/>
      <c r="EV202" s="139"/>
      <c r="EW202" s="139"/>
      <c r="EX202" s="139"/>
      <c r="EY202" s="139"/>
      <c r="EZ202" s="139"/>
      <c r="FA202" s="139"/>
      <c r="FB202" s="162"/>
      <c r="FC202" s="162"/>
      <c r="FD202" s="162"/>
      <c r="FE202" s="162"/>
      <c r="FF202" s="162"/>
      <c r="FG202" s="162"/>
      <c r="FH202" s="162"/>
      <c r="FI202" s="139"/>
      <c r="FJ202" s="139"/>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39"/>
      <c r="GH202" s="139"/>
      <c r="GI202" s="162"/>
      <c r="GJ202" s="162"/>
      <c r="GK202" s="162"/>
      <c r="GL202" s="162"/>
      <c r="GM202" s="162"/>
    </row>
    <row r="203" spans="1:195" s="138" customFormat="1" x14ac:dyDescent="0.2">
      <c r="A203" s="139"/>
      <c r="B203" s="193">
        <v>48274</v>
      </c>
      <c r="C203" s="193">
        <v>48304</v>
      </c>
      <c r="D203" s="191">
        <v>48274</v>
      </c>
      <c r="E203" s="2">
        <v>48.632800000000003</v>
      </c>
      <c r="F203" s="3">
        <v>46.888680000000001</v>
      </c>
      <c r="G203" s="4">
        <v>44.43488</v>
      </c>
      <c r="H203" s="5">
        <v>42.322760000000002</v>
      </c>
      <c r="I203" s="2">
        <v>46.371270000000003</v>
      </c>
      <c r="J203" s="3">
        <v>43.984549999999999</v>
      </c>
      <c r="K203" s="4">
        <v>53.540230000000001</v>
      </c>
      <c r="L203" s="5">
        <v>51.666110000000003</v>
      </c>
      <c r="M203" s="2">
        <v>50.435949999999998</v>
      </c>
      <c r="N203" s="3">
        <v>51.396520000000002</v>
      </c>
      <c r="O203" s="4">
        <v>42.43488</v>
      </c>
      <c r="P203" s="5">
        <v>40.322760000000002</v>
      </c>
      <c r="Q203" s="2">
        <v>44.43488</v>
      </c>
      <c r="R203" s="3">
        <v>41.822760000000002</v>
      </c>
      <c r="S203" s="4">
        <v>42.68488</v>
      </c>
      <c r="T203" s="5">
        <v>38.822760000000002</v>
      </c>
      <c r="U203" s="2">
        <v>42.43488</v>
      </c>
      <c r="V203" s="3">
        <v>40.322760000000002</v>
      </c>
      <c r="W203" s="4">
        <v>46.371270000000003</v>
      </c>
      <c r="X203" s="5">
        <v>43.984549999999999</v>
      </c>
      <c r="Y203" s="2">
        <v>44.43488</v>
      </c>
      <c r="Z203" s="3">
        <v>43.072760000000002</v>
      </c>
      <c r="AA203" s="4">
        <v>49.381680000000003</v>
      </c>
      <c r="AB203" s="5">
        <v>48.132359999999998</v>
      </c>
      <c r="AC203" s="2">
        <v>43.18488</v>
      </c>
      <c r="AD203" s="73">
        <v>42.322760000000002</v>
      </c>
      <c r="AE203" s="4">
        <v>51.642870000000002</v>
      </c>
      <c r="AF203" s="75">
        <v>50.369450000000001</v>
      </c>
      <c r="AG203" s="23">
        <v>5.4301000000000004</v>
      </c>
      <c r="AH203" s="37">
        <v>5.3103999999999996</v>
      </c>
      <c r="AI203" s="23">
        <v>5.1458000000000004</v>
      </c>
      <c r="AJ203" s="37">
        <v>5.1906999999999996</v>
      </c>
      <c r="AK203" s="28">
        <v>5.1757</v>
      </c>
      <c r="AL203" s="37">
        <v>5.3032000000000004</v>
      </c>
      <c r="AM203" s="28">
        <v>5.1281999999999996</v>
      </c>
      <c r="AN203" s="37">
        <v>5.2506000000000004</v>
      </c>
      <c r="AO203" s="30">
        <v>5.1906999999999996</v>
      </c>
      <c r="AP203" s="39">
        <v>5.0411000000000001</v>
      </c>
      <c r="AQ203" s="30">
        <v>4.6073000000000004</v>
      </c>
      <c r="AR203" s="37">
        <v>5.4462999999999999</v>
      </c>
      <c r="AS203" s="23">
        <v>5.2613000000000003</v>
      </c>
      <c r="AT203" s="39">
        <v>5.4962999999999997</v>
      </c>
      <c r="AU203" s="31">
        <v>5.2801</v>
      </c>
      <c r="AV203" s="39">
        <v>5.2629000000000001</v>
      </c>
      <c r="AW203" s="31">
        <v>5.2464000000000004</v>
      </c>
      <c r="AX203" s="39">
        <v>5.2610999999999999</v>
      </c>
      <c r="AY203" s="31">
        <v>5.2007000000000003</v>
      </c>
      <c r="AZ203" s="39">
        <v>5.2057000000000002</v>
      </c>
      <c r="BA203" s="30">
        <v>4.8611000000000004</v>
      </c>
      <c r="BB203" s="39">
        <v>5.7026000000000003</v>
      </c>
      <c r="BC203" s="15"/>
      <c r="BD203" s="151"/>
      <c r="BE203" s="151"/>
      <c r="BF203" s="151"/>
      <c r="BG203" s="151"/>
      <c r="BH203" s="151"/>
      <c r="BI203" s="151"/>
      <c r="BJ203" s="266">
        <v>5.284513237526566</v>
      </c>
      <c r="BK203" s="266">
        <v>5.1331115575346624</v>
      </c>
      <c r="BL203" s="266">
        <v>5.4856646775265663</v>
      </c>
      <c r="BM203" s="266">
        <v>5.3285004055346628</v>
      </c>
      <c r="BN203" s="266">
        <v>5.3079474695306148</v>
      </c>
      <c r="BO203" s="266"/>
      <c r="BP203" s="266">
        <v>5.2667703650005064</v>
      </c>
      <c r="BQ203" s="292">
        <v>5.2935668288726676</v>
      </c>
      <c r="BR203" s="292">
        <v>5.2546197834551327</v>
      </c>
      <c r="BS203" s="292">
        <v>5.2852965306122446</v>
      </c>
      <c r="BT203" s="292">
        <v>5.1875232851803199</v>
      </c>
      <c r="BU203" s="292">
        <v>5.1840453695978637</v>
      </c>
      <c r="BV203" s="292">
        <v>5.2359999999999998</v>
      </c>
      <c r="BW203" s="169"/>
      <c r="BX203" s="148">
        <v>47.902757846567965</v>
      </c>
      <c r="BY203" s="165">
        <v>43.550802853297448</v>
      </c>
      <c r="BZ203" s="165">
        <v>45.372252611036338</v>
      </c>
      <c r="CA203" s="165">
        <v>50.83801900403769</v>
      </c>
      <c r="CB203" s="165">
        <v>43.341516177658143</v>
      </c>
      <c r="CC203" s="165">
        <v>52.755773310901745</v>
      </c>
      <c r="CD203" s="165">
        <v>51.109850323014811</v>
      </c>
      <c r="CE203" s="165">
        <v>48.858747940780617</v>
      </c>
      <c r="CF203" s="165">
        <v>41.550802853297448</v>
      </c>
      <c r="CG203" s="174"/>
      <c r="CH203" s="175"/>
      <c r="CI203" s="175"/>
      <c r="CJ203" s="175"/>
      <c r="CK203" s="175"/>
      <c r="CL203" s="175"/>
      <c r="CM203" s="175"/>
      <c r="CN203" s="175"/>
      <c r="CO203" s="171">
        <v>2032</v>
      </c>
      <c r="CP203" s="173">
        <v>48274</v>
      </c>
      <c r="CQ203" s="272">
        <v>5.5435776314435641</v>
      </c>
      <c r="CR203" s="272">
        <v>5.2766416845988315</v>
      </c>
      <c r="CS203" s="272">
        <v>5.280464981128226</v>
      </c>
      <c r="CT203" s="272">
        <v>5.1936422971155576</v>
      </c>
      <c r="CU203" s="272">
        <v>5.280464981128226</v>
      </c>
      <c r="CV203" s="272">
        <v>5.3086210344827576</v>
      </c>
      <c r="CW203" s="272">
        <v>5.5728978603148969</v>
      </c>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39"/>
      <c r="EV203" s="139"/>
      <c r="EW203" s="139"/>
      <c r="EX203" s="139"/>
      <c r="EY203" s="139"/>
      <c r="EZ203" s="139"/>
      <c r="FA203" s="139"/>
      <c r="FB203" s="162"/>
      <c r="FC203" s="162"/>
      <c r="FD203" s="162"/>
      <c r="FE203" s="162"/>
      <c r="FF203" s="162"/>
      <c r="FG203" s="162"/>
      <c r="FH203" s="162"/>
      <c r="FI203" s="139"/>
      <c r="FJ203" s="139"/>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39"/>
      <c r="GH203" s="139"/>
      <c r="GI203" s="162"/>
      <c r="GJ203" s="162"/>
      <c r="GK203" s="162"/>
      <c r="GL203" s="162"/>
      <c r="GM203" s="162"/>
    </row>
    <row r="204" spans="1:195" s="138" customFormat="1" x14ac:dyDescent="0.2">
      <c r="A204" s="139"/>
      <c r="B204" s="193">
        <v>48305</v>
      </c>
      <c r="C204" s="193">
        <v>48334</v>
      </c>
      <c r="D204" s="191">
        <v>48305</v>
      </c>
      <c r="E204" s="2">
        <v>46.900750000000002</v>
      </c>
      <c r="F204" s="3">
        <v>44.721789999999999</v>
      </c>
      <c r="G204" s="4">
        <v>44.382469999999998</v>
      </c>
      <c r="H204" s="5">
        <v>42.732120000000002</v>
      </c>
      <c r="I204" s="2">
        <v>44.057090000000002</v>
      </c>
      <c r="J204" s="3">
        <v>41.761029999999998</v>
      </c>
      <c r="K204" s="4">
        <v>50.336680000000001</v>
      </c>
      <c r="L204" s="5">
        <v>48.522120000000001</v>
      </c>
      <c r="M204" s="2">
        <v>46.842910000000003</v>
      </c>
      <c r="N204" s="3">
        <v>48.672969999999999</v>
      </c>
      <c r="O204" s="4">
        <v>42.382469999999998</v>
      </c>
      <c r="P204" s="5">
        <v>40.732120000000002</v>
      </c>
      <c r="Q204" s="2">
        <v>42.882469999999998</v>
      </c>
      <c r="R204" s="3">
        <v>41.982120000000002</v>
      </c>
      <c r="S204" s="4">
        <v>39.382469999999998</v>
      </c>
      <c r="T204" s="5">
        <v>38.732120000000002</v>
      </c>
      <c r="U204" s="2">
        <v>42.382469999999998</v>
      </c>
      <c r="V204" s="3">
        <v>40.732120000000002</v>
      </c>
      <c r="W204" s="4">
        <v>44.057090000000002</v>
      </c>
      <c r="X204" s="5">
        <v>41.761029999999998</v>
      </c>
      <c r="Y204" s="2">
        <v>42.882469999999998</v>
      </c>
      <c r="Z204" s="3">
        <v>40.732120000000002</v>
      </c>
      <c r="AA204" s="4">
        <v>46.205570000000002</v>
      </c>
      <c r="AB204" s="5">
        <v>47.37482</v>
      </c>
      <c r="AC204" s="2">
        <v>42.882469999999998</v>
      </c>
      <c r="AD204" s="73">
        <v>41.232120000000002</v>
      </c>
      <c r="AE204" s="4">
        <v>47.085090000000001</v>
      </c>
      <c r="AF204" s="75">
        <v>47.681930000000001</v>
      </c>
      <c r="AG204" s="23">
        <v>5.1458000000000004</v>
      </c>
      <c r="AH204" s="37">
        <v>4.9813000000000001</v>
      </c>
      <c r="AI204" s="23">
        <v>4.8316999999999997</v>
      </c>
      <c r="AJ204" s="37">
        <v>4.8018000000000001</v>
      </c>
      <c r="AK204" s="28">
        <v>4.7868000000000004</v>
      </c>
      <c r="AL204" s="37">
        <v>4.9076000000000004</v>
      </c>
      <c r="AM204" s="28">
        <v>4.8167999999999997</v>
      </c>
      <c r="AN204" s="37">
        <v>4.8467000000000002</v>
      </c>
      <c r="AO204" s="30">
        <v>4.742</v>
      </c>
      <c r="AP204" s="39">
        <v>4.5475000000000003</v>
      </c>
      <c r="AQ204" s="30">
        <v>4.2782</v>
      </c>
      <c r="AR204" s="37">
        <v>5.0433000000000003</v>
      </c>
      <c r="AS204" s="23">
        <v>4.8661000000000003</v>
      </c>
      <c r="AT204" s="39">
        <v>5.0933000000000002</v>
      </c>
      <c r="AU204" s="31">
        <v>4.8815999999999997</v>
      </c>
      <c r="AV204" s="39">
        <v>4.8696999999999999</v>
      </c>
      <c r="AW204" s="31">
        <v>4.7001999999999997</v>
      </c>
      <c r="AX204" s="39">
        <v>4.8659999999999997</v>
      </c>
      <c r="AY204" s="31">
        <v>4.8117999999999999</v>
      </c>
      <c r="AZ204" s="39">
        <v>4.7569999999999997</v>
      </c>
      <c r="BA204" s="30">
        <v>4.4494999999999996</v>
      </c>
      <c r="BB204" s="39">
        <v>5.3483000000000001</v>
      </c>
      <c r="BC204" s="15"/>
      <c r="BD204" s="151"/>
      <c r="BE204" s="151"/>
      <c r="BF204" s="151"/>
      <c r="BG204" s="151"/>
      <c r="BH204" s="151"/>
      <c r="BI204" s="151"/>
      <c r="BJ204" s="266">
        <v>4.8304094018824006</v>
      </c>
      <c r="BK204" s="266">
        <v>4.633566977026617</v>
      </c>
      <c r="BL204" s="266">
        <v>5.0142769178824009</v>
      </c>
      <c r="BM204" s="266">
        <v>4.8099423530266172</v>
      </c>
      <c r="BN204" s="266">
        <v>4.822048912454509</v>
      </c>
      <c r="BO204" s="266"/>
      <c r="BP204" s="266">
        <v>4.8724684284700395</v>
      </c>
      <c r="BQ204" s="292">
        <v>4.8386803730738031</v>
      </c>
      <c r="BR204" s="292">
        <v>4.8505268856694457</v>
      </c>
      <c r="BS204" s="292">
        <v>4.8884597959183678</v>
      </c>
      <c r="BT204" s="292">
        <v>4.8729460551570858</v>
      </c>
      <c r="BU204" s="292">
        <v>4.7946911229768068</v>
      </c>
      <c r="BV204" s="292">
        <v>4.8471000000000002</v>
      </c>
      <c r="BW204" s="169"/>
      <c r="BX204" s="148">
        <v>45.980744666666666</v>
      </c>
      <c r="BY204" s="165">
        <v>43.685655555555549</v>
      </c>
      <c r="BZ204" s="165">
        <v>43.087642444444448</v>
      </c>
      <c r="CA204" s="165">
        <v>47.615602000000003</v>
      </c>
      <c r="CB204" s="165">
        <v>42.502322222222226</v>
      </c>
      <c r="CC204" s="165">
        <v>49.570532444444446</v>
      </c>
      <c r="CD204" s="165">
        <v>47.337089111111119</v>
      </c>
      <c r="CE204" s="165">
        <v>46.699253333333331</v>
      </c>
      <c r="CF204" s="165">
        <v>41.685655555555549</v>
      </c>
      <c r="CG204" s="174"/>
      <c r="CH204" s="175"/>
      <c r="CI204" s="175"/>
      <c r="CJ204" s="175"/>
      <c r="CK204" s="175"/>
      <c r="CL204" s="175"/>
      <c r="CM204" s="175"/>
      <c r="CN204" s="175"/>
      <c r="CO204" s="171">
        <v>2032</v>
      </c>
      <c r="CP204" s="173">
        <v>48305</v>
      </c>
      <c r="CQ204" s="272">
        <v>5.2203962341804706</v>
      </c>
      <c r="CR204" s="272">
        <v>4.9575516138948661</v>
      </c>
      <c r="CS204" s="272">
        <v>4.8837496898908501</v>
      </c>
      <c r="CT204" s="272">
        <v>4.8033293642987616</v>
      </c>
      <c r="CU204" s="272">
        <v>4.8837496898908501</v>
      </c>
      <c r="CV204" s="272">
        <v>4.9890397536945805</v>
      </c>
      <c r="CW204" s="272">
        <v>5.1803867581752119</v>
      </c>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39"/>
      <c r="EV204" s="139"/>
      <c r="EW204" s="139"/>
      <c r="EX204" s="139"/>
      <c r="EY204" s="139"/>
      <c r="EZ204" s="139"/>
      <c r="FA204" s="139"/>
      <c r="FB204" s="162"/>
      <c r="FC204" s="162"/>
      <c r="FD204" s="162"/>
      <c r="FE204" s="162"/>
      <c r="FF204" s="162"/>
      <c r="FG204" s="162"/>
      <c r="FH204" s="162"/>
      <c r="FI204" s="139"/>
      <c r="FJ204" s="139"/>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39"/>
      <c r="GH204" s="139"/>
      <c r="GI204" s="162"/>
      <c r="GJ204" s="162"/>
      <c r="GK204" s="162"/>
      <c r="GL204" s="162"/>
      <c r="GM204" s="162"/>
    </row>
    <row r="205" spans="1:195" s="138" customFormat="1" x14ac:dyDescent="0.2">
      <c r="A205" s="139"/>
      <c r="B205" s="193">
        <v>48335</v>
      </c>
      <c r="C205" s="193">
        <v>48365</v>
      </c>
      <c r="D205" s="191">
        <v>48335</v>
      </c>
      <c r="E205" s="2">
        <v>43.306429999999999</v>
      </c>
      <c r="F205" s="3">
        <v>38.040649999999999</v>
      </c>
      <c r="G205" s="4">
        <v>45.556930000000001</v>
      </c>
      <c r="H205" s="5">
        <v>43.35801</v>
      </c>
      <c r="I205" s="2">
        <v>39.946530000000003</v>
      </c>
      <c r="J205" s="3">
        <v>34.766210000000001</v>
      </c>
      <c r="K205" s="4">
        <v>48.915489999999998</v>
      </c>
      <c r="L205" s="5">
        <v>44.36515</v>
      </c>
      <c r="M205" s="2">
        <v>46.647709999999996</v>
      </c>
      <c r="N205" s="3">
        <v>47.180329999999998</v>
      </c>
      <c r="O205" s="4">
        <v>44.056930000000001</v>
      </c>
      <c r="P205" s="5">
        <v>41.35801</v>
      </c>
      <c r="Q205" s="2">
        <v>45.556930000000001</v>
      </c>
      <c r="R205" s="3">
        <v>43.35801</v>
      </c>
      <c r="S205" s="4">
        <v>41.556930000000001</v>
      </c>
      <c r="T205" s="5">
        <v>38.35801</v>
      </c>
      <c r="U205" s="2">
        <v>44.056930000000001</v>
      </c>
      <c r="V205" s="3">
        <v>41.35801</v>
      </c>
      <c r="W205" s="4">
        <v>39.946530000000003</v>
      </c>
      <c r="X205" s="5">
        <v>34.766210000000001</v>
      </c>
      <c r="Y205" s="2">
        <v>44.056930000000001</v>
      </c>
      <c r="Z205" s="3">
        <v>41.35801</v>
      </c>
      <c r="AA205" s="4">
        <v>48.008429999999997</v>
      </c>
      <c r="AB205" s="5">
        <v>47.839309999999998</v>
      </c>
      <c r="AC205" s="2">
        <v>44.056930000000001</v>
      </c>
      <c r="AD205" s="73">
        <v>41.35801</v>
      </c>
      <c r="AE205" s="4">
        <v>43.678530000000002</v>
      </c>
      <c r="AF205" s="75">
        <v>41.905610000000003</v>
      </c>
      <c r="AG205" s="23">
        <v>5.1906999999999996</v>
      </c>
      <c r="AH205" s="37">
        <v>4.9363999999999999</v>
      </c>
      <c r="AI205" s="23">
        <v>4.8467000000000002</v>
      </c>
      <c r="AJ205" s="37">
        <v>4.7568999999999999</v>
      </c>
      <c r="AK205" s="28">
        <v>4.7419000000000002</v>
      </c>
      <c r="AL205" s="37">
        <v>4.8620999999999999</v>
      </c>
      <c r="AM205" s="28">
        <v>4.7769000000000004</v>
      </c>
      <c r="AN205" s="37">
        <v>4.8167</v>
      </c>
      <c r="AO205" s="30">
        <v>4.6970999999999998</v>
      </c>
      <c r="AP205" s="39">
        <v>4.5624000000000002</v>
      </c>
      <c r="AQ205" s="30">
        <v>4.3231000000000002</v>
      </c>
      <c r="AR205" s="37">
        <v>4.9970999999999997</v>
      </c>
      <c r="AS205" s="23">
        <v>4.8207000000000004</v>
      </c>
      <c r="AT205" s="39">
        <v>5.0471000000000004</v>
      </c>
      <c r="AU205" s="31">
        <v>4.8361000000000001</v>
      </c>
      <c r="AV205" s="39">
        <v>4.8243999999999998</v>
      </c>
      <c r="AW205" s="31">
        <v>4.7145000000000001</v>
      </c>
      <c r="AX205" s="39">
        <v>4.8205</v>
      </c>
      <c r="AY205" s="31">
        <v>4.7668999999999997</v>
      </c>
      <c r="AZ205" s="39">
        <v>4.7121000000000004</v>
      </c>
      <c r="BA205" s="30">
        <v>4.4794</v>
      </c>
      <c r="BB205" s="39">
        <v>5.3956999999999997</v>
      </c>
      <c r="BC205" s="15"/>
      <c r="BD205" s="151"/>
      <c r="BE205" s="151"/>
      <c r="BF205" s="151"/>
      <c r="BG205" s="151"/>
      <c r="BH205" s="151"/>
      <c r="BI205" s="151"/>
      <c r="BJ205" s="266">
        <v>4.7849686570185206</v>
      </c>
      <c r="BK205" s="266">
        <v>4.6486464224268804</v>
      </c>
      <c r="BL205" s="266">
        <v>4.9671066250185207</v>
      </c>
      <c r="BM205" s="266">
        <v>4.825595746426881</v>
      </c>
      <c r="BN205" s="266">
        <v>4.8065793627227009</v>
      </c>
      <c r="BO205" s="266"/>
      <c r="BP205" s="266">
        <v>4.8269447541316026</v>
      </c>
      <c r="BQ205" s="292">
        <v>4.7931613138686124</v>
      </c>
      <c r="BR205" s="292">
        <v>4.8205125580300034</v>
      </c>
      <c r="BS205" s="292">
        <v>4.8426434693877551</v>
      </c>
      <c r="BT205" s="292">
        <v>4.8326389534296395</v>
      </c>
      <c r="BU205" s="292">
        <v>4.7497386784582014</v>
      </c>
      <c r="BV205" s="292">
        <v>4.8022</v>
      </c>
      <c r="BW205" s="169"/>
      <c r="BX205" s="148">
        <v>40.871714516129032</v>
      </c>
      <c r="BY205" s="165">
        <v>44.540225053763443</v>
      </c>
      <c r="BZ205" s="165">
        <v>37.551328279569894</v>
      </c>
      <c r="CA205" s="165">
        <v>46.893975161290321</v>
      </c>
      <c r="CB205" s="165">
        <v>44.540225053763443</v>
      </c>
      <c r="CC205" s="165">
        <v>46.81156935483871</v>
      </c>
      <c r="CD205" s="165">
        <v>42.858792795698932</v>
      </c>
      <c r="CE205" s="165">
        <v>47.930234731182793</v>
      </c>
      <c r="CF205" s="165">
        <v>42.809042258064515</v>
      </c>
      <c r="CG205" s="174"/>
      <c r="CH205" s="175"/>
      <c r="CI205" s="175"/>
      <c r="CJ205" s="175"/>
      <c r="CK205" s="175"/>
      <c r="CL205" s="175"/>
      <c r="CM205" s="175"/>
      <c r="CN205" s="175"/>
      <c r="CO205" s="171">
        <v>2032</v>
      </c>
      <c r="CP205" s="173">
        <v>48335</v>
      </c>
      <c r="CQ205" s="272">
        <v>5.2358299207737424</v>
      </c>
      <c r="CR205" s="272">
        <v>4.9166662772825092</v>
      </c>
      <c r="CS205" s="272">
        <v>4.8379473844741403</v>
      </c>
      <c r="CT205" s="272">
        <v>4.7582662357735002</v>
      </c>
      <c r="CU205" s="272">
        <v>4.8379473844741403</v>
      </c>
      <c r="CV205" s="272">
        <v>4.948091477832512</v>
      </c>
      <c r="CW205" s="272">
        <v>5.1350698425514736</v>
      </c>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39"/>
      <c r="EV205" s="139"/>
      <c r="EW205" s="139"/>
      <c r="EX205" s="139"/>
      <c r="EY205" s="139"/>
      <c r="EZ205" s="139"/>
      <c r="FA205" s="139"/>
      <c r="FB205" s="162"/>
      <c r="FC205" s="162"/>
      <c r="FD205" s="162"/>
      <c r="FE205" s="162"/>
      <c r="FF205" s="162"/>
      <c r="FG205" s="162"/>
      <c r="FH205" s="162"/>
      <c r="FI205" s="139"/>
      <c r="FJ205" s="139"/>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39"/>
      <c r="GH205" s="139"/>
      <c r="GI205" s="162"/>
      <c r="GJ205" s="162"/>
      <c r="GK205" s="162"/>
      <c r="GL205" s="162"/>
      <c r="GM205" s="162"/>
    </row>
    <row r="206" spans="1:195" s="138" customFormat="1" x14ac:dyDescent="0.2">
      <c r="A206" s="139"/>
      <c r="B206" s="193">
        <v>48366</v>
      </c>
      <c r="C206" s="193">
        <v>48395</v>
      </c>
      <c r="D206" s="191">
        <v>48366</v>
      </c>
      <c r="E206" s="2">
        <v>50.516959999999997</v>
      </c>
      <c r="F206" s="3">
        <v>40.38438</v>
      </c>
      <c r="G206" s="4">
        <v>51.458240000000004</v>
      </c>
      <c r="H206" s="5">
        <v>45.609290000000001</v>
      </c>
      <c r="I206" s="2">
        <v>47.140979999999999</v>
      </c>
      <c r="J206" s="3">
        <v>37.307850000000002</v>
      </c>
      <c r="K206" s="4">
        <v>56.511229999999998</v>
      </c>
      <c r="L206" s="5">
        <v>47.172879999999999</v>
      </c>
      <c r="M206" s="2">
        <v>52.669519999999999</v>
      </c>
      <c r="N206" s="3">
        <v>48.759819999999998</v>
      </c>
      <c r="O206" s="4">
        <v>49.708240000000004</v>
      </c>
      <c r="P206" s="5">
        <v>44.109290000000001</v>
      </c>
      <c r="Q206" s="2">
        <v>50.708240000000004</v>
      </c>
      <c r="R206" s="3">
        <v>45.109290000000001</v>
      </c>
      <c r="S206" s="4">
        <v>47.958240000000004</v>
      </c>
      <c r="T206" s="5">
        <v>41.609290000000001</v>
      </c>
      <c r="U206" s="2">
        <v>49.708240000000004</v>
      </c>
      <c r="V206" s="3">
        <v>44.109290000000001</v>
      </c>
      <c r="W206" s="4">
        <v>47.140979999999999</v>
      </c>
      <c r="X206" s="5">
        <v>37.307850000000002</v>
      </c>
      <c r="Y206" s="2">
        <v>52.458240000000004</v>
      </c>
      <c r="Z206" s="3">
        <v>46.109290000000001</v>
      </c>
      <c r="AA206" s="4">
        <v>55.245440000000002</v>
      </c>
      <c r="AB206" s="5">
        <v>51.815390000000001</v>
      </c>
      <c r="AC206" s="2">
        <v>50.458240000000004</v>
      </c>
      <c r="AD206" s="73">
        <v>44.359290000000001</v>
      </c>
      <c r="AE206" s="4">
        <v>52.164679999999997</v>
      </c>
      <c r="AF206" s="75">
        <v>45.65795</v>
      </c>
      <c r="AG206" s="23">
        <v>5.2206000000000001</v>
      </c>
      <c r="AH206" s="37">
        <v>5.0111999999999997</v>
      </c>
      <c r="AI206" s="23">
        <v>4.8914999999999997</v>
      </c>
      <c r="AJ206" s="37">
        <v>4.8316999999999997</v>
      </c>
      <c r="AK206" s="28">
        <v>4.8167</v>
      </c>
      <c r="AL206" s="37">
        <v>4.9372999999999996</v>
      </c>
      <c r="AM206" s="28">
        <v>4.8467000000000002</v>
      </c>
      <c r="AN206" s="37">
        <v>4.8914999999999997</v>
      </c>
      <c r="AO206" s="30">
        <v>4.7718999999999996</v>
      </c>
      <c r="AP206" s="39">
        <v>4.6223000000000001</v>
      </c>
      <c r="AQ206" s="30">
        <v>4.3978999999999999</v>
      </c>
      <c r="AR206" s="37">
        <v>5.0727000000000002</v>
      </c>
      <c r="AS206" s="23">
        <v>4.8958000000000004</v>
      </c>
      <c r="AT206" s="39">
        <v>5.1227</v>
      </c>
      <c r="AU206" s="31">
        <v>4.9114000000000004</v>
      </c>
      <c r="AV206" s="39">
        <v>4.8994</v>
      </c>
      <c r="AW206" s="31">
        <v>4.7750000000000004</v>
      </c>
      <c r="AX206" s="39">
        <v>4.8956</v>
      </c>
      <c r="AY206" s="31">
        <v>4.8417000000000003</v>
      </c>
      <c r="AZ206" s="39">
        <v>4.7869000000000002</v>
      </c>
      <c r="BA206" s="30">
        <v>4.5754000000000001</v>
      </c>
      <c r="BB206" s="39">
        <v>5.4055999999999997</v>
      </c>
      <c r="BC206" s="15"/>
      <c r="BD206" s="151"/>
      <c r="BE206" s="151"/>
      <c r="BF206" s="151"/>
      <c r="BG206" s="151"/>
      <c r="BH206" s="151"/>
      <c r="BI206" s="151"/>
      <c r="BJ206" s="266">
        <v>4.8606694970144719</v>
      </c>
      <c r="BK206" s="266">
        <v>4.7092678170225684</v>
      </c>
      <c r="BL206" s="266">
        <v>5.0456887610144721</v>
      </c>
      <c r="BM206" s="266">
        <v>4.8885244890225685</v>
      </c>
      <c r="BN206" s="266">
        <v>4.8760376410185202</v>
      </c>
      <c r="BO206" s="266"/>
      <c r="BP206" s="266">
        <v>4.9027837483524284</v>
      </c>
      <c r="BQ206" s="292">
        <v>4.8689926196269253</v>
      </c>
      <c r="BR206" s="292">
        <v>4.8953482816110112</v>
      </c>
      <c r="BS206" s="292">
        <v>4.9189699999999998</v>
      </c>
      <c r="BT206" s="292">
        <v>4.9031511263764012</v>
      </c>
      <c r="BU206" s="292">
        <v>4.8246260470548972</v>
      </c>
      <c r="BV206" s="292">
        <v>4.8769999999999998</v>
      </c>
      <c r="BW206" s="169"/>
      <c r="BX206" s="148">
        <v>46.238759555555561</v>
      </c>
      <c r="BY206" s="165">
        <v>48.988683333333334</v>
      </c>
      <c r="BZ206" s="165">
        <v>42.989213999999997</v>
      </c>
      <c r="CA206" s="165">
        <v>51.018757777777779</v>
      </c>
      <c r="CB206" s="165">
        <v>48.344238888888896</v>
      </c>
      <c r="CC206" s="165">
        <v>52.568371111111112</v>
      </c>
      <c r="CD206" s="165">
        <v>49.417393999999994</v>
      </c>
      <c r="CE206" s="165">
        <v>53.797196666666665</v>
      </c>
      <c r="CF206" s="165">
        <v>47.344238888888896</v>
      </c>
      <c r="CG206" s="174"/>
      <c r="CH206" s="175"/>
      <c r="CI206" s="175"/>
      <c r="CJ206" s="175"/>
      <c r="CK206" s="175"/>
      <c r="CL206" s="175"/>
      <c r="CM206" s="175"/>
      <c r="CN206" s="175"/>
      <c r="CO206" s="171">
        <v>2032</v>
      </c>
      <c r="CP206" s="173">
        <v>48366</v>
      </c>
      <c r="CQ206" s="272">
        <v>5.2819251980656441</v>
      </c>
      <c r="CR206" s="272">
        <v>4.9881899989753054</v>
      </c>
      <c r="CS206" s="272">
        <v>4.9142505569723554</v>
      </c>
      <c r="CT206" s="272">
        <v>4.833337995543868</v>
      </c>
      <c r="CU206" s="272">
        <v>4.9142505569723554</v>
      </c>
      <c r="CV206" s="272">
        <v>5.0197253037766831</v>
      </c>
      <c r="CW206" s="272">
        <v>5.2105643924101734</v>
      </c>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39"/>
      <c r="EV206" s="139"/>
      <c r="EW206" s="139"/>
      <c r="EX206" s="139"/>
      <c r="EY206" s="139"/>
      <c r="EZ206" s="139"/>
      <c r="FA206" s="139"/>
      <c r="FB206" s="162"/>
      <c r="FC206" s="162"/>
      <c r="FD206" s="162"/>
      <c r="FE206" s="162"/>
      <c r="FF206" s="162"/>
      <c r="FG206" s="162"/>
      <c r="FH206" s="162"/>
      <c r="FI206" s="139"/>
      <c r="FJ206" s="139"/>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39"/>
      <c r="GH206" s="139"/>
      <c r="GI206" s="162"/>
      <c r="GJ206" s="162"/>
      <c r="GK206" s="162"/>
      <c r="GL206" s="162"/>
      <c r="GM206" s="162"/>
    </row>
    <row r="207" spans="1:195" s="138" customFormat="1" x14ac:dyDescent="0.2">
      <c r="A207" s="139"/>
      <c r="B207" s="193">
        <v>48396</v>
      </c>
      <c r="C207" s="193">
        <v>48426</v>
      </c>
      <c r="D207" s="191">
        <v>48396</v>
      </c>
      <c r="E207" s="2">
        <v>62.043410000000002</v>
      </c>
      <c r="F207" s="3">
        <v>51.421230000000001</v>
      </c>
      <c r="G207" s="4">
        <v>60.006410000000002</v>
      </c>
      <c r="H207" s="5">
        <v>49.668230000000001</v>
      </c>
      <c r="I207" s="2">
        <v>58.266469999999998</v>
      </c>
      <c r="J207" s="3">
        <v>48.20082</v>
      </c>
      <c r="K207" s="4">
        <v>68.261179999999996</v>
      </c>
      <c r="L207" s="5">
        <v>57.01782</v>
      </c>
      <c r="M207" s="2">
        <v>62.965969999999999</v>
      </c>
      <c r="N207" s="3">
        <v>54.331629999999997</v>
      </c>
      <c r="O207" s="4">
        <v>63.756410000000002</v>
      </c>
      <c r="P207" s="5">
        <v>50.668230000000001</v>
      </c>
      <c r="Q207" s="2">
        <v>63.506410000000002</v>
      </c>
      <c r="R207" s="3">
        <v>50.168230000000001</v>
      </c>
      <c r="S207" s="4">
        <v>58.006410000000002</v>
      </c>
      <c r="T207" s="5">
        <v>47.168230000000001</v>
      </c>
      <c r="U207" s="2">
        <v>63.756410000000002</v>
      </c>
      <c r="V207" s="3">
        <v>50.668230000000001</v>
      </c>
      <c r="W207" s="4">
        <v>58.266469999999998</v>
      </c>
      <c r="X207" s="5">
        <v>48.20082</v>
      </c>
      <c r="Y207" s="2">
        <v>62.506410000000002</v>
      </c>
      <c r="Z207" s="3">
        <v>51.168230000000001</v>
      </c>
      <c r="AA207" s="4">
        <v>59.864310000000003</v>
      </c>
      <c r="AB207" s="5">
        <v>56.242829999999998</v>
      </c>
      <c r="AC207" s="2">
        <v>61.506410000000002</v>
      </c>
      <c r="AD207" s="73">
        <v>49.168230000000001</v>
      </c>
      <c r="AE207" s="4">
        <v>62.964570000000002</v>
      </c>
      <c r="AF207" s="75">
        <v>55.623620000000003</v>
      </c>
      <c r="AG207" s="23">
        <v>5.46</v>
      </c>
      <c r="AH207" s="37">
        <v>5.2805</v>
      </c>
      <c r="AI207" s="23">
        <v>5.1308999999999996</v>
      </c>
      <c r="AJ207" s="37">
        <v>5.1158999999999999</v>
      </c>
      <c r="AK207" s="28">
        <v>5.1009000000000002</v>
      </c>
      <c r="AL207" s="37">
        <v>5.2226999999999997</v>
      </c>
      <c r="AM207" s="28">
        <v>5.1359000000000004</v>
      </c>
      <c r="AN207" s="37">
        <v>5.1757999999999997</v>
      </c>
      <c r="AO207" s="30">
        <v>4.9663000000000004</v>
      </c>
      <c r="AP207" s="39">
        <v>5.0262000000000002</v>
      </c>
      <c r="AQ207" s="30">
        <v>4.6521999999999997</v>
      </c>
      <c r="AR207" s="37">
        <v>5.3594999999999997</v>
      </c>
      <c r="AS207" s="23">
        <v>5.1811999999999996</v>
      </c>
      <c r="AT207" s="39">
        <v>5.4095000000000004</v>
      </c>
      <c r="AU207" s="31">
        <v>5.1977000000000002</v>
      </c>
      <c r="AV207" s="39">
        <v>5.1844000000000001</v>
      </c>
      <c r="AW207" s="31">
        <v>5.1919000000000004</v>
      </c>
      <c r="AX207" s="39">
        <v>5.181</v>
      </c>
      <c r="AY207" s="31">
        <v>5.1258999999999997</v>
      </c>
      <c r="AZ207" s="39">
        <v>4.9813000000000001</v>
      </c>
      <c r="BA207" s="30">
        <v>4.8434999999999997</v>
      </c>
      <c r="BB207" s="39">
        <v>5.68</v>
      </c>
      <c r="BC207" s="15"/>
      <c r="BD207" s="151"/>
      <c r="BE207" s="151"/>
      <c r="BF207" s="151"/>
      <c r="BG207" s="151"/>
      <c r="BH207" s="151"/>
      <c r="BI207" s="151"/>
      <c r="BJ207" s="266">
        <v>5.0574107175387111</v>
      </c>
      <c r="BK207" s="266">
        <v>5.1180321121343999</v>
      </c>
      <c r="BL207" s="266">
        <v>5.2499182695387114</v>
      </c>
      <c r="BM207" s="266">
        <v>5.3128470121344007</v>
      </c>
      <c r="BN207" s="266">
        <v>5.1845520278365562</v>
      </c>
      <c r="BO207" s="266"/>
      <c r="BP207" s="266">
        <v>5.1909313707796816</v>
      </c>
      <c r="BQ207" s="292">
        <v>5.066072911597729</v>
      </c>
      <c r="BR207" s="292">
        <v>5.1797840598741232</v>
      </c>
      <c r="BS207" s="292">
        <v>5.2089699999999999</v>
      </c>
      <c r="BT207" s="292">
        <v>5.1953018486715825</v>
      </c>
      <c r="BU207" s="292">
        <v>5.1091580010011679</v>
      </c>
      <c r="BV207" s="292">
        <v>5.1612</v>
      </c>
      <c r="BW207" s="169"/>
      <c r="BX207" s="148">
        <v>57.360513440860224</v>
      </c>
      <c r="BY207" s="165">
        <v>55.448717741935482</v>
      </c>
      <c r="BZ207" s="165">
        <v>53.828925376344081</v>
      </c>
      <c r="CA207" s="165">
        <v>59.159433010752686</v>
      </c>
      <c r="CB207" s="165">
        <v>57.626137096774194</v>
      </c>
      <c r="CC207" s="165">
        <v>63.304429892473117</v>
      </c>
      <c r="CD207" s="165">
        <v>59.728237204301074</v>
      </c>
      <c r="CE207" s="165">
        <v>58.267743548387095</v>
      </c>
      <c r="CF207" s="165">
        <v>57.986352150537634</v>
      </c>
      <c r="CG207" s="174"/>
      <c r="CH207" s="175"/>
      <c r="CI207" s="175"/>
      <c r="CJ207" s="175"/>
      <c r="CK207" s="175"/>
      <c r="CL207" s="175"/>
      <c r="CM207" s="175"/>
      <c r="CN207" s="175"/>
      <c r="CO207" s="171">
        <v>2032</v>
      </c>
      <c r="CP207" s="173">
        <v>48396</v>
      </c>
      <c r="CQ207" s="272">
        <v>5.5282468360942483</v>
      </c>
      <c r="CR207" s="272">
        <v>5.2845318372784105</v>
      </c>
      <c r="CS207" s="272">
        <v>5.204161808630011</v>
      </c>
      <c r="CT207" s="272">
        <v>5.1185705373451897</v>
      </c>
      <c r="CU207" s="272">
        <v>5.204161808630011</v>
      </c>
      <c r="CV207" s="272">
        <v>5.3165233333333335</v>
      </c>
      <c r="CW207" s="272">
        <v>5.497403310456197</v>
      </c>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39"/>
      <c r="EV207" s="139"/>
      <c r="EW207" s="139"/>
      <c r="EX207" s="139"/>
      <c r="EY207" s="139"/>
      <c r="EZ207" s="139"/>
      <c r="FA207" s="139"/>
      <c r="FB207" s="162"/>
      <c r="FC207" s="162"/>
      <c r="FD207" s="162"/>
      <c r="FE207" s="162"/>
      <c r="FF207" s="162"/>
      <c r="FG207" s="162"/>
      <c r="FH207" s="162"/>
      <c r="FI207" s="139"/>
      <c r="FJ207" s="139"/>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39"/>
      <c r="GH207" s="139"/>
      <c r="GI207" s="162"/>
      <c r="GJ207" s="162"/>
      <c r="GK207" s="162"/>
      <c r="GL207" s="162"/>
      <c r="GM207" s="162"/>
    </row>
    <row r="208" spans="1:195" s="138" customFormat="1" x14ac:dyDescent="0.2">
      <c r="A208" s="139"/>
      <c r="B208" s="193">
        <v>48427</v>
      </c>
      <c r="C208" s="193">
        <v>48457</v>
      </c>
      <c r="D208" s="191">
        <v>48427</v>
      </c>
      <c r="E208" s="2">
        <v>65.245199999999997</v>
      </c>
      <c r="F208" s="3">
        <v>52.72372</v>
      </c>
      <c r="G208" s="4">
        <v>62.7592</v>
      </c>
      <c r="H208" s="5">
        <v>51.030920000000002</v>
      </c>
      <c r="I208" s="2">
        <v>60.883409999999998</v>
      </c>
      <c r="J208" s="3">
        <v>49.950470000000003</v>
      </c>
      <c r="K208" s="4">
        <v>71.786330000000007</v>
      </c>
      <c r="L208" s="5">
        <v>59.081020000000002</v>
      </c>
      <c r="M208" s="2">
        <v>67.333439999999996</v>
      </c>
      <c r="N208" s="3">
        <v>56.294089999999997</v>
      </c>
      <c r="O208" s="4">
        <v>66.009200000000007</v>
      </c>
      <c r="P208" s="5">
        <v>51.530920000000002</v>
      </c>
      <c r="Q208" s="2">
        <v>65.759200000000007</v>
      </c>
      <c r="R208" s="3">
        <v>51.530920000000002</v>
      </c>
      <c r="S208" s="4">
        <v>60.7592</v>
      </c>
      <c r="T208" s="5">
        <v>49.030920000000002</v>
      </c>
      <c r="U208" s="2">
        <v>66.009200000000007</v>
      </c>
      <c r="V208" s="3">
        <v>51.530920000000002</v>
      </c>
      <c r="W208" s="4">
        <v>60.883409999999998</v>
      </c>
      <c r="X208" s="5">
        <v>49.950470000000003</v>
      </c>
      <c r="Y208" s="2">
        <v>64.759200000000007</v>
      </c>
      <c r="Z208" s="3">
        <v>52.530920000000002</v>
      </c>
      <c r="AA208" s="4">
        <v>65.999399999999994</v>
      </c>
      <c r="AB208" s="5">
        <v>59.115720000000003</v>
      </c>
      <c r="AC208" s="2">
        <v>65.009200000000007</v>
      </c>
      <c r="AD208" s="73">
        <v>51.030920000000002</v>
      </c>
      <c r="AE208" s="4">
        <v>64.542410000000004</v>
      </c>
      <c r="AF208" s="75">
        <v>55.969169999999998</v>
      </c>
      <c r="AG208" s="23">
        <v>5.5347999999999997</v>
      </c>
      <c r="AH208" s="37">
        <v>5.3852000000000002</v>
      </c>
      <c r="AI208" s="23">
        <v>5.2206000000000001</v>
      </c>
      <c r="AJ208" s="37">
        <v>5.1757999999999997</v>
      </c>
      <c r="AK208" s="28">
        <v>5.1608000000000001</v>
      </c>
      <c r="AL208" s="37">
        <v>5.2828999999999997</v>
      </c>
      <c r="AM208" s="28">
        <v>5.1958000000000002</v>
      </c>
      <c r="AN208" s="37">
        <v>5.2355999999999998</v>
      </c>
      <c r="AO208" s="30">
        <v>5.0262000000000002</v>
      </c>
      <c r="AP208" s="39">
        <v>5.0860000000000003</v>
      </c>
      <c r="AQ208" s="30">
        <v>4.7119999999999997</v>
      </c>
      <c r="AR208" s="37">
        <v>5.42</v>
      </c>
      <c r="AS208" s="23">
        <v>5.2412999999999998</v>
      </c>
      <c r="AT208" s="39">
        <v>5.47</v>
      </c>
      <c r="AU208" s="31">
        <v>5.258</v>
      </c>
      <c r="AV208" s="39">
        <v>5.2445000000000004</v>
      </c>
      <c r="AW208" s="31">
        <v>5.2534999999999998</v>
      </c>
      <c r="AX208" s="39">
        <v>5.2411000000000003</v>
      </c>
      <c r="AY208" s="31">
        <v>5.1858000000000004</v>
      </c>
      <c r="AZ208" s="39">
        <v>5.0411999999999999</v>
      </c>
      <c r="BA208" s="30">
        <v>4.9082999999999997</v>
      </c>
      <c r="BB208" s="39">
        <v>5.7773000000000003</v>
      </c>
      <c r="BC208" s="15"/>
      <c r="BD208" s="151"/>
      <c r="BE208" s="151"/>
      <c r="BF208" s="151"/>
      <c r="BG208" s="151"/>
      <c r="BH208" s="151"/>
      <c r="BI208" s="151"/>
      <c r="BJ208" s="266">
        <v>5.1180321121343999</v>
      </c>
      <c r="BK208" s="266">
        <v>5.1785523023985434</v>
      </c>
      <c r="BL208" s="266">
        <v>5.3128470121344007</v>
      </c>
      <c r="BM208" s="266">
        <v>5.3756706983985438</v>
      </c>
      <c r="BN208" s="266">
        <v>5.2462755312664724</v>
      </c>
      <c r="BO208" s="266"/>
      <c r="BP208" s="266">
        <v>5.2516633995741664</v>
      </c>
      <c r="BQ208" s="292">
        <v>5.126798783454988</v>
      </c>
      <c r="BR208" s="292">
        <v>5.2396126196354107</v>
      </c>
      <c r="BS208" s="292">
        <v>5.2700924489795922</v>
      </c>
      <c r="BT208" s="292">
        <v>5.2558130114152943</v>
      </c>
      <c r="BU208" s="292">
        <v>5.1691279659602873</v>
      </c>
      <c r="BV208" s="292">
        <v>5.2210999999999999</v>
      </c>
      <c r="BW208" s="169"/>
      <c r="BX208" s="148">
        <v>59.724977634408603</v>
      </c>
      <c r="BY208" s="165">
        <v>57.588667956989255</v>
      </c>
      <c r="BZ208" s="165">
        <v>56.063511720430107</v>
      </c>
      <c r="CA208" s="165">
        <v>62.466629784946228</v>
      </c>
      <c r="CB208" s="165">
        <v>59.486517419354847</v>
      </c>
      <c r="CC208" s="165">
        <v>66.185064301075272</v>
      </c>
      <c r="CD208" s="165">
        <v>60.762809569892468</v>
      </c>
      <c r="CE208" s="165">
        <v>62.964659354838716</v>
      </c>
      <c r="CF208" s="165">
        <v>59.626302365591407</v>
      </c>
      <c r="CG208" s="174"/>
      <c r="CH208" s="175"/>
      <c r="CI208" s="175"/>
      <c r="CJ208" s="175"/>
      <c r="CK208" s="175"/>
      <c r="CL208" s="175"/>
      <c r="CM208" s="175"/>
      <c r="CN208" s="175"/>
      <c r="CO208" s="171">
        <v>2032</v>
      </c>
      <c r="CP208" s="173">
        <v>48427</v>
      </c>
      <c r="CQ208" s="272">
        <v>5.6205402819220085</v>
      </c>
      <c r="CR208" s="272">
        <v>5.3459110769546063</v>
      </c>
      <c r="CS208" s="272">
        <v>5.2652655523819236</v>
      </c>
      <c r="CT208" s="272">
        <v>5.1786881631506052</v>
      </c>
      <c r="CU208" s="272">
        <v>5.2652655523819236</v>
      </c>
      <c r="CV208" s="272">
        <v>5.3779970607553365</v>
      </c>
      <c r="CW208" s="272">
        <v>5.557859507468712</v>
      </c>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39"/>
      <c r="EV208" s="139"/>
      <c r="EW208" s="139"/>
      <c r="EX208" s="139"/>
      <c r="EY208" s="139"/>
      <c r="EZ208" s="139"/>
      <c r="FA208" s="139"/>
      <c r="FB208" s="162"/>
      <c r="FC208" s="162"/>
      <c r="FD208" s="162"/>
      <c r="FE208" s="162"/>
      <c r="FF208" s="162"/>
      <c r="FG208" s="162"/>
      <c r="FH208" s="162"/>
      <c r="FI208" s="139"/>
      <c r="FJ208" s="139"/>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39"/>
      <c r="GH208" s="139"/>
      <c r="GI208" s="162"/>
      <c r="GJ208" s="162"/>
      <c r="GK208" s="162"/>
      <c r="GL208" s="162"/>
      <c r="GM208" s="162"/>
    </row>
    <row r="209" spans="1:195" s="138" customFormat="1" x14ac:dyDescent="0.2">
      <c r="A209" s="139"/>
      <c r="B209" s="193">
        <v>48458</v>
      </c>
      <c r="C209" s="193">
        <v>48487</v>
      </c>
      <c r="D209" s="191">
        <v>48458</v>
      </c>
      <c r="E209" s="2">
        <v>59.656860000000002</v>
      </c>
      <c r="F209" s="3">
        <v>50.796280000000003</v>
      </c>
      <c r="G209" s="4">
        <v>57.663379999999997</v>
      </c>
      <c r="H209" s="5">
        <v>49.302639999999997</v>
      </c>
      <c r="I209" s="2">
        <v>56.891649999999998</v>
      </c>
      <c r="J209" s="3">
        <v>48.771880000000003</v>
      </c>
      <c r="K209" s="4">
        <v>66.794169999999994</v>
      </c>
      <c r="L209" s="5">
        <v>57.707470000000001</v>
      </c>
      <c r="M209" s="2">
        <v>62.912520000000001</v>
      </c>
      <c r="N209" s="3">
        <v>55.714320000000001</v>
      </c>
      <c r="O209" s="4">
        <v>60.413379999999997</v>
      </c>
      <c r="P209" s="5">
        <v>47.302639999999997</v>
      </c>
      <c r="Q209" s="2">
        <v>60.163379999999997</v>
      </c>
      <c r="R209" s="3">
        <v>47.802639999999997</v>
      </c>
      <c r="S209" s="4">
        <v>54.663379999999997</v>
      </c>
      <c r="T209" s="5">
        <v>48.302639999999997</v>
      </c>
      <c r="U209" s="2">
        <v>60.413379999999997</v>
      </c>
      <c r="V209" s="3">
        <v>47.302639999999997</v>
      </c>
      <c r="W209" s="4">
        <v>56.891649999999998</v>
      </c>
      <c r="X209" s="5">
        <v>48.771880000000003</v>
      </c>
      <c r="Y209" s="2">
        <v>59.163379999999997</v>
      </c>
      <c r="Z209" s="3">
        <v>50.302639999999997</v>
      </c>
      <c r="AA209" s="4">
        <v>67.035480000000007</v>
      </c>
      <c r="AB209" s="5">
        <v>58.600639999999999</v>
      </c>
      <c r="AC209" s="2">
        <v>58.663379999999997</v>
      </c>
      <c r="AD209" s="73">
        <v>46.802639999999997</v>
      </c>
      <c r="AE209" s="4">
        <v>61.337350000000001</v>
      </c>
      <c r="AF209" s="75">
        <v>54.204880000000003</v>
      </c>
      <c r="AG209" s="23">
        <v>5.4450000000000003</v>
      </c>
      <c r="AH209" s="37">
        <v>5.3253000000000004</v>
      </c>
      <c r="AI209" s="23">
        <v>5.101</v>
      </c>
      <c r="AJ209" s="37">
        <v>5.0709999999999997</v>
      </c>
      <c r="AK209" s="28">
        <v>5.056</v>
      </c>
      <c r="AL209" s="37">
        <v>5.1776999999999997</v>
      </c>
      <c r="AM209" s="28">
        <v>5.0860000000000003</v>
      </c>
      <c r="AN209" s="37">
        <v>5.1308999999999996</v>
      </c>
      <c r="AO209" s="30">
        <v>4.9215</v>
      </c>
      <c r="AP209" s="39">
        <v>4.9962999999999997</v>
      </c>
      <c r="AQ209" s="30">
        <v>4.5923999999999996</v>
      </c>
      <c r="AR209" s="37">
        <v>5.3143000000000002</v>
      </c>
      <c r="AS209" s="23">
        <v>5.1360999999999999</v>
      </c>
      <c r="AT209" s="39">
        <v>5.3643000000000001</v>
      </c>
      <c r="AU209" s="31">
        <v>5.1521999999999997</v>
      </c>
      <c r="AV209" s="39">
        <v>5.1394000000000002</v>
      </c>
      <c r="AW209" s="31">
        <v>5.1650999999999998</v>
      </c>
      <c r="AX209" s="39">
        <v>5.1360000000000001</v>
      </c>
      <c r="AY209" s="31">
        <v>5.0810000000000004</v>
      </c>
      <c r="AZ209" s="39">
        <v>4.9364999999999997</v>
      </c>
      <c r="BA209" s="30">
        <v>4.7935999999999996</v>
      </c>
      <c r="BB209" s="39">
        <v>5.6749999999999998</v>
      </c>
      <c r="BC209" s="15"/>
      <c r="BD209" s="151"/>
      <c r="BE209" s="151"/>
      <c r="BF209" s="151"/>
      <c r="BG209" s="151"/>
      <c r="BH209" s="151"/>
      <c r="BI209" s="151"/>
      <c r="BJ209" s="266">
        <v>5.0120711770063764</v>
      </c>
      <c r="BK209" s="266">
        <v>5.0877720170023277</v>
      </c>
      <c r="BL209" s="266">
        <v>5.2028530330063774</v>
      </c>
      <c r="BM209" s="266">
        <v>5.2814351690023287</v>
      </c>
      <c r="BN209" s="266">
        <v>5.146032849004353</v>
      </c>
      <c r="BO209" s="266"/>
      <c r="BP209" s="266">
        <v>5.1454076964412447</v>
      </c>
      <c r="BQ209" s="292">
        <v>5.0206552311435519</v>
      </c>
      <c r="BR209" s="292">
        <v>5.1348626161737583</v>
      </c>
      <c r="BS209" s="292">
        <v>5.1631536734693881</v>
      </c>
      <c r="BT209" s="292">
        <v>5.1448927164360034</v>
      </c>
      <c r="BU209" s="292">
        <v>5.0642055564825634</v>
      </c>
      <c r="BV209" s="292">
        <v>5.1162999999999998</v>
      </c>
      <c r="BW209" s="169"/>
      <c r="BX209" s="148">
        <v>55.718824444444444</v>
      </c>
      <c r="BY209" s="165">
        <v>53.947495555555555</v>
      </c>
      <c r="BZ209" s="165">
        <v>53.282863333333331</v>
      </c>
      <c r="CA209" s="165">
        <v>59.713320000000003</v>
      </c>
      <c r="CB209" s="165">
        <v>54.669717777777777</v>
      </c>
      <c r="CC209" s="165">
        <v>62.755636666666661</v>
      </c>
      <c r="CD209" s="165">
        <v>58.167363333333341</v>
      </c>
      <c r="CE209" s="165">
        <v>63.286662222222226</v>
      </c>
      <c r="CF209" s="165">
        <v>54.586384444444441</v>
      </c>
      <c r="CG209" s="174"/>
      <c r="CH209" s="175"/>
      <c r="CI209" s="175"/>
      <c r="CJ209" s="175"/>
      <c r="CK209" s="175"/>
      <c r="CL209" s="175"/>
      <c r="CM209" s="175"/>
      <c r="CN209" s="175"/>
      <c r="CO209" s="171">
        <v>2032</v>
      </c>
      <c r="CP209" s="173">
        <v>48458</v>
      </c>
      <c r="CQ209" s="272">
        <v>5.4974823541516615</v>
      </c>
      <c r="CR209" s="272">
        <v>5.2333995491341332</v>
      </c>
      <c r="CS209" s="272">
        <v>5.1583595032133021</v>
      </c>
      <c r="CT209" s="272">
        <v>5.0735074088199275</v>
      </c>
      <c r="CU209" s="272">
        <v>5.1583595032133021</v>
      </c>
      <c r="CV209" s="272">
        <v>5.2653123316912973</v>
      </c>
      <c r="CW209" s="272">
        <v>5.4520863948324587</v>
      </c>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39"/>
      <c r="EV209" s="139"/>
      <c r="EW209" s="139"/>
      <c r="EX209" s="139"/>
      <c r="EY209" s="139"/>
      <c r="EZ209" s="139"/>
      <c r="FA209" s="139"/>
      <c r="FB209" s="162"/>
      <c r="FC209" s="162"/>
      <c r="FD209" s="162"/>
      <c r="FE209" s="162"/>
      <c r="FF209" s="162"/>
      <c r="FG209" s="162"/>
      <c r="FH209" s="162"/>
      <c r="FI209" s="139"/>
      <c r="FJ209" s="139"/>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39"/>
      <c r="GH209" s="139"/>
      <c r="GI209" s="162"/>
      <c r="GJ209" s="162"/>
      <c r="GK209" s="162"/>
      <c r="GL209" s="162"/>
      <c r="GM209" s="162"/>
    </row>
    <row r="210" spans="1:195" s="138" customFormat="1" x14ac:dyDescent="0.2">
      <c r="A210" s="139"/>
      <c r="B210" s="193">
        <v>48488</v>
      </c>
      <c r="C210" s="193">
        <v>48518</v>
      </c>
      <c r="D210" s="191">
        <v>48488</v>
      </c>
      <c r="E210" s="2">
        <v>57.657739999999997</v>
      </c>
      <c r="F210" s="3">
        <v>50.626579999999997</v>
      </c>
      <c r="G210" s="4">
        <v>50.967910000000003</v>
      </c>
      <c r="H210" s="5">
        <v>44.779949999999999</v>
      </c>
      <c r="I210" s="2">
        <v>53.979939999999999</v>
      </c>
      <c r="J210" s="3">
        <v>46.671399999999998</v>
      </c>
      <c r="K210" s="4">
        <v>66.102209999999999</v>
      </c>
      <c r="L210" s="5">
        <v>58.715739999999997</v>
      </c>
      <c r="M210" s="2">
        <v>60.055759999999999</v>
      </c>
      <c r="N210" s="3">
        <v>54.557079999999999</v>
      </c>
      <c r="O210" s="4">
        <v>50.967910000000003</v>
      </c>
      <c r="P210" s="5">
        <v>42.779949999999999</v>
      </c>
      <c r="Q210" s="2">
        <v>50.467910000000003</v>
      </c>
      <c r="R210" s="3">
        <v>44.279949999999999</v>
      </c>
      <c r="S210" s="4">
        <v>47.967910000000003</v>
      </c>
      <c r="T210" s="5">
        <v>42.279949999999999</v>
      </c>
      <c r="U210" s="2">
        <v>50.967910000000003</v>
      </c>
      <c r="V210" s="3">
        <v>42.779949999999999</v>
      </c>
      <c r="W210" s="4">
        <v>53.979939999999999</v>
      </c>
      <c r="X210" s="5">
        <v>46.671399999999998</v>
      </c>
      <c r="Y210" s="2">
        <v>51.967910000000003</v>
      </c>
      <c r="Z210" s="3">
        <v>45.279949999999999</v>
      </c>
      <c r="AA210" s="4">
        <v>59.53501</v>
      </c>
      <c r="AB210" s="5">
        <v>53.844250000000002</v>
      </c>
      <c r="AC210" s="2">
        <v>50.967910000000003</v>
      </c>
      <c r="AD210" s="73">
        <v>43.279949999999999</v>
      </c>
      <c r="AE210" s="4">
        <v>59.828240000000001</v>
      </c>
      <c r="AF210" s="75">
        <v>52.532299999999999</v>
      </c>
      <c r="AG210" s="23">
        <v>5.46</v>
      </c>
      <c r="AH210" s="37">
        <v>5.3552999999999997</v>
      </c>
      <c r="AI210" s="23">
        <v>5.1308999999999996</v>
      </c>
      <c r="AJ210" s="37">
        <v>5.101</v>
      </c>
      <c r="AK210" s="28">
        <v>5.0860000000000003</v>
      </c>
      <c r="AL210" s="37">
        <v>5.2077999999999998</v>
      </c>
      <c r="AM210" s="28">
        <v>5.1210000000000004</v>
      </c>
      <c r="AN210" s="37">
        <v>5.1608000000000001</v>
      </c>
      <c r="AO210" s="30">
        <v>4.9513999999999996</v>
      </c>
      <c r="AP210" s="39">
        <v>5.0860000000000003</v>
      </c>
      <c r="AQ210" s="30">
        <v>4.6821000000000002</v>
      </c>
      <c r="AR210" s="37">
        <v>5.3445999999999998</v>
      </c>
      <c r="AS210" s="23">
        <v>5.1662999999999997</v>
      </c>
      <c r="AT210" s="39">
        <v>5.3945999999999996</v>
      </c>
      <c r="AU210" s="31">
        <v>5.1822999999999997</v>
      </c>
      <c r="AV210" s="39">
        <v>5.1695000000000002</v>
      </c>
      <c r="AW210" s="31">
        <v>5.2748999999999997</v>
      </c>
      <c r="AX210" s="39">
        <v>5.1661000000000001</v>
      </c>
      <c r="AY210" s="31">
        <v>5.1109999999999998</v>
      </c>
      <c r="AZ210" s="39">
        <v>4.9664000000000001</v>
      </c>
      <c r="BA210" s="30">
        <v>4.8620999999999999</v>
      </c>
      <c r="BB210" s="39">
        <v>5.6775000000000002</v>
      </c>
      <c r="BC210" s="15"/>
      <c r="BD210" s="151"/>
      <c r="BE210" s="151"/>
      <c r="BF210" s="151"/>
      <c r="BG210" s="151"/>
      <c r="BH210" s="151"/>
      <c r="BI210" s="151"/>
      <c r="BJ210" s="266">
        <v>5.0423312721384468</v>
      </c>
      <c r="BK210" s="266">
        <v>5.1785523023985434</v>
      </c>
      <c r="BL210" s="266">
        <v>5.2342648761384476</v>
      </c>
      <c r="BM210" s="266">
        <v>5.3756706983985438</v>
      </c>
      <c r="BN210" s="266">
        <v>5.2077047872684954</v>
      </c>
      <c r="BO210" s="266"/>
      <c r="BP210" s="266">
        <v>5.1758244053533407</v>
      </c>
      <c r="BQ210" s="292">
        <v>5.0509674776966742</v>
      </c>
      <c r="BR210" s="292">
        <v>5.1647768960544029</v>
      </c>
      <c r="BS210" s="292">
        <v>5.1937659183673475</v>
      </c>
      <c r="BT210" s="292">
        <v>5.1802498232144663</v>
      </c>
      <c r="BU210" s="292">
        <v>5.0942405973635907</v>
      </c>
      <c r="BV210" s="292">
        <v>5.1463000000000001</v>
      </c>
      <c r="BW210" s="169"/>
      <c r="BX210" s="148">
        <v>54.55798129032258</v>
      </c>
      <c r="BY210" s="165">
        <v>48.239884623655918</v>
      </c>
      <c r="BZ210" s="165">
        <v>50.757895483870961</v>
      </c>
      <c r="CA210" s="165">
        <v>57.631610752688168</v>
      </c>
      <c r="CB210" s="165">
        <v>47.739884623655918</v>
      </c>
      <c r="CC210" s="165">
        <v>62.845809247311827</v>
      </c>
      <c r="CD210" s="165">
        <v>56.61175032258064</v>
      </c>
      <c r="CE210" s="165">
        <v>57.02618032258065</v>
      </c>
      <c r="CF210" s="165">
        <v>47.358164193548397</v>
      </c>
      <c r="CG210" s="174"/>
      <c r="CH210" s="175"/>
      <c r="CI210" s="175"/>
      <c r="CJ210" s="175"/>
      <c r="CK210" s="175"/>
      <c r="CL210" s="175"/>
      <c r="CM210" s="175"/>
      <c r="CN210" s="175"/>
      <c r="CO210" s="171">
        <v>2032</v>
      </c>
      <c r="CP210" s="173">
        <v>48488</v>
      </c>
      <c r="CQ210" s="272">
        <v>5.5282468360942483</v>
      </c>
      <c r="CR210" s="272">
        <v>5.2692638794958508</v>
      </c>
      <c r="CS210" s="272">
        <v>5.1889623798837095</v>
      </c>
      <c r="CT210" s="272">
        <v>5.1036164033802365</v>
      </c>
      <c r="CU210" s="272">
        <v>5.1889623798837095</v>
      </c>
      <c r="CV210" s="272">
        <v>5.3012318719211819</v>
      </c>
      <c r="CW210" s="272">
        <v>5.4823649576100122</v>
      </c>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39"/>
      <c r="EV210" s="139"/>
      <c r="EW210" s="139"/>
      <c r="EX210" s="139"/>
      <c r="EY210" s="139"/>
      <c r="EZ210" s="139"/>
      <c r="FA210" s="139"/>
      <c r="FB210" s="162"/>
      <c r="FC210" s="162"/>
      <c r="FD210" s="162"/>
      <c r="FE210" s="162"/>
      <c r="FF210" s="162"/>
      <c r="FG210" s="162"/>
      <c r="FH210" s="162"/>
      <c r="FI210" s="139"/>
      <c r="FJ210" s="139"/>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39"/>
      <c r="GH210" s="139"/>
      <c r="GI210" s="162"/>
      <c r="GJ210" s="162"/>
      <c r="GK210" s="162"/>
      <c r="GL210" s="162"/>
      <c r="GM210" s="162"/>
    </row>
    <row r="211" spans="1:195" s="138" customFormat="1" x14ac:dyDescent="0.2">
      <c r="A211" s="139"/>
      <c r="B211" s="193">
        <v>48519</v>
      </c>
      <c r="C211" s="193">
        <v>48548</v>
      </c>
      <c r="D211" s="191">
        <v>48519</v>
      </c>
      <c r="E211" s="2">
        <v>58.660110000000003</v>
      </c>
      <c r="F211" s="3">
        <v>51.437109999999997</v>
      </c>
      <c r="G211" s="4">
        <v>50.258450000000003</v>
      </c>
      <c r="H211" s="5">
        <v>45.008949999999999</v>
      </c>
      <c r="I211" s="2">
        <v>55.329520000000002</v>
      </c>
      <c r="J211" s="3">
        <v>47.84196</v>
      </c>
      <c r="K211" s="4">
        <v>67.273319999999998</v>
      </c>
      <c r="L211" s="5">
        <v>59.313839999999999</v>
      </c>
      <c r="M211" s="2">
        <v>61.358550000000001</v>
      </c>
      <c r="N211" s="3">
        <v>55.660739999999997</v>
      </c>
      <c r="O211" s="4">
        <v>48.758450000000003</v>
      </c>
      <c r="P211" s="5">
        <v>43.508949999999999</v>
      </c>
      <c r="Q211" s="2">
        <v>49.758450000000003</v>
      </c>
      <c r="R211" s="3">
        <v>44.508949999999999</v>
      </c>
      <c r="S211" s="4">
        <v>47.008450000000003</v>
      </c>
      <c r="T211" s="5">
        <v>43.008949999999999</v>
      </c>
      <c r="U211" s="2">
        <v>48.758450000000003</v>
      </c>
      <c r="V211" s="3">
        <v>43.508949999999999</v>
      </c>
      <c r="W211" s="4">
        <v>55.329520000000002</v>
      </c>
      <c r="X211" s="5">
        <v>47.84196</v>
      </c>
      <c r="Y211" s="2">
        <v>51.258450000000003</v>
      </c>
      <c r="Z211" s="3">
        <v>45.508949999999999</v>
      </c>
      <c r="AA211" s="4">
        <v>57.876649999999998</v>
      </c>
      <c r="AB211" s="5">
        <v>52.549050000000001</v>
      </c>
      <c r="AC211" s="2">
        <v>48.758450000000003</v>
      </c>
      <c r="AD211" s="73">
        <v>44.008949999999999</v>
      </c>
      <c r="AE211" s="4">
        <v>60.025820000000003</v>
      </c>
      <c r="AF211" s="75">
        <v>53.033059999999999</v>
      </c>
      <c r="AG211" s="23">
        <v>5.4898999999999996</v>
      </c>
      <c r="AH211" s="37">
        <v>5.4898999999999996</v>
      </c>
      <c r="AI211" s="23">
        <v>5.2506000000000004</v>
      </c>
      <c r="AJ211" s="37">
        <v>5.3103999999999996</v>
      </c>
      <c r="AK211" s="28">
        <v>5.2953999999999999</v>
      </c>
      <c r="AL211" s="37">
        <v>5.4211</v>
      </c>
      <c r="AM211" s="28">
        <v>5.2328999999999999</v>
      </c>
      <c r="AN211" s="37">
        <v>5.3701999999999996</v>
      </c>
      <c r="AO211" s="30">
        <v>5.3103999999999996</v>
      </c>
      <c r="AP211" s="39">
        <v>5.2805</v>
      </c>
      <c r="AQ211" s="30">
        <v>4.742</v>
      </c>
      <c r="AR211" s="37">
        <v>5.5621999999999998</v>
      </c>
      <c r="AS211" s="23">
        <v>5.3792999999999997</v>
      </c>
      <c r="AT211" s="39">
        <v>5.6121999999999996</v>
      </c>
      <c r="AU211" s="31">
        <v>5.3978000000000002</v>
      </c>
      <c r="AV211" s="39">
        <v>5.3814000000000002</v>
      </c>
      <c r="AW211" s="31">
        <v>5.4847999999999999</v>
      </c>
      <c r="AX211" s="39">
        <v>5.3791000000000002</v>
      </c>
      <c r="AY211" s="31">
        <v>5.3204000000000002</v>
      </c>
      <c r="AZ211" s="39">
        <v>5.3254000000000001</v>
      </c>
      <c r="BA211" s="30">
        <v>5.0232000000000001</v>
      </c>
      <c r="BB211" s="39">
        <v>5.7374000000000001</v>
      </c>
      <c r="BC211" s="15"/>
      <c r="BD211" s="151"/>
      <c r="BE211" s="151"/>
      <c r="BF211" s="151"/>
      <c r="BG211" s="151"/>
      <c r="BH211" s="151"/>
      <c r="BI211" s="151"/>
      <c r="BJ211" s="266">
        <v>5.4056548223863974</v>
      </c>
      <c r="BK211" s="266">
        <v>5.375394727254327</v>
      </c>
      <c r="BL211" s="266">
        <v>5.6114171063863978</v>
      </c>
      <c r="BM211" s="266">
        <v>5.5800052632543276</v>
      </c>
      <c r="BN211" s="266">
        <v>5.4931179798203624</v>
      </c>
      <c r="BO211" s="266"/>
      <c r="BP211" s="266">
        <v>5.388133033559769</v>
      </c>
      <c r="BQ211" s="292">
        <v>5.4149171938361711</v>
      </c>
      <c r="BR211" s="292">
        <v>5.3742769029777069</v>
      </c>
      <c r="BS211" s="292">
        <v>5.4074393877551019</v>
      </c>
      <c r="BT211" s="292">
        <v>5.2932915446004642</v>
      </c>
      <c r="BU211" s="292">
        <v>5.3038851827131648</v>
      </c>
      <c r="BV211" s="292">
        <v>5.3556999999999997</v>
      </c>
      <c r="BW211" s="169"/>
      <c r="BX211" s="148">
        <v>55.44432220527046</v>
      </c>
      <c r="BY211" s="165">
        <v>47.921293966712895</v>
      </c>
      <c r="BZ211" s="165">
        <v>51.995946130374477</v>
      </c>
      <c r="CA211" s="165">
        <v>58.821799639389731</v>
      </c>
      <c r="CB211" s="165">
        <v>47.421293966712902</v>
      </c>
      <c r="CC211" s="165">
        <v>63.729640277392512</v>
      </c>
      <c r="CD211" s="165">
        <v>56.912538502080452</v>
      </c>
      <c r="CE211" s="165">
        <v>55.504722676837723</v>
      </c>
      <c r="CF211" s="165">
        <v>46.421293966712895</v>
      </c>
      <c r="CG211" s="174"/>
      <c r="CH211" s="175"/>
      <c r="CI211" s="175"/>
      <c r="CJ211" s="175"/>
      <c r="CK211" s="175"/>
      <c r="CL211" s="175"/>
      <c r="CM211" s="175"/>
      <c r="CN211" s="175"/>
      <c r="CO211" s="171">
        <v>2032</v>
      </c>
      <c r="CP211" s="173">
        <v>48519</v>
      </c>
      <c r="CQ211" s="272">
        <v>5.6514076551085504</v>
      </c>
      <c r="CR211" s="272">
        <v>5.3839272671380263</v>
      </c>
      <c r="CS211" s="272">
        <v>5.40257045904315</v>
      </c>
      <c r="CT211" s="272">
        <v>5.3137771854111877</v>
      </c>
      <c r="CU211" s="272">
        <v>5.40257045904315</v>
      </c>
      <c r="CV211" s="272">
        <v>5.4160717733990138</v>
      </c>
      <c r="CW211" s="272">
        <v>5.693709325797335</v>
      </c>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39"/>
      <c r="EV211" s="139"/>
      <c r="EW211" s="139"/>
      <c r="EX211" s="139"/>
      <c r="EY211" s="139"/>
      <c r="EZ211" s="139"/>
      <c r="FA211" s="139"/>
      <c r="FB211" s="162"/>
      <c r="FC211" s="162"/>
      <c r="FD211" s="162"/>
      <c r="FE211" s="162"/>
      <c r="FF211" s="162"/>
      <c r="FG211" s="162"/>
      <c r="FH211" s="162"/>
      <c r="FI211" s="139"/>
      <c r="FJ211" s="139"/>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39"/>
      <c r="GH211" s="139"/>
      <c r="GI211" s="162"/>
      <c r="GJ211" s="162"/>
      <c r="GK211" s="162"/>
      <c r="GL211" s="162"/>
      <c r="GM211" s="162"/>
    </row>
    <row r="212" spans="1:195" s="138" customFormat="1" x14ac:dyDescent="0.2">
      <c r="A212" s="139"/>
      <c r="B212" s="193">
        <v>48549</v>
      </c>
      <c r="C212" s="193">
        <v>48579</v>
      </c>
      <c r="D212" s="191">
        <v>48549</v>
      </c>
      <c r="E212" s="2">
        <v>60.417909999999999</v>
      </c>
      <c r="F212" s="3">
        <v>54.023240000000001</v>
      </c>
      <c r="G212" s="4">
        <v>53.056559999999998</v>
      </c>
      <c r="H212" s="5">
        <v>49.029859999999999</v>
      </c>
      <c r="I212" s="2">
        <v>57.065010000000001</v>
      </c>
      <c r="J212" s="3">
        <v>50.09055</v>
      </c>
      <c r="K212" s="4">
        <v>69.208370000000002</v>
      </c>
      <c r="L212" s="5">
        <v>62.400860000000002</v>
      </c>
      <c r="M212" s="2">
        <v>63.62491</v>
      </c>
      <c r="N212" s="3">
        <v>58.853119999999997</v>
      </c>
      <c r="O212" s="4">
        <v>51.056559999999998</v>
      </c>
      <c r="P212" s="5">
        <v>47.029859999999999</v>
      </c>
      <c r="Q212" s="2">
        <v>52.556559999999998</v>
      </c>
      <c r="R212" s="3">
        <v>48.529859999999999</v>
      </c>
      <c r="S212" s="4">
        <v>50.056559999999998</v>
      </c>
      <c r="T212" s="5">
        <v>47.029859999999999</v>
      </c>
      <c r="U212" s="2">
        <v>51.056559999999998</v>
      </c>
      <c r="V212" s="3">
        <v>47.029859999999999</v>
      </c>
      <c r="W212" s="4">
        <v>57.065010000000001</v>
      </c>
      <c r="X212" s="5">
        <v>50.09055</v>
      </c>
      <c r="Y212" s="2">
        <v>54.056559999999998</v>
      </c>
      <c r="Z212" s="3">
        <v>49.779859999999999</v>
      </c>
      <c r="AA212" s="4">
        <v>59.036459999999998</v>
      </c>
      <c r="AB212" s="5">
        <v>55.137459999999997</v>
      </c>
      <c r="AC212" s="2">
        <v>53.556559999999998</v>
      </c>
      <c r="AD212" s="73">
        <v>49.029859999999999</v>
      </c>
      <c r="AE212" s="4">
        <v>59.616010000000003</v>
      </c>
      <c r="AF212" s="75">
        <v>53.516849999999998</v>
      </c>
      <c r="AG212" s="23">
        <v>5.8040000000000003</v>
      </c>
      <c r="AH212" s="37">
        <v>6.0134999999999996</v>
      </c>
      <c r="AI212" s="23">
        <v>5.5647000000000002</v>
      </c>
      <c r="AJ212" s="37">
        <v>5.5945999999999998</v>
      </c>
      <c r="AK212" s="28">
        <v>5.5796000000000001</v>
      </c>
      <c r="AL212" s="37">
        <v>5.7079000000000004</v>
      </c>
      <c r="AM212" s="28">
        <v>5.5221</v>
      </c>
      <c r="AN212" s="37">
        <v>5.6543999999999999</v>
      </c>
      <c r="AO212" s="30">
        <v>5.5945999999999998</v>
      </c>
      <c r="AP212" s="39">
        <v>5.8788</v>
      </c>
      <c r="AQ212" s="30">
        <v>5.0860000000000003</v>
      </c>
      <c r="AR212" s="37">
        <v>5.8517999999999999</v>
      </c>
      <c r="AS212" s="23">
        <v>5.6658999999999997</v>
      </c>
      <c r="AT212" s="39">
        <v>5.9017999999999997</v>
      </c>
      <c r="AU212" s="31">
        <v>5.6856999999999998</v>
      </c>
      <c r="AV212" s="39">
        <v>5.6673</v>
      </c>
      <c r="AW212" s="31">
        <v>6.1111000000000004</v>
      </c>
      <c r="AX212" s="39">
        <v>5.6657000000000002</v>
      </c>
      <c r="AY212" s="31">
        <v>5.6045999999999996</v>
      </c>
      <c r="AZ212" s="39">
        <v>5.6096000000000004</v>
      </c>
      <c r="BA212" s="30">
        <v>5.3760000000000003</v>
      </c>
      <c r="BB212" s="39">
        <v>6.0490000000000004</v>
      </c>
      <c r="BC212" s="15"/>
      <c r="BD212" s="151"/>
      <c r="BE212" s="151"/>
      <c r="BF212" s="151"/>
      <c r="BG212" s="151"/>
      <c r="BH212" s="151"/>
      <c r="BI212" s="151"/>
      <c r="BJ212" s="266">
        <v>5.6932775326383966</v>
      </c>
      <c r="BK212" s="266">
        <v>5.9809002428903959</v>
      </c>
      <c r="BL212" s="266">
        <v>5.9099872006383976</v>
      </c>
      <c r="BM212" s="266">
        <v>6.2085572948903964</v>
      </c>
      <c r="BN212" s="266">
        <v>5.9481805677643971</v>
      </c>
      <c r="BO212" s="266"/>
      <c r="BP212" s="266">
        <v>5.6762806559870223</v>
      </c>
      <c r="BQ212" s="292">
        <v>5.7030356042173551</v>
      </c>
      <c r="BR212" s="292">
        <v>5.6586126334820204</v>
      </c>
      <c r="BS212" s="292">
        <v>5.6974393877551019</v>
      </c>
      <c r="BT212" s="292">
        <v>5.5854422668956456</v>
      </c>
      <c r="BU212" s="292">
        <v>5.5884171366594364</v>
      </c>
      <c r="BV212" s="292">
        <v>5.6398999999999999</v>
      </c>
      <c r="BW212" s="169"/>
      <c r="BX212" s="148">
        <v>57.598754408602154</v>
      </c>
      <c r="BY212" s="165">
        <v>51.28134817204301</v>
      </c>
      <c r="BZ212" s="165">
        <v>53.99024806451613</v>
      </c>
      <c r="CA212" s="165">
        <v>61.5212176344086</v>
      </c>
      <c r="CB212" s="165">
        <v>50.78134817204301</v>
      </c>
      <c r="CC212" s="165">
        <v>66.207209677419357</v>
      </c>
      <c r="CD212" s="165">
        <v>56.927133010752691</v>
      </c>
      <c r="CE212" s="165">
        <v>57.317546021505372</v>
      </c>
      <c r="CF212" s="165">
        <v>49.28134817204301</v>
      </c>
      <c r="CG212" s="174"/>
      <c r="CH212" s="175"/>
      <c r="CI212" s="175"/>
      <c r="CJ212" s="175"/>
      <c r="CK212" s="175"/>
      <c r="CL212" s="175"/>
      <c r="CM212" s="175"/>
      <c r="CN212" s="175"/>
      <c r="CO212" s="171">
        <v>2032</v>
      </c>
      <c r="CP212" s="173">
        <v>48549</v>
      </c>
      <c r="CQ212" s="272">
        <v>5.9745890523716429</v>
      </c>
      <c r="CR212" s="272">
        <v>5.6802691054411314</v>
      </c>
      <c r="CS212" s="272">
        <v>5.6924817107008057</v>
      </c>
      <c r="CT212" s="272">
        <v>5.5990097272125086</v>
      </c>
      <c r="CU212" s="272">
        <v>5.6924817107008057</v>
      </c>
      <c r="CV212" s="272">
        <v>5.7128698029556642</v>
      </c>
      <c r="CW212" s="272">
        <v>5.9805482438433586</v>
      </c>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39"/>
      <c r="EV212" s="139"/>
      <c r="EW212" s="139"/>
      <c r="EX212" s="139"/>
      <c r="EY212" s="139"/>
      <c r="EZ212" s="139"/>
      <c r="FA212" s="139"/>
      <c r="FB212" s="162"/>
      <c r="FC212" s="162"/>
      <c r="FD212" s="162"/>
      <c r="FE212" s="162"/>
      <c r="FF212" s="162"/>
      <c r="FG212" s="162"/>
      <c r="FH212" s="162"/>
      <c r="FI212" s="139"/>
      <c r="FJ212" s="139"/>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39"/>
      <c r="GH212" s="139"/>
      <c r="GI212" s="162"/>
      <c r="GJ212" s="162"/>
      <c r="GK212" s="162"/>
      <c r="GL212" s="162"/>
      <c r="GM212" s="162"/>
    </row>
    <row r="213" spans="1:195" s="138" customFormat="1" x14ac:dyDescent="0.2">
      <c r="A213" s="139"/>
      <c r="B213" s="193">
        <v>48580</v>
      </c>
      <c r="C213" s="193">
        <v>48610</v>
      </c>
      <c r="D213" s="191">
        <v>48580</v>
      </c>
      <c r="E213" s="2">
        <v>56.293170000000003</v>
      </c>
      <c r="F213" s="3">
        <v>50.671799999999998</v>
      </c>
      <c r="G213" s="4">
        <v>51.554279999999999</v>
      </c>
      <c r="H213" s="5">
        <v>47.997889999999998</v>
      </c>
      <c r="I213" s="2">
        <v>53.804290000000002</v>
      </c>
      <c r="J213" s="3">
        <v>47.96687</v>
      </c>
      <c r="K213" s="4">
        <v>63.26117</v>
      </c>
      <c r="L213" s="5">
        <v>57.738199999999999</v>
      </c>
      <c r="M213" s="2">
        <v>59.86515</v>
      </c>
      <c r="N213" s="3">
        <v>56.124809999999997</v>
      </c>
      <c r="O213" s="4">
        <v>49.554279999999999</v>
      </c>
      <c r="P213" s="5">
        <v>45.997889999999998</v>
      </c>
      <c r="Q213" s="2">
        <v>51.054279999999999</v>
      </c>
      <c r="R213" s="3">
        <v>47.497889999999998</v>
      </c>
      <c r="S213" s="4">
        <v>48.804279999999999</v>
      </c>
      <c r="T213" s="5">
        <v>44.747889999999998</v>
      </c>
      <c r="U213" s="2">
        <v>49.554279999999999</v>
      </c>
      <c r="V213" s="3">
        <v>45.997889999999998</v>
      </c>
      <c r="W213" s="4">
        <v>53.804290000000002</v>
      </c>
      <c r="X213" s="5">
        <v>47.96687</v>
      </c>
      <c r="Y213" s="2">
        <v>51.554279999999999</v>
      </c>
      <c r="Z213" s="3">
        <v>48.747889999999998</v>
      </c>
      <c r="AA213" s="4">
        <v>59.624980000000001</v>
      </c>
      <c r="AB213" s="5">
        <v>56.471589999999999</v>
      </c>
      <c r="AC213" s="2">
        <v>52.554279999999999</v>
      </c>
      <c r="AD213" s="73">
        <v>47.997889999999998</v>
      </c>
      <c r="AE213" s="4">
        <v>57.081789999999998</v>
      </c>
      <c r="AF213" s="75">
        <v>52.917270000000002</v>
      </c>
      <c r="AG213" s="23">
        <v>5.8552999999999997</v>
      </c>
      <c r="AH213" s="37">
        <v>6.0540000000000003</v>
      </c>
      <c r="AI213" s="23">
        <v>5.5953999999999997</v>
      </c>
      <c r="AJ213" s="37">
        <v>5.6413000000000002</v>
      </c>
      <c r="AK213" s="28">
        <v>5.6262999999999996</v>
      </c>
      <c r="AL213" s="37">
        <v>5.7549000000000001</v>
      </c>
      <c r="AM213" s="28">
        <v>5.5663</v>
      </c>
      <c r="AN213" s="37">
        <v>5.7023999999999999</v>
      </c>
      <c r="AO213" s="30">
        <v>5.6413000000000002</v>
      </c>
      <c r="AP213" s="39">
        <v>5.9010999999999996</v>
      </c>
      <c r="AQ213" s="30">
        <v>5.1367000000000003</v>
      </c>
      <c r="AR213" s="37">
        <v>5.8992000000000004</v>
      </c>
      <c r="AS213" s="23">
        <v>5.7129000000000003</v>
      </c>
      <c r="AT213" s="39">
        <v>5.9492000000000003</v>
      </c>
      <c r="AU213" s="31">
        <v>5.7321</v>
      </c>
      <c r="AV213" s="39">
        <v>5.7141999999999999</v>
      </c>
      <c r="AW213" s="31">
        <v>6.1212999999999997</v>
      </c>
      <c r="AX213" s="39">
        <v>5.7126000000000001</v>
      </c>
      <c r="AY213" s="31">
        <v>5.6513</v>
      </c>
      <c r="AZ213" s="39">
        <v>5.6562999999999999</v>
      </c>
      <c r="BA213" s="30">
        <v>5.4104999999999999</v>
      </c>
      <c r="BB213" s="39">
        <v>6.1102999999999996</v>
      </c>
      <c r="BC213" s="15"/>
      <c r="BD213" s="151"/>
      <c r="BE213" s="151"/>
      <c r="BF213" s="151"/>
      <c r="BG213" s="151"/>
      <c r="BH213" s="151"/>
      <c r="BI213" s="151"/>
      <c r="BJ213" s="266">
        <v>5.7405399554700942</v>
      </c>
      <c r="BK213" s="266">
        <v>6.0034688088250174</v>
      </c>
      <c r="BL213" s="266">
        <v>5.9590485074700945</v>
      </c>
      <c r="BM213" s="266">
        <v>6.2319848568250178</v>
      </c>
      <c r="BN213" s="266">
        <v>5.9837605321475564</v>
      </c>
      <c r="BO213" s="266"/>
      <c r="BP213" s="266">
        <v>5.7236293328601846</v>
      </c>
      <c r="BQ213" s="292">
        <v>5.7503794809407944</v>
      </c>
      <c r="BR213" s="292">
        <v>5.7066355577051278</v>
      </c>
      <c r="BS213" s="292">
        <v>5.7450924489795918</v>
      </c>
      <c r="BT213" s="292">
        <v>5.630093241741589</v>
      </c>
      <c r="BU213" s="292">
        <v>5.6351716836309027</v>
      </c>
      <c r="BV213" s="292">
        <v>5.6866000000000003</v>
      </c>
      <c r="BW213" s="169"/>
      <c r="BX213" s="148">
        <v>53.694041935483874</v>
      </c>
      <c r="BY213" s="165">
        <v>49.909927634408596</v>
      </c>
      <c r="BZ213" s="165">
        <v>51.105267849462372</v>
      </c>
      <c r="CA213" s="165">
        <v>58.135745483870963</v>
      </c>
      <c r="CB213" s="165">
        <v>49.409927634408604</v>
      </c>
      <c r="CC213" s="165">
        <v>60.707538709677415</v>
      </c>
      <c r="CD213" s="165">
        <v>55.156259247311837</v>
      </c>
      <c r="CE213" s="165">
        <v>58.166960967741936</v>
      </c>
      <c r="CF213" s="165">
        <v>47.909927634408596</v>
      </c>
      <c r="CG213" s="174"/>
      <c r="CH213" s="175"/>
      <c r="CI213" s="175"/>
      <c r="CJ213" s="175"/>
      <c r="CK213" s="175"/>
      <c r="CL213" s="175"/>
      <c r="CM213" s="175"/>
      <c r="CN213" s="175"/>
      <c r="CO213" s="171">
        <v>2033</v>
      </c>
      <c r="CP213" s="173">
        <v>48580</v>
      </c>
      <c r="CQ213" s="272">
        <v>6.0061766642658707</v>
      </c>
      <c r="CR213" s="272">
        <v>5.7255606312122147</v>
      </c>
      <c r="CS213" s="272">
        <v>5.7401201887177393</v>
      </c>
      <c r="CT213" s="272">
        <v>5.6458793954113888</v>
      </c>
      <c r="CU213" s="272">
        <v>5.7401201887177393</v>
      </c>
      <c r="CV213" s="272">
        <v>5.7582310509031194</v>
      </c>
      <c r="CW213" s="272">
        <v>6.0276818732337505</v>
      </c>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39"/>
      <c r="EV213" s="139"/>
      <c r="EW213" s="139"/>
      <c r="EX213" s="139"/>
      <c r="EY213" s="139"/>
      <c r="EZ213" s="139"/>
      <c r="FA213" s="139"/>
      <c r="FB213" s="162"/>
      <c r="FC213" s="162"/>
      <c r="FD213" s="162"/>
      <c r="FE213" s="162"/>
      <c r="FF213" s="162"/>
      <c r="FG213" s="162"/>
      <c r="FH213" s="162"/>
      <c r="FI213" s="139"/>
      <c r="FJ213" s="139"/>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39"/>
      <c r="GH213" s="139"/>
      <c r="GI213" s="162"/>
      <c r="GJ213" s="162"/>
      <c r="GK213" s="162"/>
      <c r="GL213" s="162"/>
      <c r="GM213" s="162"/>
    </row>
    <row r="214" spans="1:195" s="138" customFormat="1" x14ac:dyDescent="0.2">
      <c r="A214" s="139"/>
      <c r="B214" s="193">
        <v>48611</v>
      </c>
      <c r="C214" s="193">
        <v>48638</v>
      </c>
      <c r="D214" s="191">
        <v>48611</v>
      </c>
      <c r="E214" s="2">
        <v>60.493229999999997</v>
      </c>
      <c r="F214" s="3">
        <v>54.853209999999997</v>
      </c>
      <c r="G214" s="4">
        <v>53.064419999999998</v>
      </c>
      <c r="H214" s="5">
        <v>48.873269999999998</v>
      </c>
      <c r="I214" s="2">
        <v>57.6404</v>
      </c>
      <c r="J214" s="3">
        <v>52.080590000000001</v>
      </c>
      <c r="K214" s="4">
        <v>69.224339999999998</v>
      </c>
      <c r="L214" s="5">
        <v>63.353560000000002</v>
      </c>
      <c r="M214" s="2">
        <v>63.449539999999999</v>
      </c>
      <c r="N214" s="3">
        <v>59.652290000000001</v>
      </c>
      <c r="O214" s="4">
        <v>51.064419999999998</v>
      </c>
      <c r="P214" s="5">
        <v>46.873269999999998</v>
      </c>
      <c r="Q214" s="2">
        <v>53.064419999999998</v>
      </c>
      <c r="R214" s="3">
        <v>48.373269999999998</v>
      </c>
      <c r="S214" s="4">
        <v>50.564419999999998</v>
      </c>
      <c r="T214" s="5">
        <v>45.623269999999998</v>
      </c>
      <c r="U214" s="2">
        <v>51.064419999999998</v>
      </c>
      <c r="V214" s="3">
        <v>46.873269999999998</v>
      </c>
      <c r="W214" s="4">
        <v>57.6404</v>
      </c>
      <c r="X214" s="5">
        <v>52.080590000000001</v>
      </c>
      <c r="Y214" s="2">
        <v>53.064419999999998</v>
      </c>
      <c r="Z214" s="3">
        <v>49.623269999999998</v>
      </c>
      <c r="AA214" s="4">
        <v>60.539520000000003</v>
      </c>
      <c r="AB214" s="5">
        <v>58.95917</v>
      </c>
      <c r="AC214" s="2">
        <v>52.064419999999998</v>
      </c>
      <c r="AD214" s="73">
        <v>48.873269999999998</v>
      </c>
      <c r="AE214" s="4">
        <v>62.489800000000002</v>
      </c>
      <c r="AF214" s="75">
        <v>57.862189999999998</v>
      </c>
      <c r="AG214" s="23">
        <v>5.8859000000000004</v>
      </c>
      <c r="AH214" s="37">
        <v>5.9622999999999999</v>
      </c>
      <c r="AI214" s="23">
        <v>5.5953999999999997</v>
      </c>
      <c r="AJ214" s="37">
        <v>5.6565000000000003</v>
      </c>
      <c r="AK214" s="28">
        <v>5.6414999999999997</v>
      </c>
      <c r="AL214" s="37">
        <v>5.7714999999999996</v>
      </c>
      <c r="AM214" s="28">
        <v>5.5990000000000002</v>
      </c>
      <c r="AN214" s="37">
        <v>5.7176999999999998</v>
      </c>
      <c r="AO214" s="30">
        <v>5.6565000000000003</v>
      </c>
      <c r="AP214" s="39">
        <v>5.7788000000000004</v>
      </c>
      <c r="AQ214" s="30">
        <v>5.1520000000000001</v>
      </c>
      <c r="AR214" s="37">
        <v>5.9173999999999998</v>
      </c>
      <c r="AS214" s="23">
        <v>5.7294</v>
      </c>
      <c r="AT214" s="39">
        <v>5.9673999999999996</v>
      </c>
      <c r="AU214" s="31">
        <v>5.7500999999999998</v>
      </c>
      <c r="AV214" s="39">
        <v>5.7302999999999997</v>
      </c>
      <c r="AW214" s="31">
        <v>5.9884000000000004</v>
      </c>
      <c r="AX214" s="39">
        <v>5.7291999999999996</v>
      </c>
      <c r="AY214" s="31">
        <v>5.6665000000000001</v>
      </c>
      <c r="AZ214" s="39">
        <v>5.6715</v>
      </c>
      <c r="BA214" s="30">
        <v>5.4458000000000002</v>
      </c>
      <c r="BB214" s="39">
        <v>6.1184000000000003</v>
      </c>
      <c r="BC214" s="15"/>
      <c r="BD214" s="151"/>
      <c r="BE214" s="151"/>
      <c r="BF214" s="151"/>
      <c r="BG214" s="151"/>
      <c r="BH214" s="151"/>
      <c r="BI214" s="151"/>
      <c r="BJ214" s="266">
        <v>5.7559230138649937</v>
      </c>
      <c r="BK214" s="266">
        <v>5.8796959113450065</v>
      </c>
      <c r="BL214" s="266">
        <v>5.975017069864994</v>
      </c>
      <c r="BM214" s="266">
        <v>6.1035009633450068</v>
      </c>
      <c r="BN214" s="266">
        <v>5.9285342396049998</v>
      </c>
      <c r="BO214" s="266"/>
      <c r="BP214" s="266">
        <v>5.7390404653756466</v>
      </c>
      <c r="BQ214" s="292">
        <v>5.7657890510948908</v>
      </c>
      <c r="BR214" s="292">
        <v>5.7219428648012434</v>
      </c>
      <c r="BS214" s="292">
        <v>5.7606026530612242</v>
      </c>
      <c r="BT214" s="292">
        <v>5.6631268815031817</v>
      </c>
      <c r="BU214" s="292">
        <v>5.6503894376772896</v>
      </c>
      <c r="BV214" s="292">
        <v>5.7018000000000004</v>
      </c>
      <c r="BW214" s="169"/>
      <c r="BX214" s="148">
        <v>58.076078571428567</v>
      </c>
      <c r="BY214" s="165">
        <v>51.268212857142856</v>
      </c>
      <c r="BZ214" s="165">
        <v>55.257624285714279</v>
      </c>
      <c r="CA214" s="165">
        <v>61.822147142857133</v>
      </c>
      <c r="CB214" s="165">
        <v>51.053927142857141</v>
      </c>
      <c r="CC214" s="165">
        <v>66.708291428571428</v>
      </c>
      <c r="CD214" s="165">
        <v>60.506538571428564</v>
      </c>
      <c r="CE214" s="165">
        <v>59.862227142857151</v>
      </c>
      <c r="CF214" s="165">
        <v>49.268212857142856</v>
      </c>
      <c r="CG214" s="174"/>
      <c r="CH214" s="175"/>
      <c r="CI214" s="175"/>
      <c r="CJ214" s="175"/>
      <c r="CK214" s="175"/>
      <c r="CL214" s="175"/>
      <c r="CM214" s="175"/>
      <c r="CN214" s="175"/>
      <c r="CO214" s="171">
        <v>2033</v>
      </c>
      <c r="CP214" s="173">
        <v>48611</v>
      </c>
      <c r="CQ214" s="272">
        <v>6.0061766642658707</v>
      </c>
      <c r="CR214" s="272">
        <v>5.7590681627215909</v>
      </c>
      <c r="CS214" s="272">
        <v>5.7556256462307456</v>
      </c>
      <c r="CT214" s="272">
        <v>5.6611346193219445</v>
      </c>
      <c r="CU214" s="272">
        <v>5.7556256462307456</v>
      </c>
      <c r="CV214" s="272">
        <v>5.7917901642036123</v>
      </c>
      <c r="CW214" s="272">
        <v>6.0430230117077111</v>
      </c>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39"/>
      <c r="EV214" s="139"/>
      <c r="EW214" s="139"/>
      <c r="EX214" s="139"/>
      <c r="EY214" s="139"/>
      <c r="EZ214" s="139"/>
      <c r="FA214" s="139"/>
      <c r="FB214" s="162"/>
      <c r="FC214" s="162"/>
      <c r="FD214" s="162"/>
      <c r="FE214" s="162"/>
      <c r="FF214" s="162"/>
      <c r="FG214" s="162"/>
      <c r="FH214" s="162"/>
      <c r="FI214" s="139"/>
      <c r="FJ214" s="139"/>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39"/>
      <c r="GH214" s="139"/>
      <c r="GI214" s="162"/>
      <c r="GJ214" s="162"/>
      <c r="GK214" s="162"/>
      <c r="GL214" s="162"/>
      <c r="GM214" s="162"/>
    </row>
    <row r="215" spans="1:195" s="138" customFormat="1" x14ac:dyDescent="0.2">
      <c r="A215" s="139"/>
      <c r="B215" s="193">
        <v>48639</v>
      </c>
      <c r="C215" s="193">
        <v>48669</v>
      </c>
      <c r="D215" s="191">
        <v>48639</v>
      </c>
      <c r="E215" s="2">
        <v>50.663589999999999</v>
      </c>
      <c r="F215" s="3">
        <v>48.695520000000002</v>
      </c>
      <c r="G215" s="4">
        <v>46.099850000000004</v>
      </c>
      <c r="H215" s="5">
        <v>43.837139999999998</v>
      </c>
      <c r="I215" s="2">
        <v>48.068370000000002</v>
      </c>
      <c r="J215" s="3">
        <v>45.5702</v>
      </c>
      <c r="K215" s="4">
        <v>55.134079999999997</v>
      </c>
      <c r="L215" s="5">
        <v>53.503599999999999</v>
      </c>
      <c r="M215" s="2">
        <v>52.207740000000001</v>
      </c>
      <c r="N215" s="3">
        <v>52.994190000000003</v>
      </c>
      <c r="O215" s="4">
        <v>44.099850000000004</v>
      </c>
      <c r="P215" s="5">
        <v>41.837139999999998</v>
      </c>
      <c r="Q215" s="2">
        <v>46.099850000000004</v>
      </c>
      <c r="R215" s="3">
        <v>43.337139999999998</v>
      </c>
      <c r="S215" s="4">
        <v>44.349850000000004</v>
      </c>
      <c r="T215" s="5">
        <v>40.337139999999998</v>
      </c>
      <c r="U215" s="2">
        <v>44.099850000000004</v>
      </c>
      <c r="V215" s="3">
        <v>41.837139999999998</v>
      </c>
      <c r="W215" s="4">
        <v>48.068370000000002</v>
      </c>
      <c r="X215" s="5">
        <v>45.5702</v>
      </c>
      <c r="Y215" s="2">
        <v>46.099850000000004</v>
      </c>
      <c r="Z215" s="3">
        <v>44.587139999999998</v>
      </c>
      <c r="AA215" s="4">
        <v>51.04665</v>
      </c>
      <c r="AB215" s="5">
        <v>49.646839999999997</v>
      </c>
      <c r="AC215" s="2">
        <v>44.849850000000004</v>
      </c>
      <c r="AD215" s="73">
        <v>43.837139999999998</v>
      </c>
      <c r="AE215" s="4">
        <v>53.339970000000001</v>
      </c>
      <c r="AF215" s="75">
        <v>51.955100000000002</v>
      </c>
      <c r="AG215" s="23">
        <v>5.6871</v>
      </c>
      <c r="AH215" s="37">
        <v>5.5342000000000002</v>
      </c>
      <c r="AI215" s="23">
        <v>5.3507999999999996</v>
      </c>
      <c r="AJ215" s="37">
        <v>5.4119000000000002</v>
      </c>
      <c r="AK215" s="28">
        <v>5.3968999999999996</v>
      </c>
      <c r="AL215" s="37">
        <v>5.5244</v>
      </c>
      <c r="AM215" s="28">
        <v>5.3494000000000002</v>
      </c>
      <c r="AN215" s="37">
        <v>5.4730999999999996</v>
      </c>
      <c r="AO215" s="30">
        <v>5.4119000000000002</v>
      </c>
      <c r="AP215" s="39">
        <v>5.3201999999999998</v>
      </c>
      <c r="AQ215" s="30">
        <v>4.8921000000000001</v>
      </c>
      <c r="AR215" s="37">
        <v>5.6676000000000002</v>
      </c>
      <c r="AS215" s="23">
        <v>5.4824999999999999</v>
      </c>
      <c r="AT215" s="39">
        <v>5.7176</v>
      </c>
      <c r="AU215" s="31">
        <v>5.5012999999999996</v>
      </c>
      <c r="AV215" s="39">
        <v>5.4840999999999998</v>
      </c>
      <c r="AW215" s="31">
        <v>5.5255000000000001</v>
      </c>
      <c r="AX215" s="39">
        <v>5.4823000000000004</v>
      </c>
      <c r="AY215" s="31">
        <v>5.4218999999999999</v>
      </c>
      <c r="AZ215" s="39">
        <v>5.4268999999999998</v>
      </c>
      <c r="BA215" s="30">
        <v>5.1459000000000001</v>
      </c>
      <c r="BB215" s="39">
        <v>5.9596</v>
      </c>
      <c r="BC215" s="15"/>
      <c r="BD215" s="151"/>
      <c r="BE215" s="151"/>
      <c r="BF215" s="151"/>
      <c r="BG215" s="151"/>
      <c r="BH215" s="151"/>
      <c r="BI215" s="151"/>
      <c r="BJ215" s="266">
        <v>5.5083772189049691</v>
      </c>
      <c r="BK215" s="266">
        <v>5.4155728468778461</v>
      </c>
      <c r="BL215" s="266">
        <v>5.7180492829049694</v>
      </c>
      <c r="BM215" s="266">
        <v>5.621712626877847</v>
      </c>
      <c r="BN215" s="266">
        <v>5.5659279938914077</v>
      </c>
      <c r="BO215" s="266"/>
      <c r="BP215" s="266">
        <v>5.4910428987123598</v>
      </c>
      <c r="BQ215" s="292">
        <v>5.5178166261151658</v>
      </c>
      <c r="BR215" s="292">
        <v>5.4772260467809932</v>
      </c>
      <c r="BS215" s="292">
        <v>5.5110108163265306</v>
      </c>
      <c r="BT215" s="292">
        <v>5.4109802000202034</v>
      </c>
      <c r="BU215" s="292">
        <v>5.4055037376939756</v>
      </c>
      <c r="BV215" s="292">
        <v>5.4572000000000003</v>
      </c>
      <c r="BW215" s="169"/>
      <c r="BX215" s="148">
        <v>49.839808344549127</v>
      </c>
      <c r="BY215" s="165">
        <v>45.152739892328398</v>
      </c>
      <c r="BZ215" s="165">
        <v>47.022702611036344</v>
      </c>
      <c r="CA215" s="165">
        <v>52.536927012113061</v>
      </c>
      <c r="CB215" s="165">
        <v>44.9434532166891</v>
      </c>
      <c r="CC215" s="165">
        <v>54.451604522207262</v>
      </c>
      <c r="CD215" s="165">
        <v>52.76030032301481</v>
      </c>
      <c r="CE215" s="165">
        <v>50.460726837146701</v>
      </c>
      <c r="CF215" s="165">
        <v>43.152739892328398</v>
      </c>
      <c r="CG215" s="174"/>
      <c r="CH215" s="175"/>
      <c r="CI215" s="175"/>
      <c r="CJ215" s="175"/>
      <c r="CK215" s="175"/>
      <c r="CL215" s="175"/>
      <c r="CM215" s="175"/>
      <c r="CN215" s="175"/>
      <c r="CO215" s="171">
        <v>2033</v>
      </c>
      <c r="CP215" s="173">
        <v>48639</v>
      </c>
      <c r="CQ215" s="272">
        <v>5.754504681551599</v>
      </c>
      <c r="CR215" s="272">
        <v>5.5033042524848863</v>
      </c>
      <c r="CS215" s="272">
        <v>5.5061101917780269</v>
      </c>
      <c r="CT215" s="272">
        <v>5.415645950340231</v>
      </c>
      <c r="CU215" s="272">
        <v>5.5061101917780269</v>
      </c>
      <c r="CV215" s="272">
        <v>5.5356325287356318</v>
      </c>
      <c r="CW215" s="272">
        <v>5.7961517965280587</v>
      </c>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39"/>
      <c r="EV215" s="139"/>
      <c r="EW215" s="139"/>
      <c r="EX215" s="139"/>
      <c r="EY215" s="139"/>
      <c r="EZ215" s="139"/>
      <c r="FA215" s="139"/>
      <c r="FB215" s="162"/>
      <c r="FC215" s="162"/>
      <c r="FD215" s="162"/>
      <c r="FE215" s="162"/>
      <c r="FF215" s="162"/>
      <c r="FG215" s="162"/>
      <c r="FH215" s="162"/>
      <c r="FI215" s="139"/>
      <c r="FJ215" s="139"/>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39"/>
      <c r="GH215" s="139"/>
      <c r="GI215" s="162"/>
      <c r="GJ215" s="162"/>
      <c r="GK215" s="162"/>
      <c r="GL215" s="162"/>
      <c r="GM215" s="162"/>
    </row>
    <row r="216" spans="1:195" s="138" customFormat="1" x14ac:dyDescent="0.2">
      <c r="A216" s="139"/>
      <c r="B216" s="193">
        <v>48670</v>
      </c>
      <c r="C216" s="193">
        <v>48699</v>
      </c>
      <c r="D216" s="191">
        <v>48670</v>
      </c>
      <c r="E216" s="2">
        <v>49.12079</v>
      </c>
      <c r="F216" s="3">
        <v>47.458240000000004</v>
      </c>
      <c r="G216" s="4">
        <v>46.44135</v>
      </c>
      <c r="H216" s="5">
        <v>45.184429999999999</v>
      </c>
      <c r="I216" s="2">
        <v>46.124490000000002</v>
      </c>
      <c r="J216" s="3">
        <v>44.29862</v>
      </c>
      <c r="K216" s="4">
        <v>52.005130000000001</v>
      </c>
      <c r="L216" s="5">
        <v>51.586779999999997</v>
      </c>
      <c r="M216" s="2">
        <v>48.316249999999997</v>
      </c>
      <c r="N216" s="3">
        <v>51.640099999999997</v>
      </c>
      <c r="O216" s="4">
        <v>44.44135</v>
      </c>
      <c r="P216" s="5">
        <v>43.184429999999999</v>
      </c>
      <c r="Q216" s="2">
        <v>44.94135</v>
      </c>
      <c r="R216" s="3">
        <v>44.434429999999999</v>
      </c>
      <c r="S216" s="4">
        <v>41.44135</v>
      </c>
      <c r="T216" s="5">
        <v>41.184429999999999</v>
      </c>
      <c r="U216" s="2">
        <v>44.44135</v>
      </c>
      <c r="V216" s="3">
        <v>43.184429999999999</v>
      </c>
      <c r="W216" s="4">
        <v>46.124490000000002</v>
      </c>
      <c r="X216" s="5">
        <v>44.29862</v>
      </c>
      <c r="Y216" s="2">
        <v>44.94135</v>
      </c>
      <c r="Z216" s="3">
        <v>43.184429999999999</v>
      </c>
      <c r="AA216" s="4">
        <v>48.264449999999997</v>
      </c>
      <c r="AB216" s="5">
        <v>49.827129999999997</v>
      </c>
      <c r="AC216" s="2">
        <v>44.94135</v>
      </c>
      <c r="AD216" s="73">
        <v>43.684429999999999</v>
      </c>
      <c r="AE216" s="4">
        <v>49.15249</v>
      </c>
      <c r="AF216" s="75">
        <v>50.219520000000003</v>
      </c>
      <c r="AG216" s="23">
        <v>5.4272</v>
      </c>
      <c r="AH216" s="37">
        <v>5.2743000000000002</v>
      </c>
      <c r="AI216" s="23">
        <v>5.1215000000000002</v>
      </c>
      <c r="AJ216" s="37">
        <v>5.0909000000000004</v>
      </c>
      <c r="AK216" s="28">
        <v>5.0758999999999999</v>
      </c>
      <c r="AL216" s="37">
        <v>5.1966999999999999</v>
      </c>
      <c r="AM216" s="28">
        <v>5.1059000000000001</v>
      </c>
      <c r="AN216" s="37">
        <v>5.1367000000000003</v>
      </c>
      <c r="AO216" s="30">
        <v>5.0144000000000002</v>
      </c>
      <c r="AP216" s="39">
        <v>4.8463000000000003</v>
      </c>
      <c r="AQ216" s="30">
        <v>4.6017000000000001</v>
      </c>
      <c r="AR216" s="37">
        <v>5.3323999999999998</v>
      </c>
      <c r="AS216" s="23">
        <v>5.1551999999999998</v>
      </c>
      <c r="AT216" s="39">
        <v>5.3823999999999996</v>
      </c>
      <c r="AU216" s="31">
        <v>5.1707000000000001</v>
      </c>
      <c r="AV216" s="39">
        <v>5.1588000000000003</v>
      </c>
      <c r="AW216" s="31">
        <v>4.9989999999999997</v>
      </c>
      <c r="AX216" s="39">
        <v>5.1551</v>
      </c>
      <c r="AY216" s="31">
        <v>5.1009000000000002</v>
      </c>
      <c r="AZ216" s="39">
        <v>5.0293999999999999</v>
      </c>
      <c r="BA216" s="30">
        <v>4.7728999999999999</v>
      </c>
      <c r="BB216" s="39">
        <v>5.6296999999999997</v>
      </c>
      <c r="BC216" s="15"/>
      <c r="BD216" s="151"/>
      <c r="BE216" s="151"/>
      <c r="BF216" s="151"/>
      <c r="BG216" s="151"/>
      <c r="BH216" s="151"/>
      <c r="BI216" s="151"/>
      <c r="BJ216" s="266">
        <v>5.1060900010120438</v>
      </c>
      <c r="BK216" s="266">
        <v>4.9359655196842427</v>
      </c>
      <c r="BL216" s="266">
        <v>5.3004503650120443</v>
      </c>
      <c r="BM216" s="266">
        <v>5.1238506716842434</v>
      </c>
      <c r="BN216" s="266">
        <v>5.1165891393481431</v>
      </c>
      <c r="BO216" s="266"/>
      <c r="BP216" s="266">
        <v>5.1655841133529359</v>
      </c>
      <c r="BQ216" s="292">
        <v>5.1148360908353609</v>
      </c>
      <c r="BR216" s="292">
        <v>5.1406653861840512</v>
      </c>
      <c r="BS216" s="292">
        <v>5.1834597959183668</v>
      </c>
      <c r="BT216" s="292">
        <v>5.1649957571471861</v>
      </c>
      <c r="BU216" s="292">
        <v>5.0841288002669778</v>
      </c>
      <c r="BV216" s="292">
        <v>5.1362000000000005</v>
      </c>
      <c r="BW216" s="169"/>
      <c r="BX216" s="148">
        <v>48.418824444444446</v>
      </c>
      <c r="BY216" s="165">
        <v>45.910650444444443</v>
      </c>
      <c r="BZ216" s="165">
        <v>45.353567111111111</v>
      </c>
      <c r="CA216" s="165">
        <v>49.719653333333326</v>
      </c>
      <c r="CB216" s="165">
        <v>44.727317111111105</v>
      </c>
      <c r="CC216" s="165">
        <v>51.828493333333334</v>
      </c>
      <c r="CD216" s="165">
        <v>49.603013777777782</v>
      </c>
      <c r="CE216" s="165">
        <v>48.924248222222218</v>
      </c>
      <c r="CF216" s="165">
        <v>43.910650444444443</v>
      </c>
      <c r="CG216" s="174"/>
      <c r="CH216" s="175"/>
      <c r="CI216" s="175"/>
      <c r="CJ216" s="175"/>
      <c r="CK216" s="175"/>
      <c r="CL216" s="175"/>
      <c r="CM216" s="175"/>
      <c r="CN216" s="175"/>
      <c r="CO216" s="171">
        <v>2033</v>
      </c>
      <c r="CP216" s="173">
        <v>48670</v>
      </c>
      <c r="CQ216" s="272">
        <v>5.5185750591624654</v>
      </c>
      <c r="CR216" s="272">
        <v>5.2537909826826521</v>
      </c>
      <c r="CS216" s="272">
        <v>5.1786594114046718</v>
      </c>
      <c r="CT216" s="272">
        <v>5.0934797085449324</v>
      </c>
      <c r="CU216" s="272">
        <v>5.1786594114046718</v>
      </c>
      <c r="CV216" s="272">
        <v>5.2857351559934314</v>
      </c>
      <c r="CW216" s="272">
        <v>5.4721711748082367</v>
      </c>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39"/>
      <c r="EV216" s="139"/>
      <c r="EW216" s="139"/>
      <c r="EX216" s="139"/>
      <c r="EY216" s="139"/>
      <c r="EZ216" s="139"/>
      <c r="FA216" s="139"/>
      <c r="FB216" s="162"/>
      <c r="FC216" s="162"/>
      <c r="FD216" s="162"/>
      <c r="FE216" s="162"/>
      <c r="FF216" s="162"/>
      <c r="FG216" s="162"/>
      <c r="FH216" s="162"/>
      <c r="FI216" s="139"/>
      <c r="FJ216" s="139"/>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39"/>
      <c r="GH216" s="139"/>
      <c r="GI216" s="162"/>
      <c r="GJ216" s="162"/>
      <c r="GK216" s="162"/>
      <c r="GL216" s="162"/>
      <c r="GM216" s="162"/>
    </row>
    <row r="217" spans="1:195" s="138" customFormat="1" x14ac:dyDescent="0.2">
      <c r="A217" s="139"/>
      <c r="B217" s="193">
        <v>48700</v>
      </c>
      <c r="C217" s="193">
        <v>48730</v>
      </c>
      <c r="D217" s="191">
        <v>48700</v>
      </c>
      <c r="E217" s="2">
        <v>45.736289999999997</v>
      </c>
      <c r="F217" s="3">
        <v>40.533679999999997</v>
      </c>
      <c r="G217" s="4">
        <v>47.605550000000001</v>
      </c>
      <c r="H217" s="5">
        <v>45.505330000000001</v>
      </c>
      <c r="I217" s="2">
        <v>42.33267</v>
      </c>
      <c r="J217" s="3">
        <v>37.271340000000002</v>
      </c>
      <c r="K217" s="4">
        <v>51.391069999999999</v>
      </c>
      <c r="L217" s="5">
        <v>47.114409999999999</v>
      </c>
      <c r="M217" s="2">
        <v>48.857250000000001</v>
      </c>
      <c r="N217" s="3">
        <v>49.809280000000001</v>
      </c>
      <c r="O217" s="4">
        <v>46.105550000000001</v>
      </c>
      <c r="P217" s="5">
        <v>43.505330000000001</v>
      </c>
      <c r="Q217" s="2">
        <v>47.605550000000001</v>
      </c>
      <c r="R217" s="3">
        <v>45.505330000000001</v>
      </c>
      <c r="S217" s="4">
        <v>43.605550000000001</v>
      </c>
      <c r="T217" s="5">
        <v>40.505330000000001</v>
      </c>
      <c r="U217" s="2">
        <v>46.105550000000001</v>
      </c>
      <c r="V217" s="3">
        <v>43.505330000000001</v>
      </c>
      <c r="W217" s="4">
        <v>42.33267</v>
      </c>
      <c r="X217" s="5">
        <v>37.271340000000002</v>
      </c>
      <c r="Y217" s="2">
        <v>46.105550000000001</v>
      </c>
      <c r="Z217" s="3">
        <v>43.505330000000001</v>
      </c>
      <c r="AA217" s="4">
        <v>50.057049999999997</v>
      </c>
      <c r="AB217" s="5">
        <v>49.986629999999998</v>
      </c>
      <c r="AC217" s="2">
        <v>46.105550000000001</v>
      </c>
      <c r="AD217" s="73">
        <v>43.505330000000001</v>
      </c>
      <c r="AE217" s="4">
        <v>46.06467</v>
      </c>
      <c r="AF217" s="75">
        <v>44.410739999999997</v>
      </c>
      <c r="AG217" s="23">
        <v>5.4577999999999998</v>
      </c>
      <c r="AH217" s="37">
        <v>5.1978999999999997</v>
      </c>
      <c r="AI217" s="23">
        <v>5.0909000000000004</v>
      </c>
      <c r="AJ217" s="37">
        <v>5.0144000000000002</v>
      </c>
      <c r="AK217" s="28">
        <v>4.9993999999999996</v>
      </c>
      <c r="AL217" s="37">
        <v>5.1196000000000002</v>
      </c>
      <c r="AM217" s="28">
        <v>5.0343999999999998</v>
      </c>
      <c r="AN217" s="37">
        <v>5.0755999999999997</v>
      </c>
      <c r="AO217" s="30">
        <v>4.9379999999999997</v>
      </c>
      <c r="AP217" s="39">
        <v>4.8310000000000004</v>
      </c>
      <c r="AQ217" s="30">
        <v>4.5711000000000004</v>
      </c>
      <c r="AR217" s="37">
        <v>5.2545999999999999</v>
      </c>
      <c r="AS217" s="23">
        <v>5.0781999999999998</v>
      </c>
      <c r="AT217" s="39">
        <v>5.3045999999999998</v>
      </c>
      <c r="AU217" s="31">
        <v>5.0936000000000003</v>
      </c>
      <c r="AV217" s="39">
        <v>5.0819000000000001</v>
      </c>
      <c r="AW217" s="31">
        <v>4.9829999999999997</v>
      </c>
      <c r="AX217" s="39">
        <v>5.0780000000000003</v>
      </c>
      <c r="AY217" s="31">
        <v>5.0244</v>
      </c>
      <c r="AZ217" s="39">
        <v>4.9530000000000003</v>
      </c>
      <c r="BA217" s="30">
        <v>4.7272999999999996</v>
      </c>
      <c r="BB217" s="39">
        <v>5.6627999999999998</v>
      </c>
      <c r="BC217" s="15"/>
      <c r="BD217" s="151"/>
      <c r="BE217" s="151"/>
      <c r="BF217" s="151"/>
      <c r="BG217" s="151"/>
      <c r="BH217" s="151"/>
      <c r="BI217" s="151"/>
      <c r="BJ217" s="266">
        <v>5.0287698917113648</v>
      </c>
      <c r="BK217" s="266">
        <v>4.9204812569577987</v>
      </c>
      <c r="BL217" s="266">
        <v>5.2201873277113657</v>
      </c>
      <c r="BM217" s="266">
        <v>5.1077770529577995</v>
      </c>
      <c r="BN217" s="266">
        <v>5.069303882334582</v>
      </c>
      <c r="BO217" s="266"/>
      <c r="BP217" s="266">
        <v>5.0880215056270917</v>
      </c>
      <c r="BQ217" s="292">
        <v>5.0373827250608265</v>
      </c>
      <c r="BR217" s="292">
        <v>5.0795362055583873</v>
      </c>
      <c r="BS217" s="292">
        <v>5.1053985714285712</v>
      </c>
      <c r="BT217" s="292">
        <v>5.0927662390140407</v>
      </c>
      <c r="BU217" s="292">
        <v>5.0075394460203571</v>
      </c>
      <c r="BV217" s="292">
        <v>5.0597000000000003</v>
      </c>
      <c r="BW217" s="169"/>
      <c r="BX217" s="148">
        <v>43.330782150537622</v>
      </c>
      <c r="BY217" s="165">
        <v>46.63448053763441</v>
      </c>
      <c r="BZ217" s="165">
        <v>39.992485161290325</v>
      </c>
      <c r="CA217" s="165">
        <v>49.297435913978489</v>
      </c>
      <c r="CB217" s="165">
        <v>46.63448053763441</v>
      </c>
      <c r="CC217" s="165">
        <v>49.413689569892469</v>
      </c>
      <c r="CD217" s="165">
        <v>45.299949677419356</v>
      </c>
      <c r="CE217" s="165">
        <v>50.02449021505376</v>
      </c>
      <c r="CF217" s="165">
        <v>44.903297741935482</v>
      </c>
      <c r="CG217" s="174"/>
      <c r="CH217" s="175"/>
      <c r="CI217" s="175"/>
      <c r="CJ217" s="175"/>
      <c r="CK217" s="175"/>
      <c r="CL217" s="175"/>
      <c r="CM217" s="175"/>
      <c r="CN217" s="175"/>
      <c r="CO217" s="171">
        <v>2033</v>
      </c>
      <c r="CP217" s="173">
        <v>48700</v>
      </c>
      <c r="CQ217" s="272">
        <v>5.4870903385121927</v>
      </c>
      <c r="CR217" s="272">
        <v>5.1805252792294292</v>
      </c>
      <c r="CS217" s="272">
        <v>5.1006220758951333</v>
      </c>
      <c r="CT217" s="272">
        <v>5.0167017724161456</v>
      </c>
      <c r="CU217" s="272">
        <v>5.1006220758951333</v>
      </c>
      <c r="CV217" s="272">
        <v>5.2123566666666656</v>
      </c>
      <c r="CW217" s="272">
        <v>5.3949608397254742</v>
      </c>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39"/>
      <c r="EV217" s="139"/>
      <c r="EW217" s="139"/>
      <c r="EX217" s="139"/>
      <c r="EY217" s="139"/>
      <c r="EZ217" s="139"/>
      <c r="FA217" s="139"/>
      <c r="FB217" s="162"/>
      <c r="FC217" s="162"/>
      <c r="FD217" s="162"/>
      <c r="FE217" s="162"/>
      <c r="FF217" s="162"/>
      <c r="FG217" s="162"/>
      <c r="FH217" s="162"/>
      <c r="FI217" s="139"/>
      <c r="FJ217" s="139"/>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39"/>
      <c r="GH217" s="139"/>
      <c r="GI217" s="162"/>
      <c r="GJ217" s="162"/>
      <c r="GK217" s="162"/>
      <c r="GL217" s="162"/>
      <c r="GM217" s="162"/>
    </row>
    <row r="218" spans="1:195" s="138" customFormat="1" x14ac:dyDescent="0.2">
      <c r="A218" s="139"/>
      <c r="B218" s="193">
        <v>48731</v>
      </c>
      <c r="C218" s="193">
        <v>48760</v>
      </c>
      <c r="D218" s="191">
        <v>48731</v>
      </c>
      <c r="E218" s="2">
        <v>52.785809999999998</v>
      </c>
      <c r="F218" s="3">
        <v>42.412709999999997</v>
      </c>
      <c r="G218" s="4">
        <v>53.657020000000003</v>
      </c>
      <c r="H218" s="5">
        <v>47.511870000000002</v>
      </c>
      <c r="I218" s="2">
        <v>49.404609999999998</v>
      </c>
      <c r="J218" s="3">
        <v>39.305520000000001</v>
      </c>
      <c r="K218" s="4">
        <v>58.777700000000003</v>
      </c>
      <c r="L218" s="5">
        <v>49.090949999999999</v>
      </c>
      <c r="M218" s="2">
        <v>54.931399999999996</v>
      </c>
      <c r="N218" s="3">
        <v>50.514519999999997</v>
      </c>
      <c r="O218" s="4">
        <v>51.907020000000003</v>
      </c>
      <c r="P218" s="5">
        <v>46.011870000000002</v>
      </c>
      <c r="Q218" s="2">
        <v>52.907020000000003</v>
      </c>
      <c r="R218" s="3">
        <v>47.011870000000002</v>
      </c>
      <c r="S218" s="4">
        <v>50.157020000000003</v>
      </c>
      <c r="T218" s="5">
        <v>43.511870000000002</v>
      </c>
      <c r="U218" s="2">
        <v>51.907020000000003</v>
      </c>
      <c r="V218" s="3">
        <v>46.011870000000002</v>
      </c>
      <c r="W218" s="4">
        <v>49.404609999999998</v>
      </c>
      <c r="X218" s="5">
        <v>39.305520000000001</v>
      </c>
      <c r="Y218" s="2">
        <v>54.657020000000003</v>
      </c>
      <c r="Z218" s="3">
        <v>48.011870000000002</v>
      </c>
      <c r="AA218" s="4">
        <v>57.444220000000001</v>
      </c>
      <c r="AB218" s="5">
        <v>53.717970000000001</v>
      </c>
      <c r="AC218" s="2">
        <v>52.657020000000003</v>
      </c>
      <c r="AD218" s="73">
        <v>46.261870000000002</v>
      </c>
      <c r="AE218" s="4">
        <v>54.428310000000003</v>
      </c>
      <c r="AF218" s="75">
        <v>47.655619999999999</v>
      </c>
      <c r="AG218" s="23">
        <v>5.4884000000000004</v>
      </c>
      <c r="AH218" s="37">
        <v>5.2591000000000001</v>
      </c>
      <c r="AI218" s="23">
        <v>5.1367000000000003</v>
      </c>
      <c r="AJ218" s="37">
        <v>5.0602999999999998</v>
      </c>
      <c r="AK218" s="28">
        <v>5.0453000000000001</v>
      </c>
      <c r="AL218" s="37">
        <v>5.1658999999999997</v>
      </c>
      <c r="AM218" s="28">
        <v>5.0753000000000004</v>
      </c>
      <c r="AN218" s="37">
        <v>5.1215000000000002</v>
      </c>
      <c r="AO218" s="30">
        <v>4.9992000000000001</v>
      </c>
      <c r="AP218" s="39">
        <v>4.8463000000000003</v>
      </c>
      <c r="AQ218" s="30">
        <v>4.617</v>
      </c>
      <c r="AR218" s="37">
        <v>5.3013000000000003</v>
      </c>
      <c r="AS218" s="23">
        <v>5.1243999999999996</v>
      </c>
      <c r="AT218" s="39">
        <v>5.3513000000000002</v>
      </c>
      <c r="AU218" s="31">
        <v>5.14</v>
      </c>
      <c r="AV218" s="39">
        <v>5.1280000000000001</v>
      </c>
      <c r="AW218" s="31">
        <v>4.9989999999999997</v>
      </c>
      <c r="AX218" s="39">
        <v>5.1242000000000001</v>
      </c>
      <c r="AY218" s="31">
        <v>5.0702999999999996</v>
      </c>
      <c r="AZ218" s="39">
        <v>5.0141999999999998</v>
      </c>
      <c r="BA218" s="30">
        <v>4.7945000000000002</v>
      </c>
      <c r="BB218" s="39">
        <v>5.6734</v>
      </c>
      <c r="BC218" s="15"/>
      <c r="BD218" s="151"/>
      <c r="BE218" s="151"/>
      <c r="BF218" s="151"/>
      <c r="BG218" s="151"/>
      <c r="BH218" s="151"/>
      <c r="BI218" s="151"/>
      <c r="BJ218" s="266">
        <v>5.0907069426171443</v>
      </c>
      <c r="BK218" s="266">
        <v>4.9359655196842427</v>
      </c>
      <c r="BL218" s="266">
        <v>5.2844818026171447</v>
      </c>
      <c r="BM218" s="266">
        <v>5.1238506716842434</v>
      </c>
      <c r="BN218" s="266">
        <v>5.1087512341506933</v>
      </c>
      <c r="BO218" s="266"/>
      <c r="BP218" s="266">
        <v>5.1345590702625978</v>
      </c>
      <c r="BQ218" s="292">
        <v>5.0994265206812646</v>
      </c>
      <c r="BR218" s="292">
        <v>5.1254581268467341</v>
      </c>
      <c r="BS218" s="292">
        <v>5.1522353061224493</v>
      </c>
      <c r="BT218" s="292">
        <v>5.1340835437923023</v>
      </c>
      <c r="BU218" s="292">
        <v>5.0534930585683302</v>
      </c>
      <c r="BV218" s="292">
        <v>5.1055999999999999</v>
      </c>
      <c r="BW218" s="169"/>
      <c r="BX218" s="148">
        <v>48.406056666666672</v>
      </c>
      <c r="BY218" s="165">
        <v>51.062401111111107</v>
      </c>
      <c r="BZ218" s="165">
        <v>45.140549777777778</v>
      </c>
      <c r="CA218" s="165">
        <v>53.066495111111109</v>
      </c>
      <c r="CB218" s="165">
        <v>50.417956666666669</v>
      </c>
      <c r="CC218" s="165">
        <v>54.687738888888894</v>
      </c>
      <c r="CD218" s="165">
        <v>51.568729777777776</v>
      </c>
      <c r="CE218" s="165">
        <v>55.870914444444445</v>
      </c>
      <c r="CF218" s="165">
        <v>49.417956666666669</v>
      </c>
      <c r="CG218" s="174"/>
      <c r="CH218" s="175"/>
      <c r="CI218" s="175"/>
      <c r="CJ218" s="175"/>
      <c r="CK218" s="175"/>
      <c r="CL218" s="175"/>
      <c r="CM218" s="175"/>
      <c r="CN218" s="175"/>
      <c r="CO218" s="171">
        <v>2033</v>
      </c>
      <c r="CP218" s="173">
        <v>48731</v>
      </c>
      <c r="CQ218" s="272">
        <v>5.5342145282436466</v>
      </c>
      <c r="CR218" s="272">
        <v>5.2224353109949799</v>
      </c>
      <c r="CS218" s="272">
        <v>5.1474444772008567</v>
      </c>
      <c r="CT218" s="272">
        <v>5.0627685340934176</v>
      </c>
      <c r="CU218" s="272">
        <v>5.1474444772008567</v>
      </c>
      <c r="CV218" s="272">
        <v>5.2543312151067321</v>
      </c>
      <c r="CW218" s="272">
        <v>5.4412870407751308</v>
      </c>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39"/>
      <c r="EV218" s="139"/>
      <c r="EW218" s="139"/>
      <c r="EX218" s="139"/>
      <c r="EY218" s="139"/>
      <c r="EZ218" s="139"/>
      <c r="FA218" s="139"/>
      <c r="FB218" s="162"/>
      <c r="FC218" s="162"/>
      <c r="FD218" s="162"/>
      <c r="FE218" s="162"/>
      <c r="FF218" s="162"/>
      <c r="FG218" s="162"/>
      <c r="FH218" s="162"/>
      <c r="FI218" s="139"/>
      <c r="FJ218" s="139"/>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39"/>
      <c r="GH218" s="139"/>
      <c r="GI218" s="162"/>
      <c r="GJ218" s="162"/>
      <c r="GK218" s="162"/>
      <c r="GL218" s="162"/>
      <c r="GM218" s="162"/>
    </row>
    <row r="219" spans="1:195" s="138" customFormat="1" x14ac:dyDescent="0.2">
      <c r="A219" s="139"/>
      <c r="B219" s="193">
        <v>48761</v>
      </c>
      <c r="C219" s="193">
        <v>48791</v>
      </c>
      <c r="D219" s="191">
        <v>48761</v>
      </c>
      <c r="E219" s="2">
        <v>64.674580000000006</v>
      </c>
      <c r="F219" s="3">
        <v>53.94997</v>
      </c>
      <c r="G219" s="4">
        <v>62.754919999999998</v>
      </c>
      <c r="H219" s="5">
        <v>52.162190000000002</v>
      </c>
      <c r="I219" s="2">
        <v>60.917430000000003</v>
      </c>
      <c r="J219" s="3">
        <v>50.680810000000001</v>
      </c>
      <c r="K219" s="4">
        <v>70.881910000000005</v>
      </c>
      <c r="L219" s="5">
        <v>59.49409</v>
      </c>
      <c r="M219" s="2">
        <v>65.614379999999997</v>
      </c>
      <c r="N219" s="3">
        <v>56.711080000000003</v>
      </c>
      <c r="O219" s="4">
        <v>66.504919999999998</v>
      </c>
      <c r="P219" s="5">
        <v>53.162190000000002</v>
      </c>
      <c r="Q219" s="2">
        <v>66.254919999999998</v>
      </c>
      <c r="R219" s="3">
        <v>52.662190000000002</v>
      </c>
      <c r="S219" s="4">
        <v>60.754919999999998</v>
      </c>
      <c r="T219" s="5">
        <v>49.662190000000002</v>
      </c>
      <c r="U219" s="2">
        <v>66.504919999999998</v>
      </c>
      <c r="V219" s="3">
        <v>53.162190000000002</v>
      </c>
      <c r="W219" s="4">
        <v>60.917430000000003</v>
      </c>
      <c r="X219" s="5">
        <v>50.680810000000001</v>
      </c>
      <c r="Y219" s="2">
        <v>65.254919999999998</v>
      </c>
      <c r="Z219" s="3">
        <v>53.662190000000002</v>
      </c>
      <c r="AA219" s="4">
        <v>62.612920000000003</v>
      </c>
      <c r="AB219" s="5">
        <v>58.736789999999999</v>
      </c>
      <c r="AC219" s="2">
        <v>64.254919999999998</v>
      </c>
      <c r="AD219" s="73">
        <v>51.662190000000002</v>
      </c>
      <c r="AE219" s="4">
        <v>65.615530000000007</v>
      </c>
      <c r="AF219" s="75">
        <v>58.103610000000003</v>
      </c>
      <c r="AG219" s="23">
        <v>5.7636000000000003</v>
      </c>
      <c r="AH219" s="37">
        <v>5.5800999999999998</v>
      </c>
      <c r="AI219" s="23">
        <v>5.4272</v>
      </c>
      <c r="AJ219" s="37">
        <v>5.3966000000000003</v>
      </c>
      <c r="AK219" s="28">
        <v>5.3815999999999997</v>
      </c>
      <c r="AL219" s="37">
        <v>5.5034000000000001</v>
      </c>
      <c r="AM219" s="28">
        <v>5.4165999999999999</v>
      </c>
      <c r="AN219" s="37">
        <v>5.4577999999999998</v>
      </c>
      <c r="AO219" s="30">
        <v>5.2438000000000002</v>
      </c>
      <c r="AP219" s="39">
        <v>5.3201999999999998</v>
      </c>
      <c r="AQ219" s="30">
        <v>4.9379999999999997</v>
      </c>
      <c r="AR219" s="37">
        <v>5.6402000000000001</v>
      </c>
      <c r="AS219" s="23">
        <v>5.4619</v>
      </c>
      <c r="AT219" s="39">
        <v>5.6901999999999999</v>
      </c>
      <c r="AU219" s="31">
        <v>5.4783999999999997</v>
      </c>
      <c r="AV219" s="39">
        <v>5.4650999999999996</v>
      </c>
      <c r="AW219" s="31">
        <v>5.4859</v>
      </c>
      <c r="AX219" s="39">
        <v>5.4617000000000004</v>
      </c>
      <c r="AY219" s="31">
        <v>5.4066000000000001</v>
      </c>
      <c r="AZ219" s="39">
        <v>5.2587999999999999</v>
      </c>
      <c r="BA219" s="30">
        <v>5.1292999999999997</v>
      </c>
      <c r="BB219" s="39">
        <v>5.9836</v>
      </c>
      <c r="BC219" s="15"/>
      <c r="BD219" s="151"/>
      <c r="BE219" s="151"/>
      <c r="BF219" s="151"/>
      <c r="BG219" s="151"/>
      <c r="BH219" s="151"/>
      <c r="BI219" s="151"/>
      <c r="BJ219" s="266">
        <v>5.3382527375771689</v>
      </c>
      <c r="BK219" s="266">
        <v>5.4155728468778461</v>
      </c>
      <c r="BL219" s="266">
        <v>5.5414495895771694</v>
      </c>
      <c r="BM219" s="266">
        <v>5.621712626877847</v>
      </c>
      <c r="BN219" s="266">
        <v>5.4792469502275081</v>
      </c>
      <c r="BO219" s="266"/>
      <c r="BP219" s="266">
        <v>5.4755303771671908</v>
      </c>
      <c r="BQ219" s="292">
        <v>5.3473989456609896</v>
      </c>
      <c r="BR219" s="292">
        <v>5.4619187396848776</v>
      </c>
      <c r="BS219" s="292">
        <v>5.4953985714285709</v>
      </c>
      <c r="BT219" s="292">
        <v>5.4788658450348509</v>
      </c>
      <c r="BU219" s="292">
        <v>5.3901858668446518</v>
      </c>
      <c r="BV219" s="292">
        <v>5.4419000000000004</v>
      </c>
      <c r="BW219" s="169"/>
      <c r="BX219" s="148">
        <v>59.715889354838708</v>
      </c>
      <c r="BY219" s="165">
        <v>57.857206129032257</v>
      </c>
      <c r="BZ219" s="165">
        <v>56.184369139784948</v>
      </c>
      <c r="CA219" s="165">
        <v>61.497800430107532</v>
      </c>
      <c r="CB219" s="165">
        <v>59.970109354838712</v>
      </c>
      <c r="CC219" s="165">
        <v>65.616573870967741</v>
      </c>
      <c r="CD219" s="165">
        <v>62.142276666666667</v>
      </c>
      <c r="CE219" s="165">
        <v>60.82073086021505</v>
      </c>
      <c r="CF219" s="165">
        <v>60.335700752688169</v>
      </c>
      <c r="CG219" s="174"/>
      <c r="CH219" s="175"/>
      <c r="CI219" s="175"/>
      <c r="CJ219" s="175"/>
      <c r="CK219" s="175"/>
      <c r="CL219" s="175"/>
      <c r="CM219" s="175"/>
      <c r="CN219" s="175"/>
      <c r="CO219" s="171">
        <v>2033</v>
      </c>
      <c r="CP219" s="173">
        <v>48761</v>
      </c>
      <c r="CQ219" s="272">
        <v>5.8331135919333263</v>
      </c>
      <c r="CR219" s="272">
        <v>5.5721637667793837</v>
      </c>
      <c r="CS219" s="272">
        <v>5.4905027246761193</v>
      </c>
      <c r="CT219" s="272">
        <v>5.4002903631144736</v>
      </c>
      <c r="CU219" s="272">
        <v>5.4905027246761193</v>
      </c>
      <c r="CV219" s="272">
        <v>5.6045980459770108</v>
      </c>
      <c r="CW219" s="272">
        <v>5.7807097295115062</v>
      </c>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39"/>
      <c r="EV219" s="139"/>
      <c r="EW219" s="139"/>
      <c r="EX219" s="139"/>
      <c r="EY219" s="139"/>
      <c r="EZ219" s="139"/>
      <c r="FA219" s="139"/>
      <c r="FB219" s="162"/>
      <c r="FC219" s="162"/>
      <c r="FD219" s="162"/>
      <c r="FE219" s="162"/>
      <c r="FF219" s="162"/>
      <c r="FG219" s="162"/>
      <c r="FH219" s="162"/>
      <c r="FI219" s="139"/>
      <c r="FJ219" s="139"/>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39"/>
      <c r="GH219" s="139"/>
      <c r="GI219" s="162"/>
      <c r="GJ219" s="162"/>
      <c r="GK219" s="162"/>
      <c r="GL219" s="162"/>
      <c r="GM219" s="162"/>
    </row>
    <row r="220" spans="1:195" s="138" customFormat="1" x14ac:dyDescent="0.2">
      <c r="A220" s="139"/>
      <c r="B220" s="193">
        <v>48792</v>
      </c>
      <c r="C220" s="193">
        <v>48822</v>
      </c>
      <c r="D220" s="191">
        <v>48792</v>
      </c>
      <c r="E220" s="2">
        <v>67.993889999999993</v>
      </c>
      <c r="F220" s="3">
        <v>54.826659999999997</v>
      </c>
      <c r="G220" s="4">
        <v>65.880510000000001</v>
      </c>
      <c r="H220" s="5">
        <v>53.113720000000001</v>
      </c>
      <c r="I220" s="2">
        <v>63.550060000000002</v>
      </c>
      <c r="J220" s="3">
        <v>51.831009999999999</v>
      </c>
      <c r="K220" s="4">
        <v>74.616820000000004</v>
      </c>
      <c r="L220" s="5">
        <v>61.40504</v>
      </c>
      <c r="M220" s="2">
        <v>70.387780000000006</v>
      </c>
      <c r="N220" s="3">
        <v>59.091900000000003</v>
      </c>
      <c r="O220" s="4">
        <v>69.130510000000001</v>
      </c>
      <c r="P220" s="5">
        <v>53.613720000000001</v>
      </c>
      <c r="Q220" s="2">
        <v>68.880510000000001</v>
      </c>
      <c r="R220" s="3">
        <v>53.613720000000001</v>
      </c>
      <c r="S220" s="4">
        <v>63.880510000000001</v>
      </c>
      <c r="T220" s="5">
        <v>51.113720000000001</v>
      </c>
      <c r="U220" s="2">
        <v>69.130510000000001</v>
      </c>
      <c r="V220" s="3">
        <v>53.613720000000001</v>
      </c>
      <c r="W220" s="4">
        <v>63.550060000000002</v>
      </c>
      <c r="X220" s="5">
        <v>51.831009999999999</v>
      </c>
      <c r="Y220" s="2">
        <v>67.880510000000001</v>
      </c>
      <c r="Z220" s="3">
        <v>54.613720000000001</v>
      </c>
      <c r="AA220" s="4">
        <v>69.120810000000006</v>
      </c>
      <c r="AB220" s="5">
        <v>61.198520000000002</v>
      </c>
      <c r="AC220" s="2">
        <v>68.130510000000001</v>
      </c>
      <c r="AD220" s="73">
        <v>53.113720000000001</v>
      </c>
      <c r="AE220" s="4">
        <v>67.209059999999994</v>
      </c>
      <c r="AF220" s="75">
        <v>57.849710000000002</v>
      </c>
      <c r="AG220" s="23">
        <v>5.8247</v>
      </c>
      <c r="AH220" s="37">
        <v>5.7023999999999999</v>
      </c>
      <c r="AI220" s="23">
        <v>5.5037000000000003</v>
      </c>
      <c r="AJ220" s="37">
        <v>5.4424999999999999</v>
      </c>
      <c r="AK220" s="28">
        <v>5.4275000000000002</v>
      </c>
      <c r="AL220" s="37">
        <v>5.5495999999999999</v>
      </c>
      <c r="AM220" s="28">
        <v>5.4625000000000004</v>
      </c>
      <c r="AN220" s="37">
        <v>5.5037000000000003</v>
      </c>
      <c r="AO220" s="30">
        <v>5.2896000000000001</v>
      </c>
      <c r="AP220" s="39">
        <v>5.3661000000000003</v>
      </c>
      <c r="AQ220" s="30">
        <v>4.9839000000000002</v>
      </c>
      <c r="AR220" s="37">
        <v>5.6867000000000001</v>
      </c>
      <c r="AS220" s="23">
        <v>5.5080999999999998</v>
      </c>
      <c r="AT220" s="39">
        <v>5.7366999999999999</v>
      </c>
      <c r="AU220" s="31">
        <v>5.5247000000000002</v>
      </c>
      <c r="AV220" s="39">
        <v>5.5111999999999997</v>
      </c>
      <c r="AW220" s="31">
        <v>5.5335999999999999</v>
      </c>
      <c r="AX220" s="39">
        <v>5.5079000000000002</v>
      </c>
      <c r="AY220" s="31">
        <v>5.4524999999999997</v>
      </c>
      <c r="AZ220" s="39">
        <v>5.3045999999999998</v>
      </c>
      <c r="BA220" s="30">
        <v>5.1801000000000004</v>
      </c>
      <c r="BB220" s="39">
        <v>6.0671999999999997</v>
      </c>
      <c r="BC220" s="15"/>
      <c r="BD220" s="151"/>
      <c r="BE220" s="151"/>
      <c r="BF220" s="151"/>
      <c r="BG220" s="151"/>
      <c r="BH220" s="151"/>
      <c r="BI220" s="151"/>
      <c r="BJ220" s="266">
        <v>5.3846043214249573</v>
      </c>
      <c r="BK220" s="266">
        <v>5.4620256350571808</v>
      </c>
      <c r="BL220" s="266">
        <v>5.5895653894249575</v>
      </c>
      <c r="BM220" s="266">
        <v>5.6699334830571813</v>
      </c>
      <c r="BN220" s="266">
        <v>5.5265322072410692</v>
      </c>
      <c r="BO220" s="266"/>
      <c r="BP220" s="266">
        <v>5.522067941802697</v>
      </c>
      <c r="BQ220" s="292">
        <v>5.3938304136253041</v>
      </c>
      <c r="BR220" s="292">
        <v>5.5078406609732244</v>
      </c>
      <c r="BS220" s="292">
        <v>5.542235306122449</v>
      </c>
      <c r="BT220" s="292">
        <v>5.5252341650671779</v>
      </c>
      <c r="BU220" s="292">
        <v>5.436139479392625</v>
      </c>
      <c r="BV220" s="292">
        <v>5.4878</v>
      </c>
      <c r="BW220" s="169"/>
      <c r="BX220" s="148">
        <v>62.472148387096766</v>
      </c>
      <c r="BY220" s="165">
        <v>60.52669483870968</v>
      </c>
      <c r="BZ220" s="165">
        <v>58.635619677419356</v>
      </c>
      <c r="CA220" s="165">
        <v>65.650798064516138</v>
      </c>
      <c r="CB220" s="165">
        <v>62.478307741935481</v>
      </c>
      <c r="CC220" s="165">
        <v>69.076396129032261</v>
      </c>
      <c r="CD220" s="165">
        <v>63.284171290322583</v>
      </c>
      <c r="CE220" s="165">
        <v>65.798559354838716</v>
      </c>
      <c r="CF220" s="165">
        <v>62.623469032258065</v>
      </c>
      <c r="CG220" s="174"/>
      <c r="CH220" s="175"/>
      <c r="CI220" s="175"/>
      <c r="CJ220" s="175"/>
      <c r="CK220" s="175"/>
      <c r="CL220" s="175"/>
      <c r="CM220" s="175"/>
      <c r="CN220" s="175"/>
      <c r="CO220" s="171">
        <v>2033</v>
      </c>
      <c r="CP220" s="173">
        <v>48792</v>
      </c>
      <c r="CQ220" s="272">
        <v>5.9118253935590079</v>
      </c>
      <c r="CR220" s="272">
        <v>5.6191972743108929</v>
      </c>
      <c r="CS220" s="272">
        <v>5.5373251259818428</v>
      </c>
      <c r="CT220" s="272">
        <v>5.4463571247917457</v>
      </c>
      <c r="CU220" s="272">
        <v>5.5373251259818428</v>
      </c>
      <c r="CV220" s="272">
        <v>5.6517039573070607</v>
      </c>
      <c r="CW220" s="272">
        <v>5.8270359305611628</v>
      </c>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39"/>
      <c r="EV220" s="139"/>
      <c r="EW220" s="139"/>
      <c r="EX220" s="139"/>
      <c r="EY220" s="139"/>
      <c r="EZ220" s="139"/>
      <c r="FA220" s="139"/>
      <c r="FB220" s="162"/>
      <c r="FC220" s="162"/>
      <c r="FD220" s="162"/>
      <c r="FE220" s="162"/>
      <c r="FF220" s="162"/>
      <c r="FG220" s="162"/>
      <c r="FH220" s="162"/>
      <c r="FI220" s="139"/>
      <c r="FJ220" s="139"/>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39"/>
      <c r="GH220" s="139"/>
      <c r="GI220" s="162"/>
      <c r="GJ220" s="162"/>
      <c r="GK220" s="162"/>
      <c r="GL220" s="162"/>
      <c r="GM220" s="162"/>
    </row>
    <row r="221" spans="1:195" s="138" customFormat="1" x14ac:dyDescent="0.2">
      <c r="A221" s="139"/>
      <c r="B221" s="193">
        <v>48823</v>
      </c>
      <c r="C221" s="193">
        <v>48852</v>
      </c>
      <c r="D221" s="191">
        <v>48823</v>
      </c>
      <c r="E221" s="2">
        <v>61.250869999999999</v>
      </c>
      <c r="F221" s="3">
        <v>52.31832</v>
      </c>
      <c r="G221" s="4">
        <v>58.782679999999999</v>
      </c>
      <c r="H221" s="5">
        <v>50.911320000000003</v>
      </c>
      <c r="I221" s="2">
        <v>57.997100000000003</v>
      </c>
      <c r="J221" s="3">
        <v>50.137569999999997</v>
      </c>
      <c r="K221" s="4">
        <v>67.833950000000002</v>
      </c>
      <c r="L221" s="5">
        <v>59.095329999999997</v>
      </c>
      <c r="M221" s="2">
        <v>64.147189999999995</v>
      </c>
      <c r="N221" s="3">
        <v>57.36112</v>
      </c>
      <c r="O221" s="4">
        <v>61.532679999999999</v>
      </c>
      <c r="P221" s="5">
        <v>48.911320000000003</v>
      </c>
      <c r="Q221" s="2">
        <v>61.282679999999999</v>
      </c>
      <c r="R221" s="3">
        <v>49.411320000000003</v>
      </c>
      <c r="S221" s="4">
        <v>55.782679999999999</v>
      </c>
      <c r="T221" s="5">
        <v>49.911320000000003</v>
      </c>
      <c r="U221" s="2">
        <v>61.532679999999999</v>
      </c>
      <c r="V221" s="3">
        <v>48.911320000000003</v>
      </c>
      <c r="W221" s="4">
        <v>57.997100000000003</v>
      </c>
      <c r="X221" s="5">
        <v>50.137569999999997</v>
      </c>
      <c r="Y221" s="2">
        <v>60.282679999999999</v>
      </c>
      <c r="Z221" s="3">
        <v>51.911320000000003</v>
      </c>
      <c r="AA221" s="4">
        <v>68.154780000000002</v>
      </c>
      <c r="AB221" s="5">
        <v>60.209220000000002</v>
      </c>
      <c r="AC221" s="2">
        <v>59.782679999999999</v>
      </c>
      <c r="AD221" s="73">
        <v>48.411320000000003</v>
      </c>
      <c r="AE221" s="4">
        <v>62.442799999999998</v>
      </c>
      <c r="AF221" s="75">
        <v>55.570569999999996</v>
      </c>
      <c r="AG221" s="23">
        <v>5.6871</v>
      </c>
      <c r="AH221" s="37">
        <v>5.5800999999999998</v>
      </c>
      <c r="AI221" s="23">
        <v>5.3201999999999998</v>
      </c>
      <c r="AJ221" s="37">
        <v>5.2591000000000001</v>
      </c>
      <c r="AK221" s="28">
        <v>5.2441000000000004</v>
      </c>
      <c r="AL221" s="37">
        <v>5.3657000000000004</v>
      </c>
      <c r="AM221" s="28">
        <v>5.2740999999999998</v>
      </c>
      <c r="AN221" s="37">
        <v>5.3201999999999998</v>
      </c>
      <c r="AO221" s="30">
        <v>5.1062000000000003</v>
      </c>
      <c r="AP221" s="39">
        <v>5.2285000000000004</v>
      </c>
      <c r="AQ221" s="30">
        <v>4.8156999999999996</v>
      </c>
      <c r="AR221" s="37">
        <v>5.5023</v>
      </c>
      <c r="AS221" s="23">
        <v>5.3240999999999996</v>
      </c>
      <c r="AT221" s="39">
        <v>5.5522999999999998</v>
      </c>
      <c r="AU221" s="31">
        <v>5.3402000000000003</v>
      </c>
      <c r="AV221" s="39">
        <v>5.3273999999999999</v>
      </c>
      <c r="AW221" s="31">
        <v>5.3973000000000004</v>
      </c>
      <c r="AX221" s="39">
        <v>5.3239999999999998</v>
      </c>
      <c r="AY221" s="31">
        <v>5.2690999999999999</v>
      </c>
      <c r="AZ221" s="39">
        <v>5.1212</v>
      </c>
      <c r="BA221" s="30">
        <v>5.0170000000000003</v>
      </c>
      <c r="BB221" s="39">
        <v>5.9170999999999996</v>
      </c>
      <c r="BC221" s="15"/>
      <c r="BD221" s="151"/>
      <c r="BE221" s="151"/>
      <c r="BF221" s="151"/>
      <c r="BG221" s="151"/>
      <c r="BH221" s="151"/>
      <c r="BI221" s="151"/>
      <c r="BJ221" s="266">
        <v>5.1989955773707122</v>
      </c>
      <c r="BK221" s="266">
        <v>5.322768474850724</v>
      </c>
      <c r="BL221" s="266">
        <v>5.3968920773707127</v>
      </c>
      <c r="BM221" s="266">
        <v>5.5253759708507246</v>
      </c>
      <c r="BN221" s="266">
        <v>5.3610080251107179</v>
      </c>
      <c r="BO221" s="266"/>
      <c r="BP221" s="266">
        <v>5.3361204613200854</v>
      </c>
      <c r="BQ221" s="292">
        <v>5.207901784266018</v>
      </c>
      <c r="BR221" s="292">
        <v>5.3242530235786374</v>
      </c>
      <c r="BS221" s="292">
        <v>5.3550924489795921</v>
      </c>
      <c r="BT221" s="292">
        <v>5.3349119102939682</v>
      </c>
      <c r="BU221" s="292">
        <v>5.2525252628066079</v>
      </c>
      <c r="BV221" s="292">
        <v>5.3044000000000002</v>
      </c>
      <c r="BW221" s="169"/>
      <c r="BX221" s="148">
        <v>57.28084777777778</v>
      </c>
      <c r="BY221" s="165">
        <v>55.28429777777778</v>
      </c>
      <c r="BZ221" s="165">
        <v>54.503975555555556</v>
      </c>
      <c r="CA221" s="165">
        <v>61.131158888888891</v>
      </c>
      <c r="CB221" s="165">
        <v>56.006520000000002</v>
      </c>
      <c r="CC221" s="165">
        <v>63.950118888888895</v>
      </c>
      <c r="CD221" s="165">
        <v>59.388475555555551</v>
      </c>
      <c r="CE221" s="165">
        <v>64.623419999999996</v>
      </c>
      <c r="CF221" s="165">
        <v>55.923186666666673</v>
      </c>
      <c r="CG221" s="174"/>
      <c r="CH221" s="175"/>
      <c r="CI221" s="175"/>
      <c r="CJ221" s="175"/>
      <c r="CK221" s="175"/>
      <c r="CL221" s="175"/>
      <c r="CM221" s="175"/>
      <c r="CN221" s="175"/>
      <c r="CO221" s="171">
        <v>2033</v>
      </c>
      <c r="CP221" s="173">
        <v>48823</v>
      </c>
      <c r="CQ221" s="272">
        <v>5.7230199609013273</v>
      </c>
      <c r="CR221" s="272">
        <v>5.4261447074495335</v>
      </c>
      <c r="CS221" s="272">
        <v>5.3502395399367542</v>
      </c>
      <c r="CT221" s="272">
        <v>5.2622908047130617</v>
      </c>
      <c r="CU221" s="272">
        <v>5.3502395399367542</v>
      </c>
      <c r="CV221" s="272">
        <v>5.4583542036124788</v>
      </c>
      <c r="CW221" s="272">
        <v>5.6419329834477194</v>
      </c>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39"/>
      <c r="EV221" s="139"/>
      <c r="EW221" s="139"/>
      <c r="EX221" s="139"/>
      <c r="EY221" s="139"/>
      <c r="EZ221" s="139"/>
      <c r="FA221" s="139"/>
      <c r="FB221" s="162"/>
      <c r="FC221" s="162"/>
      <c r="FD221" s="162"/>
      <c r="FE221" s="162"/>
      <c r="FF221" s="162"/>
      <c r="FG221" s="162"/>
      <c r="FH221" s="162"/>
      <c r="FI221" s="139"/>
      <c r="FJ221" s="139"/>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39"/>
      <c r="GH221" s="139"/>
      <c r="GI221" s="162"/>
      <c r="GJ221" s="162"/>
      <c r="GK221" s="162"/>
      <c r="GL221" s="162"/>
      <c r="GM221" s="162"/>
    </row>
    <row r="222" spans="1:195" s="138" customFormat="1" x14ac:dyDescent="0.2">
      <c r="A222" s="139"/>
      <c r="B222" s="193">
        <v>48853</v>
      </c>
      <c r="C222" s="193">
        <v>48883</v>
      </c>
      <c r="D222" s="191">
        <v>48853</v>
      </c>
      <c r="E222" s="2">
        <v>59.232280000000003</v>
      </c>
      <c r="F222" s="3">
        <v>52.054540000000003</v>
      </c>
      <c r="G222" s="4">
        <v>52.365789999999997</v>
      </c>
      <c r="H222" s="5">
        <v>46.055689999999998</v>
      </c>
      <c r="I222" s="2">
        <v>55.569159999999997</v>
      </c>
      <c r="J222" s="3">
        <v>47.987220000000001</v>
      </c>
      <c r="K222" s="4">
        <v>67.845119999999994</v>
      </c>
      <c r="L222" s="5">
        <v>60.328429999999997</v>
      </c>
      <c r="M222" s="2">
        <v>61.685139999999997</v>
      </c>
      <c r="N222" s="3">
        <v>55.967829999999999</v>
      </c>
      <c r="O222" s="4">
        <v>52.365789999999997</v>
      </c>
      <c r="P222" s="5">
        <v>44.055689999999998</v>
      </c>
      <c r="Q222" s="2">
        <v>51.865789999999997</v>
      </c>
      <c r="R222" s="3">
        <v>45.555689999999998</v>
      </c>
      <c r="S222" s="4">
        <v>49.365789999999997</v>
      </c>
      <c r="T222" s="5">
        <v>43.555689999999998</v>
      </c>
      <c r="U222" s="2">
        <v>52.365789999999997</v>
      </c>
      <c r="V222" s="3">
        <v>44.055689999999998</v>
      </c>
      <c r="W222" s="4">
        <v>55.569159999999997</v>
      </c>
      <c r="X222" s="5">
        <v>47.987220000000001</v>
      </c>
      <c r="Y222" s="2">
        <v>53.365789999999997</v>
      </c>
      <c r="Z222" s="3">
        <v>46.555689999999998</v>
      </c>
      <c r="AA222" s="4">
        <v>60.93289</v>
      </c>
      <c r="AB222" s="5">
        <v>55.120089999999998</v>
      </c>
      <c r="AC222" s="2">
        <v>52.365789999999997</v>
      </c>
      <c r="AD222" s="73">
        <v>44.555689999999998</v>
      </c>
      <c r="AE222" s="4">
        <v>61.417459999999998</v>
      </c>
      <c r="AF222" s="75">
        <v>53.848120000000002</v>
      </c>
      <c r="AG222" s="23">
        <v>5.7023999999999999</v>
      </c>
      <c r="AH222" s="37">
        <v>5.6106999999999996</v>
      </c>
      <c r="AI222" s="23">
        <v>5.3507999999999996</v>
      </c>
      <c r="AJ222" s="37">
        <v>5.2896000000000001</v>
      </c>
      <c r="AK222" s="28">
        <v>5.2746000000000004</v>
      </c>
      <c r="AL222" s="37">
        <v>5.3964999999999996</v>
      </c>
      <c r="AM222" s="28">
        <v>5.3095999999999997</v>
      </c>
      <c r="AN222" s="37">
        <v>5.3507999999999996</v>
      </c>
      <c r="AO222" s="30">
        <v>5.1520000000000001</v>
      </c>
      <c r="AP222" s="39">
        <v>5.2591000000000001</v>
      </c>
      <c r="AQ222" s="30">
        <v>4.8463000000000003</v>
      </c>
      <c r="AR222" s="37">
        <v>5.5332999999999997</v>
      </c>
      <c r="AS222" s="23">
        <v>5.3548999999999998</v>
      </c>
      <c r="AT222" s="39">
        <v>5.5833000000000004</v>
      </c>
      <c r="AU222" s="31">
        <v>5.3710000000000004</v>
      </c>
      <c r="AV222" s="39">
        <v>5.3582000000000001</v>
      </c>
      <c r="AW222" s="31">
        <v>5.4480000000000004</v>
      </c>
      <c r="AX222" s="39">
        <v>5.3547000000000002</v>
      </c>
      <c r="AY222" s="31">
        <v>5.2995999999999999</v>
      </c>
      <c r="AZ222" s="39">
        <v>5.1669999999999998</v>
      </c>
      <c r="BA222" s="30">
        <v>5.0263</v>
      </c>
      <c r="BB222" s="39">
        <v>5.9199000000000002</v>
      </c>
      <c r="BC222" s="15"/>
      <c r="BD222" s="151"/>
      <c r="BE222" s="151"/>
      <c r="BF222" s="151"/>
      <c r="BG222" s="151"/>
      <c r="BH222" s="151"/>
      <c r="BI222" s="151"/>
      <c r="BJ222" s="266">
        <v>5.2453471612185005</v>
      </c>
      <c r="BK222" s="266">
        <v>5.3537370003036129</v>
      </c>
      <c r="BL222" s="266">
        <v>5.4450078772185009</v>
      </c>
      <c r="BM222" s="266">
        <v>5.5575232083036132</v>
      </c>
      <c r="BN222" s="266">
        <v>5.4004038117610573</v>
      </c>
      <c r="BO222" s="266"/>
      <c r="BP222" s="266">
        <v>5.3670441153807165</v>
      </c>
      <c r="BQ222" s="292">
        <v>5.2543332522303325</v>
      </c>
      <c r="BR222" s="292">
        <v>5.3548676377708677</v>
      </c>
      <c r="BS222" s="292">
        <v>5.3862148979591842</v>
      </c>
      <c r="BT222" s="292">
        <v>5.3707741185978373</v>
      </c>
      <c r="BU222" s="292">
        <v>5.2830608877023195</v>
      </c>
      <c r="BV222" s="292">
        <v>5.3349000000000002</v>
      </c>
      <c r="BW222" s="169"/>
      <c r="BX222" s="148">
        <v>56.067900000000002</v>
      </c>
      <c r="BY222" s="165">
        <v>49.583917956989247</v>
      </c>
      <c r="BZ222" s="165">
        <v>52.226584301075263</v>
      </c>
      <c r="CA222" s="165">
        <v>59.164605483870965</v>
      </c>
      <c r="CB222" s="165">
        <v>49.083917956989247</v>
      </c>
      <c r="CC222" s="165">
        <v>64.531310430107524</v>
      </c>
      <c r="CD222" s="165">
        <v>58.080439139784943</v>
      </c>
      <c r="CE222" s="165">
        <v>58.370257741935482</v>
      </c>
      <c r="CF222" s="165">
        <v>48.702197526881719</v>
      </c>
      <c r="CG222" s="174"/>
      <c r="CH222" s="175"/>
      <c r="CI222" s="175"/>
      <c r="CJ222" s="175"/>
      <c r="CK222" s="175"/>
      <c r="CL222" s="175"/>
      <c r="CM222" s="175"/>
      <c r="CN222" s="175"/>
      <c r="CO222" s="171">
        <v>2033</v>
      </c>
      <c r="CP222" s="173">
        <v>48853</v>
      </c>
      <c r="CQ222" s="272">
        <v>5.754504681551599</v>
      </c>
      <c r="CR222" s="272">
        <v>5.4625213853878467</v>
      </c>
      <c r="CS222" s="272">
        <v>5.3813524645516679</v>
      </c>
      <c r="CT222" s="272">
        <v>5.2929016158493747</v>
      </c>
      <c r="CU222" s="272">
        <v>5.3813524645516679</v>
      </c>
      <c r="CV222" s="272">
        <v>5.494786880131362</v>
      </c>
      <c r="CW222" s="272">
        <v>5.6727161889382316</v>
      </c>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39"/>
      <c r="EV222" s="139"/>
      <c r="EW222" s="139"/>
      <c r="EX222" s="139"/>
      <c r="EY222" s="139"/>
      <c r="EZ222" s="139"/>
      <c r="FA222" s="139"/>
      <c r="FB222" s="162"/>
      <c r="FC222" s="162"/>
      <c r="FD222" s="162"/>
      <c r="FE222" s="162"/>
      <c r="FF222" s="162"/>
      <c r="FG222" s="162"/>
      <c r="FH222" s="162"/>
      <c r="FI222" s="139"/>
      <c r="FJ222" s="139"/>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39"/>
      <c r="GH222" s="139"/>
      <c r="GI222" s="162"/>
      <c r="GJ222" s="162"/>
      <c r="GK222" s="162"/>
      <c r="GL222" s="162"/>
      <c r="GM222" s="162"/>
    </row>
    <row r="223" spans="1:195" s="138" customFormat="1" x14ac:dyDescent="0.2">
      <c r="A223" s="139"/>
      <c r="B223" s="193">
        <v>48884</v>
      </c>
      <c r="C223" s="193">
        <v>48913</v>
      </c>
      <c r="D223" s="191">
        <v>48884</v>
      </c>
      <c r="E223" s="2">
        <v>60.472099999999998</v>
      </c>
      <c r="F223" s="3">
        <v>52.897129999999997</v>
      </c>
      <c r="G223" s="4">
        <v>51.793500000000002</v>
      </c>
      <c r="H223" s="5">
        <v>46.354419999999998</v>
      </c>
      <c r="I223" s="2">
        <v>57.105240000000002</v>
      </c>
      <c r="J223" s="3">
        <v>49.23874</v>
      </c>
      <c r="K223" s="4">
        <v>69.292839999999998</v>
      </c>
      <c r="L223" s="5">
        <v>60.976990000000001</v>
      </c>
      <c r="M223" s="2">
        <v>63.24709</v>
      </c>
      <c r="N223" s="3">
        <v>57.229709999999997</v>
      </c>
      <c r="O223" s="4">
        <v>50.293500000000002</v>
      </c>
      <c r="P223" s="5">
        <v>44.854419999999998</v>
      </c>
      <c r="Q223" s="2">
        <v>51.293500000000002</v>
      </c>
      <c r="R223" s="3">
        <v>45.854419999999998</v>
      </c>
      <c r="S223" s="4">
        <v>48.543500000000002</v>
      </c>
      <c r="T223" s="5">
        <v>44.354419999999998</v>
      </c>
      <c r="U223" s="2">
        <v>50.293500000000002</v>
      </c>
      <c r="V223" s="3">
        <v>44.854419999999998</v>
      </c>
      <c r="W223" s="4">
        <v>57.105240000000002</v>
      </c>
      <c r="X223" s="5">
        <v>49.23874</v>
      </c>
      <c r="Y223" s="2">
        <v>52.793500000000002</v>
      </c>
      <c r="Z223" s="3">
        <v>46.854419999999998</v>
      </c>
      <c r="AA223" s="4">
        <v>59.411700000000003</v>
      </c>
      <c r="AB223" s="5">
        <v>53.89452</v>
      </c>
      <c r="AC223" s="2">
        <v>50.293500000000002</v>
      </c>
      <c r="AD223" s="73">
        <v>45.354419999999998</v>
      </c>
      <c r="AE223" s="4">
        <v>61.801540000000003</v>
      </c>
      <c r="AF223" s="75">
        <v>54.429740000000002</v>
      </c>
      <c r="AG223" s="23">
        <v>5.7329999999999997</v>
      </c>
      <c r="AH223" s="37">
        <v>5.7023999999999999</v>
      </c>
      <c r="AI223" s="23">
        <v>5.4730999999999996</v>
      </c>
      <c r="AJ223" s="37">
        <v>5.4884000000000004</v>
      </c>
      <c r="AK223" s="28">
        <v>5.4733999999999998</v>
      </c>
      <c r="AL223" s="37">
        <v>5.5991</v>
      </c>
      <c r="AM223" s="28">
        <v>5.4108999999999998</v>
      </c>
      <c r="AN223" s="37">
        <v>5.5495000000000001</v>
      </c>
      <c r="AO223" s="30">
        <v>5.4884000000000004</v>
      </c>
      <c r="AP223" s="39">
        <v>5.5037000000000003</v>
      </c>
      <c r="AQ223" s="30">
        <v>4.9532999999999996</v>
      </c>
      <c r="AR223" s="37">
        <v>5.7401999999999997</v>
      </c>
      <c r="AS223" s="23">
        <v>5.5572999999999997</v>
      </c>
      <c r="AT223" s="39">
        <v>5.7901999999999996</v>
      </c>
      <c r="AU223" s="31">
        <v>5.5758000000000001</v>
      </c>
      <c r="AV223" s="39">
        <v>5.5594000000000001</v>
      </c>
      <c r="AW223" s="31">
        <v>5.7080000000000002</v>
      </c>
      <c r="AX223" s="39">
        <v>5.5571000000000002</v>
      </c>
      <c r="AY223" s="31">
        <v>5.4984000000000002</v>
      </c>
      <c r="AZ223" s="39">
        <v>5.5034000000000001</v>
      </c>
      <c r="BA223" s="30">
        <v>5.2344999999999997</v>
      </c>
      <c r="BB223" s="39">
        <v>5.9805000000000001</v>
      </c>
      <c r="BC223" s="15"/>
      <c r="BD223" s="151"/>
      <c r="BE223" s="151"/>
      <c r="BF223" s="151"/>
      <c r="BG223" s="151"/>
      <c r="BH223" s="151"/>
      <c r="BI223" s="151"/>
      <c r="BJ223" s="266">
        <v>5.5857985325371935</v>
      </c>
      <c r="BK223" s="266">
        <v>5.6012827952636375</v>
      </c>
      <c r="BL223" s="266">
        <v>5.798417376537194</v>
      </c>
      <c r="BM223" s="266">
        <v>5.8144909952636379</v>
      </c>
      <c r="BN223" s="266">
        <v>5.6999974249004151</v>
      </c>
      <c r="BO223" s="266"/>
      <c r="BP223" s="266">
        <v>5.5686055064382041</v>
      </c>
      <c r="BQ223" s="292">
        <v>5.5953713706407138</v>
      </c>
      <c r="BR223" s="292">
        <v>5.5536625345027719</v>
      </c>
      <c r="BS223" s="292">
        <v>5.5890720408163261</v>
      </c>
      <c r="BT223" s="292">
        <v>5.473107687645216</v>
      </c>
      <c r="BU223" s="292">
        <v>5.4820930919405972</v>
      </c>
      <c r="BV223" s="292">
        <v>5.5337000000000005</v>
      </c>
      <c r="BW223" s="169"/>
      <c r="BX223" s="148">
        <v>57.099609889043002</v>
      </c>
      <c r="BY223" s="165">
        <v>49.371940110957006</v>
      </c>
      <c r="BZ223" s="165">
        <v>53.602956366158118</v>
      </c>
      <c r="CA223" s="165">
        <v>60.568062288488207</v>
      </c>
      <c r="CB223" s="165">
        <v>48.871940110956999</v>
      </c>
      <c r="CC223" s="165">
        <v>65.590499015256583</v>
      </c>
      <c r="CD223" s="165">
        <v>58.519504216366158</v>
      </c>
      <c r="CE223" s="165">
        <v>56.955368821081834</v>
      </c>
      <c r="CF223" s="165">
        <v>47.871940110957006</v>
      </c>
      <c r="CG223" s="174"/>
      <c r="CH223" s="175"/>
      <c r="CI223" s="175"/>
      <c r="CJ223" s="175"/>
      <c r="CK223" s="175"/>
      <c r="CL223" s="175"/>
      <c r="CM223" s="175"/>
      <c r="CN223" s="175"/>
      <c r="CO223" s="171">
        <v>2033</v>
      </c>
      <c r="CP223" s="173">
        <v>48884</v>
      </c>
      <c r="CQ223" s="272">
        <v>5.8803406729087353</v>
      </c>
      <c r="CR223" s="272">
        <v>5.5663230044061898</v>
      </c>
      <c r="CS223" s="272">
        <v>5.5841475272875645</v>
      </c>
      <c r="CT223" s="272">
        <v>5.4924238864690169</v>
      </c>
      <c r="CU223" s="272">
        <v>5.5841475272875645</v>
      </c>
      <c r="CV223" s="272">
        <v>5.598748292282429</v>
      </c>
      <c r="CW223" s="272">
        <v>5.8733621316108202</v>
      </c>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39"/>
      <c r="EV223" s="139"/>
      <c r="EW223" s="139"/>
      <c r="EX223" s="139"/>
      <c r="EY223" s="139"/>
      <c r="EZ223" s="139"/>
      <c r="FA223" s="139"/>
      <c r="FB223" s="162"/>
      <c r="FC223" s="162"/>
      <c r="FD223" s="162"/>
      <c r="FE223" s="162"/>
      <c r="FF223" s="162"/>
      <c r="FG223" s="162"/>
      <c r="FH223" s="162"/>
      <c r="FI223" s="139"/>
      <c r="FJ223" s="139"/>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39"/>
      <c r="GH223" s="139"/>
      <c r="GI223" s="162"/>
      <c r="GJ223" s="162"/>
      <c r="GK223" s="162"/>
      <c r="GL223" s="162"/>
      <c r="GM223" s="162"/>
    </row>
    <row r="224" spans="1:195" s="138" customFormat="1" x14ac:dyDescent="0.2">
      <c r="A224" s="139"/>
      <c r="B224" s="193">
        <v>48914</v>
      </c>
      <c r="C224" s="193">
        <v>48944</v>
      </c>
      <c r="D224" s="191">
        <v>48914</v>
      </c>
      <c r="E224" s="2">
        <v>61.728960000000001</v>
      </c>
      <c r="F224" s="3">
        <v>55.361400000000003</v>
      </c>
      <c r="G224" s="4">
        <v>53.859099999999998</v>
      </c>
      <c r="H224" s="5">
        <v>49.72016</v>
      </c>
      <c r="I224" s="2">
        <v>58.312060000000002</v>
      </c>
      <c r="J224" s="3">
        <v>51.437480000000001</v>
      </c>
      <c r="K224" s="4">
        <v>70.525409999999994</v>
      </c>
      <c r="L224" s="5">
        <v>63.926409999999997</v>
      </c>
      <c r="M224" s="2">
        <v>64.801820000000006</v>
      </c>
      <c r="N224" s="3">
        <v>60.104120000000002</v>
      </c>
      <c r="O224" s="4">
        <v>51.859099999999998</v>
      </c>
      <c r="P224" s="5">
        <v>47.72016</v>
      </c>
      <c r="Q224" s="2">
        <v>53.359099999999998</v>
      </c>
      <c r="R224" s="3">
        <v>49.22016</v>
      </c>
      <c r="S224" s="4">
        <v>50.859099999999998</v>
      </c>
      <c r="T224" s="5">
        <v>47.72016</v>
      </c>
      <c r="U224" s="2">
        <v>51.859099999999998</v>
      </c>
      <c r="V224" s="3">
        <v>47.72016</v>
      </c>
      <c r="W224" s="4">
        <v>58.312060000000002</v>
      </c>
      <c r="X224" s="5">
        <v>51.437480000000001</v>
      </c>
      <c r="Y224" s="2">
        <v>54.859099999999998</v>
      </c>
      <c r="Z224" s="3">
        <v>50.47016</v>
      </c>
      <c r="AA224" s="4">
        <v>59.838999999999999</v>
      </c>
      <c r="AB224" s="5">
        <v>55.827759999999998</v>
      </c>
      <c r="AC224" s="2">
        <v>54.359099999999998</v>
      </c>
      <c r="AD224" s="73">
        <v>49.72016</v>
      </c>
      <c r="AE224" s="4">
        <v>60.863059999999997</v>
      </c>
      <c r="AF224" s="75">
        <v>54.863779999999998</v>
      </c>
      <c r="AG224" s="23">
        <v>6.0693000000000001</v>
      </c>
      <c r="AH224" s="37">
        <v>6.1304999999999996</v>
      </c>
      <c r="AI224" s="23">
        <v>5.8094000000000001</v>
      </c>
      <c r="AJ224" s="37">
        <v>5.84</v>
      </c>
      <c r="AK224" s="28">
        <v>5.8250000000000002</v>
      </c>
      <c r="AL224" s="37">
        <v>5.9532999999999996</v>
      </c>
      <c r="AM224" s="28">
        <v>5.7675000000000001</v>
      </c>
      <c r="AN224" s="37">
        <v>5.9010999999999996</v>
      </c>
      <c r="AO224" s="30">
        <v>5.8705999999999996</v>
      </c>
      <c r="AP224" s="39">
        <v>6.1304999999999996</v>
      </c>
      <c r="AQ224" s="30">
        <v>5.3201999999999998</v>
      </c>
      <c r="AR224" s="37">
        <v>6.0972</v>
      </c>
      <c r="AS224" s="23">
        <v>5.9112999999999998</v>
      </c>
      <c r="AT224" s="39">
        <v>6.1471999999999998</v>
      </c>
      <c r="AU224" s="31">
        <v>5.9310999999999998</v>
      </c>
      <c r="AV224" s="39">
        <v>5.9127000000000001</v>
      </c>
      <c r="AW224" s="31">
        <v>6.3627000000000002</v>
      </c>
      <c r="AX224" s="39">
        <v>5.9111000000000002</v>
      </c>
      <c r="AY224" s="31">
        <v>5.85</v>
      </c>
      <c r="AZ224" s="39">
        <v>5.8856000000000002</v>
      </c>
      <c r="BA224" s="30">
        <v>5.6101999999999999</v>
      </c>
      <c r="BB224" s="39">
        <v>6.3143000000000002</v>
      </c>
      <c r="BC224" s="15"/>
      <c r="BD224" s="151"/>
      <c r="BE224" s="151"/>
      <c r="BF224" s="151"/>
      <c r="BG224" s="151"/>
      <c r="BH224" s="151"/>
      <c r="BI224" s="151"/>
      <c r="BJ224" s="266">
        <v>5.9726014877036731</v>
      </c>
      <c r="BK224" s="266">
        <v>6.2356315453901425</v>
      </c>
      <c r="BL224" s="266">
        <v>6.1999426757036735</v>
      </c>
      <c r="BM224" s="266">
        <v>6.4729840813901429</v>
      </c>
      <c r="BN224" s="266">
        <v>6.2202899475469078</v>
      </c>
      <c r="BO224" s="266"/>
      <c r="BP224" s="266">
        <v>5.9250893348879652</v>
      </c>
      <c r="BQ224" s="292">
        <v>5.9828409570154086</v>
      </c>
      <c r="BR224" s="292">
        <v>5.905430454437032</v>
      </c>
      <c r="BS224" s="292">
        <v>5.9478475510204083</v>
      </c>
      <c r="BT224" s="292">
        <v>5.8333460955652079</v>
      </c>
      <c r="BU224" s="292">
        <v>5.8341037710662444</v>
      </c>
      <c r="BV224" s="292">
        <v>5.8853</v>
      </c>
      <c r="BW224" s="169"/>
      <c r="BX224" s="148">
        <v>58.921756129032261</v>
      </c>
      <c r="BY224" s="165">
        <v>52.034406021505376</v>
      </c>
      <c r="BZ224" s="165">
        <v>55.281331182795697</v>
      </c>
      <c r="CA224" s="165">
        <v>62.730790967741939</v>
      </c>
      <c r="CB224" s="165">
        <v>51.534406021505376</v>
      </c>
      <c r="CC224" s="165">
        <v>67.616173440860209</v>
      </c>
      <c r="CD224" s="165">
        <v>58.218216129032257</v>
      </c>
      <c r="CE224" s="165">
        <v>58.070603870967737</v>
      </c>
      <c r="CF224" s="165">
        <v>50.034406021505376</v>
      </c>
      <c r="CG224" s="174"/>
      <c r="CH224" s="175"/>
      <c r="CI224" s="175"/>
      <c r="CJ224" s="175"/>
      <c r="CK224" s="175"/>
      <c r="CL224" s="175"/>
      <c r="CM224" s="175"/>
      <c r="CN224" s="175"/>
      <c r="CO224" s="171">
        <v>2033</v>
      </c>
      <c r="CP224" s="173">
        <v>48914</v>
      </c>
      <c r="CQ224" s="272">
        <v>6.2263639263298698</v>
      </c>
      <c r="CR224" s="272">
        <v>5.9317292960344306</v>
      </c>
      <c r="CS224" s="272">
        <v>5.9428132418647355</v>
      </c>
      <c r="CT224" s="272">
        <v>5.8453013027158311</v>
      </c>
      <c r="CU224" s="272">
        <v>5.9428132418647355</v>
      </c>
      <c r="CV224" s="272">
        <v>5.9647170935960583</v>
      </c>
      <c r="CW224" s="272">
        <v>6.2282268873637463</v>
      </c>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39"/>
      <c r="EV224" s="139"/>
      <c r="EW224" s="139"/>
      <c r="EX224" s="139"/>
      <c r="EY224" s="139"/>
      <c r="EZ224" s="139"/>
      <c r="FA224" s="139"/>
      <c r="FB224" s="162"/>
      <c r="FC224" s="162"/>
      <c r="FD224" s="162"/>
      <c r="FE224" s="162"/>
      <c r="FF224" s="162"/>
      <c r="FG224" s="162"/>
      <c r="FH224" s="162"/>
      <c r="FI224" s="139"/>
      <c r="FJ224" s="139"/>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39"/>
      <c r="GH224" s="139"/>
      <c r="GI224" s="162"/>
      <c r="GJ224" s="162"/>
      <c r="GK224" s="162"/>
      <c r="GL224" s="162"/>
      <c r="GM224" s="162"/>
    </row>
    <row r="225" spans="1:195" s="138" customFormat="1" x14ac:dyDescent="0.2">
      <c r="A225" s="139"/>
      <c r="B225" s="193">
        <v>48945</v>
      </c>
      <c r="C225" s="193">
        <v>48975</v>
      </c>
      <c r="D225" s="191">
        <v>48945</v>
      </c>
      <c r="E225" s="2">
        <v>58.133499999999998</v>
      </c>
      <c r="F225" s="3">
        <v>52.475810000000003</v>
      </c>
      <c r="G225" s="4">
        <v>52.695770000000003</v>
      </c>
      <c r="H225" s="5">
        <v>48.712519999999998</v>
      </c>
      <c r="I225" s="2">
        <v>55.385440000000003</v>
      </c>
      <c r="J225" s="3">
        <v>49.599119999999999</v>
      </c>
      <c r="K225" s="4">
        <v>65.032330000000002</v>
      </c>
      <c r="L225" s="5">
        <v>59.325090000000003</v>
      </c>
      <c r="M225" s="2">
        <v>61.097099999999998</v>
      </c>
      <c r="N225" s="3">
        <v>57.375979999999998</v>
      </c>
      <c r="O225" s="4">
        <v>50.695770000000003</v>
      </c>
      <c r="P225" s="5">
        <v>46.712519999999998</v>
      </c>
      <c r="Q225" s="2">
        <v>52.195770000000003</v>
      </c>
      <c r="R225" s="3">
        <v>48.212519999999998</v>
      </c>
      <c r="S225" s="4">
        <v>49.945770000000003</v>
      </c>
      <c r="T225" s="5">
        <v>45.462519999999998</v>
      </c>
      <c r="U225" s="2">
        <v>50.695770000000003</v>
      </c>
      <c r="V225" s="3">
        <v>46.712519999999998</v>
      </c>
      <c r="W225" s="4">
        <v>55.385440000000003</v>
      </c>
      <c r="X225" s="5">
        <v>49.599119999999999</v>
      </c>
      <c r="Y225" s="2">
        <v>52.695770000000003</v>
      </c>
      <c r="Z225" s="3">
        <v>49.462519999999998</v>
      </c>
      <c r="AA225" s="4">
        <v>60.766469999999998</v>
      </c>
      <c r="AB225" s="5">
        <v>57.186219999999999</v>
      </c>
      <c r="AC225" s="2">
        <v>53.695770000000003</v>
      </c>
      <c r="AD225" s="73">
        <v>48.712519999999998</v>
      </c>
      <c r="AE225" s="4">
        <v>58.662939999999999</v>
      </c>
      <c r="AF225" s="75">
        <v>54.549520000000001</v>
      </c>
      <c r="AG225" s="23">
        <v>6.1246999999999998</v>
      </c>
      <c r="AH225" s="37">
        <v>6.1871999999999998</v>
      </c>
      <c r="AI225" s="23">
        <v>5.8746999999999998</v>
      </c>
      <c r="AJ225" s="37">
        <v>5.8903999999999996</v>
      </c>
      <c r="AK225" s="28">
        <v>5.8754</v>
      </c>
      <c r="AL225" s="37">
        <v>6.0039999999999996</v>
      </c>
      <c r="AM225" s="28">
        <v>5.8154000000000003</v>
      </c>
      <c r="AN225" s="37">
        <v>5.9684999999999997</v>
      </c>
      <c r="AO225" s="30">
        <v>5.9371999999999998</v>
      </c>
      <c r="AP225" s="39">
        <v>6.1090999999999998</v>
      </c>
      <c r="AQ225" s="30">
        <v>5.3434999999999997</v>
      </c>
      <c r="AR225" s="37">
        <v>6.1482999999999999</v>
      </c>
      <c r="AS225" s="23">
        <v>5.9619999999999997</v>
      </c>
      <c r="AT225" s="39">
        <v>6.1982999999999997</v>
      </c>
      <c r="AU225" s="31">
        <v>5.9812000000000003</v>
      </c>
      <c r="AV225" s="39">
        <v>5.9633000000000003</v>
      </c>
      <c r="AW225" s="31">
        <v>6.3292999999999999</v>
      </c>
      <c r="AX225" s="39">
        <v>5.9617000000000004</v>
      </c>
      <c r="AY225" s="31">
        <v>5.9004000000000003</v>
      </c>
      <c r="AZ225" s="39">
        <v>5.9522000000000004</v>
      </c>
      <c r="BA225" s="30">
        <v>5.6173000000000002</v>
      </c>
      <c r="BB225" s="39">
        <v>6.3796999999999997</v>
      </c>
      <c r="BC225" s="15"/>
      <c r="BD225" s="151"/>
      <c r="BE225" s="151"/>
      <c r="BF225" s="151"/>
      <c r="BG225" s="151"/>
      <c r="BH225" s="151"/>
      <c r="BI225" s="151"/>
      <c r="BJ225" s="266">
        <v>6.0400035725129033</v>
      </c>
      <c r="BK225" s="266">
        <v>6.2139738184394293</v>
      </c>
      <c r="BL225" s="266">
        <v>6.2699101925129037</v>
      </c>
      <c r="BM225" s="266">
        <v>6.4505020264394304</v>
      </c>
      <c r="BN225" s="266">
        <v>6.2435974024761665</v>
      </c>
      <c r="BO225" s="266"/>
      <c r="BP225" s="266">
        <v>5.9761894058602856</v>
      </c>
      <c r="BQ225" s="292">
        <v>6.050359205190591</v>
      </c>
      <c r="BR225" s="292">
        <v>5.9728626438669776</v>
      </c>
      <c r="BS225" s="292">
        <v>5.9992761224489799</v>
      </c>
      <c r="BT225" s="292">
        <v>5.881734821699161</v>
      </c>
      <c r="BU225" s="292">
        <v>5.8845626397463704</v>
      </c>
      <c r="BV225" s="292">
        <v>5.9356999999999998</v>
      </c>
      <c r="BW225" s="169"/>
      <c r="BX225" s="148">
        <v>55.517578817204303</v>
      </c>
      <c r="BY225" s="165">
        <v>50.854052258064513</v>
      </c>
      <c r="BZ225" s="165">
        <v>52.710044731182805</v>
      </c>
      <c r="CA225" s="165">
        <v>59.376582150537629</v>
      </c>
      <c r="CB225" s="165">
        <v>50.35405225806452</v>
      </c>
      <c r="CC225" s="165">
        <v>62.393498602150537</v>
      </c>
      <c r="CD225" s="165">
        <v>56.761036129032263</v>
      </c>
      <c r="CE225" s="165">
        <v>59.111085591397845</v>
      </c>
      <c r="CF225" s="165">
        <v>48.85405225806452</v>
      </c>
      <c r="CG225" s="174"/>
      <c r="CH225" s="175"/>
      <c r="CI225" s="175"/>
      <c r="CJ225" s="175"/>
      <c r="CK225" s="175"/>
      <c r="CL225" s="175"/>
      <c r="CM225" s="175"/>
      <c r="CN225" s="175"/>
      <c r="CO225" s="171">
        <v>2034</v>
      </c>
      <c r="CP225" s="173">
        <v>48945</v>
      </c>
      <c r="CQ225" s="272">
        <v>6.2935519086325753</v>
      </c>
      <c r="CR225" s="272">
        <v>5.9808121938723238</v>
      </c>
      <c r="CS225" s="272">
        <v>5.994226074671019</v>
      </c>
      <c r="CT225" s="272">
        <v>5.8958844135771491</v>
      </c>
      <c r="CU225" s="272">
        <v>5.994226074671019</v>
      </c>
      <c r="CV225" s="272">
        <v>6.0138755500821013</v>
      </c>
      <c r="CW225" s="272">
        <v>6.2790948728300364</v>
      </c>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39"/>
      <c r="EV225" s="139"/>
      <c r="EW225" s="139"/>
      <c r="EX225" s="139"/>
      <c r="EY225" s="139"/>
      <c r="EZ225" s="139"/>
      <c r="FA225" s="139"/>
      <c r="FB225" s="162"/>
      <c r="FC225" s="162"/>
      <c r="FD225" s="162"/>
      <c r="FE225" s="162"/>
      <c r="FF225" s="162"/>
      <c r="FG225" s="162"/>
      <c r="FH225" s="162"/>
      <c r="FI225" s="139"/>
      <c r="FJ225" s="139"/>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39"/>
      <c r="GH225" s="139"/>
      <c r="GI225" s="162"/>
      <c r="GJ225" s="162"/>
      <c r="GK225" s="162"/>
      <c r="GL225" s="162"/>
      <c r="GM225" s="162"/>
    </row>
    <row r="226" spans="1:195" s="138" customFormat="1" x14ac:dyDescent="0.2">
      <c r="A226" s="139"/>
      <c r="B226" s="193">
        <v>48976</v>
      </c>
      <c r="C226" s="193">
        <v>49003</v>
      </c>
      <c r="D226" s="191">
        <v>48976</v>
      </c>
      <c r="E226" s="2">
        <v>61.809170000000002</v>
      </c>
      <c r="F226" s="3">
        <v>56.387340000000002</v>
      </c>
      <c r="G226" s="4">
        <v>54.305100000000003</v>
      </c>
      <c r="H226" s="5">
        <v>49.749690000000001</v>
      </c>
      <c r="I226" s="2">
        <v>58.92944</v>
      </c>
      <c r="J226" s="3">
        <v>53.532029999999999</v>
      </c>
      <c r="K226" s="4">
        <v>70.688469999999995</v>
      </c>
      <c r="L226" s="5">
        <v>65.055149999999998</v>
      </c>
      <c r="M226" s="2">
        <v>64.677109999999999</v>
      </c>
      <c r="N226" s="3">
        <v>61.069830000000003</v>
      </c>
      <c r="O226" s="4">
        <v>52.305100000000003</v>
      </c>
      <c r="P226" s="5">
        <v>47.749690000000001</v>
      </c>
      <c r="Q226" s="2">
        <v>54.305100000000003</v>
      </c>
      <c r="R226" s="3">
        <v>49.249690000000001</v>
      </c>
      <c r="S226" s="4">
        <v>51.805100000000003</v>
      </c>
      <c r="T226" s="5">
        <v>46.499690000000001</v>
      </c>
      <c r="U226" s="2">
        <v>52.305100000000003</v>
      </c>
      <c r="V226" s="3">
        <v>47.749690000000001</v>
      </c>
      <c r="W226" s="4">
        <v>58.92944</v>
      </c>
      <c r="X226" s="5">
        <v>53.532029999999999</v>
      </c>
      <c r="Y226" s="2">
        <v>54.305100000000003</v>
      </c>
      <c r="Z226" s="3">
        <v>50.499690000000001</v>
      </c>
      <c r="AA226" s="4">
        <v>61.780200000000001</v>
      </c>
      <c r="AB226" s="5">
        <v>59.835590000000003</v>
      </c>
      <c r="AC226" s="2">
        <v>53.305100000000003</v>
      </c>
      <c r="AD226" s="73">
        <v>49.749690000000001</v>
      </c>
      <c r="AE226" s="4">
        <v>63.778840000000002</v>
      </c>
      <c r="AF226" s="75">
        <v>59.313630000000003</v>
      </c>
      <c r="AG226" s="23">
        <v>6.1559999999999997</v>
      </c>
      <c r="AH226" s="37">
        <v>6.1402999999999999</v>
      </c>
      <c r="AI226" s="23">
        <v>5.8434999999999997</v>
      </c>
      <c r="AJ226" s="37">
        <v>5.8903999999999996</v>
      </c>
      <c r="AK226" s="28">
        <v>5.8754</v>
      </c>
      <c r="AL226" s="37">
        <v>6.0053000000000001</v>
      </c>
      <c r="AM226" s="28">
        <v>5.8329000000000004</v>
      </c>
      <c r="AN226" s="37">
        <v>5.9684999999999997</v>
      </c>
      <c r="AO226" s="30">
        <v>5.9371999999999998</v>
      </c>
      <c r="AP226" s="39">
        <v>5.9684999999999997</v>
      </c>
      <c r="AQ226" s="30">
        <v>5.3434999999999997</v>
      </c>
      <c r="AR226" s="37">
        <v>6.1512000000000002</v>
      </c>
      <c r="AS226" s="23">
        <v>5.9631999999999996</v>
      </c>
      <c r="AT226" s="39">
        <v>6.2012</v>
      </c>
      <c r="AU226" s="31">
        <v>5.9839000000000002</v>
      </c>
      <c r="AV226" s="39">
        <v>5.9641000000000002</v>
      </c>
      <c r="AW226" s="31">
        <v>6.1779999999999999</v>
      </c>
      <c r="AX226" s="39">
        <v>5.9630000000000001</v>
      </c>
      <c r="AY226" s="31">
        <v>5.9004000000000003</v>
      </c>
      <c r="AZ226" s="39">
        <v>5.9522000000000004</v>
      </c>
      <c r="BA226" s="30">
        <v>5.6372999999999998</v>
      </c>
      <c r="BB226" s="39">
        <v>6.3884999999999996</v>
      </c>
      <c r="BC226" s="15"/>
      <c r="BD226" s="151"/>
      <c r="BE226" s="151"/>
      <c r="BF226" s="151"/>
      <c r="BG226" s="151"/>
      <c r="BH226" s="151"/>
      <c r="BI226" s="151"/>
      <c r="BJ226" s="266">
        <v>6.0400035725129033</v>
      </c>
      <c r="BK226" s="266">
        <v>6.0716805282866106</v>
      </c>
      <c r="BL226" s="266">
        <v>6.2699101925129037</v>
      </c>
      <c r="BM226" s="266">
        <v>6.3027928242866116</v>
      </c>
      <c r="BN226" s="266">
        <v>6.1710967793997575</v>
      </c>
      <c r="BO226" s="266"/>
      <c r="BP226" s="266">
        <v>5.9761894058602856</v>
      </c>
      <c r="BQ226" s="292">
        <v>6.050359205190591</v>
      </c>
      <c r="BR226" s="292">
        <v>5.9728626438669776</v>
      </c>
      <c r="BS226" s="292">
        <v>5.9992761224489799</v>
      </c>
      <c r="BT226" s="292">
        <v>5.8994133750883924</v>
      </c>
      <c r="BU226" s="292">
        <v>5.8845626397463704</v>
      </c>
      <c r="BV226" s="292">
        <v>5.9356999999999998</v>
      </c>
      <c r="BW226" s="169"/>
      <c r="BX226" s="148">
        <v>59.485528571428567</v>
      </c>
      <c r="BY226" s="165">
        <v>52.352781428571433</v>
      </c>
      <c r="BZ226" s="165">
        <v>56.61626428571428</v>
      </c>
      <c r="CA226" s="165">
        <v>63.131132857142852</v>
      </c>
      <c r="CB226" s="165">
        <v>52.138495714285717</v>
      </c>
      <c r="CC226" s="165">
        <v>68.27418999999999</v>
      </c>
      <c r="CD226" s="165">
        <v>61.865178571428565</v>
      </c>
      <c r="CE226" s="165">
        <v>60.94679571428572</v>
      </c>
      <c r="CF226" s="165">
        <v>50.352781428571433</v>
      </c>
      <c r="CG226" s="174"/>
      <c r="CH226" s="175"/>
      <c r="CI226" s="175"/>
      <c r="CJ226" s="175"/>
      <c r="CK226" s="175"/>
      <c r="CL226" s="175"/>
      <c r="CM226" s="175"/>
      <c r="CN226" s="175"/>
      <c r="CO226" s="171">
        <v>2034</v>
      </c>
      <c r="CP226" s="173">
        <v>48976</v>
      </c>
      <c r="CQ226" s="272">
        <v>6.2614498405185719</v>
      </c>
      <c r="CR226" s="272">
        <v>5.9987443590531822</v>
      </c>
      <c r="CS226" s="272">
        <v>5.994226074671019</v>
      </c>
      <c r="CT226" s="272">
        <v>5.8958844135771491</v>
      </c>
      <c r="CU226" s="272">
        <v>5.994226074671019</v>
      </c>
      <c r="CV226" s="272">
        <v>6.031835320197044</v>
      </c>
      <c r="CW226" s="272">
        <v>6.2790948728300364</v>
      </c>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39"/>
      <c r="EV226" s="139"/>
      <c r="EW226" s="139"/>
      <c r="EX226" s="139"/>
      <c r="EY226" s="139"/>
      <c r="EZ226" s="139"/>
      <c r="FA226" s="139"/>
      <c r="FB226" s="162"/>
      <c r="FC226" s="162"/>
      <c r="FD226" s="162"/>
      <c r="FE226" s="162"/>
      <c r="FF226" s="162"/>
      <c r="FG226" s="162"/>
      <c r="FH226" s="162"/>
      <c r="FI226" s="139"/>
      <c r="FJ226" s="139"/>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39"/>
      <c r="GH226" s="139"/>
      <c r="GI226" s="162"/>
      <c r="GJ226" s="162"/>
      <c r="GK226" s="162"/>
      <c r="GL226" s="162"/>
      <c r="GM226" s="162"/>
    </row>
    <row r="227" spans="1:195" s="138" customFormat="1" x14ac:dyDescent="0.2">
      <c r="A227" s="139"/>
      <c r="B227" s="193">
        <v>49004</v>
      </c>
      <c r="C227" s="193">
        <v>49034</v>
      </c>
      <c r="D227" s="191">
        <v>49004</v>
      </c>
      <c r="E227" s="2">
        <v>52.305929999999996</v>
      </c>
      <c r="F227" s="3">
        <v>50.587910000000001</v>
      </c>
      <c r="G227" s="4">
        <v>47.490490000000001</v>
      </c>
      <c r="H227" s="5">
        <v>45.358789999999999</v>
      </c>
      <c r="I227" s="2">
        <v>49.598660000000002</v>
      </c>
      <c r="J227" s="3">
        <v>47.332819999999998</v>
      </c>
      <c r="K227" s="4">
        <v>56.956969999999998</v>
      </c>
      <c r="L227" s="5">
        <v>55.727330000000002</v>
      </c>
      <c r="M227" s="2">
        <v>53.625749999999996</v>
      </c>
      <c r="N227" s="3">
        <v>54.721339999999998</v>
      </c>
      <c r="O227" s="4">
        <v>45.490490000000001</v>
      </c>
      <c r="P227" s="5">
        <v>43.358789999999999</v>
      </c>
      <c r="Q227" s="2">
        <v>47.490490000000001</v>
      </c>
      <c r="R227" s="3">
        <v>44.858789999999999</v>
      </c>
      <c r="S227" s="4">
        <v>45.740490000000001</v>
      </c>
      <c r="T227" s="5">
        <v>41.858789999999999</v>
      </c>
      <c r="U227" s="2">
        <v>45.490490000000001</v>
      </c>
      <c r="V227" s="3">
        <v>43.358789999999999</v>
      </c>
      <c r="W227" s="4">
        <v>49.598660000000002</v>
      </c>
      <c r="X227" s="5">
        <v>47.332819999999998</v>
      </c>
      <c r="Y227" s="2">
        <v>47.490490000000001</v>
      </c>
      <c r="Z227" s="3">
        <v>46.108789999999999</v>
      </c>
      <c r="AA227" s="4">
        <v>52.437289999999997</v>
      </c>
      <c r="AB227" s="5">
        <v>51.168390000000002</v>
      </c>
      <c r="AC227" s="2">
        <v>46.240490000000001</v>
      </c>
      <c r="AD227" s="73">
        <v>45.358789999999999</v>
      </c>
      <c r="AE227" s="4">
        <v>54.870260000000002</v>
      </c>
      <c r="AF227" s="75">
        <v>53.71772</v>
      </c>
      <c r="AG227" s="23">
        <v>5.9527999999999999</v>
      </c>
      <c r="AH227" s="37">
        <v>5.7496999999999998</v>
      </c>
      <c r="AI227" s="23">
        <v>5.5934999999999997</v>
      </c>
      <c r="AJ227" s="37">
        <v>5.6403999999999996</v>
      </c>
      <c r="AK227" s="28">
        <v>5.6254</v>
      </c>
      <c r="AL227" s="37">
        <v>5.7529000000000003</v>
      </c>
      <c r="AM227" s="28">
        <v>5.5778999999999996</v>
      </c>
      <c r="AN227" s="37">
        <v>5.7028999999999996</v>
      </c>
      <c r="AO227" s="30">
        <v>5.6403999999999996</v>
      </c>
      <c r="AP227" s="39">
        <v>5.5153999999999996</v>
      </c>
      <c r="AQ227" s="30">
        <v>5.0934999999999997</v>
      </c>
      <c r="AR227" s="37">
        <v>5.8959999999999999</v>
      </c>
      <c r="AS227" s="23">
        <v>5.7108999999999996</v>
      </c>
      <c r="AT227" s="39">
        <v>5.9459999999999997</v>
      </c>
      <c r="AU227" s="31">
        <v>5.7298</v>
      </c>
      <c r="AV227" s="39">
        <v>5.7126000000000001</v>
      </c>
      <c r="AW227" s="31">
        <v>5.7206999999999999</v>
      </c>
      <c r="AX227" s="39">
        <v>5.7107000000000001</v>
      </c>
      <c r="AY227" s="31">
        <v>5.6504000000000003</v>
      </c>
      <c r="AZ227" s="39">
        <v>5.6554000000000002</v>
      </c>
      <c r="BA227" s="30">
        <v>5.3472999999999997</v>
      </c>
      <c r="BB227" s="39">
        <v>6.2252999999999998</v>
      </c>
      <c r="BC227" s="15"/>
      <c r="BD227" s="151"/>
      <c r="BE227" s="151"/>
      <c r="BF227" s="151"/>
      <c r="BG227" s="151"/>
      <c r="BH227" s="151"/>
      <c r="BI227" s="151"/>
      <c r="BJ227" s="266">
        <v>5.739629116486185</v>
      </c>
      <c r="BK227" s="266">
        <v>5.6131237020544473</v>
      </c>
      <c r="BL227" s="266">
        <v>5.9581030004861857</v>
      </c>
      <c r="BM227" s="266">
        <v>5.8267825860544482</v>
      </c>
      <c r="BN227" s="266">
        <v>5.7844096012703172</v>
      </c>
      <c r="BO227" s="266"/>
      <c r="BP227" s="266">
        <v>5.7227168315928214</v>
      </c>
      <c r="BQ227" s="292">
        <v>5.7494670721816696</v>
      </c>
      <c r="BR227" s="292">
        <v>5.7071357964991183</v>
      </c>
      <c r="BS227" s="292">
        <v>5.7441740816326528</v>
      </c>
      <c r="BT227" s="292">
        <v>5.6418115971310225</v>
      </c>
      <c r="BU227" s="292">
        <v>5.6342706324044718</v>
      </c>
      <c r="BV227" s="292">
        <v>5.6856999999999998</v>
      </c>
      <c r="BW227" s="169"/>
      <c r="BX227" s="148">
        <v>51.586812611036336</v>
      </c>
      <c r="BY227" s="165">
        <v>46.598217187079406</v>
      </c>
      <c r="BZ227" s="165">
        <v>48.650239757738895</v>
      </c>
      <c r="CA227" s="165">
        <v>54.084334777927317</v>
      </c>
      <c r="CB227" s="165">
        <v>46.388930511440108</v>
      </c>
      <c r="CC227" s="165">
        <v>56.442275464333783</v>
      </c>
      <c r="CD227" s="165">
        <v>54.387837469717361</v>
      </c>
      <c r="CE227" s="165">
        <v>51.906162274562583</v>
      </c>
      <c r="CF227" s="165">
        <v>44.598217187079406</v>
      </c>
      <c r="CG227" s="174"/>
      <c r="CH227" s="175"/>
      <c r="CI227" s="175"/>
      <c r="CJ227" s="175"/>
      <c r="CK227" s="175"/>
      <c r="CL227" s="175"/>
      <c r="CM227" s="175"/>
      <c r="CN227" s="175"/>
      <c r="CO227" s="171">
        <v>2034</v>
      </c>
      <c r="CP227" s="173">
        <v>49004</v>
      </c>
      <c r="CQ227" s="272">
        <v>6.0042217306307233</v>
      </c>
      <c r="CR227" s="272">
        <v>5.7374470949892409</v>
      </c>
      <c r="CS227" s="272">
        <v>5.739202102417627</v>
      </c>
      <c r="CT227" s="272">
        <v>5.6449761255745798</v>
      </c>
      <c r="CU227" s="272">
        <v>5.739202102417627</v>
      </c>
      <c r="CV227" s="272">
        <v>5.7701358128078803</v>
      </c>
      <c r="CW227" s="272">
        <v>6.0267735163504232</v>
      </c>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39"/>
      <c r="EV227" s="139"/>
      <c r="EW227" s="139"/>
      <c r="EX227" s="139"/>
      <c r="EY227" s="139"/>
      <c r="EZ227" s="139"/>
      <c r="FA227" s="139"/>
      <c r="FB227" s="162"/>
      <c r="FC227" s="162"/>
      <c r="FD227" s="162"/>
      <c r="FE227" s="162"/>
      <c r="FF227" s="162"/>
      <c r="FG227" s="162"/>
      <c r="FH227" s="162"/>
      <c r="FI227" s="139"/>
      <c r="FJ227" s="139"/>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39"/>
      <c r="GH227" s="139"/>
      <c r="GI227" s="162"/>
      <c r="GJ227" s="162"/>
      <c r="GK227" s="162"/>
      <c r="GL227" s="162"/>
      <c r="GM227" s="162"/>
    </row>
    <row r="228" spans="1:195" s="138" customFormat="1" x14ac:dyDescent="0.2">
      <c r="A228" s="139"/>
      <c r="B228" s="193">
        <v>49035</v>
      </c>
      <c r="C228" s="193">
        <v>49064</v>
      </c>
      <c r="D228" s="191">
        <v>49035</v>
      </c>
      <c r="E228" s="2">
        <v>51.132809999999999</v>
      </c>
      <c r="F228" s="3">
        <v>48.813389999999998</v>
      </c>
      <c r="G228" s="4">
        <v>47.884480000000003</v>
      </c>
      <c r="H228" s="5">
        <v>46.12189</v>
      </c>
      <c r="I228" s="2">
        <v>47.891219999999997</v>
      </c>
      <c r="J228" s="3">
        <v>45.56409</v>
      </c>
      <c r="K228" s="4">
        <v>54.147979999999997</v>
      </c>
      <c r="L228" s="5">
        <v>52.621119999999998</v>
      </c>
      <c r="M228" s="2">
        <v>50.091549999999998</v>
      </c>
      <c r="N228" s="3">
        <v>52.078699999999998</v>
      </c>
      <c r="O228" s="4">
        <v>45.884480000000003</v>
      </c>
      <c r="P228" s="5">
        <v>44.12189</v>
      </c>
      <c r="Q228" s="2">
        <v>46.384480000000003</v>
      </c>
      <c r="R228" s="3">
        <v>45.37189</v>
      </c>
      <c r="S228" s="4">
        <v>42.884480000000003</v>
      </c>
      <c r="T228" s="5">
        <v>42.12189</v>
      </c>
      <c r="U228" s="2">
        <v>45.884480000000003</v>
      </c>
      <c r="V228" s="3">
        <v>44.12189</v>
      </c>
      <c r="W228" s="4">
        <v>47.891219999999997</v>
      </c>
      <c r="X228" s="5">
        <v>45.56409</v>
      </c>
      <c r="Y228" s="2">
        <v>46.384480000000003</v>
      </c>
      <c r="Z228" s="3">
        <v>44.12189</v>
      </c>
      <c r="AA228" s="4">
        <v>49.707479999999997</v>
      </c>
      <c r="AB228" s="5">
        <v>50.764589999999998</v>
      </c>
      <c r="AC228" s="2">
        <v>46.384480000000003</v>
      </c>
      <c r="AD228" s="73">
        <v>44.62189</v>
      </c>
      <c r="AE228" s="4">
        <v>50.919220000000003</v>
      </c>
      <c r="AF228" s="75">
        <v>51.484990000000003</v>
      </c>
      <c r="AG228" s="23">
        <v>5.7184999999999997</v>
      </c>
      <c r="AH228" s="37">
        <v>5.4840999999999998</v>
      </c>
      <c r="AI228" s="23">
        <v>5.3590999999999998</v>
      </c>
      <c r="AJ228" s="37">
        <v>5.3122999999999996</v>
      </c>
      <c r="AK228" s="28">
        <v>5.2972999999999999</v>
      </c>
      <c r="AL228" s="37">
        <v>5.4180999999999999</v>
      </c>
      <c r="AM228" s="28">
        <v>5.3273000000000001</v>
      </c>
      <c r="AN228" s="37">
        <v>5.3747999999999996</v>
      </c>
      <c r="AO228" s="30">
        <v>5.2340999999999998</v>
      </c>
      <c r="AP228" s="39">
        <v>5.0309999999999997</v>
      </c>
      <c r="AQ228" s="30">
        <v>4.7967000000000004</v>
      </c>
      <c r="AR228" s="37">
        <v>5.5537999999999998</v>
      </c>
      <c r="AS228" s="23">
        <v>5.3765999999999998</v>
      </c>
      <c r="AT228" s="39">
        <v>5.6037999999999997</v>
      </c>
      <c r="AU228" s="31">
        <v>5.3921000000000001</v>
      </c>
      <c r="AV228" s="39">
        <v>5.3800999999999997</v>
      </c>
      <c r="AW228" s="31">
        <v>5.1837</v>
      </c>
      <c r="AX228" s="39">
        <v>5.3764000000000003</v>
      </c>
      <c r="AY228" s="31">
        <v>5.3223000000000003</v>
      </c>
      <c r="AZ228" s="39">
        <v>5.2491000000000003</v>
      </c>
      <c r="BA228" s="30">
        <v>4.9679000000000002</v>
      </c>
      <c r="BB228" s="39">
        <v>5.9210000000000003</v>
      </c>
      <c r="BC228" s="15"/>
      <c r="BD228" s="151"/>
      <c r="BE228" s="151"/>
      <c r="BF228" s="151"/>
      <c r="BG228" s="151"/>
      <c r="BH228" s="151"/>
      <c r="BI228" s="151"/>
      <c r="BJ228" s="266">
        <v>5.3284359174172655</v>
      </c>
      <c r="BK228" s="266">
        <v>5.1228899200485776</v>
      </c>
      <c r="BL228" s="266">
        <v>5.5312591254172663</v>
      </c>
      <c r="BM228" s="266">
        <v>5.3178897160485779</v>
      </c>
      <c r="BN228" s="266">
        <v>5.3251186697329214</v>
      </c>
      <c r="BO228" s="266"/>
      <c r="BP228" s="266">
        <v>5.3900594251242016</v>
      </c>
      <c r="BQ228" s="292">
        <v>5.3375652068126511</v>
      </c>
      <c r="BR228" s="292">
        <v>5.378879099882421</v>
      </c>
      <c r="BS228" s="292">
        <v>5.4093781632653055</v>
      </c>
      <c r="BT228" s="292">
        <v>5.3886547125972317</v>
      </c>
      <c r="BU228" s="292">
        <v>5.3057874019689635</v>
      </c>
      <c r="BV228" s="292">
        <v>5.3575999999999997</v>
      </c>
      <c r="BW228" s="169"/>
      <c r="BX228" s="148">
        <v>50.101956666666666</v>
      </c>
      <c r="BY228" s="165">
        <v>47.101106666666666</v>
      </c>
      <c r="BZ228" s="165">
        <v>46.856940000000002</v>
      </c>
      <c r="CA228" s="165">
        <v>50.97472777777778</v>
      </c>
      <c r="CB228" s="165">
        <v>45.934440000000002</v>
      </c>
      <c r="CC228" s="165">
        <v>53.469375555555551</v>
      </c>
      <c r="CD228" s="165">
        <v>51.17067333333334</v>
      </c>
      <c r="CE228" s="165">
        <v>50.177306666666674</v>
      </c>
      <c r="CF228" s="165">
        <v>45.101106666666666</v>
      </c>
      <c r="CG228" s="174"/>
      <c r="CH228" s="175"/>
      <c r="CI228" s="175"/>
      <c r="CJ228" s="175"/>
      <c r="CK228" s="175"/>
      <c r="CL228" s="175"/>
      <c r="CM228" s="175"/>
      <c r="CN228" s="175"/>
      <c r="CO228" s="171">
        <v>2034</v>
      </c>
      <c r="CP228" s="173">
        <v>49035</v>
      </c>
      <c r="CQ228" s="272">
        <v>5.7630446547998764</v>
      </c>
      <c r="CR228" s="272">
        <v>5.4806584895993451</v>
      </c>
      <c r="CS228" s="272">
        <v>5.4045086412322751</v>
      </c>
      <c r="CT228" s="272">
        <v>5.3156840884000074</v>
      </c>
      <c r="CU228" s="272">
        <v>5.4045086412322751</v>
      </c>
      <c r="CV228" s="272">
        <v>5.5129519047619047</v>
      </c>
      <c r="CW228" s="272">
        <v>5.6956269681065805</v>
      </c>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39"/>
      <c r="EV228" s="139"/>
      <c r="EW228" s="139"/>
      <c r="EX228" s="139"/>
      <c r="EY228" s="139"/>
      <c r="EZ228" s="139"/>
      <c r="FA228" s="139"/>
      <c r="FB228" s="162"/>
      <c r="FC228" s="162"/>
      <c r="FD228" s="162"/>
      <c r="FE228" s="162"/>
      <c r="FF228" s="162"/>
      <c r="FG228" s="162"/>
      <c r="FH228" s="162"/>
      <c r="FI228" s="139"/>
      <c r="FJ228" s="139"/>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39"/>
      <c r="GH228" s="139"/>
      <c r="GI228" s="162"/>
      <c r="GJ228" s="162"/>
      <c r="GK228" s="162"/>
      <c r="GL228" s="162"/>
      <c r="GM228" s="162"/>
    </row>
    <row r="229" spans="1:195" s="138" customFormat="1" x14ac:dyDescent="0.2">
      <c r="A229" s="139"/>
      <c r="B229" s="193">
        <v>49065</v>
      </c>
      <c r="C229" s="193">
        <v>49095</v>
      </c>
      <c r="D229" s="191">
        <v>49065</v>
      </c>
      <c r="E229" s="2">
        <v>48.148629999999997</v>
      </c>
      <c r="F229" s="3">
        <v>42.050049999999999</v>
      </c>
      <c r="G229" s="4">
        <v>49.628520000000002</v>
      </c>
      <c r="H229" s="5">
        <v>47.039009999999998</v>
      </c>
      <c r="I229" s="2">
        <v>44.667720000000003</v>
      </c>
      <c r="J229" s="3">
        <v>38.757770000000001</v>
      </c>
      <c r="K229" s="4">
        <v>53.863810000000001</v>
      </c>
      <c r="L229" s="5">
        <v>48.841569999999997</v>
      </c>
      <c r="M229" s="2">
        <v>50.916170000000001</v>
      </c>
      <c r="N229" s="3">
        <v>51.518549999999998</v>
      </c>
      <c r="O229" s="4">
        <v>48.128520000000002</v>
      </c>
      <c r="P229" s="5">
        <v>45.039009999999998</v>
      </c>
      <c r="Q229" s="2">
        <v>49.628520000000002</v>
      </c>
      <c r="R229" s="3">
        <v>47.039009999999998</v>
      </c>
      <c r="S229" s="4">
        <v>45.628520000000002</v>
      </c>
      <c r="T229" s="5">
        <v>42.039009999999998</v>
      </c>
      <c r="U229" s="2">
        <v>48.128520000000002</v>
      </c>
      <c r="V229" s="3">
        <v>45.039009999999998</v>
      </c>
      <c r="W229" s="4">
        <v>44.667720000000003</v>
      </c>
      <c r="X229" s="5">
        <v>38.757770000000001</v>
      </c>
      <c r="Y229" s="2">
        <v>48.128520000000002</v>
      </c>
      <c r="Z229" s="3">
        <v>45.039009999999998</v>
      </c>
      <c r="AA229" s="4">
        <v>52.080019999999998</v>
      </c>
      <c r="AB229" s="5">
        <v>51.520310000000002</v>
      </c>
      <c r="AC229" s="2">
        <v>48.128520000000002</v>
      </c>
      <c r="AD229" s="73">
        <v>45.039009999999998</v>
      </c>
      <c r="AE229" s="4">
        <v>48.399720000000002</v>
      </c>
      <c r="AF229" s="75">
        <v>45.897170000000003</v>
      </c>
      <c r="AG229" s="23">
        <v>5.7340999999999998</v>
      </c>
      <c r="AH229" s="37">
        <v>5.4215999999999998</v>
      </c>
      <c r="AI229" s="23">
        <v>5.3122999999999996</v>
      </c>
      <c r="AJ229" s="37">
        <v>5.2184999999999997</v>
      </c>
      <c r="AK229" s="28">
        <v>5.2035</v>
      </c>
      <c r="AL229" s="37">
        <v>5.3236999999999997</v>
      </c>
      <c r="AM229" s="28">
        <v>5.2385000000000002</v>
      </c>
      <c r="AN229" s="37">
        <v>5.2809999999999997</v>
      </c>
      <c r="AO229" s="30">
        <v>5.1559999999999997</v>
      </c>
      <c r="AP229" s="39">
        <v>5.0309999999999997</v>
      </c>
      <c r="AQ229" s="30">
        <v>4.7967000000000004</v>
      </c>
      <c r="AR229" s="37">
        <v>5.4587000000000003</v>
      </c>
      <c r="AS229" s="23">
        <v>5.2823000000000002</v>
      </c>
      <c r="AT229" s="39">
        <v>5.5087000000000002</v>
      </c>
      <c r="AU229" s="31">
        <v>5.2976999999999999</v>
      </c>
      <c r="AV229" s="39">
        <v>5.2859999999999996</v>
      </c>
      <c r="AW229" s="31">
        <v>5.1829999999999998</v>
      </c>
      <c r="AX229" s="39">
        <v>5.2820999999999998</v>
      </c>
      <c r="AY229" s="31">
        <v>5.2285000000000004</v>
      </c>
      <c r="AZ229" s="39">
        <v>5.1710000000000003</v>
      </c>
      <c r="BA229" s="30">
        <v>4.9528999999999996</v>
      </c>
      <c r="BB229" s="39">
        <v>5.9390999999999998</v>
      </c>
      <c r="BC229" s="15"/>
      <c r="BD229" s="151"/>
      <c r="BE229" s="151"/>
      <c r="BF229" s="151"/>
      <c r="BG229" s="151"/>
      <c r="BH229" s="151"/>
      <c r="BI229" s="151"/>
      <c r="BJ229" s="266">
        <v>5.2493953344803153</v>
      </c>
      <c r="BK229" s="266">
        <v>5.1228899200485776</v>
      </c>
      <c r="BL229" s="266">
        <v>5.4492101304803162</v>
      </c>
      <c r="BM229" s="266">
        <v>5.3178897160485779</v>
      </c>
      <c r="BN229" s="266">
        <v>5.2848462752644476</v>
      </c>
      <c r="BO229" s="266"/>
      <c r="BP229" s="266">
        <v>5.2949565152590488</v>
      </c>
      <c r="BQ229" s="292">
        <v>5.2583884022708833</v>
      </c>
      <c r="BR229" s="292">
        <v>5.2850343021297661</v>
      </c>
      <c r="BS229" s="292">
        <v>5.3136638775510203</v>
      </c>
      <c r="BT229" s="292">
        <v>5.298948681685018</v>
      </c>
      <c r="BU229" s="292">
        <v>5.2118778408142834</v>
      </c>
      <c r="BV229" s="292">
        <v>5.2637999999999998</v>
      </c>
      <c r="BW229" s="169"/>
      <c r="BX229" s="148">
        <v>45.460008709677417</v>
      </c>
      <c r="BY229" s="165">
        <v>48.486908064516129</v>
      </c>
      <c r="BZ229" s="165">
        <v>42.062258172043009</v>
      </c>
      <c r="CA229" s="165">
        <v>51.181735376344079</v>
      </c>
      <c r="CB229" s="165">
        <v>48.486908064516129</v>
      </c>
      <c r="CC229" s="165">
        <v>51.649704193548381</v>
      </c>
      <c r="CD229" s="165">
        <v>47.296445268817202</v>
      </c>
      <c r="CE229" s="165">
        <v>51.83326612903226</v>
      </c>
      <c r="CF229" s="165">
        <v>46.766477956989249</v>
      </c>
      <c r="CG229" s="174"/>
      <c r="CH229" s="175"/>
      <c r="CI229" s="175"/>
      <c r="CJ229" s="175"/>
      <c r="CK229" s="175"/>
      <c r="CL229" s="175"/>
      <c r="CM229" s="175"/>
      <c r="CN229" s="175"/>
      <c r="CO229" s="171">
        <v>2034</v>
      </c>
      <c r="CP229" s="173">
        <v>49065</v>
      </c>
      <c r="CQ229" s="272">
        <v>5.7148915526288704</v>
      </c>
      <c r="CR229" s="272">
        <v>5.389665559995902</v>
      </c>
      <c r="CS229" s="272">
        <v>5.3088236468428027</v>
      </c>
      <c r="CT229" s="272">
        <v>5.2215432987414436</v>
      </c>
      <c r="CU229" s="272">
        <v>5.3088236468428027</v>
      </c>
      <c r="CV229" s="272">
        <v>5.4218188998357961</v>
      </c>
      <c r="CW229" s="272">
        <v>5.60095599515543</v>
      </c>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39"/>
      <c r="EV229" s="139"/>
      <c r="EW229" s="139"/>
      <c r="EX229" s="139"/>
      <c r="EY229" s="139"/>
      <c r="EZ229" s="139"/>
      <c r="FA229" s="139"/>
      <c r="FB229" s="162"/>
      <c r="FC229" s="162"/>
      <c r="FD229" s="162"/>
      <c r="FE229" s="162"/>
      <c r="FF229" s="162"/>
      <c r="FG229" s="162"/>
      <c r="FH229" s="162"/>
      <c r="FI229" s="139"/>
      <c r="FJ229" s="139"/>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39"/>
      <c r="GH229" s="139"/>
      <c r="GI229" s="162"/>
      <c r="GJ229" s="162"/>
      <c r="GK229" s="162"/>
      <c r="GL229" s="162"/>
      <c r="GM229" s="162"/>
    </row>
    <row r="230" spans="1:195" s="138" customFormat="1" x14ac:dyDescent="0.2">
      <c r="A230" s="139"/>
      <c r="B230" s="193">
        <v>49096</v>
      </c>
      <c r="C230" s="193">
        <v>49125</v>
      </c>
      <c r="D230" s="191">
        <v>49096</v>
      </c>
      <c r="E230" s="2">
        <v>55.165979999999998</v>
      </c>
      <c r="F230" s="3">
        <v>44.511339999999997</v>
      </c>
      <c r="G230" s="4">
        <v>55.486190000000001</v>
      </c>
      <c r="H230" s="5">
        <v>49.334130000000002</v>
      </c>
      <c r="I230" s="2">
        <v>51.669199999999996</v>
      </c>
      <c r="J230" s="3">
        <v>41.351349999999996</v>
      </c>
      <c r="K230" s="4">
        <v>61.220860000000002</v>
      </c>
      <c r="L230" s="5">
        <v>51.519100000000002</v>
      </c>
      <c r="M230" s="2">
        <v>56.519599999999997</v>
      </c>
      <c r="N230" s="3">
        <v>52.381230000000002</v>
      </c>
      <c r="O230" s="4">
        <v>53.736190000000001</v>
      </c>
      <c r="P230" s="5">
        <v>47.834130000000002</v>
      </c>
      <c r="Q230" s="2">
        <v>54.736190000000001</v>
      </c>
      <c r="R230" s="3">
        <v>48.834130000000002</v>
      </c>
      <c r="S230" s="4">
        <v>51.986190000000001</v>
      </c>
      <c r="T230" s="5">
        <v>45.334130000000002</v>
      </c>
      <c r="U230" s="2">
        <v>53.736190000000001</v>
      </c>
      <c r="V230" s="3">
        <v>47.834130000000002</v>
      </c>
      <c r="W230" s="4">
        <v>51.669199999999996</v>
      </c>
      <c r="X230" s="5">
        <v>41.351349999999996</v>
      </c>
      <c r="Y230" s="2">
        <v>56.486190000000001</v>
      </c>
      <c r="Z230" s="3">
        <v>49.834130000000002</v>
      </c>
      <c r="AA230" s="4">
        <v>59.273389999999999</v>
      </c>
      <c r="AB230" s="5">
        <v>55.540230000000001</v>
      </c>
      <c r="AC230" s="2">
        <v>54.486190000000001</v>
      </c>
      <c r="AD230" s="73">
        <v>48.084130000000002</v>
      </c>
      <c r="AE230" s="4">
        <v>56.692900000000002</v>
      </c>
      <c r="AF230" s="75">
        <v>49.701450000000001</v>
      </c>
      <c r="AG230" s="23">
        <v>5.7965999999999998</v>
      </c>
      <c r="AH230" s="37">
        <v>5.4996999999999998</v>
      </c>
      <c r="AI230" s="23">
        <v>5.3747999999999996</v>
      </c>
      <c r="AJ230" s="37">
        <v>5.2809999999999997</v>
      </c>
      <c r="AK230" s="28">
        <v>5.266</v>
      </c>
      <c r="AL230" s="37">
        <v>5.3865999999999996</v>
      </c>
      <c r="AM230" s="28">
        <v>5.2960000000000003</v>
      </c>
      <c r="AN230" s="37">
        <v>5.3434999999999997</v>
      </c>
      <c r="AO230" s="30">
        <v>5.2340999999999998</v>
      </c>
      <c r="AP230" s="39">
        <v>5.0622999999999996</v>
      </c>
      <c r="AQ230" s="30">
        <v>4.8434999999999997</v>
      </c>
      <c r="AR230" s="37">
        <v>5.5220000000000002</v>
      </c>
      <c r="AS230" s="23">
        <v>5.3451000000000004</v>
      </c>
      <c r="AT230" s="39">
        <v>5.5720000000000001</v>
      </c>
      <c r="AU230" s="31">
        <v>5.3606999999999996</v>
      </c>
      <c r="AV230" s="39">
        <v>5.3487</v>
      </c>
      <c r="AW230" s="31">
        <v>5.2149999999999999</v>
      </c>
      <c r="AX230" s="39">
        <v>5.3449</v>
      </c>
      <c r="AY230" s="31">
        <v>5.2910000000000004</v>
      </c>
      <c r="AZ230" s="39">
        <v>5.2491000000000003</v>
      </c>
      <c r="BA230" s="30">
        <v>5.0209999999999999</v>
      </c>
      <c r="BB230" s="39">
        <v>5.9816000000000003</v>
      </c>
      <c r="BC230" s="15"/>
      <c r="BD230" s="151"/>
      <c r="BE230" s="151"/>
      <c r="BF230" s="151"/>
      <c r="BG230" s="151"/>
      <c r="BH230" s="151"/>
      <c r="BI230" s="151"/>
      <c r="BJ230" s="266">
        <v>5.3284359174172655</v>
      </c>
      <c r="BK230" s="266">
        <v>5.1545668758222849</v>
      </c>
      <c r="BL230" s="266">
        <v>5.5312591254172663</v>
      </c>
      <c r="BM230" s="266">
        <v>5.3507723478222857</v>
      </c>
      <c r="BN230" s="266">
        <v>5.3412585666197749</v>
      </c>
      <c r="BO230" s="266"/>
      <c r="BP230" s="266">
        <v>5.3583246588259152</v>
      </c>
      <c r="BQ230" s="292">
        <v>5.3375652068126511</v>
      </c>
      <c r="BR230" s="292">
        <v>5.3475641513786041</v>
      </c>
      <c r="BS230" s="292">
        <v>5.3774393877551017</v>
      </c>
      <c r="BT230" s="292">
        <v>5.3570353571067777</v>
      </c>
      <c r="BU230" s="292">
        <v>5.2744508426497578</v>
      </c>
      <c r="BV230" s="292">
        <v>5.3262999999999998</v>
      </c>
      <c r="BW230" s="169"/>
      <c r="BX230" s="148">
        <v>50.667354222222222</v>
      </c>
      <c r="BY230" s="165">
        <v>52.888653555555557</v>
      </c>
      <c r="BZ230" s="165">
        <v>47.312774444444436</v>
      </c>
      <c r="CA230" s="165">
        <v>54.772288222222222</v>
      </c>
      <c r="CB230" s="165">
        <v>52.244209111111118</v>
      </c>
      <c r="CC230" s="165">
        <v>57.12456133333334</v>
      </c>
      <c r="CD230" s="165">
        <v>53.740954444444441</v>
      </c>
      <c r="CE230" s="165">
        <v>57.697166888888887</v>
      </c>
      <c r="CF230" s="165">
        <v>51.244209111111111</v>
      </c>
      <c r="CG230" s="174"/>
      <c r="CH230" s="175"/>
      <c r="CI230" s="175"/>
      <c r="CJ230" s="175"/>
      <c r="CK230" s="175"/>
      <c r="CL230" s="175"/>
      <c r="CM230" s="175"/>
      <c r="CN230" s="175"/>
      <c r="CO230" s="171">
        <v>2034</v>
      </c>
      <c r="CP230" s="173">
        <v>49096</v>
      </c>
      <c r="CQ230" s="272">
        <v>5.7791985801008332</v>
      </c>
      <c r="CR230" s="272">
        <v>5.4485855313044373</v>
      </c>
      <c r="CS230" s="272">
        <v>5.3725796399061512</v>
      </c>
      <c r="CT230" s="272">
        <v>5.2842703707420862</v>
      </c>
      <c r="CU230" s="272">
        <v>5.3725796399061512</v>
      </c>
      <c r="CV230" s="272">
        <v>5.4808295730706069</v>
      </c>
      <c r="CW230" s="272">
        <v>5.664036334275333</v>
      </c>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39"/>
      <c r="EV230" s="139"/>
      <c r="EW230" s="139"/>
      <c r="EX230" s="139"/>
      <c r="EY230" s="139"/>
      <c r="EZ230" s="139"/>
      <c r="FA230" s="139"/>
      <c r="FB230" s="162"/>
      <c r="FC230" s="162"/>
      <c r="FD230" s="162"/>
      <c r="FE230" s="162"/>
      <c r="FF230" s="162"/>
      <c r="FG230" s="162"/>
      <c r="FH230" s="162"/>
      <c r="FI230" s="139"/>
      <c r="FJ230" s="139"/>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39"/>
      <c r="GH230" s="139"/>
      <c r="GI230" s="162"/>
      <c r="GJ230" s="162"/>
      <c r="GK230" s="162"/>
      <c r="GL230" s="162"/>
      <c r="GM230" s="162"/>
    </row>
    <row r="231" spans="1:195" s="138" customFormat="1" x14ac:dyDescent="0.2">
      <c r="A231" s="139"/>
      <c r="B231" s="193">
        <v>49126</v>
      </c>
      <c r="C231" s="193">
        <v>49156</v>
      </c>
      <c r="D231" s="191">
        <v>49126</v>
      </c>
      <c r="E231" s="2">
        <v>66.417910000000006</v>
      </c>
      <c r="F231" s="3">
        <v>55.269539999999999</v>
      </c>
      <c r="G231" s="4">
        <v>64.267570000000006</v>
      </c>
      <c r="H231" s="5">
        <v>53.637650000000001</v>
      </c>
      <c r="I231" s="2">
        <v>62.512810000000002</v>
      </c>
      <c r="J231" s="3">
        <v>51.901699999999998</v>
      </c>
      <c r="K231" s="4">
        <v>72.834620000000001</v>
      </c>
      <c r="L231" s="5">
        <v>61.208599999999997</v>
      </c>
      <c r="M231" s="2">
        <v>67.094650000000001</v>
      </c>
      <c r="N231" s="3">
        <v>58.0045</v>
      </c>
      <c r="O231" s="4">
        <v>68.017570000000006</v>
      </c>
      <c r="P231" s="5">
        <v>54.637650000000001</v>
      </c>
      <c r="Q231" s="2">
        <v>67.767570000000006</v>
      </c>
      <c r="R231" s="3">
        <v>54.137650000000001</v>
      </c>
      <c r="S231" s="4">
        <v>62.267569999999999</v>
      </c>
      <c r="T231" s="5">
        <v>51.137650000000001</v>
      </c>
      <c r="U231" s="2">
        <v>68.017570000000006</v>
      </c>
      <c r="V231" s="3">
        <v>54.637650000000001</v>
      </c>
      <c r="W231" s="4">
        <v>62.512810000000002</v>
      </c>
      <c r="X231" s="5">
        <v>51.901699999999998</v>
      </c>
      <c r="Y231" s="2">
        <v>66.767570000000006</v>
      </c>
      <c r="Z231" s="3">
        <v>55.137650000000001</v>
      </c>
      <c r="AA231" s="4">
        <v>64.125470000000007</v>
      </c>
      <c r="AB231" s="5">
        <v>60.212249999999997</v>
      </c>
      <c r="AC231" s="2">
        <v>65.767570000000006</v>
      </c>
      <c r="AD231" s="73">
        <v>53.137650000000001</v>
      </c>
      <c r="AE231" s="4">
        <v>67.210809999999995</v>
      </c>
      <c r="AF231" s="75">
        <v>59.3245</v>
      </c>
      <c r="AG231" s="23">
        <v>6.0777999999999999</v>
      </c>
      <c r="AH231" s="37">
        <v>5.7809999999999997</v>
      </c>
      <c r="AI231" s="23">
        <v>5.6246999999999998</v>
      </c>
      <c r="AJ231" s="37">
        <v>5.5778999999999996</v>
      </c>
      <c r="AK231" s="28">
        <v>5.5629</v>
      </c>
      <c r="AL231" s="37">
        <v>5.6847000000000003</v>
      </c>
      <c r="AM231" s="28">
        <v>5.5979000000000001</v>
      </c>
      <c r="AN231" s="37">
        <v>5.6403999999999996</v>
      </c>
      <c r="AO231" s="30">
        <v>5.4215999999999998</v>
      </c>
      <c r="AP231" s="39">
        <v>5.5153999999999996</v>
      </c>
      <c r="AQ231" s="30">
        <v>5.1559999999999997</v>
      </c>
      <c r="AR231" s="37">
        <v>5.8213999999999997</v>
      </c>
      <c r="AS231" s="23">
        <v>5.6430999999999996</v>
      </c>
      <c r="AT231" s="39">
        <v>5.8714000000000004</v>
      </c>
      <c r="AU231" s="31">
        <v>5.6596000000000002</v>
      </c>
      <c r="AV231" s="39">
        <v>5.6463999999999999</v>
      </c>
      <c r="AW231" s="31">
        <v>5.6810999999999998</v>
      </c>
      <c r="AX231" s="39">
        <v>5.6429</v>
      </c>
      <c r="AY231" s="31">
        <v>5.5879000000000003</v>
      </c>
      <c r="AZ231" s="39">
        <v>5.4366000000000003</v>
      </c>
      <c r="BA231" s="30">
        <v>5.3472999999999997</v>
      </c>
      <c r="BB231" s="39">
        <v>6.2977999999999996</v>
      </c>
      <c r="BC231" s="15"/>
      <c r="BD231" s="151"/>
      <c r="BE231" s="151"/>
      <c r="BF231" s="151"/>
      <c r="BG231" s="151"/>
      <c r="BH231" s="151"/>
      <c r="BI231" s="151"/>
      <c r="BJ231" s="266">
        <v>5.5181940390648716</v>
      </c>
      <c r="BK231" s="266">
        <v>5.6131237020544473</v>
      </c>
      <c r="BL231" s="266">
        <v>5.7282397470648725</v>
      </c>
      <c r="BM231" s="266">
        <v>5.8267825860544482</v>
      </c>
      <c r="BN231" s="266">
        <v>5.6715850185596599</v>
      </c>
      <c r="BO231" s="266"/>
      <c r="BP231" s="266">
        <v>5.6593486880259558</v>
      </c>
      <c r="BQ231" s="292">
        <v>5.5276503649635034</v>
      </c>
      <c r="BR231" s="292">
        <v>5.6446059472502812</v>
      </c>
      <c r="BS231" s="292">
        <v>5.6803985714285714</v>
      </c>
      <c r="BT231" s="292">
        <v>5.6620156581472871</v>
      </c>
      <c r="BU231" s="292">
        <v>5.5716976305689974</v>
      </c>
      <c r="BV231" s="292">
        <v>5.6231999999999998</v>
      </c>
      <c r="BW231" s="169"/>
      <c r="BX231" s="148">
        <v>61.263287311827952</v>
      </c>
      <c r="BY231" s="165">
        <v>59.352660752688173</v>
      </c>
      <c r="BZ231" s="165">
        <v>57.606597849462361</v>
      </c>
      <c r="CA231" s="165">
        <v>62.891677419354835</v>
      </c>
      <c r="CB231" s="165">
        <v>61.465563978494622</v>
      </c>
      <c r="CC231" s="165">
        <v>67.459148387096775</v>
      </c>
      <c r="CD231" s="165">
        <v>63.56445161290322</v>
      </c>
      <c r="CE231" s="165">
        <v>62.316131720430107</v>
      </c>
      <c r="CF231" s="165">
        <v>61.831155376344086</v>
      </c>
      <c r="CG231" s="174"/>
      <c r="CH231" s="175"/>
      <c r="CI231" s="175"/>
      <c r="CJ231" s="175"/>
      <c r="CK231" s="175"/>
      <c r="CL231" s="175"/>
      <c r="CM231" s="175"/>
      <c r="CN231" s="175"/>
      <c r="CO231" s="171">
        <v>2034</v>
      </c>
      <c r="CP231" s="173">
        <v>49126</v>
      </c>
      <c r="CQ231" s="272">
        <v>6.0363237987447267</v>
      </c>
      <c r="CR231" s="272">
        <v>5.7579409980530798</v>
      </c>
      <c r="CS231" s="272">
        <v>5.6754461093542794</v>
      </c>
      <c r="CT231" s="272">
        <v>5.5822490535739373</v>
      </c>
      <c r="CU231" s="272">
        <v>5.6754461093542794</v>
      </c>
      <c r="CV231" s="272">
        <v>5.7906612643678157</v>
      </c>
      <c r="CW231" s="272">
        <v>5.9636931772305202</v>
      </c>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39"/>
      <c r="EV231" s="139"/>
      <c r="EW231" s="139"/>
      <c r="EX231" s="139"/>
      <c r="EY231" s="139"/>
      <c r="EZ231" s="139"/>
      <c r="FA231" s="139"/>
      <c r="FB231" s="162"/>
      <c r="FC231" s="162"/>
      <c r="FD231" s="162"/>
      <c r="FE231" s="162"/>
      <c r="FF231" s="162"/>
      <c r="FG231" s="162"/>
      <c r="FH231" s="162"/>
      <c r="FI231" s="139"/>
      <c r="FJ231" s="139"/>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39"/>
      <c r="GH231" s="139"/>
      <c r="GI231" s="162"/>
      <c r="GJ231" s="162"/>
      <c r="GK231" s="162"/>
      <c r="GL231" s="162"/>
      <c r="GM231" s="162"/>
    </row>
    <row r="232" spans="1:195" s="138" customFormat="1" x14ac:dyDescent="0.2">
      <c r="A232" s="139"/>
      <c r="B232" s="193">
        <v>49157</v>
      </c>
      <c r="C232" s="193">
        <v>49187</v>
      </c>
      <c r="D232" s="191">
        <v>49157</v>
      </c>
      <c r="E232" s="2">
        <v>69.905940000000001</v>
      </c>
      <c r="F232" s="3">
        <v>56.819499999999998</v>
      </c>
      <c r="G232" s="4">
        <v>67.399100000000004</v>
      </c>
      <c r="H232" s="5">
        <v>54.749890000000001</v>
      </c>
      <c r="I232" s="2">
        <v>65.018469999999994</v>
      </c>
      <c r="J232" s="3">
        <v>53.700069999999997</v>
      </c>
      <c r="K232" s="4">
        <v>76.723339999999993</v>
      </c>
      <c r="L232" s="5">
        <v>63.521749999999997</v>
      </c>
      <c r="M232" s="2">
        <v>72.042259999999999</v>
      </c>
      <c r="N232" s="3">
        <v>60.444450000000003</v>
      </c>
      <c r="O232" s="4">
        <v>70.649100000000004</v>
      </c>
      <c r="P232" s="5">
        <v>55.249890000000001</v>
      </c>
      <c r="Q232" s="2">
        <v>70.399100000000004</v>
      </c>
      <c r="R232" s="3">
        <v>55.249890000000001</v>
      </c>
      <c r="S232" s="4">
        <v>65.399100000000004</v>
      </c>
      <c r="T232" s="5">
        <v>52.749890000000001</v>
      </c>
      <c r="U232" s="2">
        <v>70.649100000000004</v>
      </c>
      <c r="V232" s="3">
        <v>55.249890000000001</v>
      </c>
      <c r="W232" s="4">
        <v>65.018469999999994</v>
      </c>
      <c r="X232" s="5">
        <v>53.700069999999997</v>
      </c>
      <c r="Y232" s="2">
        <v>69.399100000000004</v>
      </c>
      <c r="Z232" s="3">
        <v>56.249890000000001</v>
      </c>
      <c r="AA232" s="4">
        <v>70.639300000000006</v>
      </c>
      <c r="AB232" s="5">
        <v>62.834690000000002</v>
      </c>
      <c r="AC232" s="2">
        <v>69.649100000000004</v>
      </c>
      <c r="AD232" s="73">
        <v>54.749890000000001</v>
      </c>
      <c r="AE232" s="4">
        <v>68.67747</v>
      </c>
      <c r="AF232" s="75">
        <v>59.718769999999999</v>
      </c>
      <c r="AG232" s="23">
        <v>6.1715999999999998</v>
      </c>
      <c r="AH232" s="37">
        <v>5.8903999999999996</v>
      </c>
      <c r="AI232" s="23">
        <v>5.7340999999999998</v>
      </c>
      <c r="AJ232" s="37">
        <v>5.6559999999999997</v>
      </c>
      <c r="AK232" s="28">
        <v>5.641</v>
      </c>
      <c r="AL232" s="37">
        <v>5.7630999999999997</v>
      </c>
      <c r="AM232" s="28">
        <v>5.6760000000000002</v>
      </c>
      <c r="AN232" s="37">
        <v>5.7184999999999997</v>
      </c>
      <c r="AO232" s="30">
        <v>5.4996999999999998</v>
      </c>
      <c r="AP232" s="39">
        <v>5.5934999999999997</v>
      </c>
      <c r="AQ232" s="30">
        <v>5.2340999999999998</v>
      </c>
      <c r="AR232" s="37">
        <v>5.9001999999999999</v>
      </c>
      <c r="AS232" s="23">
        <v>5.7214999999999998</v>
      </c>
      <c r="AT232" s="39">
        <v>5.9501999999999997</v>
      </c>
      <c r="AU232" s="31">
        <v>5.7382</v>
      </c>
      <c r="AV232" s="39">
        <v>5.7247000000000003</v>
      </c>
      <c r="AW232" s="31">
        <v>5.7610000000000001</v>
      </c>
      <c r="AX232" s="39">
        <v>5.7214</v>
      </c>
      <c r="AY232" s="31">
        <v>5.6660000000000004</v>
      </c>
      <c r="AZ232" s="39">
        <v>5.5147000000000004</v>
      </c>
      <c r="BA232" s="30">
        <v>5.4303999999999997</v>
      </c>
      <c r="BB232" s="39">
        <v>6.4141000000000004</v>
      </c>
      <c r="BC232" s="15"/>
      <c r="BD232" s="151"/>
      <c r="BE232" s="151"/>
      <c r="BF232" s="151"/>
      <c r="BG232" s="151"/>
      <c r="BH232" s="151"/>
      <c r="BI232" s="151"/>
      <c r="BJ232" s="266">
        <v>5.5972346220018219</v>
      </c>
      <c r="BK232" s="266">
        <v>5.6921642849913976</v>
      </c>
      <c r="BL232" s="266">
        <v>5.8102887420018225</v>
      </c>
      <c r="BM232" s="266">
        <v>5.9088315809913983</v>
      </c>
      <c r="BN232" s="266">
        <v>5.7521298074966101</v>
      </c>
      <c r="BO232" s="266"/>
      <c r="BP232" s="266">
        <v>5.7385335202271115</v>
      </c>
      <c r="BQ232" s="292">
        <v>5.6068271695052712</v>
      </c>
      <c r="BR232" s="292">
        <v>5.7227432468716284</v>
      </c>
      <c r="BS232" s="292">
        <v>5.7600924489795915</v>
      </c>
      <c r="BT232" s="292">
        <v>5.7409125164157988</v>
      </c>
      <c r="BU232" s="292">
        <v>5.6498888536626062</v>
      </c>
      <c r="BV232" s="292">
        <v>5.7012999999999998</v>
      </c>
      <c r="BW232" s="169"/>
      <c r="BX232" s="148">
        <v>64.418078064516124</v>
      </c>
      <c r="BY232" s="165">
        <v>62.094592580645163</v>
      </c>
      <c r="BZ232" s="165">
        <v>60.272044193548389</v>
      </c>
      <c r="CA232" s="165">
        <v>67.178662258064506</v>
      </c>
      <c r="CB232" s="165">
        <v>64.046205483870963</v>
      </c>
      <c r="CC232" s="165">
        <v>71.187189354838694</v>
      </c>
      <c r="CD232" s="165">
        <v>64.920595806451615</v>
      </c>
      <c r="CE232" s="165">
        <v>67.366399032258073</v>
      </c>
      <c r="CF232" s="165">
        <v>64.191366774193554</v>
      </c>
      <c r="CG232" s="174"/>
      <c r="CH232" s="175"/>
      <c r="CI232" s="175"/>
      <c r="CJ232" s="175"/>
      <c r="CK232" s="175"/>
      <c r="CL232" s="175"/>
      <c r="CM232" s="175"/>
      <c r="CN232" s="175"/>
      <c r="CO232" s="171">
        <v>2034</v>
      </c>
      <c r="CP232" s="173">
        <v>49157</v>
      </c>
      <c r="CQ232" s="272">
        <v>6.1488868196316488</v>
      </c>
      <c r="CR232" s="272">
        <v>5.8379696895173687</v>
      </c>
      <c r="CS232" s="272">
        <v>5.7551155982862392</v>
      </c>
      <c r="CT232" s="272">
        <v>5.6606328027459396</v>
      </c>
      <c r="CU232" s="272">
        <v>5.7551155982862392</v>
      </c>
      <c r="CV232" s="272">
        <v>5.870813152709359</v>
      </c>
      <c r="CW232" s="272">
        <v>6.0425183689947515</v>
      </c>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39"/>
      <c r="EV232" s="139"/>
      <c r="EW232" s="139"/>
      <c r="EX232" s="139"/>
      <c r="EY232" s="139"/>
      <c r="EZ232" s="139"/>
      <c r="FA232" s="139"/>
      <c r="FB232" s="162"/>
      <c r="FC232" s="162"/>
      <c r="FD232" s="162"/>
      <c r="FE232" s="162"/>
      <c r="FF232" s="162"/>
      <c r="FG232" s="162"/>
      <c r="FH232" s="162"/>
      <c r="FI232" s="139"/>
      <c r="FJ232" s="139"/>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39"/>
      <c r="GH232" s="139"/>
      <c r="GI232" s="162"/>
      <c r="GJ232" s="162"/>
      <c r="GK232" s="162"/>
      <c r="GL232" s="162"/>
      <c r="GM232" s="162"/>
    </row>
    <row r="233" spans="1:195" s="138" customFormat="1" x14ac:dyDescent="0.2">
      <c r="A233" s="139"/>
      <c r="B233" s="193">
        <v>49188</v>
      </c>
      <c r="C233" s="193">
        <v>49217</v>
      </c>
      <c r="D233" s="191">
        <v>49188</v>
      </c>
      <c r="E233" s="2">
        <v>62.389330000000001</v>
      </c>
      <c r="F233" s="3">
        <v>54.0227</v>
      </c>
      <c r="G233" s="4">
        <v>59.680370000000003</v>
      </c>
      <c r="H233" s="5">
        <v>52.176169999999999</v>
      </c>
      <c r="I233" s="2">
        <v>59.008020000000002</v>
      </c>
      <c r="J233" s="3">
        <v>51.469949999999997</v>
      </c>
      <c r="K233" s="4">
        <v>68.951949999999997</v>
      </c>
      <c r="L233" s="5">
        <v>60.893000000000001</v>
      </c>
      <c r="M233" s="2">
        <v>64.854550000000003</v>
      </c>
      <c r="N233" s="3">
        <v>58.791820000000001</v>
      </c>
      <c r="O233" s="4">
        <v>62.430370000000003</v>
      </c>
      <c r="P233" s="5">
        <v>50.176169999999999</v>
      </c>
      <c r="Q233" s="2">
        <v>62.180370000000003</v>
      </c>
      <c r="R233" s="3">
        <v>50.676169999999999</v>
      </c>
      <c r="S233" s="4">
        <v>56.680370000000003</v>
      </c>
      <c r="T233" s="5">
        <v>51.176169999999999</v>
      </c>
      <c r="U233" s="2">
        <v>62.430370000000003</v>
      </c>
      <c r="V233" s="3">
        <v>50.176169999999999</v>
      </c>
      <c r="W233" s="4">
        <v>59.008020000000002</v>
      </c>
      <c r="X233" s="5">
        <v>51.469949999999997</v>
      </c>
      <c r="Y233" s="2">
        <v>61.180370000000003</v>
      </c>
      <c r="Z233" s="3">
        <v>53.176169999999999</v>
      </c>
      <c r="AA233" s="4">
        <v>69.05247</v>
      </c>
      <c r="AB233" s="5">
        <v>61.474170000000001</v>
      </c>
      <c r="AC233" s="2">
        <v>60.680370000000003</v>
      </c>
      <c r="AD233" s="73">
        <v>49.676169999999999</v>
      </c>
      <c r="AE233" s="4">
        <v>63.453719999999997</v>
      </c>
      <c r="AF233" s="75">
        <v>56.902949999999997</v>
      </c>
      <c r="AG233" s="23">
        <v>5.9527999999999999</v>
      </c>
      <c r="AH233" s="37">
        <v>5.7340999999999998</v>
      </c>
      <c r="AI233" s="23">
        <v>5.5309999999999997</v>
      </c>
      <c r="AJ233" s="37">
        <v>5.4684999999999997</v>
      </c>
      <c r="AK233" s="28">
        <v>5.4535</v>
      </c>
      <c r="AL233" s="37">
        <v>5.5750999999999999</v>
      </c>
      <c r="AM233" s="28">
        <v>5.4835000000000003</v>
      </c>
      <c r="AN233" s="37">
        <v>5.5309999999999997</v>
      </c>
      <c r="AO233" s="30">
        <v>5.3122999999999996</v>
      </c>
      <c r="AP233" s="39">
        <v>5.3903999999999996</v>
      </c>
      <c r="AQ233" s="30">
        <v>5.0153999999999996</v>
      </c>
      <c r="AR233" s="37">
        <v>5.7117000000000004</v>
      </c>
      <c r="AS233" s="23">
        <v>5.5335999999999999</v>
      </c>
      <c r="AT233" s="39">
        <v>5.7617000000000003</v>
      </c>
      <c r="AU233" s="31">
        <v>5.5496999999999996</v>
      </c>
      <c r="AV233" s="39">
        <v>5.5369000000000002</v>
      </c>
      <c r="AW233" s="31">
        <v>5.5591999999999997</v>
      </c>
      <c r="AX233" s="39">
        <v>5.5334000000000003</v>
      </c>
      <c r="AY233" s="31">
        <v>5.4785000000000004</v>
      </c>
      <c r="AZ233" s="39">
        <v>5.3273000000000001</v>
      </c>
      <c r="BA233" s="30">
        <v>5.2165999999999997</v>
      </c>
      <c r="BB233" s="39">
        <v>6.1828000000000003</v>
      </c>
      <c r="BC233" s="15"/>
      <c r="BD233" s="151"/>
      <c r="BE233" s="151"/>
      <c r="BF233" s="151"/>
      <c r="BG233" s="151"/>
      <c r="BH233" s="151"/>
      <c r="BI233" s="151"/>
      <c r="BJ233" s="266">
        <v>5.4075777046857603</v>
      </c>
      <c r="BK233" s="266">
        <v>5.4866182876227096</v>
      </c>
      <c r="BL233" s="266">
        <v>5.6134131766857607</v>
      </c>
      <c r="BM233" s="266">
        <v>5.6954621716227098</v>
      </c>
      <c r="BN233" s="266">
        <v>5.5507678351542342</v>
      </c>
      <c r="BO233" s="266"/>
      <c r="BP233" s="266">
        <v>5.5484290895265129</v>
      </c>
      <c r="BQ233" s="292">
        <v>5.4168433901054334</v>
      </c>
      <c r="BR233" s="292">
        <v>5.5351536991251162</v>
      </c>
      <c r="BS233" s="292">
        <v>5.5687659183673466</v>
      </c>
      <c r="BT233" s="292">
        <v>5.5464484291342551</v>
      </c>
      <c r="BU233" s="292">
        <v>5.462169848156182</v>
      </c>
      <c r="BV233" s="292">
        <v>5.5137999999999998</v>
      </c>
      <c r="BW233" s="169"/>
      <c r="BX233" s="148">
        <v>58.670827777777774</v>
      </c>
      <c r="BY233" s="165">
        <v>56.345170000000003</v>
      </c>
      <c r="BZ233" s="165">
        <v>55.657766666666674</v>
      </c>
      <c r="CA233" s="165">
        <v>62.160003333333329</v>
      </c>
      <c r="CB233" s="165">
        <v>57.067392222222225</v>
      </c>
      <c r="CC233" s="165">
        <v>65.370194444444451</v>
      </c>
      <c r="CD233" s="165">
        <v>60.542266666666663</v>
      </c>
      <c r="CE233" s="165">
        <v>65.684336666666667</v>
      </c>
      <c r="CF233" s="165">
        <v>56.984058888888889</v>
      </c>
      <c r="CG233" s="174"/>
      <c r="CH233" s="175"/>
      <c r="CI233" s="175"/>
      <c r="CJ233" s="175"/>
      <c r="CK233" s="175"/>
      <c r="CL233" s="175"/>
      <c r="CM233" s="175"/>
      <c r="CN233" s="175"/>
      <c r="CO233" s="171">
        <v>2034</v>
      </c>
      <c r="CP233" s="173">
        <v>49188</v>
      </c>
      <c r="CQ233" s="272">
        <v>5.9399147031587605</v>
      </c>
      <c r="CR233" s="272">
        <v>5.6407158725279238</v>
      </c>
      <c r="CS233" s="272">
        <v>5.5638476190961947</v>
      </c>
      <c r="CT233" s="272">
        <v>5.4724515867440129</v>
      </c>
      <c r="CU233" s="272">
        <v>5.5638476190961947</v>
      </c>
      <c r="CV233" s="272">
        <v>5.6732556814449913</v>
      </c>
      <c r="CW233" s="272">
        <v>5.8532773516350423</v>
      </c>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39"/>
      <c r="EV233" s="139"/>
      <c r="EW233" s="139"/>
      <c r="EX233" s="139"/>
      <c r="EY233" s="139"/>
      <c r="EZ233" s="139"/>
      <c r="FA233" s="139"/>
      <c r="FB233" s="162"/>
      <c r="FC233" s="162"/>
      <c r="FD233" s="162"/>
      <c r="FE233" s="162"/>
      <c r="FF233" s="162"/>
      <c r="FG233" s="162"/>
      <c r="FH233" s="162"/>
      <c r="FI233" s="139"/>
      <c r="FJ233" s="139"/>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39"/>
      <c r="GH233" s="139"/>
      <c r="GI233" s="162"/>
      <c r="GJ233" s="162"/>
      <c r="GK233" s="162"/>
      <c r="GL233" s="162"/>
      <c r="GM233" s="162"/>
    </row>
    <row r="234" spans="1:195" s="138" customFormat="1" x14ac:dyDescent="0.2">
      <c r="A234" s="139"/>
      <c r="B234" s="193">
        <v>49218</v>
      </c>
      <c r="C234" s="193">
        <v>49248</v>
      </c>
      <c r="D234" s="191">
        <v>49218</v>
      </c>
      <c r="E234" s="2">
        <v>61.292830000000002</v>
      </c>
      <c r="F234" s="3">
        <v>54.163150000000002</v>
      </c>
      <c r="G234" s="4">
        <v>54.228200000000001</v>
      </c>
      <c r="H234" s="5">
        <v>47.597969999999997</v>
      </c>
      <c r="I234" s="2">
        <v>57.558709999999998</v>
      </c>
      <c r="J234" s="3">
        <v>49.900440000000003</v>
      </c>
      <c r="K234" s="4">
        <v>70.088509999999999</v>
      </c>
      <c r="L234" s="5">
        <v>62.64141</v>
      </c>
      <c r="M234" s="2">
        <v>63.695340000000002</v>
      </c>
      <c r="N234" s="3">
        <v>58.015880000000003</v>
      </c>
      <c r="O234" s="4">
        <v>54.228200000000001</v>
      </c>
      <c r="P234" s="5">
        <v>45.597969999999997</v>
      </c>
      <c r="Q234" s="2">
        <v>53.728200000000001</v>
      </c>
      <c r="R234" s="3">
        <v>47.097969999999997</v>
      </c>
      <c r="S234" s="4">
        <v>51.228200000000001</v>
      </c>
      <c r="T234" s="5">
        <v>45.097969999999997</v>
      </c>
      <c r="U234" s="2">
        <v>54.228200000000001</v>
      </c>
      <c r="V234" s="3">
        <v>45.597969999999997</v>
      </c>
      <c r="W234" s="4">
        <v>57.558709999999998</v>
      </c>
      <c r="X234" s="5">
        <v>49.900440000000003</v>
      </c>
      <c r="Y234" s="2">
        <v>55.228200000000001</v>
      </c>
      <c r="Z234" s="3">
        <v>48.097969999999997</v>
      </c>
      <c r="AA234" s="4">
        <v>62.795299999999997</v>
      </c>
      <c r="AB234" s="5">
        <v>56.662370000000003</v>
      </c>
      <c r="AC234" s="2">
        <v>54.228200000000001</v>
      </c>
      <c r="AD234" s="73">
        <v>46.097969999999997</v>
      </c>
      <c r="AE234" s="4">
        <v>63.40701</v>
      </c>
      <c r="AF234" s="75">
        <v>55.761339999999997</v>
      </c>
      <c r="AG234" s="23">
        <v>5.9684999999999997</v>
      </c>
      <c r="AH234" s="37">
        <v>5.8121999999999998</v>
      </c>
      <c r="AI234" s="23">
        <v>5.5778999999999996</v>
      </c>
      <c r="AJ234" s="37">
        <v>5.5309999999999997</v>
      </c>
      <c r="AK234" s="28">
        <v>5.516</v>
      </c>
      <c r="AL234" s="37">
        <v>5.6378000000000004</v>
      </c>
      <c r="AM234" s="28">
        <v>5.5510000000000002</v>
      </c>
      <c r="AN234" s="37">
        <v>5.5934999999999997</v>
      </c>
      <c r="AO234" s="30">
        <v>5.3747999999999996</v>
      </c>
      <c r="AP234" s="39">
        <v>5.4215999999999998</v>
      </c>
      <c r="AQ234" s="30">
        <v>5.0309999999999997</v>
      </c>
      <c r="AR234" s="37">
        <v>5.7746000000000004</v>
      </c>
      <c r="AS234" s="23">
        <v>5.5963000000000003</v>
      </c>
      <c r="AT234" s="39">
        <v>5.8246000000000002</v>
      </c>
      <c r="AU234" s="31">
        <v>5.6123000000000003</v>
      </c>
      <c r="AV234" s="39">
        <v>5.5994999999999999</v>
      </c>
      <c r="AW234" s="31">
        <v>5.6105</v>
      </c>
      <c r="AX234" s="39">
        <v>5.5960999999999999</v>
      </c>
      <c r="AY234" s="31">
        <v>5.5410000000000004</v>
      </c>
      <c r="AZ234" s="39">
        <v>5.3898000000000001</v>
      </c>
      <c r="BA234" s="30">
        <v>5.2110000000000003</v>
      </c>
      <c r="BB234" s="39">
        <v>6.1859999999999999</v>
      </c>
      <c r="BC234" s="15"/>
      <c r="BD234" s="151"/>
      <c r="BE234" s="151"/>
      <c r="BF234" s="151"/>
      <c r="BG234" s="151"/>
      <c r="BH234" s="151"/>
      <c r="BI234" s="151"/>
      <c r="BJ234" s="266">
        <v>5.4708304119016287</v>
      </c>
      <c r="BK234" s="266">
        <v>5.5181940390648716</v>
      </c>
      <c r="BL234" s="266">
        <v>5.6790733839016294</v>
      </c>
      <c r="BM234" s="266">
        <v>5.7282397470648725</v>
      </c>
      <c r="BN234" s="266">
        <v>5.5990843954832501</v>
      </c>
      <c r="BO234" s="266"/>
      <c r="BP234" s="266">
        <v>5.6117972330933794</v>
      </c>
      <c r="BQ234" s="292">
        <v>5.4802051094890505</v>
      </c>
      <c r="BR234" s="292">
        <v>5.5976835483739533</v>
      </c>
      <c r="BS234" s="292">
        <v>5.6325414285714288</v>
      </c>
      <c r="BT234" s="292">
        <v>5.6146371350641475</v>
      </c>
      <c r="BU234" s="292">
        <v>5.5247428499916573</v>
      </c>
      <c r="BV234" s="292">
        <v>5.5762999999999998</v>
      </c>
      <c r="BW234" s="169"/>
      <c r="BX234" s="148">
        <v>58.149637741935493</v>
      </c>
      <c r="BY234" s="165">
        <v>51.305195376344088</v>
      </c>
      <c r="BZ234" s="165">
        <v>54.18248344086021</v>
      </c>
      <c r="CA234" s="165">
        <v>61.191492043010754</v>
      </c>
      <c r="CB234" s="165">
        <v>50.805195376344088</v>
      </c>
      <c r="CC234" s="165">
        <v>66.805379892473113</v>
      </c>
      <c r="CD234" s="165">
        <v>60.03633827956989</v>
      </c>
      <c r="CE234" s="165">
        <v>60.091535161290324</v>
      </c>
      <c r="CF234" s="165">
        <v>50.42347494623656</v>
      </c>
      <c r="CG234" s="174"/>
      <c r="CH234" s="175"/>
      <c r="CI234" s="175"/>
      <c r="CJ234" s="175"/>
      <c r="CK234" s="175"/>
      <c r="CL234" s="175"/>
      <c r="CM234" s="175"/>
      <c r="CN234" s="175"/>
      <c r="CO234" s="171">
        <v>2034</v>
      </c>
      <c r="CP234" s="173">
        <v>49218</v>
      </c>
      <c r="CQ234" s="272">
        <v>5.9881706965737207</v>
      </c>
      <c r="CR234" s="272">
        <v>5.7098827953683786</v>
      </c>
      <c r="CS234" s="272">
        <v>5.6276036121595432</v>
      </c>
      <c r="CT234" s="272">
        <v>5.5351786587446554</v>
      </c>
      <c r="CU234" s="272">
        <v>5.6276036121595432</v>
      </c>
      <c r="CV234" s="272">
        <v>5.7425290804597697</v>
      </c>
      <c r="CW234" s="272">
        <v>5.9163576907549453</v>
      </c>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39"/>
      <c r="EV234" s="139"/>
      <c r="EW234" s="139"/>
      <c r="EX234" s="139"/>
      <c r="EY234" s="139"/>
      <c r="EZ234" s="139"/>
      <c r="FA234" s="139"/>
      <c r="FB234" s="162"/>
      <c r="FC234" s="162"/>
      <c r="FD234" s="162"/>
      <c r="FE234" s="162"/>
      <c r="FF234" s="162"/>
      <c r="FG234" s="162"/>
      <c r="FH234" s="162"/>
      <c r="FI234" s="139"/>
      <c r="FJ234" s="139"/>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39"/>
      <c r="GH234" s="139"/>
      <c r="GI234" s="162"/>
      <c r="GJ234" s="162"/>
      <c r="GK234" s="162"/>
      <c r="GL234" s="162"/>
      <c r="GM234" s="162"/>
    </row>
    <row r="235" spans="1:195" s="138" customFormat="1" x14ac:dyDescent="0.2">
      <c r="A235" s="139"/>
      <c r="B235" s="193">
        <v>49249</v>
      </c>
      <c r="C235" s="193">
        <v>49278</v>
      </c>
      <c r="D235" s="191">
        <v>49249</v>
      </c>
      <c r="E235" s="2">
        <v>62.75855</v>
      </c>
      <c r="F235" s="3">
        <v>54.930529999999997</v>
      </c>
      <c r="G235" s="4">
        <v>54.190550000000002</v>
      </c>
      <c r="H235" s="5">
        <v>48.03302</v>
      </c>
      <c r="I235" s="2">
        <v>59.269489999999998</v>
      </c>
      <c r="J235" s="3">
        <v>51.146149999999999</v>
      </c>
      <c r="K235" s="4">
        <v>71.784149999999997</v>
      </c>
      <c r="L235" s="5">
        <v>63.033320000000003</v>
      </c>
      <c r="M235" s="2">
        <v>65.493989999999997</v>
      </c>
      <c r="N235" s="3">
        <v>59.024189999999997</v>
      </c>
      <c r="O235" s="4">
        <v>52.690550000000002</v>
      </c>
      <c r="P235" s="5">
        <v>46.53302</v>
      </c>
      <c r="Q235" s="2">
        <v>53.690550000000002</v>
      </c>
      <c r="R235" s="3">
        <v>47.53302</v>
      </c>
      <c r="S235" s="4">
        <v>50.940550000000002</v>
      </c>
      <c r="T235" s="5">
        <v>46.03302</v>
      </c>
      <c r="U235" s="2">
        <v>52.690550000000002</v>
      </c>
      <c r="V235" s="3">
        <v>46.53302</v>
      </c>
      <c r="W235" s="4">
        <v>59.269489999999998</v>
      </c>
      <c r="X235" s="5">
        <v>51.146149999999999</v>
      </c>
      <c r="Y235" s="2">
        <v>55.190550000000002</v>
      </c>
      <c r="Z235" s="3">
        <v>48.53302</v>
      </c>
      <c r="AA235" s="4">
        <v>61.808750000000003</v>
      </c>
      <c r="AB235" s="5">
        <v>55.573120000000003</v>
      </c>
      <c r="AC235" s="2">
        <v>52.690550000000002</v>
      </c>
      <c r="AD235" s="73">
        <v>47.03302</v>
      </c>
      <c r="AE235" s="4">
        <v>63.965789999999998</v>
      </c>
      <c r="AF235" s="75">
        <v>56.337249999999997</v>
      </c>
      <c r="AG235" s="23">
        <v>5.9840999999999998</v>
      </c>
      <c r="AH235" s="37">
        <v>5.9527999999999999</v>
      </c>
      <c r="AI235" s="23">
        <v>5.6871999999999998</v>
      </c>
      <c r="AJ235" s="37">
        <v>5.7184999999999997</v>
      </c>
      <c r="AK235" s="28">
        <v>5.7035</v>
      </c>
      <c r="AL235" s="37">
        <v>5.8292000000000002</v>
      </c>
      <c r="AM235" s="28">
        <v>5.641</v>
      </c>
      <c r="AN235" s="37">
        <v>5.7809999999999997</v>
      </c>
      <c r="AO235" s="30">
        <v>5.7340999999999998</v>
      </c>
      <c r="AP235" s="39">
        <v>5.7184999999999997</v>
      </c>
      <c r="AQ235" s="30">
        <v>5.1715999999999998</v>
      </c>
      <c r="AR235" s="37">
        <v>5.9702999999999999</v>
      </c>
      <c r="AS235" s="23">
        <v>5.7873999999999999</v>
      </c>
      <c r="AT235" s="39">
        <v>6.0202999999999998</v>
      </c>
      <c r="AU235" s="31">
        <v>5.8059000000000003</v>
      </c>
      <c r="AV235" s="39">
        <v>5.7895000000000003</v>
      </c>
      <c r="AW235" s="31">
        <v>5.9227999999999996</v>
      </c>
      <c r="AX235" s="39">
        <v>5.7872000000000003</v>
      </c>
      <c r="AY235" s="31">
        <v>5.7285000000000004</v>
      </c>
      <c r="AZ235" s="39">
        <v>5.7491000000000003</v>
      </c>
      <c r="BA235" s="30">
        <v>5.4528999999999996</v>
      </c>
      <c r="BB235" s="39">
        <v>6.2316000000000003</v>
      </c>
      <c r="BC235" s="15"/>
      <c r="BD235" s="151"/>
      <c r="BE235" s="151"/>
      <c r="BF235" s="151"/>
      <c r="BG235" s="151"/>
      <c r="BH235" s="151"/>
      <c r="BI235" s="151"/>
      <c r="BJ235" s="266">
        <v>5.8344575751442163</v>
      </c>
      <c r="BK235" s="266">
        <v>5.8186696994231353</v>
      </c>
      <c r="BL235" s="266">
        <v>6.0565407831442171</v>
      </c>
      <c r="BM235" s="266">
        <v>6.0401519954231357</v>
      </c>
      <c r="BN235" s="266">
        <v>5.9374550132836763</v>
      </c>
      <c r="BO235" s="266"/>
      <c r="BP235" s="266">
        <v>5.8019016637939771</v>
      </c>
      <c r="BQ235" s="292">
        <v>5.844458961881589</v>
      </c>
      <c r="BR235" s="292">
        <v>5.7852730961204655</v>
      </c>
      <c r="BS235" s="292">
        <v>5.8238679591836737</v>
      </c>
      <c r="BT235" s="292">
        <v>5.705555409637336</v>
      </c>
      <c r="BU235" s="292">
        <v>5.7124618554980815</v>
      </c>
      <c r="BV235" s="292">
        <v>5.7637999999999998</v>
      </c>
      <c r="BW235" s="169"/>
      <c r="BX235" s="148">
        <v>59.273398238557562</v>
      </c>
      <c r="BY235" s="165">
        <v>51.44912540915395</v>
      </c>
      <c r="BZ235" s="165">
        <v>55.652857350901527</v>
      </c>
      <c r="CA235" s="165">
        <v>62.613538127600549</v>
      </c>
      <c r="CB235" s="165">
        <v>50.949125409153957</v>
      </c>
      <c r="CC235" s="165">
        <v>67.888149403606107</v>
      </c>
      <c r="CD235" s="165">
        <v>60.569449722607487</v>
      </c>
      <c r="CE235" s="165">
        <v>59.032554119278785</v>
      </c>
      <c r="CF235" s="165">
        <v>49.94912540915395</v>
      </c>
      <c r="CG235" s="174"/>
      <c r="CH235" s="175"/>
      <c r="CI235" s="175"/>
      <c r="CJ235" s="175"/>
      <c r="CK235" s="175"/>
      <c r="CL235" s="175"/>
      <c r="CM235" s="175"/>
      <c r="CN235" s="175"/>
      <c r="CO235" s="171">
        <v>2034</v>
      </c>
      <c r="CP235" s="173">
        <v>49249</v>
      </c>
      <c r="CQ235" s="272">
        <v>6.1006308262166886</v>
      </c>
      <c r="CR235" s="272">
        <v>5.802105359155652</v>
      </c>
      <c r="CS235" s="272">
        <v>5.8188715913495868</v>
      </c>
      <c r="CT235" s="272">
        <v>5.7233598747465821</v>
      </c>
      <c r="CU235" s="272">
        <v>5.8188715913495868</v>
      </c>
      <c r="CV235" s="272">
        <v>5.8348936124794744</v>
      </c>
      <c r="CW235" s="272">
        <v>6.1055987081146545</v>
      </c>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39"/>
      <c r="EV235" s="139"/>
      <c r="EW235" s="139"/>
      <c r="EX235" s="139"/>
      <c r="EY235" s="139"/>
      <c r="EZ235" s="139"/>
      <c r="FA235" s="139"/>
      <c r="FB235" s="162"/>
      <c r="FC235" s="162"/>
      <c r="FD235" s="162"/>
      <c r="FE235" s="162"/>
      <c r="FF235" s="162"/>
      <c r="FG235" s="162"/>
      <c r="FH235" s="162"/>
      <c r="FI235" s="139"/>
      <c r="FJ235" s="139"/>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39"/>
      <c r="GH235" s="139"/>
      <c r="GI235" s="162"/>
      <c r="GJ235" s="162"/>
      <c r="GK235" s="162"/>
      <c r="GL235" s="162"/>
      <c r="GM235" s="162"/>
    </row>
    <row r="236" spans="1:195" s="138" customFormat="1" x14ac:dyDescent="0.2">
      <c r="A236" s="139"/>
      <c r="B236" s="193">
        <v>49279</v>
      </c>
      <c r="C236" s="193">
        <v>49309</v>
      </c>
      <c r="D236" s="191">
        <v>49279</v>
      </c>
      <c r="E236" s="2">
        <v>63.550179999999997</v>
      </c>
      <c r="F236" s="3">
        <v>57.520710000000001</v>
      </c>
      <c r="G236" s="4">
        <v>55.339779999999998</v>
      </c>
      <c r="H236" s="5">
        <v>51.167290000000001</v>
      </c>
      <c r="I236" s="2">
        <v>60.051380000000002</v>
      </c>
      <c r="J236" s="3">
        <v>53.418320000000001</v>
      </c>
      <c r="K236" s="4">
        <v>72.544200000000004</v>
      </c>
      <c r="L236" s="5">
        <v>66.303749999999994</v>
      </c>
      <c r="M236" s="2">
        <v>66.545559999999995</v>
      </c>
      <c r="N236" s="3">
        <v>61.90992</v>
      </c>
      <c r="O236" s="4">
        <v>53.339779999999998</v>
      </c>
      <c r="P236" s="5">
        <v>49.167290000000001</v>
      </c>
      <c r="Q236" s="2">
        <v>54.839779999999998</v>
      </c>
      <c r="R236" s="3">
        <v>50.667290000000001</v>
      </c>
      <c r="S236" s="4">
        <v>52.339779999999998</v>
      </c>
      <c r="T236" s="5">
        <v>49.167290000000001</v>
      </c>
      <c r="U236" s="2">
        <v>53.339779999999998</v>
      </c>
      <c r="V236" s="3">
        <v>49.167290000000001</v>
      </c>
      <c r="W236" s="4">
        <v>60.051380000000002</v>
      </c>
      <c r="X236" s="5">
        <v>53.418320000000001</v>
      </c>
      <c r="Y236" s="2">
        <v>56.339779999999998</v>
      </c>
      <c r="Z236" s="3">
        <v>51.917290000000001</v>
      </c>
      <c r="AA236" s="4">
        <v>61.319679999999998</v>
      </c>
      <c r="AB236" s="5">
        <v>57.274889999999999</v>
      </c>
      <c r="AC236" s="2">
        <v>55.839779999999998</v>
      </c>
      <c r="AD236" s="73">
        <v>51.167290000000001</v>
      </c>
      <c r="AE236" s="4">
        <v>62.602379999999997</v>
      </c>
      <c r="AF236" s="75">
        <v>56.844619999999999</v>
      </c>
      <c r="AG236" s="23">
        <v>6.2965999999999998</v>
      </c>
      <c r="AH236" s="37">
        <v>6.3434999999999997</v>
      </c>
      <c r="AI236" s="23">
        <v>6.0152999999999999</v>
      </c>
      <c r="AJ236" s="37">
        <v>6.0465999999999998</v>
      </c>
      <c r="AK236" s="28">
        <v>6.0316000000000001</v>
      </c>
      <c r="AL236" s="37">
        <v>6.1599000000000004</v>
      </c>
      <c r="AM236" s="28">
        <v>5.9741</v>
      </c>
      <c r="AN236" s="37">
        <v>6.1090999999999998</v>
      </c>
      <c r="AO236" s="30">
        <v>6.0777999999999999</v>
      </c>
      <c r="AP236" s="39">
        <v>6.3121999999999998</v>
      </c>
      <c r="AQ236" s="30">
        <v>5.5153999999999996</v>
      </c>
      <c r="AR236" s="37">
        <v>6.3037999999999998</v>
      </c>
      <c r="AS236" s="23">
        <v>6.1178999999999997</v>
      </c>
      <c r="AT236" s="39">
        <v>6.3537999999999997</v>
      </c>
      <c r="AU236" s="31">
        <v>6.1376999999999997</v>
      </c>
      <c r="AV236" s="39">
        <v>6.1193</v>
      </c>
      <c r="AW236" s="31">
        <v>6.5445000000000002</v>
      </c>
      <c r="AX236" s="39">
        <v>6.1177000000000001</v>
      </c>
      <c r="AY236" s="31">
        <v>6.0566000000000004</v>
      </c>
      <c r="AZ236" s="39">
        <v>6.0928000000000004</v>
      </c>
      <c r="BA236" s="30">
        <v>5.8053999999999997</v>
      </c>
      <c r="BB236" s="39">
        <v>6.5415999999999999</v>
      </c>
      <c r="BC236" s="15"/>
      <c r="BD236" s="151"/>
      <c r="BE236" s="151"/>
      <c r="BF236" s="151"/>
      <c r="BG236" s="151"/>
      <c r="BH236" s="151"/>
      <c r="BI236" s="151"/>
      <c r="BJ236" s="266">
        <v>6.182296862665722</v>
      </c>
      <c r="BK236" s="266">
        <v>6.4195198158081164</v>
      </c>
      <c r="BL236" s="266">
        <v>6.4176193946657225</v>
      </c>
      <c r="BM236" s="266">
        <v>6.663871435808117</v>
      </c>
      <c r="BN236" s="266">
        <v>6.4208268772369195</v>
      </c>
      <c r="BO236" s="266"/>
      <c r="BP236" s="266">
        <v>6.1345590702625978</v>
      </c>
      <c r="BQ236" s="292">
        <v>6.1928977291159768</v>
      </c>
      <c r="BR236" s="292">
        <v>6.1135297927371628</v>
      </c>
      <c r="BS236" s="292">
        <v>6.1586638775510201</v>
      </c>
      <c r="BT236" s="292">
        <v>6.0420540458632175</v>
      </c>
      <c r="BU236" s="292">
        <v>6.0409450859335889</v>
      </c>
      <c r="BV236" s="292">
        <v>6.0918999999999999</v>
      </c>
      <c r="BW236" s="169"/>
      <c r="BX236" s="148">
        <v>60.762360537634407</v>
      </c>
      <c r="BY236" s="165">
        <v>53.410564193548382</v>
      </c>
      <c r="BZ236" s="165">
        <v>56.984481290322577</v>
      </c>
      <c r="CA236" s="165">
        <v>64.402199569892474</v>
      </c>
      <c r="CB236" s="165">
        <v>52.910564193548382</v>
      </c>
      <c r="CC236" s="165">
        <v>69.658830645161288</v>
      </c>
      <c r="CD236" s="165">
        <v>59.940189892473114</v>
      </c>
      <c r="CE236" s="165">
        <v>59.449508279569883</v>
      </c>
      <c r="CF236" s="165">
        <v>51.410564193548382</v>
      </c>
      <c r="CG236" s="174"/>
      <c r="CH236" s="175"/>
      <c r="CI236" s="175"/>
      <c r="CJ236" s="175"/>
      <c r="CK236" s="175"/>
      <c r="CL236" s="175"/>
      <c r="CM236" s="175"/>
      <c r="CN236" s="175"/>
      <c r="CO236" s="171">
        <v>2034</v>
      </c>
      <c r="CP236" s="173">
        <v>49279</v>
      </c>
      <c r="CQ236" s="272">
        <v>6.4382169976335009</v>
      </c>
      <c r="CR236" s="272">
        <v>6.1434313146838821</v>
      </c>
      <c r="CS236" s="272">
        <v>6.1535650525349386</v>
      </c>
      <c r="CT236" s="272">
        <v>6.0526519119211546</v>
      </c>
      <c r="CU236" s="272">
        <v>6.1535650525349386</v>
      </c>
      <c r="CV236" s="272">
        <v>6.1767450082101796</v>
      </c>
      <c r="CW236" s="272">
        <v>6.4367452563584981</v>
      </c>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39"/>
      <c r="EV236" s="139"/>
      <c r="EW236" s="139"/>
      <c r="EX236" s="139"/>
      <c r="EY236" s="139"/>
      <c r="EZ236" s="139"/>
      <c r="FA236" s="139"/>
      <c r="FB236" s="162"/>
      <c r="FC236" s="162"/>
      <c r="FD236" s="162"/>
      <c r="FE236" s="162"/>
      <c r="FF236" s="162"/>
      <c r="FG236" s="162"/>
      <c r="FH236" s="162"/>
      <c r="FI236" s="139"/>
      <c r="FJ236" s="139"/>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39"/>
      <c r="GH236" s="139"/>
      <c r="GI236" s="162"/>
      <c r="GJ236" s="162"/>
      <c r="GK236" s="162"/>
      <c r="GL236" s="162"/>
      <c r="GM236" s="162"/>
    </row>
    <row r="237" spans="1:195" s="138" customFormat="1" x14ac:dyDescent="0.2">
      <c r="A237" s="139"/>
      <c r="B237" s="193">
        <v>49310</v>
      </c>
      <c r="C237" s="193">
        <v>49340</v>
      </c>
      <c r="D237" s="191">
        <v>49310</v>
      </c>
      <c r="E237" s="2">
        <v>59.973210000000002</v>
      </c>
      <c r="F237" s="3">
        <v>54.26023</v>
      </c>
      <c r="G237" s="4">
        <v>54.061309999999999</v>
      </c>
      <c r="H237" s="5">
        <v>50.258470000000003</v>
      </c>
      <c r="I237" s="2">
        <v>57.121560000000002</v>
      </c>
      <c r="J237" s="3">
        <v>51.217910000000003</v>
      </c>
      <c r="K237" s="4">
        <v>66.482060000000004</v>
      </c>
      <c r="L237" s="5">
        <v>61.624830000000003</v>
      </c>
      <c r="M237" s="2">
        <v>63.017389999999999</v>
      </c>
      <c r="N237" s="3">
        <v>59.296729999999997</v>
      </c>
      <c r="O237" s="4">
        <v>52.061309999999999</v>
      </c>
      <c r="P237" s="5">
        <v>48.258470000000003</v>
      </c>
      <c r="Q237" s="2">
        <v>53.561309999999999</v>
      </c>
      <c r="R237" s="3">
        <v>49.758470000000003</v>
      </c>
      <c r="S237" s="4">
        <v>51.311309999999999</v>
      </c>
      <c r="T237" s="5">
        <v>47.008470000000003</v>
      </c>
      <c r="U237" s="2">
        <v>52.061309999999999</v>
      </c>
      <c r="V237" s="3">
        <v>48.258470000000003</v>
      </c>
      <c r="W237" s="4">
        <v>57.121560000000002</v>
      </c>
      <c r="X237" s="5">
        <v>51.217910000000003</v>
      </c>
      <c r="Y237" s="2">
        <v>54.061309999999999</v>
      </c>
      <c r="Z237" s="3">
        <v>51.008470000000003</v>
      </c>
      <c r="AA237" s="4">
        <v>62.132010000000001</v>
      </c>
      <c r="AB237" s="5">
        <v>58.732170000000004</v>
      </c>
      <c r="AC237" s="2">
        <v>55.061309999999999</v>
      </c>
      <c r="AD237" s="73">
        <v>50.258470000000003</v>
      </c>
      <c r="AE237" s="4">
        <v>60.399059999999999</v>
      </c>
      <c r="AF237" s="75">
        <v>56.168309999999998</v>
      </c>
      <c r="AG237" s="23">
        <v>6.3712</v>
      </c>
      <c r="AH237" s="37">
        <v>6.4032</v>
      </c>
      <c r="AI237" s="23">
        <v>6.0678000000000001</v>
      </c>
      <c r="AJ237" s="37">
        <v>6.0998000000000001</v>
      </c>
      <c r="AK237" s="28">
        <v>6.0848000000000004</v>
      </c>
      <c r="AL237" s="37">
        <v>6.2134</v>
      </c>
      <c r="AM237" s="28">
        <v>6.0247999999999999</v>
      </c>
      <c r="AN237" s="37">
        <v>6.1795999999999998</v>
      </c>
      <c r="AO237" s="30">
        <v>6.1317000000000004</v>
      </c>
      <c r="AP237" s="39">
        <v>6.3232999999999997</v>
      </c>
      <c r="AQ237" s="30">
        <v>5.5728</v>
      </c>
      <c r="AR237" s="37">
        <v>6.3578000000000001</v>
      </c>
      <c r="AS237" s="23">
        <v>6.1714000000000002</v>
      </c>
      <c r="AT237" s="39">
        <v>6.4077999999999999</v>
      </c>
      <c r="AU237" s="31">
        <v>6.1906999999999996</v>
      </c>
      <c r="AV237" s="39">
        <v>6.1726999999999999</v>
      </c>
      <c r="AW237" s="31">
        <v>6.5434999999999999</v>
      </c>
      <c r="AX237" s="39">
        <v>6.1711999999999998</v>
      </c>
      <c r="AY237" s="31">
        <v>6.1097999999999999</v>
      </c>
      <c r="AZ237" s="39">
        <v>6.1467000000000001</v>
      </c>
      <c r="BA237" s="30">
        <v>5.8465999999999996</v>
      </c>
      <c r="BB237" s="39">
        <v>6.6261999999999999</v>
      </c>
      <c r="BC237" s="15"/>
      <c r="BD237" s="151"/>
      <c r="BE237" s="151"/>
      <c r="BF237" s="151"/>
      <c r="BG237" s="151"/>
      <c r="BH237" s="151"/>
      <c r="BI237" s="151"/>
      <c r="BJ237" s="266">
        <v>6.2368459973686878</v>
      </c>
      <c r="BK237" s="266">
        <v>6.4307534966096549</v>
      </c>
      <c r="BL237" s="266">
        <v>6.4742447573686883</v>
      </c>
      <c r="BM237" s="266">
        <v>6.675532688609656</v>
      </c>
      <c r="BN237" s="266">
        <v>6.454344234989172</v>
      </c>
      <c r="BO237" s="266"/>
      <c r="BP237" s="266">
        <v>6.1884980340667139</v>
      </c>
      <c r="BQ237" s="292">
        <v>6.2475408759124083</v>
      </c>
      <c r="BR237" s="292">
        <v>6.184063462689851</v>
      </c>
      <c r="BS237" s="292">
        <v>6.2129495918367352</v>
      </c>
      <c r="BT237" s="292">
        <v>6.0932713405394479</v>
      </c>
      <c r="BU237" s="292">
        <v>6.0942072250959454</v>
      </c>
      <c r="BV237" s="292">
        <v>6.1451000000000002</v>
      </c>
      <c r="BW237" s="169"/>
      <c r="BX237" s="148">
        <v>57.454584408602145</v>
      </c>
      <c r="BY237" s="165">
        <v>52.384789139784949</v>
      </c>
      <c r="BZ237" s="165">
        <v>54.518875591397851</v>
      </c>
      <c r="CA237" s="165">
        <v>61.377099032258066</v>
      </c>
      <c r="CB237" s="165">
        <v>51.884789139784949</v>
      </c>
      <c r="CC237" s="165">
        <v>64.340700537634405</v>
      </c>
      <c r="CD237" s="165">
        <v>58.533890645161286</v>
      </c>
      <c r="CE237" s="165">
        <v>60.633155806451612</v>
      </c>
      <c r="CF237" s="165">
        <v>50.384789139784949</v>
      </c>
      <c r="CG237" s="174"/>
      <c r="CH237" s="175"/>
      <c r="CI237" s="175"/>
      <c r="CJ237" s="175"/>
      <c r="CK237" s="175"/>
      <c r="CL237" s="175"/>
      <c r="CM237" s="175"/>
      <c r="CN237" s="175"/>
      <c r="CO237" s="171">
        <v>2035</v>
      </c>
      <c r="CP237" s="173">
        <v>49310</v>
      </c>
      <c r="CQ237" s="272">
        <v>6.49223490070995</v>
      </c>
      <c r="CR237" s="272">
        <v>6.1953833589507123</v>
      </c>
      <c r="CS237" s="272">
        <v>6.2078341538304604</v>
      </c>
      <c r="CT237" s="272">
        <v>6.1060451956081012</v>
      </c>
      <c r="CU237" s="272">
        <v>6.2078341538304604</v>
      </c>
      <c r="CV237" s="272">
        <v>6.2287770279146137</v>
      </c>
      <c r="CW237" s="272">
        <v>6.4904392410173601</v>
      </c>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39"/>
      <c r="EV237" s="139"/>
      <c r="EW237" s="139"/>
      <c r="EX237" s="139"/>
      <c r="EY237" s="139"/>
      <c r="EZ237" s="139"/>
      <c r="FA237" s="139"/>
      <c r="FB237" s="162"/>
      <c r="FC237" s="162"/>
      <c r="FD237" s="162"/>
      <c r="FE237" s="162"/>
      <c r="FF237" s="162"/>
      <c r="FG237" s="162"/>
      <c r="FH237" s="162"/>
      <c r="FI237" s="139"/>
      <c r="FJ237" s="139"/>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39"/>
      <c r="GH237" s="139"/>
      <c r="GI237" s="162"/>
      <c r="GJ237" s="162"/>
      <c r="GK237" s="162"/>
      <c r="GL237" s="162"/>
      <c r="GM237" s="162"/>
    </row>
    <row r="238" spans="1:195" s="138" customFormat="1" x14ac:dyDescent="0.2">
      <c r="A238" s="139"/>
      <c r="B238" s="193">
        <v>49341</v>
      </c>
      <c r="C238" s="193">
        <v>49368</v>
      </c>
      <c r="D238" s="191">
        <v>49341</v>
      </c>
      <c r="E238" s="2">
        <v>64.403970000000001</v>
      </c>
      <c r="F238" s="3">
        <v>58.304969999999997</v>
      </c>
      <c r="G238" s="4">
        <v>56.712539999999997</v>
      </c>
      <c r="H238" s="5">
        <v>51.349719999999998</v>
      </c>
      <c r="I238" s="2">
        <v>61.608960000000003</v>
      </c>
      <c r="J238" s="3">
        <v>55.414929999999998</v>
      </c>
      <c r="K238" s="4">
        <v>73.352599999999995</v>
      </c>
      <c r="L238" s="5">
        <v>67.16883</v>
      </c>
      <c r="M238" s="2">
        <v>67.339100000000002</v>
      </c>
      <c r="N238" s="3">
        <v>63.015500000000003</v>
      </c>
      <c r="O238" s="4">
        <v>54.712539999999997</v>
      </c>
      <c r="P238" s="5">
        <v>49.349719999999998</v>
      </c>
      <c r="Q238" s="2">
        <v>56.712539999999997</v>
      </c>
      <c r="R238" s="3">
        <v>50.849719999999998</v>
      </c>
      <c r="S238" s="4">
        <v>54.212539999999997</v>
      </c>
      <c r="T238" s="5">
        <v>48.099719999999998</v>
      </c>
      <c r="U238" s="2">
        <v>54.712539999999997</v>
      </c>
      <c r="V238" s="3">
        <v>49.349719999999998</v>
      </c>
      <c r="W238" s="4">
        <v>61.608960000000003</v>
      </c>
      <c r="X238" s="5">
        <v>55.414929999999998</v>
      </c>
      <c r="Y238" s="2">
        <v>56.712539999999997</v>
      </c>
      <c r="Z238" s="3">
        <v>52.099719999999998</v>
      </c>
      <c r="AA238" s="4">
        <v>64.187640000000002</v>
      </c>
      <c r="AB238" s="5">
        <v>61.43562</v>
      </c>
      <c r="AC238" s="2">
        <v>55.712539999999997</v>
      </c>
      <c r="AD238" s="73">
        <v>51.349719999999998</v>
      </c>
      <c r="AE238" s="4">
        <v>66.458359999999999</v>
      </c>
      <c r="AF238" s="75">
        <v>61.196530000000003</v>
      </c>
      <c r="AG238" s="23">
        <v>6.4032</v>
      </c>
      <c r="AH238" s="37">
        <v>6.3712</v>
      </c>
      <c r="AI238" s="23">
        <v>6.0678000000000001</v>
      </c>
      <c r="AJ238" s="37">
        <v>6.1157000000000004</v>
      </c>
      <c r="AK238" s="28">
        <v>6.1006999999999998</v>
      </c>
      <c r="AL238" s="37">
        <v>6.2306999999999997</v>
      </c>
      <c r="AM238" s="28">
        <v>6.0582000000000003</v>
      </c>
      <c r="AN238" s="37">
        <v>6.1955999999999998</v>
      </c>
      <c r="AO238" s="30">
        <v>6.1477000000000004</v>
      </c>
      <c r="AP238" s="39">
        <v>6.1795999999999998</v>
      </c>
      <c r="AQ238" s="30">
        <v>5.5728</v>
      </c>
      <c r="AR238" s="37">
        <v>6.3765999999999998</v>
      </c>
      <c r="AS238" s="23">
        <v>6.1886000000000001</v>
      </c>
      <c r="AT238" s="39">
        <v>6.4265999999999996</v>
      </c>
      <c r="AU238" s="31">
        <v>6.2092999999999998</v>
      </c>
      <c r="AV238" s="39">
        <v>6.1894999999999998</v>
      </c>
      <c r="AW238" s="31">
        <v>6.3891999999999998</v>
      </c>
      <c r="AX238" s="39">
        <v>6.1883999999999997</v>
      </c>
      <c r="AY238" s="31">
        <v>6.1257000000000001</v>
      </c>
      <c r="AZ238" s="39">
        <v>6.1627000000000001</v>
      </c>
      <c r="BA238" s="30">
        <v>5.8666</v>
      </c>
      <c r="BB238" s="39">
        <v>6.6356999999999999</v>
      </c>
      <c r="BC238" s="15"/>
      <c r="BD238" s="151"/>
      <c r="BE238" s="151"/>
      <c r="BF238" s="151"/>
      <c r="BG238" s="151"/>
      <c r="BH238" s="151"/>
      <c r="BI238" s="151"/>
      <c r="BJ238" s="266">
        <v>6.2530386904159503</v>
      </c>
      <c r="BK238" s="266">
        <v>6.2853228721789289</v>
      </c>
      <c r="BL238" s="266">
        <v>6.4910537704159506</v>
      </c>
      <c r="BM238" s="266">
        <v>6.5245667401789298</v>
      </c>
      <c r="BN238" s="266">
        <v>6.3884955182974403</v>
      </c>
      <c r="BO238" s="266"/>
      <c r="BP238" s="266">
        <v>6.2046188897901251</v>
      </c>
      <c r="BQ238" s="292">
        <v>6.263761476074615</v>
      </c>
      <c r="BR238" s="292">
        <v>6.200071104097554</v>
      </c>
      <c r="BS238" s="292">
        <v>6.2291740816326531</v>
      </c>
      <c r="BT238" s="292">
        <v>6.127012122436609</v>
      </c>
      <c r="BU238" s="292">
        <v>6.1101257967628895</v>
      </c>
      <c r="BV238" s="292">
        <v>6.1610000000000005</v>
      </c>
      <c r="BW238" s="169"/>
      <c r="BX238" s="148">
        <v>61.790112857142859</v>
      </c>
      <c r="BY238" s="165">
        <v>54.414188571428568</v>
      </c>
      <c r="BZ238" s="165">
        <v>58.95437571428571</v>
      </c>
      <c r="CA238" s="165">
        <v>65.486128571428566</v>
      </c>
      <c r="CB238" s="165">
        <v>54.199902857142852</v>
      </c>
      <c r="CC238" s="165">
        <v>70.702412857142846</v>
      </c>
      <c r="CD238" s="165">
        <v>64.203289999999996</v>
      </c>
      <c r="CE238" s="165">
        <v>63.008202857142862</v>
      </c>
      <c r="CF238" s="165">
        <v>52.414188571428568</v>
      </c>
      <c r="CG238" s="174"/>
      <c r="CH238" s="175"/>
      <c r="CI238" s="175"/>
      <c r="CJ238" s="175"/>
      <c r="CK238" s="175"/>
      <c r="CL238" s="175"/>
      <c r="CM238" s="175"/>
      <c r="CN238" s="175"/>
      <c r="CO238" s="171">
        <v>2035</v>
      </c>
      <c r="CP238" s="173">
        <v>49341</v>
      </c>
      <c r="CQ238" s="272">
        <v>6.49223490070995</v>
      </c>
      <c r="CR238" s="272">
        <v>6.2296081770673233</v>
      </c>
      <c r="CS238" s="272">
        <v>6.2240536784657756</v>
      </c>
      <c r="CT238" s="272">
        <v>6.1220029627250643</v>
      </c>
      <c r="CU238" s="272">
        <v>6.2240536784657756</v>
      </c>
      <c r="CV238" s="272">
        <v>6.2630545320197042</v>
      </c>
      <c r="CW238" s="272">
        <v>6.5064868792894632</v>
      </c>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39"/>
      <c r="EV238" s="139"/>
      <c r="EW238" s="139"/>
      <c r="EX238" s="139"/>
      <c r="EY238" s="139"/>
      <c r="EZ238" s="139"/>
      <c r="FA238" s="139"/>
      <c r="FB238" s="162"/>
      <c r="FC238" s="162"/>
      <c r="FD238" s="162"/>
      <c r="FE238" s="162"/>
      <c r="FF238" s="162"/>
      <c r="FG238" s="162"/>
      <c r="FH238" s="162"/>
      <c r="FI238" s="139"/>
      <c r="FJ238" s="139"/>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39"/>
      <c r="GH238" s="139"/>
      <c r="GI238" s="162"/>
      <c r="GJ238" s="162"/>
      <c r="GK238" s="162"/>
      <c r="GL238" s="162"/>
      <c r="GM238" s="162"/>
    </row>
    <row r="239" spans="1:195" s="138" customFormat="1" x14ac:dyDescent="0.2">
      <c r="A239" s="139"/>
      <c r="B239" s="193">
        <v>49369</v>
      </c>
      <c r="C239" s="193">
        <v>49399</v>
      </c>
      <c r="D239" s="191">
        <v>49369</v>
      </c>
      <c r="E239" s="2">
        <v>54.545740000000002</v>
      </c>
      <c r="F239" s="3">
        <v>52.920310000000001</v>
      </c>
      <c r="G239" s="4">
        <v>49.192740000000001</v>
      </c>
      <c r="H239" s="5">
        <v>47.049950000000003</v>
      </c>
      <c r="I239" s="2">
        <v>51.90475</v>
      </c>
      <c r="J239" s="3">
        <v>49.611469999999997</v>
      </c>
      <c r="K239" s="4">
        <v>58.507370000000002</v>
      </c>
      <c r="L239" s="5">
        <v>57.9983</v>
      </c>
      <c r="M239" s="2">
        <v>55.22054</v>
      </c>
      <c r="N239" s="3">
        <v>57.285440000000001</v>
      </c>
      <c r="O239" s="4">
        <v>47.192740000000001</v>
      </c>
      <c r="P239" s="5">
        <v>45.049950000000003</v>
      </c>
      <c r="Q239" s="2">
        <v>49.192740000000001</v>
      </c>
      <c r="R239" s="3">
        <v>46.549950000000003</v>
      </c>
      <c r="S239" s="4">
        <v>47.442740000000001</v>
      </c>
      <c r="T239" s="5">
        <v>43.549950000000003</v>
      </c>
      <c r="U239" s="2">
        <v>47.192740000000001</v>
      </c>
      <c r="V239" s="3">
        <v>45.049950000000003</v>
      </c>
      <c r="W239" s="4">
        <v>51.90475</v>
      </c>
      <c r="X239" s="5">
        <v>49.611469999999997</v>
      </c>
      <c r="Y239" s="2">
        <v>49.192740000000001</v>
      </c>
      <c r="Z239" s="3">
        <v>47.799950000000003</v>
      </c>
      <c r="AA239" s="4">
        <v>54.139539999999997</v>
      </c>
      <c r="AB239" s="5">
        <v>52.859549999999999</v>
      </c>
      <c r="AC239" s="2">
        <v>47.942740000000001</v>
      </c>
      <c r="AD239" s="73">
        <v>47.049950000000003</v>
      </c>
      <c r="AE239" s="4">
        <v>57.176349999999999</v>
      </c>
      <c r="AF239" s="75">
        <v>55.996369999999999</v>
      </c>
      <c r="AG239" s="23">
        <v>6.1477000000000004</v>
      </c>
      <c r="AH239" s="37">
        <v>5.9401000000000002</v>
      </c>
      <c r="AI239" s="23">
        <v>5.7804000000000002</v>
      </c>
      <c r="AJ239" s="37">
        <v>5.8124000000000002</v>
      </c>
      <c r="AK239" s="28">
        <v>5.7973999999999997</v>
      </c>
      <c r="AL239" s="37">
        <v>5.9249000000000001</v>
      </c>
      <c r="AM239" s="28">
        <v>5.7499000000000002</v>
      </c>
      <c r="AN239" s="37">
        <v>5.8761999999999999</v>
      </c>
      <c r="AO239" s="30">
        <v>5.8124000000000002</v>
      </c>
      <c r="AP239" s="39">
        <v>5.7005999999999997</v>
      </c>
      <c r="AQ239" s="30">
        <v>5.3014000000000001</v>
      </c>
      <c r="AR239" s="37">
        <v>6.0679999999999996</v>
      </c>
      <c r="AS239" s="23">
        <v>5.8829000000000002</v>
      </c>
      <c r="AT239" s="39">
        <v>6.1180000000000003</v>
      </c>
      <c r="AU239" s="31">
        <v>5.9017999999999997</v>
      </c>
      <c r="AV239" s="39">
        <v>5.8845000000000001</v>
      </c>
      <c r="AW239" s="31">
        <v>5.9058999999999999</v>
      </c>
      <c r="AX239" s="39">
        <v>5.8826999999999998</v>
      </c>
      <c r="AY239" s="31">
        <v>5.8224</v>
      </c>
      <c r="AZ239" s="39">
        <v>5.8273999999999999</v>
      </c>
      <c r="BA239" s="30">
        <v>5.5551000000000004</v>
      </c>
      <c r="BB239" s="39">
        <v>6.4202000000000004</v>
      </c>
      <c r="BC239" s="15"/>
      <c r="BD239" s="151"/>
      <c r="BE239" s="151"/>
      <c r="BF239" s="151"/>
      <c r="BG239" s="151"/>
      <c r="BH239" s="151"/>
      <c r="BI239" s="151"/>
      <c r="BJ239" s="266">
        <v>5.9137005667442573</v>
      </c>
      <c r="BK239" s="266">
        <v>5.8005541240765099</v>
      </c>
      <c r="BL239" s="266">
        <v>6.1387998907442576</v>
      </c>
      <c r="BM239" s="266">
        <v>6.0213469120765106</v>
      </c>
      <c r="BN239" s="266">
        <v>5.9686003734103839</v>
      </c>
      <c r="BO239" s="266"/>
      <c r="BP239" s="266">
        <v>5.8971059626888378</v>
      </c>
      <c r="BQ239" s="292">
        <v>5.9238385239253848</v>
      </c>
      <c r="BR239" s="292">
        <v>5.8805185624962952</v>
      </c>
      <c r="BS239" s="292">
        <v>5.9196842857142853</v>
      </c>
      <c r="BT239" s="292">
        <v>5.8155665218708954</v>
      </c>
      <c r="BU239" s="292">
        <v>5.8064715334556976</v>
      </c>
      <c r="BV239" s="292">
        <v>5.8577000000000004</v>
      </c>
      <c r="BW239" s="169"/>
      <c r="BX239" s="148">
        <v>53.865378317631226</v>
      </c>
      <c r="BY239" s="165">
        <v>48.295825208613728</v>
      </c>
      <c r="BZ239" s="165">
        <v>50.944844104979808</v>
      </c>
      <c r="CA239" s="165">
        <v>56.084852113055184</v>
      </c>
      <c r="CB239" s="165">
        <v>48.08653853297443</v>
      </c>
      <c r="CC239" s="165">
        <v>58.294286864064603</v>
      </c>
      <c r="CD239" s="165">
        <v>56.682441816958274</v>
      </c>
      <c r="CE239" s="165">
        <v>53.603770296096904</v>
      </c>
      <c r="CF239" s="165">
        <v>46.295825208613728</v>
      </c>
      <c r="CG239" s="174"/>
      <c r="CH239" s="175"/>
      <c r="CI239" s="175"/>
      <c r="CJ239" s="175"/>
      <c r="CK239" s="175"/>
      <c r="CL239" s="175"/>
      <c r="CM239" s="175"/>
      <c r="CN239" s="175"/>
      <c r="CO239" s="171">
        <v>2035</v>
      </c>
      <c r="CP239" s="173">
        <v>49369</v>
      </c>
      <c r="CQ239" s="272">
        <v>6.1965254655828792</v>
      </c>
      <c r="CR239" s="272">
        <v>5.9136946613382522</v>
      </c>
      <c r="CS239" s="272">
        <v>5.9146585953279605</v>
      </c>
      <c r="CT239" s="272">
        <v>5.8176010277203467</v>
      </c>
      <c r="CU239" s="272">
        <v>5.9146585953279605</v>
      </c>
      <c r="CV239" s="272">
        <v>5.9466546962233169</v>
      </c>
      <c r="CW239" s="272">
        <v>6.2003706096083979</v>
      </c>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39"/>
      <c r="EV239" s="139"/>
      <c r="EW239" s="139"/>
      <c r="EX239" s="139"/>
      <c r="EY239" s="139"/>
      <c r="EZ239" s="139"/>
      <c r="FA239" s="139"/>
      <c r="FB239" s="162"/>
      <c r="FC239" s="162"/>
      <c r="FD239" s="162"/>
      <c r="FE239" s="162"/>
      <c r="FF239" s="162"/>
      <c r="FG239" s="162"/>
      <c r="FH239" s="162"/>
      <c r="FI239" s="139"/>
      <c r="FJ239" s="139"/>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39"/>
      <c r="GH239" s="139"/>
      <c r="GI239" s="162"/>
      <c r="GJ239" s="162"/>
      <c r="GK239" s="162"/>
      <c r="GL239" s="162"/>
      <c r="GM239" s="162"/>
    </row>
    <row r="240" spans="1:195" s="138" customFormat="1" x14ac:dyDescent="0.2">
      <c r="A240" s="139"/>
      <c r="B240" s="193">
        <v>49400</v>
      </c>
      <c r="C240" s="193">
        <v>49429</v>
      </c>
      <c r="D240" s="191">
        <v>49400</v>
      </c>
      <c r="E240" s="2">
        <v>52.575319999999998</v>
      </c>
      <c r="F240" s="3">
        <v>50.43412</v>
      </c>
      <c r="G240" s="4">
        <v>48.790759999999999</v>
      </c>
      <c r="H240" s="5">
        <v>47.304409999999997</v>
      </c>
      <c r="I240" s="2">
        <v>49.282879999999999</v>
      </c>
      <c r="J240" s="3">
        <v>47.169400000000003</v>
      </c>
      <c r="K240" s="4">
        <v>54.317770000000003</v>
      </c>
      <c r="L240" s="5">
        <v>54.198090000000001</v>
      </c>
      <c r="M240" s="2">
        <v>50.448900000000002</v>
      </c>
      <c r="N240" s="3">
        <v>53.608530000000002</v>
      </c>
      <c r="O240" s="4">
        <v>46.790759999999999</v>
      </c>
      <c r="P240" s="5">
        <v>45.304409999999997</v>
      </c>
      <c r="Q240" s="2">
        <v>47.290759999999999</v>
      </c>
      <c r="R240" s="3">
        <v>46.554409999999997</v>
      </c>
      <c r="S240" s="4">
        <v>43.790759999999999</v>
      </c>
      <c r="T240" s="5">
        <v>43.304409999999997</v>
      </c>
      <c r="U240" s="2">
        <v>46.790759999999999</v>
      </c>
      <c r="V240" s="3">
        <v>45.304409999999997</v>
      </c>
      <c r="W240" s="4">
        <v>49.282879999999999</v>
      </c>
      <c r="X240" s="5">
        <v>47.169400000000003</v>
      </c>
      <c r="Y240" s="2">
        <v>47.290759999999999</v>
      </c>
      <c r="Z240" s="3">
        <v>45.304409999999997</v>
      </c>
      <c r="AA240" s="4">
        <v>50.613860000000003</v>
      </c>
      <c r="AB240" s="5">
        <v>51.947110000000002</v>
      </c>
      <c r="AC240" s="2">
        <v>47.290759999999999</v>
      </c>
      <c r="AD240" s="73">
        <v>45.804409999999997</v>
      </c>
      <c r="AE240" s="4">
        <v>52.310879999999997</v>
      </c>
      <c r="AF240" s="75">
        <v>53.090299999999999</v>
      </c>
      <c r="AG240" s="23">
        <v>5.9241000000000001</v>
      </c>
      <c r="AH240" s="37">
        <v>5.6845999999999997</v>
      </c>
      <c r="AI240" s="23">
        <v>5.5408999999999997</v>
      </c>
      <c r="AJ240" s="37">
        <v>5.4930000000000003</v>
      </c>
      <c r="AK240" s="28">
        <v>5.4779999999999998</v>
      </c>
      <c r="AL240" s="37">
        <v>5.5987999999999998</v>
      </c>
      <c r="AM240" s="28">
        <v>5.508</v>
      </c>
      <c r="AN240" s="37">
        <v>5.5568999999999997</v>
      </c>
      <c r="AO240" s="30">
        <v>5.4291</v>
      </c>
      <c r="AP240" s="39">
        <v>5.2374999999999998</v>
      </c>
      <c r="AQ240" s="30">
        <v>5.0140000000000002</v>
      </c>
      <c r="AR240" s="37">
        <v>5.7344999999999997</v>
      </c>
      <c r="AS240" s="23">
        <v>5.5572999999999997</v>
      </c>
      <c r="AT240" s="39">
        <v>5.7845000000000004</v>
      </c>
      <c r="AU240" s="31">
        <v>5.5728</v>
      </c>
      <c r="AV240" s="39">
        <v>5.5609000000000002</v>
      </c>
      <c r="AW240" s="31">
        <v>5.3902000000000001</v>
      </c>
      <c r="AX240" s="39">
        <v>5.5571999999999999</v>
      </c>
      <c r="AY240" s="31">
        <v>5.5030000000000001</v>
      </c>
      <c r="AZ240" s="39">
        <v>5.4440999999999997</v>
      </c>
      <c r="BA240" s="30">
        <v>5.1852</v>
      </c>
      <c r="BB240" s="39">
        <v>6.1265999999999998</v>
      </c>
      <c r="BC240" s="15"/>
      <c r="BD240" s="151"/>
      <c r="BE240" s="151"/>
      <c r="BF240" s="151"/>
      <c r="BG240" s="151"/>
      <c r="BH240" s="151"/>
      <c r="BI240" s="151"/>
      <c r="BJ240" s="266">
        <v>5.525784363930776</v>
      </c>
      <c r="BK240" s="266">
        <v>5.3318768646898089</v>
      </c>
      <c r="BL240" s="266">
        <v>5.736118971930777</v>
      </c>
      <c r="BM240" s="266">
        <v>5.5348310406898094</v>
      </c>
      <c r="BN240" s="266">
        <v>5.5321528103102935</v>
      </c>
      <c r="BO240" s="266"/>
      <c r="BP240" s="266">
        <v>5.5732694018047253</v>
      </c>
      <c r="BQ240" s="292">
        <v>5.5352537712895371</v>
      </c>
      <c r="BR240" s="292">
        <v>5.561066068653834</v>
      </c>
      <c r="BS240" s="292">
        <v>5.5937659183673469</v>
      </c>
      <c r="BT240" s="292">
        <v>5.5711984038791789</v>
      </c>
      <c r="BU240" s="292">
        <v>5.4866984648756878</v>
      </c>
      <c r="BV240" s="292">
        <v>5.5383000000000004</v>
      </c>
      <c r="BW240" s="169"/>
      <c r="BX240" s="148">
        <v>51.62367555555555</v>
      </c>
      <c r="BY240" s="165">
        <v>48.130160000000004</v>
      </c>
      <c r="BZ240" s="165">
        <v>48.343555555555554</v>
      </c>
      <c r="CA240" s="165">
        <v>51.853180000000002</v>
      </c>
      <c r="CB240" s="165">
        <v>46.963493333333332</v>
      </c>
      <c r="CC240" s="165">
        <v>54.264578888888884</v>
      </c>
      <c r="CD240" s="165">
        <v>52.657288888888885</v>
      </c>
      <c r="CE240" s="165">
        <v>51.206415555555559</v>
      </c>
      <c r="CF240" s="165">
        <v>46.130160000000004</v>
      </c>
      <c r="CG240" s="174"/>
      <c r="CH240" s="175"/>
      <c r="CI240" s="175"/>
      <c r="CJ240" s="175"/>
      <c r="CK240" s="175"/>
      <c r="CL240" s="175"/>
      <c r="CM240" s="175"/>
      <c r="CN240" s="175"/>
      <c r="CO240" s="171">
        <v>2035</v>
      </c>
      <c r="CP240" s="173">
        <v>49400</v>
      </c>
      <c r="CQ240" s="272">
        <v>5.9501009363103199</v>
      </c>
      <c r="CR240" s="272">
        <v>5.6658209037811256</v>
      </c>
      <c r="CS240" s="272">
        <v>5.5888399683770267</v>
      </c>
      <c r="CT240" s="272">
        <v>5.4970405989682645</v>
      </c>
      <c r="CU240" s="272">
        <v>5.5888399683770267</v>
      </c>
      <c r="CV240" s="272">
        <v>5.6983993596059106</v>
      </c>
      <c r="CW240" s="272">
        <v>5.8780048445700448</v>
      </c>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39"/>
      <c r="EV240" s="139"/>
      <c r="EW240" s="139"/>
      <c r="EX240" s="139"/>
      <c r="EY240" s="139"/>
      <c r="EZ240" s="139"/>
      <c r="FA240" s="139"/>
      <c r="FB240" s="162"/>
      <c r="FC240" s="162"/>
      <c r="FD240" s="162"/>
      <c r="FE240" s="162"/>
      <c r="FF240" s="162"/>
      <c r="FG240" s="162"/>
      <c r="FH240" s="162"/>
      <c r="FI240" s="139"/>
      <c r="FJ240" s="139"/>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39"/>
      <c r="GH240" s="139"/>
      <c r="GI240" s="162"/>
      <c r="GJ240" s="162"/>
      <c r="GK240" s="162"/>
      <c r="GL240" s="162"/>
      <c r="GM240" s="162"/>
    </row>
    <row r="241" spans="1:195" s="138" customFormat="1" x14ac:dyDescent="0.2">
      <c r="A241" s="139"/>
      <c r="B241" s="193">
        <v>49430</v>
      </c>
      <c r="C241" s="193">
        <v>49460</v>
      </c>
      <c r="D241" s="191">
        <v>49430</v>
      </c>
      <c r="E241" s="2">
        <v>48.804310000000001</v>
      </c>
      <c r="F241" s="3">
        <v>43.552010000000003</v>
      </c>
      <c r="G241" s="4">
        <v>50.163539999999998</v>
      </c>
      <c r="H241" s="5">
        <v>48.022509999999997</v>
      </c>
      <c r="I241" s="2">
        <v>45.343470000000003</v>
      </c>
      <c r="J241" s="3">
        <v>40.232509999999998</v>
      </c>
      <c r="K241" s="4">
        <v>54.254109999999997</v>
      </c>
      <c r="L241" s="5">
        <v>50.155549999999998</v>
      </c>
      <c r="M241" s="2">
        <v>51.358919999999998</v>
      </c>
      <c r="N241" s="3">
        <v>53.051290000000002</v>
      </c>
      <c r="O241" s="4">
        <v>48.663539999999998</v>
      </c>
      <c r="P241" s="5">
        <v>46.022509999999997</v>
      </c>
      <c r="Q241" s="2">
        <v>50.163539999999998</v>
      </c>
      <c r="R241" s="3">
        <v>48.022509999999997</v>
      </c>
      <c r="S241" s="4">
        <v>46.163539999999998</v>
      </c>
      <c r="T241" s="5">
        <v>43.022509999999997</v>
      </c>
      <c r="U241" s="2">
        <v>48.663539999999998</v>
      </c>
      <c r="V241" s="3">
        <v>46.022509999999997</v>
      </c>
      <c r="W241" s="4">
        <v>45.343470000000003</v>
      </c>
      <c r="X241" s="5">
        <v>40.232509999999998</v>
      </c>
      <c r="Y241" s="2">
        <v>48.663539999999998</v>
      </c>
      <c r="Z241" s="3">
        <v>46.022509999999997</v>
      </c>
      <c r="AA241" s="4">
        <v>52.61504</v>
      </c>
      <c r="AB241" s="5">
        <v>52.503810000000001</v>
      </c>
      <c r="AC241" s="2">
        <v>48.663539999999998</v>
      </c>
      <c r="AD241" s="73">
        <v>46.022509999999997</v>
      </c>
      <c r="AE241" s="4">
        <v>49.075470000000003</v>
      </c>
      <c r="AF241" s="75">
        <v>47.37191</v>
      </c>
      <c r="AG241" s="23">
        <v>5.9561000000000002</v>
      </c>
      <c r="AH241" s="37">
        <v>5.6207000000000003</v>
      </c>
      <c r="AI241" s="23">
        <v>5.5090000000000003</v>
      </c>
      <c r="AJ241" s="37">
        <v>5.4291</v>
      </c>
      <c r="AK241" s="28">
        <v>5.4141000000000004</v>
      </c>
      <c r="AL241" s="37">
        <v>5.5343</v>
      </c>
      <c r="AM241" s="28">
        <v>5.4490999999999996</v>
      </c>
      <c r="AN241" s="37">
        <v>5.4930000000000003</v>
      </c>
      <c r="AO241" s="30">
        <v>5.3493000000000004</v>
      </c>
      <c r="AP241" s="39">
        <v>5.2055999999999996</v>
      </c>
      <c r="AQ241" s="30">
        <v>4.9820000000000002</v>
      </c>
      <c r="AR241" s="37">
        <v>5.6692999999999998</v>
      </c>
      <c r="AS241" s="23">
        <v>5.4928999999999997</v>
      </c>
      <c r="AT241" s="39">
        <v>5.7192999999999996</v>
      </c>
      <c r="AU241" s="31">
        <v>5.5083000000000002</v>
      </c>
      <c r="AV241" s="39">
        <v>5.4965999999999999</v>
      </c>
      <c r="AW241" s="31">
        <v>5.3575999999999997</v>
      </c>
      <c r="AX241" s="39">
        <v>5.4927000000000001</v>
      </c>
      <c r="AY241" s="31">
        <v>5.4390999999999998</v>
      </c>
      <c r="AZ241" s="39">
        <v>5.3643000000000001</v>
      </c>
      <c r="BA241" s="30">
        <v>5.1383000000000001</v>
      </c>
      <c r="BB241" s="39">
        <v>6.1611000000000002</v>
      </c>
      <c r="BC241" s="15"/>
      <c r="BD241" s="151"/>
      <c r="BE241" s="151"/>
      <c r="BF241" s="151"/>
      <c r="BG241" s="151"/>
      <c r="BH241" s="151"/>
      <c r="BI241" s="151"/>
      <c r="BJ241" s="266">
        <v>5.4450233073575554</v>
      </c>
      <c r="BK241" s="266">
        <v>5.2995926829268285</v>
      </c>
      <c r="BL241" s="266">
        <v>5.6522840193575563</v>
      </c>
      <c r="BM241" s="266">
        <v>5.5013180709268292</v>
      </c>
      <c r="BN241" s="266">
        <v>5.4745545201421919</v>
      </c>
      <c r="BO241" s="266"/>
      <c r="BP241" s="266">
        <v>5.5084818118219614</v>
      </c>
      <c r="BQ241" s="292">
        <v>5.4543535279805351</v>
      </c>
      <c r="BR241" s="292">
        <v>5.4971355507818238</v>
      </c>
      <c r="BS241" s="292">
        <v>5.5285618367346938</v>
      </c>
      <c r="BT241" s="292">
        <v>5.5116974441862805</v>
      </c>
      <c r="BU241" s="292">
        <v>5.422723827799099</v>
      </c>
      <c r="BV241" s="292">
        <v>5.4744000000000002</v>
      </c>
      <c r="BW241" s="169"/>
      <c r="BX241" s="148">
        <v>46.488779892473126</v>
      </c>
      <c r="BY241" s="165">
        <v>49.219645053763436</v>
      </c>
      <c r="BZ241" s="165">
        <v>43.090251075268817</v>
      </c>
      <c r="CA241" s="165">
        <v>52.10501860215053</v>
      </c>
      <c r="CB241" s="165">
        <v>49.219645053763436</v>
      </c>
      <c r="CC241" s="165">
        <v>52.447217956989249</v>
      </c>
      <c r="CD241" s="165">
        <v>48.32443817204301</v>
      </c>
      <c r="CE241" s="165">
        <v>52.566003118279575</v>
      </c>
      <c r="CF241" s="165">
        <v>47.499214946236556</v>
      </c>
      <c r="CG241" s="174"/>
      <c r="CH241" s="175"/>
      <c r="CI241" s="175"/>
      <c r="CJ241" s="175"/>
      <c r="CK241" s="175"/>
      <c r="CL241" s="175"/>
      <c r="CM241" s="175"/>
      <c r="CN241" s="175"/>
      <c r="CO241" s="171">
        <v>2035</v>
      </c>
      <c r="CP241" s="173">
        <v>49430</v>
      </c>
      <c r="CQ241" s="272">
        <v>5.9172786294886306</v>
      </c>
      <c r="CR241" s="272">
        <v>5.6054663592581209</v>
      </c>
      <c r="CS241" s="272">
        <v>5.5236558410690604</v>
      </c>
      <c r="CT241" s="272">
        <v>5.432908440554808</v>
      </c>
      <c r="CU241" s="272">
        <v>5.5236558410690604</v>
      </c>
      <c r="CV241" s="272">
        <v>5.6379519047619038</v>
      </c>
      <c r="CW241" s="272">
        <v>5.8135115058538558</v>
      </c>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39"/>
      <c r="EV241" s="139"/>
      <c r="EW241" s="139"/>
      <c r="EX241" s="139"/>
      <c r="EY241" s="139"/>
      <c r="EZ241" s="139"/>
      <c r="FA241" s="139"/>
      <c r="FB241" s="162"/>
      <c r="FC241" s="162"/>
      <c r="FD241" s="162"/>
      <c r="FE241" s="162"/>
      <c r="FF241" s="162"/>
      <c r="FG241" s="162"/>
      <c r="FH241" s="162"/>
      <c r="FI241" s="139"/>
      <c r="FJ241" s="139"/>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39"/>
      <c r="GH241" s="139"/>
      <c r="GI241" s="162"/>
      <c r="GJ241" s="162"/>
      <c r="GK241" s="162"/>
      <c r="GL241" s="162"/>
      <c r="GM241" s="162"/>
    </row>
    <row r="242" spans="1:195" s="138" customFormat="1" x14ac:dyDescent="0.2">
      <c r="A242" s="139"/>
      <c r="B242" s="193">
        <v>49461</v>
      </c>
      <c r="C242" s="193">
        <v>49490</v>
      </c>
      <c r="D242" s="191">
        <v>49461</v>
      </c>
      <c r="E242" s="2">
        <v>53.894779999999997</v>
      </c>
      <c r="F242" s="3">
        <v>44.414709999999999</v>
      </c>
      <c r="G242" s="4">
        <v>55.201630000000002</v>
      </c>
      <c r="H242" s="5">
        <v>49.883510000000001</v>
      </c>
      <c r="I242" s="2">
        <v>50.435549999999999</v>
      </c>
      <c r="J242" s="3">
        <v>41.178359999999998</v>
      </c>
      <c r="K242" s="4">
        <v>59.438130000000001</v>
      </c>
      <c r="L242" s="5">
        <v>51.217329999999997</v>
      </c>
      <c r="M242" s="2">
        <v>55.62623</v>
      </c>
      <c r="N242" s="3">
        <v>53.402970000000003</v>
      </c>
      <c r="O242" s="4">
        <v>53.451630000000002</v>
      </c>
      <c r="P242" s="5">
        <v>48.383510000000001</v>
      </c>
      <c r="Q242" s="2">
        <v>54.451630000000002</v>
      </c>
      <c r="R242" s="3">
        <v>49.383510000000001</v>
      </c>
      <c r="S242" s="4">
        <v>51.701630000000002</v>
      </c>
      <c r="T242" s="5">
        <v>45.883510000000001</v>
      </c>
      <c r="U242" s="2">
        <v>53.451630000000002</v>
      </c>
      <c r="V242" s="3">
        <v>48.383510000000001</v>
      </c>
      <c r="W242" s="4">
        <v>50.435549999999999</v>
      </c>
      <c r="X242" s="5">
        <v>41.178359999999998</v>
      </c>
      <c r="Y242" s="2">
        <v>56.201630000000002</v>
      </c>
      <c r="Z242" s="3">
        <v>50.383510000000001</v>
      </c>
      <c r="AA242" s="4">
        <v>58.98883</v>
      </c>
      <c r="AB242" s="5">
        <v>56.08961</v>
      </c>
      <c r="AC242" s="2">
        <v>54.201630000000002</v>
      </c>
      <c r="AD242" s="73">
        <v>48.633510000000001</v>
      </c>
      <c r="AE242" s="4">
        <v>55.459249999999997</v>
      </c>
      <c r="AF242" s="75">
        <v>49.528460000000003</v>
      </c>
      <c r="AG242" s="23">
        <v>6.0039999999999996</v>
      </c>
      <c r="AH242" s="37">
        <v>5.6845999999999997</v>
      </c>
      <c r="AI242" s="23">
        <v>5.5568999999999997</v>
      </c>
      <c r="AJ242" s="37">
        <v>5.4611000000000001</v>
      </c>
      <c r="AK242" s="28">
        <v>5.4461000000000004</v>
      </c>
      <c r="AL242" s="37">
        <v>5.5666000000000002</v>
      </c>
      <c r="AM242" s="28">
        <v>5.4760999999999997</v>
      </c>
      <c r="AN242" s="37">
        <v>5.5248999999999997</v>
      </c>
      <c r="AO242" s="30">
        <v>5.3971999999999998</v>
      </c>
      <c r="AP242" s="39">
        <v>5.2374999999999998</v>
      </c>
      <c r="AQ242" s="30">
        <v>5.0298999999999996</v>
      </c>
      <c r="AR242" s="37">
        <v>5.702</v>
      </c>
      <c r="AS242" s="23">
        <v>5.5251999999999999</v>
      </c>
      <c r="AT242" s="39">
        <v>5.7519999999999998</v>
      </c>
      <c r="AU242" s="31">
        <v>5.5407000000000002</v>
      </c>
      <c r="AV242" s="39">
        <v>5.5288000000000004</v>
      </c>
      <c r="AW242" s="31">
        <v>5.3902000000000001</v>
      </c>
      <c r="AX242" s="39">
        <v>5.5250000000000004</v>
      </c>
      <c r="AY242" s="31">
        <v>5.4710999999999999</v>
      </c>
      <c r="AZ242" s="39">
        <v>5.4122000000000003</v>
      </c>
      <c r="BA242" s="30">
        <v>5.2073999999999998</v>
      </c>
      <c r="BB242" s="39">
        <v>6.1890000000000001</v>
      </c>
      <c r="BC242" s="15"/>
      <c r="BD242" s="151"/>
      <c r="BE242" s="151"/>
      <c r="BF242" s="151"/>
      <c r="BG242" s="151"/>
      <c r="BH242" s="151"/>
      <c r="BI242" s="151"/>
      <c r="BJ242" s="266">
        <v>5.4935001821677965</v>
      </c>
      <c r="BK242" s="266">
        <v>5.3318768646898089</v>
      </c>
      <c r="BL242" s="266">
        <v>5.7026060021677969</v>
      </c>
      <c r="BM242" s="266">
        <v>5.5348310406898094</v>
      </c>
      <c r="BN242" s="266">
        <v>5.5157035224288027</v>
      </c>
      <c r="BO242" s="266"/>
      <c r="BP242" s="266">
        <v>5.5409263013281969</v>
      </c>
      <c r="BQ242" s="292">
        <v>5.502913949716139</v>
      </c>
      <c r="BR242" s="292">
        <v>5.5290507858384297</v>
      </c>
      <c r="BS242" s="292">
        <v>5.561214897959184</v>
      </c>
      <c r="BT242" s="292">
        <v>5.5389729265582375</v>
      </c>
      <c r="BU242" s="292">
        <v>5.4547612047388627</v>
      </c>
      <c r="BV242" s="292">
        <v>5.5064000000000002</v>
      </c>
      <c r="BW242" s="169"/>
      <c r="BX242" s="148">
        <v>49.892083777777778</v>
      </c>
      <c r="BY242" s="165">
        <v>52.956201555555552</v>
      </c>
      <c r="BZ242" s="165">
        <v>46.526958666666665</v>
      </c>
      <c r="CA242" s="165">
        <v>54.687520222222219</v>
      </c>
      <c r="CB242" s="165">
        <v>52.311757111111113</v>
      </c>
      <c r="CC242" s="165">
        <v>55.967125555555555</v>
      </c>
      <c r="CD242" s="165">
        <v>52.955138666666663</v>
      </c>
      <c r="CE242" s="165">
        <v>57.764714888888882</v>
      </c>
      <c r="CF242" s="165">
        <v>51.311757111111106</v>
      </c>
      <c r="CG242" s="174"/>
      <c r="CH242" s="175"/>
      <c r="CI242" s="175"/>
      <c r="CJ242" s="175"/>
      <c r="CK242" s="175"/>
      <c r="CL242" s="175"/>
      <c r="CM242" s="175"/>
      <c r="CN242" s="175"/>
      <c r="CO242" s="171">
        <v>2035</v>
      </c>
      <c r="CP242" s="173">
        <v>49461</v>
      </c>
      <c r="CQ242" s="272">
        <v>5.9665635353431421</v>
      </c>
      <c r="CR242" s="272">
        <v>5.6331331283943031</v>
      </c>
      <c r="CS242" s="272">
        <v>5.5562989095174951</v>
      </c>
      <c r="CT242" s="272">
        <v>5.4650247014191375</v>
      </c>
      <c r="CU242" s="272">
        <v>5.5562989095174951</v>
      </c>
      <c r="CV242" s="272">
        <v>5.6656612643678148</v>
      </c>
      <c r="CW242" s="272">
        <v>5.8458086394832458</v>
      </c>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39"/>
      <c r="EV242" s="139"/>
      <c r="EW242" s="139"/>
      <c r="EX242" s="139"/>
      <c r="EY242" s="139"/>
      <c r="EZ242" s="139"/>
      <c r="FA242" s="139"/>
      <c r="FB242" s="162"/>
      <c r="FC242" s="162"/>
      <c r="FD242" s="162"/>
      <c r="FE242" s="162"/>
      <c r="FF242" s="162"/>
      <c r="FG242" s="162"/>
      <c r="FH242" s="162"/>
      <c r="FI242" s="139"/>
      <c r="FJ242" s="139"/>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39"/>
      <c r="GH242" s="139"/>
      <c r="GI242" s="162"/>
      <c r="GJ242" s="162"/>
      <c r="GK242" s="162"/>
      <c r="GL242" s="162"/>
      <c r="GM242" s="162"/>
    </row>
    <row r="243" spans="1:195" s="138" customFormat="1" x14ac:dyDescent="0.2">
      <c r="A243" s="139"/>
      <c r="B243" s="193">
        <v>49491</v>
      </c>
      <c r="C243" s="193">
        <v>49521</v>
      </c>
      <c r="D243" s="191">
        <v>49491</v>
      </c>
      <c r="E243" s="2">
        <v>68.797569999999993</v>
      </c>
      <c r="F243" s="3">
        <v>57.300669999999997</v>
      </c>
      <c r="G243" s="4">
        <v>67.314850000000007</v>
      </c>
      <c r="H243" s="5">
        <v>55.694719999999997</v>
      </c>
      <c r="I243" s="2">
        <v>64.805400000000006</v>
      </c>
      <c r="J243" s="3">
        <v>53.860120000000002</v>
      </c>
      <c r="K243" s="4">
        <v>74.966669999999993</v>
      </c>
      <c r="L243" s="5">
        <v>62.984229999999997</v>
      </c>
      <c r="M243" s="2">
        <v>69.689790000000002</v>
      </c>
      <c r="N243" s="3">
        <v>60.089959999999998</v>
      </c>
      <c r="O243" s="4">
        <v>71.064850000000007</v>
      </c>
      <c r="P243" s="5">
        <v>56.694719999999997</v>
      </c>
      <c r="Q243" s="2">
        <v>70.814850000000007</v>
      </c>
      <c r="R243" s="3">
        <v>56.194719999999997</v>
      </c>
      <c r="S243" s="4">
        <v>65.314850000000007</v>
      </c>
      <c r="T243" s="5">
        <v>53.194719999999997</v>
      </c>
      <c r="U243" s="2">
        <v>71.064850000000007</v>
      </c>
      <c r="V243" s="3">
        <v>56.694719999999997</v>
      </c>
      <c r="W243" s="4">
        <v>64.805400000000006</v>
      </c>
      <c r="X243" s="5">
        <v>53.860120000000002</v>
      </c>
      <c r="Y243" s="2">
        <v>69.814850000000007</v>
      </c>
      <c r="Z243" s="3">
        <v>57.194719999999997</v>
      </c>
      <c r="AA243" s="4">
        <v>67.172749999999994</v>
      </c>
      <c r="AB243" s="5">
        <v>62.26932</v>
      </c>
      <c r="AC243" s="2">
        <v>68.814850000000007</v>
      </c>
      <c r="AD243" s="73">
        <v>55.194719999999997</v>
      </c>
      <c r="AE243" s="4">
        <v>69.503399999999999</v>
      </c>
      <c r="AF243" s="75">
        <v>61.282919999999997</v>
      </c>
      <c r="AG243" s="23">
        <v>6.3232999999999997</v>
      </c>
      <c r="AH243" s="37">
        <v>5.9880000000000004</v>
      </c>
      <c r="AI243" s="23">
        <v>5.8282999999999996</v>
      </c>
      <c r="AJ243" s="37">
        <v>5.7804000000000002</v>
      </c>
      <c r="AK243" s="28">
        <v>5.7653999999999996</v>
      </c>
      <c r="AL243" s="37">
        <v>5.8872</v>
      </c>
      <c r="AM243" s="28">
        <v>5.8003999999999998</v>
      </c>
      <c r="AN243" s="37">
        <v>5.8442999999999996</v>
      </c>
      <c r="AO243" s="30">
        <v>5.6207000000000003</v>
      </c>
      <c r="AP243" s="39">
        <v>5.7005999999999997</v>
      </c>
      <c r="AQ243" s="30">
        <v>5.3653000000000004</v>
      </c>
      <c r="AR243" s="37">
        <v>6.024</v>
      </c>
      <c r="AS243" s="23">
        <v>5.8456999999999999</v>
      </c>
      <c r="AT243" s="39">
        <v>6.0739999999999998</v>
      </c>
      <c r="AU243" s="31">
        <v>5.8621999999999996</v>
      </c>
      <c r="AV243" s="39">
        <v>5.8489000000000004</v>
      </c>
      <c r="AW243" s="31">
        <v>5.8662999999999998</v>
      </c>
      <c r="AX243" s="39">
        <v>5.8455000000000004</v>
      </c>
      <c r="AY243" s="31">
        <v>5.7904</v>
      </c>
      <c r="AZ243" s="39">
        <v>5.6356999999999999</v>
      </c>
      <c r="BA243" s="30">
        <v>5.5564999999999998</v>
      </c>
      <c r="BB243" s="39">
        <v>6.5433000000000003</v>
      </c>
      <c r="BC243" s="15"/>
      <c r="BD243" s="151"/>
      <c r="BE243" s="151"/>
      <c r="BF243" s="151"/>
      <c r="BG243" s="151"/>
      <c r="BH243" s="151"/>
      <c r="BI243" s="151"/>
      <c r="BJ243" s="266">
        <v>5.7196918631717439</v>
      </c>
      <c r="BK243" s="266">
        <v>5.8005541240765099</v>
      </c>
      <c r="BL243" s="266">
        <v>5.9374069031717447</v>
      </c>
      <c r="BM243" s="266">
        <v>6.0213469120765106</v>
      </c>
      <c r="BN243" s="266">
        <v>5.8697499506241275</v>
      </c>
      <c r="BO243" s="266"/>
      <c r="BP243" s="266">
        <v>5.8646614731826023</v>
      </c>
      <c r="BQ243" s="292">
        <v>5.7294954582319546</v>
      </c>
      <c r="BR243" s="292">
        <v>5.8486033274396885</v>
      </c>
      <c r="BS243" s="292">
        <v>5.8870312244897951</v>
      </c>
      <c r="BT243" s="292">
        <v>5.8665817759369627</v>
      </c>
      <c r="BU243" s="292">
        <v>5.7744341565159347</v>
      </c>
      <c r="BV243" s="292">
        <v>5.8257000000000003</v>
      </c>
      <c r="BW243" s="169"/>
      <c r="BX243" s="148">
        <v>63.481799032258053</v>
      </c>
      <c r="BY243" s="165">
        <v>61.942101720430109</v>
      </c>
      <c r="BZ243" s="165">
        <v>59.744679139784949</v>
      </c>
      <c r="CA243" s="165">
        <v>65.251158924731186</v>
      </c>
      <c r="CB243" s="165">
        <v>64.055004946236565</v>
      </c>
      <c r="CC243" s="165">
        <v>69.426402043010754</v>
      </c>
      <c r="CD243" s="165">
        <v>65.702532903225801</v>
      </c>
      <c r="CE243" s="165">
        <v>64.905572688172043</v>
      </c>
      <c r="CF243" s="165">
        <v>64.420596344086022</v>
      </c>
      <c r="CG243" s="174"/>
      <c r="CH243" s="175"/>
      <c r="CI243" s="175"/>
      <c r="CJ243" s="175"/>
      <c r="CK243" s="175"/>
      <c r="CL243" s="175"/>
      <c r="CM243" s="175"/>
      <c r="CN243" s="175"/>
      <c r="CO243" s="171">
        <v>2035</v>
      </c>
      <c r="CP243" s="173">
        <v>49491</v>
      </c>
      <c r="CQ243" s="272">
        <v>6.2458103714373898</v>
      </c>
      <c r="CR243" s="272">
        <v>5.9654417665744441</v>
      </c>
      <c r="CS243" s="272">
        <v>5.8820155268795258</v>
      </c>
      <c r="CT243" s="272">
        <v>5.7854847668560181</v>
      </c>
      <c r="CU243" s="272">
        <v>5.8820155268795258</v>
      </c>
      <c r="CV243" s="272">
        <v>5.9984814614121502</v>
      </c>
      <c r="CW243" s="272">
        <v>6.168073475979007</v>
      </c>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39"/>
      <c r="EV243" s="139"/>
      <c r="EW243" s="139"/>
      <c r="EX243" s="139"/>
      <c r="EY243" s="139"/>
      <c r="EZ243" s="139"/>
      <c r="FA243" s="139"/>
      <c r="FB243" s="162"/>
      <c r="FC243" s="162"/>
      <c r="FD243" s="162"/>
      <c r="FE243" s="162"/>
      <c r="FF243" s="162"/>
      <c r="FG243" s="162"/>
      <c r="FH243" s="162"/>
      <c r="FI243" s="139"/>
      <c r="FJ243" s="139"/>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39"/>
      <c r="GH243" s="139"/>
      <c r="GI243" s="162"/>
      <c r="GJ243" s="162"/>
      <c r="GK243" s="162"/>
      <c r="GL243" s="162"/>
      <c r="GM243" s="162"/>
    </row>
    <row r="244" spans="1:195" s="138" customFormat="1" x14ac:dyDescent="0.2">
      <c r="A244" s="139"/>
      <c r="B244" s="193">
        <v>49522</v>
      </c>
      <c r="C244" s="193">
        <v>49552</v>
      </c>
      <c r="D244" s="191">
        <v>49522</v>
      </c>
      <c r="E244" s="2">
        <v>72.968540000000004</v>
      </c>
      <c r="F244" s="3">
        <v>59.268419999999999</v>
      </c>
      <c r="G244" s="4">
        <v>70.388480000000001</v>
      </c>
      <c r="H244" s="5">
        <v>56.75027</v>
      </c>
      <c r="I244" s="2">
        <v>68.325320000000005</v>
      </c>
      <c r="J244" s="3">
        <v>56.077770000000001</v>
      </c>
      <c r="K244" s="4">
        <v>79.844049999999996</v>
      </c>
      <c r="L244" s="5">
        <v>66.183059999999998</v>
      </c>
      <c r="M244" s="2">
        <v>74.950389999999999</v>
      </c>
      <c r="N244" s="3">
        <v>63.138069999999999</v>
      </c>
      <c r="O244" s="4">
        <v>73.638480000000001</v>
      </c>
      <c r="P244" s="5">
        <v>57.25027</v>
      </c>
      <c r="Q244" s="2">
        <v>73.388480000000001</v>
      </c>
      <c r="R244" s="3">
        <v>57.25027</v>
      </c>
      <c r="S244" s="4">
        <v>68.388480000000001</v>
      </c>
      <c r="T244" s="5">
        <v>54.75027</v>
      </c>
      <c r="U244" s="2">
        <v>73.638480000000001</v>
      </c>
      <c r="V244" s="3">
        <v>57.25027</v>
      </c>
      <c r="W244" s="4">
        <v>68.325320000000005</v>
      </c>
      <c r="X244" s="5">
        <v>56.077770000000001</v>
      </c>
      <c r="Y244" s="2">
        <v>72.388480000000001</v>
      </c>
      <c r="Z244" s="3">
        <v>58.25027</v>
      </c>
      <c r="AA244" s="4">
        <v>73.628780000000006</v>
      </c>
      <c r="AB244" s="5">
        <v>64.835170000000005</v>
      </c>
      <c r="AC244" s="2">
        <v>72.638480000000001</v>
      </c>
      <c r="AD244" s="73">
        <v>56.75027</v>
      </c>
      <c r="AE244" s="4">
        <v>71.984319999999997</v>
      </c>
      <c r="AF244" s="75">
        <v>62.096469999999997</v>
      </c>
      <c r="AG244" s="23">
        <v>6.4032</v>
      </c>
      <c r="AH244" s="37">
        <v>6.1157000000000004</v>
      </c>
      <c r="AI244" s="23">
        <v>5.9401000000000002</v>
      </c>
      <c r="AJ244" s="37">
        <v>5.8602999999999996</v>
      </c>
      <c r="AK244" s="28">
        <v>5.8452999999999999</v>
      </c>
      <c r="AL244" s="37">
        <v>5.9673999999999996</v>
      </c>
      <c r="AM244" s="28">
        <v>5.8803000000000001</v>
      </c>
      <c r="AN244" s="37">
        <v>5.9401000000000002</v>
      </c>
      <c r="AO244" s="30">
        <v>5.7164999999999999</v>
      </c>
      <c r="AP244" s="39">
        <v>5.7645</v>
      </c>
      <c r="AQ244" s="30">
        <v>5.4291</v>
      </c>
      <c r="AR244" s="37">
        <v>6.1044999999999998</v>
      </c>
      <c r="AS244" s="23">
        <v>5.9257999999999997</v>
      </c>
      <c r="AT244" s="39">
        <v>6.1544999999999996</v>
      </c>
      <c r="AU244" s="31">
        <v>5.9424999999999999</v>
      </c>
      <c r="AV244" s="39">
        <v>5.9290000000000003</v>
      </c>
      <c r="AW244" s="31">
        <v>5.9320000000000004</v>
      </c>
      <c r="AX244" s="39">
        <v>5.9256000000000002</v>
      </c>
      <c r="AY244" s="31">
        <v>5.8703000000000003</v>
      </c>
      <c r="AZ244" s="39">
        <v>5.7314999999999996</v>
      </c>
      <c r="BA244" s="30">
        <v>5.6254</v>
      </c>
      <c r="BB244" s="39">
        <v>6.6456999999999997</v>
      </c>
      <c r="BC244" s="15"/>
      <c r="BD244" s="151"/>
      <c r="BE244" s="151"/>
      <c r="BF244" s="151"/>
      <c r="BG244" s="151"/>
      <c r="BH244" s="151"/>
      <c r="BI244" s="151"/>
      <c r="BJ244" s="266">
        <v>5.8166456127922279</v>
      </c>
      <c r="BK244" s="266">
        <v>5.8652236919340153</v>
      </c>
      <c r="BL244" s="266">
        <v>6.0380508687922285</v>
      </c>
      <c r="BM244" s="266">
        <v>6.0884779079340161</v>
      </c>
      <c r="BN244" s="266">
        <v>5.952099520363122</v>
      </c>
      <c r="BO244" s="266"/>
      <c r="BP244" s="266">
        <v>5.9456713079184826</v>
      </c>
      <c r="BQ244" s="292">
        <v>5.8266163017031625</v>
      </c>
      <c r="BR244" s="292">
        <v>5.9444490803683063</v>
      </c>
      <c r="BS244" s="292">
        <v>5.9685618367346933</v>
      </c>
      <c r="BT244" s="292">
        <v>5.9472969996969383</v>
      </c>
      <c r="BU244" s="292">
        <v>5.8544274820624063</v>
      </c>
      <c r="BV244" s="292">
        <v>5.9055999999999997</v>
      </c>
      <c r="BW244" s="169"/>
      <c r="BX244" s="148">
        <v>67.223328387096771</v>
      </c>
      <c r="BY244" s="165">
        <v>64.669230645161292</v>
      </c>
      <c r="BZ244" s="165">
        <v>63.189250645161295</v>
      </c>
      <c r="CA244" s="165">
        <v>69.996836451612893</v>
      </c>
      <c r="CB244" s="165">
        <v>66.6208435483871</v>
      </c>
      <c r="CC244" s="165">
        <v>74.115247741935477</v>
      </c>
      <c r="CD244" s="165">
        <v>67.837802258064528</v>
      </c>
      <c r="CE244" s="165">
        <v>69.941137096774199</v>
      </c>
      <c r="CF244" s="165">
        <v>66.766004838709677</v>
      </c>
      <c r="CG244" s="174"/>
      <c r="CH244" s="175"/>
      <c r="CI244" s="175"/>
      <c r="CJ244" s="175"/>
      <c r="CK244" s="175"/>
      <c r="CL244" s="175"/>
      <c r="CM244" s="175"/>
      <c r="CN244" s="175"/>
      <c r="CO244" s="171">
        <v>2035</v>
      </c>
      <c r="CP244" s="173">
        <v>49522</v>
      </c>
      <c r="CQ244" s="272">
        <v>6.3608427821792368</v>
      </c>
      <c r="CR244" s="272">
        <v>6.0473149093144798</v>
      </c>
      <c r="CS244" s="272">
        <v>5.9635211884117103</v>
      </c>
      <c r="CT244" s="272">
        <v>5.8656750557016393</v>
      </c>
      <c r="CU244" s="272">
        <v>5.9635211884117103</v>
      </c>
      <c r="CV244" s="272">
        <v>6.0804806403940885</v>
      </c>
      <c r="CW244" s="272">
        <v>6.248715381509891</v>
      </c>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39"/>
      <c r="EV244" s="139"/>
      <c r="EW244" s="139"/>
      <c r="EX244" s="139"/>
      <c r="EY244" s="139"/>
      <c r="EZ244" s="139"/>
      <c r="FA244" s="139"/>
      <c r="FB244" s="162"/>
      <c r="FC244" s="162"/>
      <c r="FD244" s="162"/>
      <c r="FE244" s="162"/>
      <c r="FF244" s="162"/>
      <c r="FG244" s="162"/>
      <c r="FH244" s="162"/>
      <c r="FI244" s="139"/>
      <c r="FJ244" s="139"/>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39"/>
      <c r="GH244" s="139"/>
      <c r="GI244" s="162"/>
      <c r="GJ244" s="162"/>
      <c r="GK244" s="162"/>
      <c r="GL244" s="162"/>
      <c r="GM244" s="162"/>
    </row>
    <row r="245" spans="1:195" s="138" customFormat="1" x14ac:dyDescent="0.2">
      <c r="A245" s="139"/>
      <c r="B245" s="193">
        <v>49553</v>
      </c>
      <c r="C245" s="193">
        <v>49582</v>
      </c>
      <c r="D245" s="191">
        <v>49553</v>
      </c>
      <c r="E245" s="2">
        <v>66.862939999999995</v>
      </c>
      <c r="F245" s="3">
        <v>56.74</v>
      </c>
      <c r="G245" s="4">
        <v>64.899739999999994</v>
      </c>
      <c r="H245" s="5">
        <v>55.229480000000002</v>
      </c>
      <c r="I245" s="2">
        <v>63.163589999999999</v>
      </c>
      <c r="J245" s="3">
        <v>54.18394</v>
      </c>
      <c r="K245" s="4">
        <v>73.545770000000005</v>
      </c>
      <c r="L245" s="5">
        <v>63.962730000000001</v>
      </c>
      <c r="M245" s="2">
        <v>70.463220000000007</v>
      </c>
      <c r="N245" s="3">
        <v>61.763460000000002</v>
      </c>
      <c r="O245" s="4">
        <v>67.649739999999994</v>
      </c>
      <c r="P245" s="5">
        <v>53.229480000000002</v>
      </c>
      <c r="Q245" s="2">
        <v>67.399739999999994</v>
      </c>
      <c r="R245" s="3">
        <v>53.729480000000002</v>
      </c>
      <c r="S245" s="4">
        <v>61.899740000000001</v>
      </c>
      <c r="T245" s="5">
        <v>54.229480000000002</v>
      </c>
      <c r="U245" s="2">
        <v>67.649739999999994</v>
      </c>
      <c r="V245" s="3">
        <v>53.229480000000002</v>
      </c>
      <c r="W245" s="4">
        <v>63.163589999999999</v>
      </c>
      <c r="X245" s="5">
        <v>54.18394</v>
      </c>
      <c r="Y245" s="2">
        <v>66.399739999999994</v>
      </c>
      <c r="Z245" s="3">
        <v>56.229480000000002</v>
      </c>
      <c r="AA245" s="4">
        <v>74.271839999999997</v>
      </c>
      <c r="AB245" s="5">
        <v>64.527379999999994</v>
      </c>
      <c r="AC245" s="2">
        <v>65.899739999999994</v>
      </c>
      <c r="AD245" s="73">
        <v>52.729480000000002</v>
      </c>
      <c r="AE245" s="4">
        <v>67.609290000000001</v>
      </c>
      <c r="AF245" s="75">
        <v>59.61694</v>
      </c>
      <c r="AG245" s="23">
        <v>6.1637000000000004</v>
      </c>
      <c r="AH245" s="37">
        <v>5.9401000000000002</v>
      </c>
      <c r="AI245" s="23">
        <v>5.7164999999999999</v>
      </c>
      <c r="AJ245" s="37">
        <v>5.6685999999999996</v>
      </c>
      <c r="AK245" s="28">
        <v>5.6536</v>
      </c>
      <c r="AL245" s="37">
        <v>5.7752999999999997</v>
      </c>
      <c r="AM245" s="28">
        <v>5.6836000000000002</v>
      </c>
      <c r="AN245" s="37">
        <v>5.7324999999999999</v>
      </c>
      <c r="AO245" s="30">
        <v>5.5090000000000003</v>
      </c>
      <c r="AP245" s="39">
        <v>5.5568999999999997</v>
      </c>
      <c r="AQ245" s="30">
        <v>5.1896000000000004</v>
      </c>
      <c r="AR245" s="37">
        <v>5.9119000000000002</v>
      </c>
      <c r="AS245" s="23">
        <v>5.7336999999999998</v>
      </c>
      <c r="AT245" s="39">
        <v>5.9619</v>
      </c>
      <c r="AU245" s="31">
        <v>5.7497999999999996</v>
      </c>
      <c r="AV245" s="39">
        <v>5.7370000000000001</v>
      </c>
      <c r="AW245" s="31">
        <v>5.7256999999999998</v>
      </c>
      <c r="AX245" s="39">
        <v>5.7336</v>
      </c>
      <c r="AY245" s="31">
        <v>5.6786000000000003</v>
      </c>
      <c r="AZ245" s="39">
        <v>5.524</v>
      </c>
      <c r="BA245" s="30">
        <v>5.3909000000000002</v>
      </c>
      <c r="BB245" s="39">
        <v>6.3936999999999999</v>
      </c>
      <c r="BC245" s="15"/>
      <c r="BD245" s="151"/>
      <c r="BE245" s="151"/>
      <c r="BF245" s="151"/>
      <c r="BG245" s="151"/>
      <c r="BH245" s="151"/>
      <c r="BI245" s="151"/>
      <c r="BJ245" s="266">
        <v>5.6066466248355438</v>
      </c>
      <c r="BK245" s="266">
        <v>5.6551234996457849</v>
      </c>
      <c r="BL245" s="266">
        <v>5.8200589808355447</v>
      </c>
      <c r="BM245" s="266">
        <v>5.8703809636457853</v>
      </c>
      <c r="BN245" s="266">
        <v>5.7380525172406651</v>
      </c>
      <c r="BO245" s="266"/>
      <c r="BP245" s="266">
        <v>5.7513085379701918</v>
      </c>
      <c r="BQ245" s="292">
        <v>5.6162553933495536</v>
      </c>
      <c r="BR245" s="292">
        <v>5.7367499331033684</v>
      </c>
      <c r="BS245" s="292">
        <v>5.7729495918367348</v>
      </c>
      <c r="BT245" s="292">
        <v>5.7485900596019794</v>
      </c>
      <c r="BU245" s="292">
        <v>5.6625035708326381</v>
      </c>
      <c r="BV245" s="292">
        <v>5.7138999999999998</v>
      </c>
      <c r="BW245" s="169"/>
      <c r="BX245" s="148">
        <v>62.13890133333333</v>
      </c>
      <c r="BY245" s="165">
        <v>60.386952000000001</v>
      </c>
      <c r="BZ245" s="165">
        <v>58.97308666666666</v>
      </c>
      <c r="CA245" s="165">
        <v>66.403332000000006</v>
      </c>
      <c r="CB245" s="165">
        <v>61.020285333333327</v>
      </c>
      <c r="CC245" s="165">
        <v>69.073684666666679</v>
      </c>
      <c r="CD245" s="165">
        <v>63.879526666666663</v>
      </c>
      <c r="CE245" s="165">
        <v>69.724425333333329</v>
      </c>
      <c r="CF245" s="165">
        <v>60.920285333333332</v>
      </c>
      <c r="CG245" s="174"/>
      <c r="CH245" s="175"/>
      <c r="CI245" s="175"/>
      <c r="CJ245" s="175"/>
      <c r="CK245" s="175"/>
      <c r="CL245" s="175"/>
      <c r="CM245" s="175"/>
      <c r="CN245" s="175"/>
      <c r="CO245" s="171">
        <v>2035</v>
      </c>
      <c r="CP245" s="173">
        <v>49553</v>
      </c>
      <c r="CQ245" s="272">
        <v>6.1307779606955446</v>
      </c>
      <c r="CR245" s="272">
        <v>5.8457573726816277</v>
      </c>
      <c r="CS245" s="272">
        <v>5.7679688064878096</v>
      </c>
      <c r="CT245" s="272">
        <v>5.6732785804612691</v>
      </c>
      <c r="CU245" s="272">
        <v>5.7679688064878096</v>
      </c>
      <c r="CV245" s="272">
        <v>5.8786128243021345</v>
      </c>
      <c r="CW245" s="272">
        <v>6.055235365361324</v>
      </c>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39"/>
      <c r="EV245" s="139"/>
      <c r="EW245" s="139"/>
      <c r="EX245" s="139"/>
      <c r="EY245" s="139"/>
      <c r="EZ245" s="139"/>
      <c r="FA245" s="139"/>
      <c r="FB245" s="162"/>
      <c r="FC245" s="162"/>
      <c r="FD245" s="162"/>
      <c r="FE245" s="162"/>
      <c r="FF245" s="162"/>
      <c r="FG245" s="162"/>
      <c r="FH245" s="162"/>
      <c r="FI245" s="139"/>
      <c r="FJ245" s="139"/>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39"/>
      <c r="GH245" s="139"/>
      <c r="GI245" s="162"/>
      <c r="GJ245" s="162"/>
      <c r="GK245" s="162"/>
      <c r="GL245" s="162"/>
      <c r="GM245" s="162"/>
    </row>
    <row r="246" spans="1:195" s="138" customFormat="1" x14ac:dyDescent="0.2">
      <c r="A246" s="139"/>
      <c r="B246" s="193">
        <v>49583</v>
      </c>
      <c r="C246" s="193">
        <v>49613</v>
      </c>
      <c r="D246" s="191">
        <v>49583</v>
      </c>
      <c r="E246" s="2">
        <v>62.937330000000003</v>
      </c>
      <c r="F246" s="3">
        <v>55.424909999999997</v>
      </c>
      <c r="G246" s="4">
        <v>55.63505</v>
      </c>
      <c r="H246" s="5">
        <v>48.891649999999998</v>
      </c>
      <c r="I246" s="2">
        <v>58.998989999999999</v>
      </c>
      <c r="J246" s="3">
        <v>50.837710000000001</v>
      </c>
      <c r="K246" s="4">
        <v>71.877430000000004</v>
      </c>
      <c r="L246" s="5">
        <v>64.111739999999998</v>
      </c>
      <c r="M246" s="2">
        <v>65.448880000000003</v>
      </c>
      <c r="N246" s="3">
        <v>59.054409999999997</v>
      </c>
      <c r="O246" s="4">
        <v>55.63505</v>
      </c>
      <c r="P246" s="5">
        <v>46.891649999999998</v>
      </c>
      <c r="Q246" s="2">
        <v>55.13505</v>
      </c>
      <c r="R246" s="3">
        <v>48.391649999999998</v>
      </c>
      <c r="S246" s="4">
        <v>52.63505</v>
      </c>
      <c r="T246" s="5">
        <v>46.391649999999998</v>
      </c>
      <c r="U246" s="2">
        <v>55.63505</v>
      </c>
      <c r="V246" s="3">
        <v>46.891649999999998</v>
      </c>
      <c r="W246" s="4">
        <v>58.998989999999999</v>
      </c>
      <c r="X246" s="5">
        <v>50.837710000000001</v>
      </c>
      <c r="Y246" s="2">
        <v>56.63505</v>
      </c>
      <c r="Z246" s="3">
        <v>49.391649999999998</v>
      </c>
      <c r="AA246" s="4">
        <v>64.202150000000003</v>
      </c>
      <c r="AB246" s="5">
        <v>57.956049999999998</v>
      </c>
      <c r="AC246" s="2">
        <v>55.63505</v>
      </c>
      <c r="AD246" s="73">
        <v>47.391649999999998</v>
      </c>
      <c r="AE246" s="4">
        <v>64.847290000000001</v>
      </c>
      <c r="AF246" s="75">
        <v>56.698610000000002</v>
      </c>
      <c r="AG246" s="23">
        <v>6.1477000000000004</v>
      </c>
      <c r="AH246" s="37">
        <v>6.0198999999999998</v>
      </c>
      <c r="AI246" s="23">
        <v>5.7484999999999999</v>
      </c>
      <c r="AJ246" s="37">
        <v>5.7005999999999997</v>
      </c>
      <c r="AK246" s="28">
        <v>5.6856</v>
      </c>
      <c r="AL246" s="37">
        <v>5.8074000000000003</v>
      </c>
      <c r="AM246" s="28">
        <v>5.7206000000000001</v>
      </c>
      <c r="AN246" s="37">
        <v>5.7645</v>
      </c>
      <c r="AO246" s="30">
        <v>5.5568999999999997</v>
      </c>
      <c r="AP246" s="39">
        <v>5.5248999999999997</v>
      </c>
      <c r="AQ246" s="30">
        <v>5.1417000000000002</v>
      </c>
      <c r="AR246" s="37">
        <v>5.9442000000000004</v>
      </c>
      <c r="AS246" s="23">
        <v>5.7659000000000002</v>
      </c>
      <c r="AT246" s="39">
        <v>5.9942000000000002</v>
      </c>
      <c r="AU246" s="31">
        <v>5.7819000000000003</v>
      </c>
      <c r="AV246" s="39">
        <v>5.7690999999999999</v>
      </c>
      <c r="AW246" s="31">
        <v>5.7138</v>
      </c>
      <c r="AX246" s="39">
        <v>5.7656999999999998</v>
      </c>
      <c r="AY246" s="31">
        <v>5.7106000000000003</v>
      </c>
      <c r="AZ246" s="39">
        <v>5.5719000000000003</v>
      </c>
      <c r="BA246" s="30">
        <v>5.3216999999999999</v>
      </c>
      <c r="BB246" s="39">
        <v>6.3651999999999997</v>
      </c>
      <c r="BC246" s="15"/>
      <c r="BD246" s="151"/>
      <c r="BE246" s="151"/>
      <c r="BF246" s="151"/>
      <c r="BG246" s="151"/>
      <c r="BH246" s="151"/>
      <c r="BI246" s="151"/>
      <c r="BJ246" s="266">
        <v>5.6551234996457849</v>
      </c>
      <c r="BK246" s="266">
        <v>5.62273811355126</v>
      </c>
      <c r="BL246" s="266">
        <v>5.8703809636457853</v>
      </c>
      <c r="BM246" s="266">
        <v>5.8367629375512609</v>
      </c>
      <c r="BN246" s="266">
        <v>5.7462513785985223</v>
      </c>
      <c r="BO246" s="266"/>
      <c r="BP246" s="266">
        <v>5.7837530274764273</v>
      </c>
      <c r="BQ246" s="292">
        <v>5.6648158150851575</v>
      </c>
      <c r="BR246" s="292">
        <v>5.7687652159187728</v>
      </c>
      <c r="BS246" s="292">
        <v>5.8056026530612241</v>
      </c>
      <c r="BT246" s="292">
        <v>5.7859675724820683</v>
      </c>
      <c r="BU246" s="292">
        <v>5.6945409477724009</v>
      </c>
      <c r="BV246" s="292">
        <v>5.7458999999999998</v>
      </c>
      <c r="BW246" s="169"/>
      <c r="BX246" s="148">
        <v>59.78696032258064</v>
      </c>
      <c r="BY246" s="165">
        <v>52.807172580645158</v>
      </c>
      <c r="BZ246" s="165">
        <v>55.576517741935483</v>
      </c>
      <c r="CA246" s="165">
        <v>62.767328064516128</v>
      </c>
      <c r="CB246" s="165">
        <v>52.307172580645165</v>
      </c>
      <c r="CC246" s="165">
        <v>68.620850322580637</v>
      </c>
      <c r="CD246" s="165">
        <v>61.430101612903222</v>
      </c>
      <c r="CE246" s="165">
        <v>61.582817741935486</v>
      </c>
      <c r="CF246" s="165">
        <v>51.968462903225806</v>
      </c>
      <c r="CG246" s="174"/>
      <c r="CH246" s="175"/>
      <c r="CI246" s="175"/>
      <c r="CJ246" s="175"/>
      <c r="CK246" s="175"/>
      <c r="CL246" s="175"/>
      <c r="CM246" s="175"/>
      <c r="CN246" s="175"/>
      <c r="CO246" s="171">
        <v>2035</v>
      </c>
      <c r="CP246" s="173">
        <v>49583</v>
      </c>
      <c r="CQ246" s="272">
        <v>6.163703158761189</v>
      </c>
      <c r="CR246" s="272">
        <v>5.8836710933497294</v>
      </c>
      <c r="CS246" s="272">
        <v>5.8006118749362443</v>
      </c>
      <c r="CT246" s="272">
        <v>5.7053948413255986</v>
      </c>
      <c r="CU246" s="272">
        <v>5.8006118749362443</v>
      </c>
      <c r="CV246" s="272">
        <v>5.9165849096880123</v>
      </c>
      <c r="CW246" s="272">
        <v>6.087532498990714</v>
      </c>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39"/>
      <c r="EV246" s="139"/>
      <c r="EW246" s="139"/>
      <c r="EX246" s="139"/>
      <c r="EY246" s="139"/>
      <c r="EZ246" s="139"/>
      <c r="FA246" s="139"/>
      <c r="FB246" s="162"/>
      <c r="FC246" s="162"/>
      <c r="FD246" s="162"/>
      <c r="FE246" s="162"/>
      <c r="FF246" s="162"/>
      <c r="FG246" s="162"/>
      <c r="FH246" s="162"/>
      <c r="FI246" s="139"/>
      <c r="FJ246" s="139"/>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39"/>
      <c r="GH246" s="139"/>
      <c r="GI246" s="162"/>
      <c r="GJ246" s="162"/>
      <c r="GK246" s="162"/>
      <c r="GL246" s="162"/>
      <c r="GM246" s="162"/>
    </row>
    <row r="247" spans="1:195" s="138" customFormat="1" x14ac:dyDescent="0.2">
      <c r="A247" s="139"/>
      <c r="B247" s="193">
        <v>49614</v>
      </c>
      <c r="C247" s="193">
        <v>49643</v>
      </c>
      <c r="D247" s="191">
        <v>49614</v>
      </c>
      <c r="E247" s="2">
        <v>62.576279999999997</v>
      </c>
      <c r="F247" s="3">
        <v>55.585569999999997</v>
      </c>
      <c r="G247" s="4">
        <v>54.267449999999997</v>
      </c>
      <c r="H247" s="5">
        <v>48.72372</v>
      </c>
      <c r="I247" s="2">
        <v>58.919640000000001</v>
      </c>
      <c r="J247" s="3">
        <v>51.470489999999998</v>
      </c>
      <c r="K247" s="4">
        <v>71.748859999999993</v>
      </c>
      <c r="L247" s="5">
        <v>64.034940000000006</v>
      </c>
      <c r="M247" s="2">
        <v>65.397419999999997</v>
      </c>
      <c r="N247" s="3">
        <v>59.75235</v>
      </c>
      <c r="O247" s="4">
        <v>52.767449999999997</v>
      </c>
      <c r="P247" s="5">
        <v>47.22372</v>
      </c>
      <c r="Q247" s="2">
        <v>53.767449999999997</v>
      </c>
      <c r="R247" s="3">
        <v>48.22372</v>
      </c>
      <c r="S247" s="4">
        <v>51.017449999999997</v>
      </c>
      <c r="T247" s="5">
        <v>46.72372</v>
      </c>
      <c r="U247" s="2">
        <v>52.767449999999997</v>
      </c>
      <c r="V247" s="3">
        <v>47.22372</v>
      </c>
      <c r="W247" s="4">
        <v>58.919640000000001</v>
      </c>
      <c r="X247" s="5">
        <v>51.470489999999998</v>
      </c>
      <c r="Y247" s="2">
        <v>55.267449999999997</v>
      </c>
      <c r="Z247" s="3">
        <v>49.22372</v>
      </c>
      <c r="AA247" s="4">
        <v>61.885649999999998</v>
      </c>
      <c r="AB247" s="5">
        <v>56.263820000000003</v>
      </c>
      <c r="AC247" s="2">
        <v>52.767449999999997</v>
      </c>
      <c r="AD247" s="73">
        <v>47.72372</v>
      </c>
      <c r="AE247" s="4">
        <v>63.615940000000002</v>
      </c>
      <c r="AF247" s="75">
        <v>56.661589999999997</v>
      </c>
      <c r="AG247" s="23">
        <v>6.1477000000000004</v>
      </c>
      <c r="AH247" s="37">
        <v>6.1157000000000004</v>
      </c>
      <c r="AI247" s="23">
        <v>5.8602999999999996</v>
      </c>
      <c r="AJ247" s="37">
        <v>5.8921999999999999</v>
      </c>
      <c r="AK247" s="28">
        <v>5.8772000000000002</v>
      </c>
      <c r="AL247" s="37">
        <v>6.0029000000000003</v>
      </c>
      <c r="AM247" s="28">
        <v>5.8147000000000002</v>
      </c>
      <c r="AN247" s="37">
        <v>5.9561000000000002</v>
      </c>
      <c r="AO247" s="30">
        <v>5.8761999999999999</v>
      </c>
      <c r="AP247" s="39">
        <v>5.7964000000000002</v>
      </c>
      <c r="AQ247" s="30">
        <v>5.2374999999999998</v>
      </c>
      <c r="AR247" s="37">
        <v>6.1440000000000001</v>
      </c>
      <c r="AS247" s="23">
        <v>5.9611000000000001</v>
      </c>
      <c r="AT247" s="39">
        <v>6.194</v>
      </c>
      <c r="AU247" s="31">
        <v>5.9797000000000002</v>
      </c>
      <c r="AV247" s="39">
        <v>5.9631999999999996</v>
      </c>
      <c r="AW247" s="31">
        <v>6.0007000000000001</v>
      </c>
      <c r="AX247" s="39">
        <v>5.9608999999999996</v>
      </c>
      <c r="AY247" s="31">
        <v>5.9021999999999997</v>
      </c>
      <c r="AZ247" s="39">
        <v>5.8912000000000004</v>
      </c>
      <c r="BA247" s="30">
        <v>5.5187999999999997</v>
      </c>
      <c r="BB247" s="39">
        <v>6.3952</v>
      </c>
      <c r="BC247" s="15"/>
      <c r="BD247" s="151"/>
      <c r="BE247" s="151"/>
      <c r="BF247" s="151"/>
      <c r="BG247" s="151"/>
      <c r="BH247" s="151"/>
      <c r="BI247" s="151"/>
      <c r="BJ247" s="266">
        <v>5.9782689302702154</v>
      </c>
      <c r="BK247" s="266">
        <v>5.8975078736969948</v>
      </c>
      <c r="BL247" s="266">
        <v>6.2058258302702161</v>
      </c>
      <c r="BM247" s="266">
        <v>6.1219908776969953</v>
      </c>
      <c r="BN247" s="266">
        <v>6.0508983779836054</v>
      </c>
      <c r="BO247" s="266"/>
      <c r="BP247" s="266">
        <v>5.978014408395012</v>
      </c>
      <c r="BQ247" s="292">
        <v>5.988518167072181</v>
      </c>
      <c r="BR247" s="292">
        <v>5.9604567217760094</v>
      </c>
      <c r="BS247" s="292">
        <v>6.0011128571428571</v>
      </c>
      <c r="BT247" s="292">
        <v>5.8810276795635916</v>
      </c>
      <c r="BU247" s="292">
        <v>5.8863647421992322</v>
      </c>
      <c r="BV247" s="292">
        <v>5.9375</v>
      </c>
      <c r="BW247" s="169"/>
      <c r="BX247" s="148">
        <v>59.463911192787798</v>
      </c>
      <c r="BY247" s="165">
        <v>51.799298363384189</v>
      </c>
      <c r="BZ247" s="165">
        <v>55.603166837725375</v>
      </c>
      <c r="CA247" s="165">
        <v>62.884150277392507</v>
      </c>
      <c r="CB247" s="165">
        <v>51.299298363384182</v>
      </c>
      <c r="CC247" s="165">
        <v>68.314507267683766</v>
      </c>
      <c r="CD247" s="165">
        <v>60.519759209431349</v>
      </c>
      <c r="CE247" s="165">
        <v>59.382727073509017</v>
      </c>
      <c r="CF247" s="165">
        <v>50.299298363384189</v>
      </c>
      <c r="CG247" s="174"/>
      <c r="CH247" s="175"/>
      <c r="CI247" s="175"/>
      <c r="CJ247" s="175"/>
      <c r="CK247" s="175"/>
      <c r="CL247" s="175"/>
      <c r="CM247" s="175"/>
      <c r="CN247" s="175"/>
      <c r="CO247" s="171">
        <v>2035</v>
      </c>
      <c r="CP247" s="173">
        <v>49614</v>
      </c>
      <c r="CQ247" s="272">
        <v>6.2787355695030351</v>
      </c>
      <c r="CR247" s="272">
        <v>5.9800949072650891</v>
      </c>
      <c r="CS247" s="272">
        <v>5.9960622472712437</v>
      </c>
      <c r="CT247" s="272">
        <v>5.897690953250768</v>
      </c>
      <c r="CU247" s="272">
        <v>5.9960622472712437</v>
      </c>
      <c r="CV247" s="272">
        <v>6.0131571592775037</v>
      </c>
      <c r="CW247" s="272">
        <v>6.28091158659669</v>
      </c>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39"/>
      <c r="EV247" s="139"/>
      <c r="EW247" s="139"/>
      <c r="EX247" s="139"/>
      <c r="EY247" s="139"/>
      <c r="EZ247" s="139"/>
      <c r="FA247" s="139"/>
      <c r="FB247" s="162"/>
      <c r="FC247" s="162"/>
      <c r="FD247" s="162"/>
      <c r="FE247" s="162"/>
      <c r="FF247" s="162"/>
      <c r="FG247" s="162"/>
      <c r="FH247" s="162"/>
      <c r="FI247" s="139"/>
      <c r="FJ247" s="139"/>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39"/>
      <c r="GH247" s="139"/>
      <c r="GI247" s="162"/>
      <c r="GJ247" s="162"/>
      <c r="GK247" s="162"/>
      <c r="GL247" s="162"/>
      <c r="GM247" s="162"/>
    </row>
    <row r="248" spans="1:195" s="138" customFormat="1" x14ac:dyDescent="0.2">
      <c r="A248" s="139"/>
      <c r="B248" s="193">
        <v>49644</v>
      </c>
      <c r="C248" s="193">
        <v>49674</v>
      </c>
      <c r="D248" s="191">
        <v>49644</v>
      </c>
      <c r="E248" s="2">
        <v>64.577759999999998</v>
      </c>
      <c r="F248" s="3">
        <v>58.299100000000003</v>
      </c>
      <c r="G248" s="4">
        <v>56.309829999999998</v>
      </c>
      <c r="H248" s="5">
        <v>51.789470000000001</v>
      </c>
      <c r="I248" s="2">
        <v>60.940939999999998</v>
      </c>
      <c r="J248" s="3">
        <v>54.243229999999997</v>
      </c>
      <c r="K248" s="4">
        <v>73.575400000000002</v>
      </c>
      <c r="L248" s="5">
        <v>67.191280000000006</v>
      </c>
      <c r="M248" s="2">
        <v>67.632639999999995</v>
      </c>
      <c r="N248" s="3">
        <v>62.993969999999997</v>
      </c>
      <c r="O248" s="4">
        <v>54.309829999999998</v>
      </c>
      <c r="P248" s="5">
        <v>49.789470000000001</v>
      </c>
      <c r="Q248" s="2">
        <v>55.809829999999998</v>
      </c>
      <c r="R248" s="3">
        <v>51.289470000000001</v>
      </c>
      <c r="S248" s="4">
        <v>53.309829999999998</v>
      </c>
      <c r="T248" s="5">
        <v>49.789470000000001</v>
      </c>
      <c r="U248" s="2">
        <v>54.309829999999998</v>
      </c>
      <c r="V248" s="3">
        <v>49.789470000000001</v>
      </c>
      <c r="W248" s="4">
        <v>60.940939999999998</v>
      </c>
      <c r="X248" s="5">
        <v>54.243229999999997</v>
      </c>
      <c r="Y248" s="2">
        <v>57.309829999999998</v>
      </c>
      <c r="Z248" s="3">
        <v>52.539470000000001</v>
      </c>
      <c r="AA248" s="4">
        <v>62.289729999999999</v>
      </c>
      <c r="AB248" s="5">
        <v>57.897069999999999</v>
      </c>
      <c r="AC248" s="2">
        <v>56.809829999999998</v>
      </c>
      <c r="AD248" s="73">
        <v>51.789470000000001</v>
      </c>
      <c r="AE248" s="4">
        <v>63.49194</v>
      </c>
      <c r="AF248" s="75">
        <v>57.669530000000002</v>
      </c>
      <c r="AG248" s="23">
        <v>6.4351000000000003</v>
      </c>
      <c r="AH248" s="37">
        <v>6.4989999999999997</v>
      </c>
      <c r="AI248" s="23">
        <v>6.1477000000000004</v>
      </c>
      <c r="AJ248" s="37">
        <v>6.1795999999999998</v>
      </c>
      <c r="AK248" s="28">
        <v>6.1646000000000001</v>
      </c>
      <c r="AL248" s="37">
        <v>6.2929000000000004</v>
      </c>
      <c r="AM248" s="28">
        <v>6.1071</v>
      </c>
      <c r="AN248" s="37">
        <v>6.2435</v>
      </c>
      <c r="AO248" s="30">
        <v>6.2115999999999998</v>
      </c>
      <c r="AP248" s="39">
        <v>6.2914000000000003</v>
      </c>
      <c r="AQ248" s="30">
        <v>5.5090000000000003</v>
      </c>
      <c r="AR248" s="37">
        <v>6.4367999999999999</v>
      </c>
      <c r="AS248" s="23">
        <v>6.2508999999999997</v>
      </c>
      <c r="AT248" s="39">
        <v>6.4867999999999997</v>
      </c>
      <c r="AU248" s="31">
        <v>6.2706999999999997</v>
      </c>
      <c r="AV248" s="39">
        <v>6.2523</v>
      </c>
      <c r="AW248" s="31">
        <v>6.5236000000000001</v>
      </c>
      <c r="AX248" s="39">
        <v>6.2507000000000001</v>
      </c>
      <c r="AY248" s="31">
        <v>6.1896000000000004</v>
      </c>
      <c r="AZ248" s="39">
        <v>6.2266000000000004</v>
      </c>
      <c r="BA248" s="30">
        <v>5.7990000000000004</v>
      </c>
      <c r="BB248" s="39">
        <v>6.6801000000000004</v>
      </c>
      <c r="BC248" s="15"/>
      <c r="BD248" s="151"/>
      <c r="BE248" s="151"/>
      <c r="BF248" s="151"/>
      <c r="BG248" s="151"/>
      <c r="BH248" s="151"/>
      <c r="BI248" s="151"/>
      <c r="BJ248" s="266">
        <v>6.3177082582734538</v>
      </c>
      <c r="BK248" s="266">
        <v>6.3984693148466762</v>
      </c>
      <c r="BL248" s="266">
        <v>6.5581847662734543</v>
      </c>
      <c r="BM248" s="266">
        <v>6.6420197188466767</v>
      </c>
      <c r="BN248" s="266">
        <v>6.4790955145600648</v>
      </c>
      <c r="BO248" s="266"/>
      <c r="BP248" s="266">
        <v>6.269406479772889</v>
      </c>
      <c r="BQ248" s="292">
        <v>6.3285424979724247</v>
      </c>
      <c r="BR248" s="292">
        <v>6.2479939805618629</v>
      </c>
      <c r="BS248" s="292">
        <v>6.2943781632653062</v>
      </c>
      <c r="BT248" s="292">
        <v>6.1764110516213755</v>
      </c>
      <c r="BU248" s="292">
        <v>6.1741004338394792</v>
      </c>
      <c r="BV248" s="292">
        <v>6.2248999999999999</v>
      </c>
      <c r="BW248" s="169"/>
      <c r="BX248" s="148">
        <v>61.674723655913979</v>
      </c>
      <c r="BY248" s="165">
        <v>54.21977107526881</v>
      </c>
      <c r="BZ248" s="165">
        <v>57.844149354838706</v>
      </c>
      <c r="CA248" s="165">
        <v>65.487878602150531</v>
      </c>
      <c r="CB248" s="165">
        <v>53.719771075268817</v>
      </c>
      <c r="CC248" s="165">
        <v>70.623602580645169</v>
      </c>
      <c r="CD248" s="165">
        <v>60.79985795698925</v>
      </c>
      <c r="CE248" s="165">
        <v>60.258715161290318</v>
      </c>
      <c r="CF248" s="165">
        <v>52.21977107526881</v>
      </c>
      <c r="CG248" s="174"/>
      <c r="CH248" s="175"/>
      <c r="CI248" s="175"/>
      <c r="CJ248" s="175"/>
      <c r="CK248" s="175"/>
      <c r="CL248" s="175"/>
      <c r="CM248" s="175"/>
      <c r="CN248" s="175"/>
      <c r="CO248" s="171">
        <v>2035</v>
      </c>
      <c r="CP248" s="173">
        <v>49644</v>
      </c>
      <c r="CQ248" s="272">
        <v>6.5744450046301059</v>
      </c>
      <c r="CR248" s="272">
        <v>6.2797157700584076</v>
      </c>
      <c r="CS248" s="272">
        <v>6.2892378057737428</v>
      </c>
      <c r="CT248" s="272">
        <v>6.1861351211385207</v>
      </c>
      <c r="CU248" s="272">
        <v>6.2892378057737428</v>
      </c>
      <c r="CV248" s="272">
        <v>6.3132392610837433</v>
      </c>
      <c r="CW248" s="272">
        <v>6.5709802180056522</v>
      </c>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39"/>
      <c r="EV248" s="139"/>
      <c r="EW248" s="139"/>
      <c r="EX248" s="139"/>
      <c r="EY248" s="139"/>
      <c r="EZ248" s="139"/>
      <c r="FA248" s="139"/>
      <c r="FB248" s="162"/>
      <c r="FC248" s="162"/>
      <c r="FD248" s="162"/>
      <c r="FE248" s="162"/>
      <c r="FF248" s="162"/>
      <c r="FG248" s="162"/>
      <c r="FH248" s="162"/>
      <c r="FI248" s="139"/>
      <c r="FJ248" s="139"/>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39"/>
      <c r="GH248" s="139"/>
      <c r="GI248" s="162"/>
      <c r="GJ248" s="162"/>
      <c r="GK248" s="162"/>
      <c r="GL248" s="162"/>
      <c r="GM248" s="162"/>
    </row>
    <row r="249" spans="1:195" s="138" customFormat="1" x14ac:dyDescent="0.2">
      <c r="A249" s="139"/>
      <c r="B249" s="193">
        <v>49675</v>
      </c>
      <c r="C249" s="193">
        <v>49705</v>
      </c>
      <c r="D249" s="191">
        <v>49675</v>
      </c>
      <c r="E249" s="2">
        <v>61.061039999999998</v>
      </c>
      <c r="F249" s="3">
        <v>55.437950000000001</v>
      </c>
      <c r="G249" s="4">
        <v>55.042999999999999</v>
      </c>
      <c r="H249" s="5">
        <v>51.26249</v>
      </c>
      <c r="I249" s="2">
        <v>57.999369999999999</v>
      </c>
      <c r="J249" s="3">
        <v>52.200209999999998</v>
      </c>
      <c r="K249" s="4">
        <v>67.583920000000006</v>
      </c>
      <c r="L249" s="5">
        <v>62.95635</v>
      </c>
      <c r="M249" s="2">
        <v>63.732680000000002</v>
      </c>
      <c r="N249" s="3">
        <v>60.664580000000001</v>
      </c>
      <c r="O249" s="4">
        <v>53.042999999999999</v>
      </c>
      <c r="P249" s="5">
        <v>49.26249</v>
      </c>
      <c r="Q249" s="2">
        <v>54.542999999999999</v>
      </c>
      <c r="R249" s="3">
        <v>50.76249</v>
      </c>
      <c r="S249" s="4">
        <v>52.292999999999999</v>
      </c>
      <c r="T249" s="5">
        <v>48.01249</v>
      </c>
      <c r="U249" s="2">
        <v>53.042999999999999</v>
      </c>
      <c r="V249" s="3">
        <v>49.26249</v>
      </c>
      <c r="W249" s="4">
        <v>57.999369999999999</v>
      </c>
      <c r="X249" s="5">
        <v>52.200209999999998</v>
      </c>
      <c r="Y249" s="2">
        <v>55.042999999999999</v>
      </c>
      <c r="Z249" s="3">
        <v>52.01249</v>
      </c>
      <c r="AA249" s="4">
        <v>63.113700000000001</v>
      </c>
      <c r="AB249" s="5">
        <v>59.736190000000001</v>
      </c>
      <c r="AC249" s="2">
        <v>56.042999999999999</v>
      </c>
      <c r="AD249" s="73">
        <v>51.26249</v>
      </c>
      <c r="AE249" s="4">
        <v>61.276870000000002</v>
      </c>
      <c r="AF249" s="75">
        <v>57.150709999999997</v>
      </c>
      <c r="AG249" s="23">
        <v>6.5277000000000003</v>
      </c>
      <c r="AH249" s="37">
        <v>6.5439999999999996</v>
      </c>
      <c r="AI249" s="23">
        <v>6.2012999999999998</v>
      </c>
      <c r="AJ249" s="37">
        <v>6.234</v>
      </c>
      <c r="AK249" s="28">
        <v>6.2190000000000003</v>
      </c>
      <c r="AL249" s="37">
        <v>6.3475999999999999</v>
      </c>
      <c r="AM249" s="28">
        <v>6.1589999999999998</v>
      </c>
      <c r="AN249" s="37">
        <v>6.2992999999999997</v>
      </c>
      <c r="AO249" s="30">
        <v>6.2666000000000004</v>
      </c>
      <c r="AP249" s="39">
        <v>6.2992999999999997</v>
      </c>
      <c r="AQ249" s="30">
        <v>5.5486000000000004</v>
      </c>
      <c r="AR249" s="37">
        <v>6.492</v>
      </c>
      <c r="AS249" s="23">
        <v>6.3056000000000001</v>
      </c>
      <c r="AT249" s="39">
        <v>6.5419999999999998</v>
      </c>
      <c r="AU249" s="31">
        <v>6.3249000000000004</v>
      </c>
      <c r="AV249" s="39">
        <v>6.3068999999999997</v>
      </c>
      <c r="AW249" s="31">
        <v>6.5194000000000001</v>
      </c>
      <c r="AX249" s="39">
        <v>6.3053999999999997</v>
      </c>
      <c r="AY249" s="31">
        <v>6.2439999999999998</v>
      </c>
      <c r="AZ249" s="39">
        <v>6.2816000000000001</v>
      </c>
      <c r="BA249" s="30">
        <v>5.8223000000000003</v>
      </c>
      <c r="BB249" s="39">
        <v>6.7827000000000002</v>
      </c>
      <c r="BC249" s="15"/>
      <c r="BD249" s="151"/>
      <c r="BE249" s="151"/>
      <c r="BF249" s="151"/>
      <c r="BG249" s="151"/>
      <c r="BH249" s="151"/>
      <c r="BI249" s="151"/>
      <c r="BJ249" s="266">
        <v>6.3733706406234196</v>
      </c>
      <c r="BK249" s="266">
        <v>6.4064644570387612</v>
      </c>
      <c r="BL249" s="266">
        <v>6.6159657486234202</v>
      </c>
      <c r="BM249" s="266">
        <v>6.6503191690387622</v>
      </c>
      <c r="BN249" s="266">
        <v>6.5115300038310915</v>
      </c>
      <c r="BO249" s="266"/>
      <c r="BP249" s="266">
        <v>6.3245621119334894</v>
      </c>
      <c r="BQ249" s="292">
        <v>6.3843008110300081</v>
      </c>
      <c r="BR249" s="292">
        <v>6.3038206299712245</v>
      </c>
      <c r="BS249" s="292">
        <v>6.3498883673469386</v>
      </c>
      <c r="BT249" s="292">
        <v>6.2288405899585806</v>
      </c>
      <c r="BU249" s="292">
        <v>6.2285639746370771</v>
      </c>
      <c r="BV249" s="292">
        <v>6.2793000000000001</v>
      </c>
      <c r="BW249" s="169"/>
      <c r="BX249" s="148">
        <v>58.582043333333324</v>
      </c>
      <c r="BY249" s="165">
        <v>53.376323548387099</v>
      </c>
      <c r="BZ249" s="165">
        <v>55.442751075268816</v>
      </c>
      <c r="CA249" s="165">
        <v>62.380076774193554</v>
      </c>
      <c r="CB249" s="165">
        <v>52.876323548387099</v>
      </c>
      <c r="CC249" s="165">
        <v>65.543808494623647</v>
      </c>
      <c r="CD249" s="165">
        <v>59.457810215053762</v>
      </c>
      <c r="CE249" s="165">
        <v>61.624690215053761</v>
      </c>
      <c r="CF249" s="165">
        <v>51.376323548387099</v>
      </c>
      <c r="CG249" s="174"/>
      <c r="CH249" s="175"/>
      <c r="CI249" s="175"/>
      <c r="CJ249" s="175"/>
      <c r="CK249" s="175"/>
      <c r="CL249" s="175"/>
      <c r="CM249" s="175"/>
      <c r="CN249" s="175"/>
      <c r="CO249" s="171">
        <v>2036</v>
      </c>
      <c r="CP249" s="173">
        <v>49675</v>
      </c>
      <c r="CQ249" s="272">
        <v>6.6295947113900606</v>
      </c>
      <c r="CR249" s="272">
        <v>6.332897448509069</v>
      </c>
      <c r="CS249" s="272">
        <v>6.3447310221360809</v>
      </c>
      <c r="CT249" s="272">
        <v>6.2407327646078805</v>
      </c>
      <c r="CU249" s="272">
        <v>6.3447310221360809</v>
      </c>
      <c r="CV249" s="272">
        <v>6.3665028078817727</v>
      </c>
      <c r="CW249" s="272">
        <v>6.6258853451756154</v>
      </c>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39"/>
      <c r="EV249" s="139"/>
      <c r="EW249" s="139"/>
      <c r="EX249" s="139"/>
      <c r="EY249" s="139"/>
      <c r="EZ249" s="139"/>
      <c r="FA249" s="139"/>
      <c r="FB249" s="162"/>
      <c r="FC249" s="162"/>
      <c r="FD249" s="162"/>
      <c r="FE249" s="162"/>
      <c r="FF249" s="162"/>
      <c r="FG249" s="162"/>
      <c r="FH249" s="162"/>
      <c r="FI249" s="139"/>
      <c r="FJ249" s="139"/>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39"/>
      <c r="GH249" s="139"/>
      <c r="GI249" s="162"/>
      <c r="GJ249" s="162"/>
      <c r="GK249" s="162"/>
      <c r="GL249" s="162"/>
      <c r="GM249" s="162"/>
    </row>
    <row r="250" spans="1:195" s="138" customFormat="1" x14ac:dyDescent="0.2">
      <c r="A250" s="139"/>
      <c r="B250" s="193">
        <v>49706</v>
      </c>
      <c r="C250" s="193">
        <v>49734</v>
      </c>
      <c r="D250" s="191">
        <v>49706</v>
      </c>
      <c r="E250" s="2">
        <v>65.764650000000003</v>
      </c>
      <c r="F250" s="3">
        <v>60.063079999999999</v>
      </c>
      <c r="G250" s="4">
        <v>58.38984</v>
      </c>
      <c r="H250" s="5">
        <v>52.575800000000001</v>
      </c>
      <c r="I250" s="2">
        <v>62.808160000000001</v>
      </c>
      <c r="J250" s="3">
        <v>56.850009999999997</v>
      </c>
      <c r="K250" s="4">
        <v>74.958969999999994</v>
      </c>
      <c r="L250" s="5">
        <v>69.115939999999995</v>
      </c>
      <c r="M250" s="2">
        <v>68.754549999999995</v>
      </c>
      <c r="N250" s="3">
        <v>64.617069999999998</v>
      </c>
      <c r="O250" s="4">
        <v>56.38984</v>
      </c>
      <c r="P250" s="5">
        <v>50.575800000000001</v>
      </c>
      <c r="Q250" s="2">
        <v>58.38984</v>
      </c>
      <c r="R250" s="3">
        <v>52.075800000000001</v>
      </c>
      <c r="S250" s="4">
        <v>55.88984</v>
      </c>
      <c r="T250" s="5">
        <v>49.325800000000001</v>
      </c>
      <c r="U250" s="2">
        <v>56.38984</v>
      </c>
      <c r="V250" s="3">
        <v>50.575800000000001</v>
      </c>
      <c r="W250" s="4">
        <v>62.808160000000001</v>
      </c>
      <c r="X250" s="5">
        <v>56.850009999999997</v>
      </c>
      <c r="Y250" s="2">
        <v>58.38984</v>
      </c>
      <c r="Z250" s="3">
        <v>53.325800000000001</v>
      </c>
      <c r="AA250" s="4">
        <v>65.864940000000004</v>
      </c>
      <c r="AB250" s="5">
        <v>62.661700000000003</v>
      </c>
      <c r="AC250" s="2">
        <v>57.38984</v>
      </c>
      <c r="AD250" s="73">
        <v>52.575800000000001</v>
      </c>
      <c r="AE250" s="4">
        <v>67.657560000000004</v>
      </c>
      <c r="AF250" s="75">
        <v>62.631610000000002</v>
      </c>
      <c r="AG250" s="23">
        <v>6.5439999999999996</v>
      </c>
      <c r="AH250" s="37">
        <v>6.5114000000000001</v>
      </c>
      <c r="AI250" s="23">
        <v>6.2176999999999998</v>
      </c>
      <c r="AJ250" s="37">
        <v>6.2666000000000004</v>
      </c>
      <c r="AK250" s="28">
        <v>6.2515999999999998</v>
      </c>
      <c r="AL250" s="37">
        <v>6.3815999999999997</v>
      </c>
      <c r="AM250" s="28">
        <v>6.2091000000000003</v>
      </c>
      <c r="AN250" s="37">
        <v>6.3319000000000001</v>
      </c>
      <c r="AO250" s="30">
        <v>6.2666000000000004</v>
      </c>
      <c r="AP250" s="39">
        <v>6.234</v>
      </c>
      <c r="AQ250" s="30">
        <v>5.6302000000000003</v>
      </c>
      <c r="AR250" s="37">
        <v>6.5274999999999999</v>
      </c>
      <c r="AS250" s="23">
        <v>6.3395000000000001</v>
      </c>
      <c r="AT250" s="39">
        <v>6.5774999999999997</v>
      </c>
      <c r="AU250" s="31">
        <v>6.3601999999999999</v>
      </c>
      <c r="AV250" s="39">
        <v>6.3403999999999998</v>
      </c>
      <c r="AW250" s="31">
        <v>6.4435000000000002</v>
      </c>
      <c r="AX250" s="39">
        <v>6.3392999999999997</v>
      </c>
      <c r="AY250" s="31">
        <v>6.2766000000000002</v>
      </c>
      <c r="AZ250" s="39">
        <v>6.2816000000000001</v>
      </c>
      <c r="BA250" s="30">
        <v>5.9238999999999997</v>
      </c>
      <c r="BB250" s="39">
        <v>6.7765000000000004</v>
      </c>
      <c r="BC250" s="15"/>
      <c r="BD250" s="151"/>
      <c r="BE250" s="151"/>
      <c r="BF250" s="151"/>
      <c r="BG250" s="151"/>
      <c r="BH250" s="151"/>
      <c r="BI250" s="151"/>
      <c r="BJ250" s="266">
        <v>6.3733706406234196</v>
      </c>
      <c r="BK250" s="266">
        <v>6.3403780285396216</v>
      </c>
      <c r="BL250" s="266">
        <v>6.6159657486234202</v>
      </c>
      <c r="BM250" s="266">
        <v>6.5817173845396226</v>
      </c>
      <c r="BN250" s="266">
        <v>6.4778579505815213</v>
      </c>
      <c r="BO250" s="266"/>
      <c r="BP250" s="266">
        <v>6.357614935617967</v>
      </c>
      <c r="BQ250" s="292">
        <v>6.3843008110300081</v>
      </c>
      <c r="BR250" s="292">
        <v>6.3364361993394187</v>
      </c>
      <c r="BS250" s="292">
        <v>6.3831536734693879</v>
      </c>
      <c r="BT250" s="292">
        <v>6.2794517628043227</v>
      </c>
      <c r="BU250" s="292">
        <v>6.2612020523944603</v>
      </c>
      <c r="BV250" s="292">
        <v>6.3119000000000005</v>
      </c>
      <c r="BW250" s="169"/>
      <c r="BX250" s="148">
        <v>63.339844367816099</v>
      </c>
      <c r="BY250" s="165">
        <v>55.917202298850576</v>
      </c>
      <c r="BZ250" s="165">
        <v>60.274234137931025</v>
      </c>
      <c r="CA250" s="165">
        <v>66.994932068965511</v>
      </c>
      <c r="CB250" s="165">
        <v>55.70455862068966</v>
      </c>
      <c r="CC250" s="165">
        <v>72.474003218390806</v>
      </c>
      <c r="CD250" s="165">
        <v>65.520087011494255</v>
      </c>
      <c r="CE250" s="165">
        <v>64.502642528735635</v>
      </c>
      <c r="CF250" s="165">
        <v>53.917202298850576</v>
      </c>
      <c r="CG250" s="174"/>
      <c r="CH250" s="175"/>
      <c r="CI250" s="175"/>
      <c r="CJ250" s="175"/>
      <c r="CK250" s="175"/>
      <c r="CL250" s="175"/>
      <c r="CM250" s="175"/>
      <c r="CN250" s="175"/>
      <c r="CO250" s="171">
        <v>2036</v>
      </c>
      <c r="CP250" s="173">
        <v>49706</v>
      </c>
      <c r="CQ250" s="272">
        <v>6.6464688753987033</v>
      </c>
      <c r="CR250" s="272">
        <v>6.3842346756839845</v>
      </c>
      <c r="CS250" s="272">
        <v>6.3779861481179232</v>
      </c>
      <c r="CT250" s="272">
        <v>6.2734512053634148</v>
      </c>
      <c r="CU250" s="272">
        <v>6.3779861481179232</v>
      </c>
      <c r="CV250" s="272">
        <v>6.4179190640394088</v>
      </c>
      <c r="CW250" s="272">
        <v>6.6587880500605579</v>
      </c>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39"/>
      <c r="EV250" s="139"/>
      <c r="EW250" s="139"/>
      <c r="EX250" s="139"/>
      <c r="EY250" s="139"/>
      <c r="EZ250" s="139"/>
      <c r="FA250" s="139"/>
      <c r="FB250" s="162"/>
      <c r="FC250" s="162"/>
      <c r="FD250" s="162"/>
      <c r="FE250" s="162"/>
      <c r="FF250" s="162"/>
      <c r="FG250" s="162"/>
      <c r="FH250" s="162"/>
      <c r="FI250" s="139"/>
      <c r="FJ250" s="139"/>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39"/>
      <c r="GH250" s="139"/>
      <c r="GI250" s="162"/>
      <c r="GJ250" s="162"/>
      <c r="GK250" s="162"/>
      <c r="GL250" s="162"/>
      <c r="GM250" s="162"/>
    </row>
    <row r="251" spans="1:195" s="138" customFormat="1" x14ac:dyDescent="0.2">
      <c r="A251" s="139"/>
      <c r="B251" s="193">
        <v>49735</v>
      </c>
      <c r="C251" s="193">
        <v>49765</v>
      </c>
      <c r="D251" s="191">
        <v>49735</v>
      </c>
      <c r="E251" s="2">
        <v>56.37632</v>
      </c>
      <c r="F251" s="3">
        <v>54.780180000000001</v>
      </c>
      <c r="G251" s="4">
        <v>50.828560000000003</v>
      </c>
      <c r="H251" s="5">
        <v>48.604149999999997</v>
      </c>
      <c r="I251" s="2">
        <v>53.390700000000002</v>
      </c>
      <c r="J251" s="3">
        <v>51.327539999999999</v>
      </c>
      <c r="K251" s="4">
        <v>60.310130000000001</v>
      </c>
      <c r="L251" s="5">
        <v>59.721139999999998</v>
      </c>
      <c r="M251" s="2">
        <v>56.707590000000003</v>
      </c>
      <c r="N251" s="3">
        <v>58.464149999999997</v>
      </c>
      <c r="O251" s="4">
        <v>48.828560000000003</v>
      </c>
      <c r="P251" s="5">
        <v>46.604149999999997</v>
      </c>
      <c r="Q251" s="2">
        <v>50.828560000000003</v>
      </c>
      <c r="R251" s="3">
        <v>48.104149999999997</v>
      </c>
      <c r="S251" s="4">
        <v>49.078560000000003</v>
      </c>
      <c r="T251" s="5">
        <v>45.104149999999997</v>
      </c>
      <c r="U251" s="2">
        <v>48.828560000000003</v>
      </c>
      <c r="V251" s="3">
        <v>46.604149999999997</v>
      </c>
      <c r="W251" s="4">
        <v>53.390700000000002</v>
      </c>
      <c r="X251" s="5">
        <v>51.327539999999999</v>
      </c>
      <c r="Y251" s="2">
        <v>50.828560000000003</v>
      </c>
      <c r="Z251" s="3">
        <v>49.354149999999997</v>
      </c>
      <c r="AA251" s="4">
        <v>55.775359999999999</v>
      </c>
      <c r="AB251" s="5">
        <v>54.413849999999996</v>
      </c>
      <c r="AC251" s="2">
        <v>49.578560000000003</v>
      </c>
      <c r="AD251" s="73">
        <v>48.604149999999997</v>
      </c>
      <c r="AE251" s="4">
        <v>58.662300000000002</v>
      </c>
      <c r="AF251" s="75">
        <v>57.712440000000001</v>
      </c>
      <c r="AG251" s="23">
        <v>6.3971999999999998</v>
      </c>
      <c r="AH251" s="37">
        <v>6.1687000000000003</v>
      </c>
      <c r="AI251" s="23">
        <v>6.0054999999999996</v>
      </c>
      <c r="AJ251" s="37">
        <v>6.0381</v>
      </c>
      <c r="AK251" s="28">
        <v>6.0231000000000003</v>
      </c>
      <c r="AL251" s="37">
        <v>6.1506999999999996</v>
      </c>
      <c r="AM251" s="28">
        <v>5.9756</v>
      </c>
      <c r="AN251" s="37">
        <v>6.1196999999999999</v>
      </c>
      <c r="AO251" s="30">
        <v>6.0217999999999998</v>
      </c>
      <c r="AP251" s="39">
        <v>5.8422999999999998</v>
      </c>
      <c r="AQ251" s="30">
        <v>5.4505999999999997</v>
      </c>
      <c r="AR251" s="37">
        <v>6.2938000000000001</v>
      </c>
      <c r="AS251" s="23">
        <v>6.1086999999999998</v>
      </c>
      <c r="AT251" s="39">
        <v>6.3437999999999999</v>
      </c>
      <c r="AU251" s="31">
        <v>6.1275000000000004</v>
      </c>
      <c r="AV251" s="39">
        <v>6.1102999999999996</v>
      </c>
      <c r="AW251" s="31">
        <v>6.0476000000000001</v>
      </c>
      <c r="AX251" s="39">
        <v>6.1085000000000003</v>
      </c>
      <c r="AY251" s="31">
        <v>6.0480999999999998</v>
      </c>
      <c r="AZ251" s="39">
        <v>6.0368000000000004</v>
      </c>
      <c r="BA251" s="30">
        <v>5.7043999999999997</v>
      </c>
      <c r="BB251" s="39">
        <v>6.6696999999999997</v>
      </c>
      <c r="BC251" s="15"/>
      <c r="BD251" s="151"/>
      <c r="BE251" s="151"/>
      <c r="BF251" s="151"/>
      <c r="BG251" s="151"/>
      <c r="BH251" s="151"/>
      <c r="BI251" s="151"/>
      <c r="BJ251" s="266">
        <v>6.1256224370003034</v>
      </c>
      <c r="BK251" s="266">
        <v>5.9439606618763285</v>
      </c>
      <c r="BL251" s="266">
        <v>6.3587878490003042</v>
      </c>
      <c r="BM251" s="266">
        <v>6.1702117338763296</v>
      </c>
      <c r="BN251" s="266">
        <v>6.149645670438316</v>
      </c>
      <c r="BO251" s="266"/>
      <c r="BP251" s="266">
        <v>6.1259410027375045</v>
      </c>
      <c r="BQ251" s="292">
        <v>6.1361256285482559</v>
      </c>
      <c r="BR251" s="292">
        <v>6.1241348551697659</v>
      </c>
      <c r="BS251" s="292">
        <v>6.1499904081632657</v>
      </c>
      <c r="BT251" s="292">
        <v>6.0435693504394372</v>
      </c>
      <c r="BU251" s="292">
        <v>6.032435157683965</v>
      </c>
      <c r="BV251" s="292">
        <v>6.0834000000000001</v>
      </c>
      <c r="BW251" s="169"/>
      <c r="BX251" s="148">
        <v>55.673846541049798</v>
      </c>
      <c r="BY251" s="165">
        <v>49.849580094212655</v>
      </c>
      <c r="BZ251" s="165">
        <v>52.482687456258411</v>
      </c>
      <c r="CA251" s="165">
        <v>57.480665531628532</v>
      </c>
      <c r="CB251" s="165">
        <v>49.629526258411843</v>
      </c>
      <c r="CC251" s="165">
        <v>60.05091098250336</v>
      </c>
      <c r="CD251" s="165">
        <v>58.24425932705249</v>
      </c>
      <c r="CE251" s="165">
        <v>55.176149004037683</v>
      </c>
      <c r="CF251" s="165">
        <v>47.849580094212655</v>
      </c>
      <c r="CG251" s="174"/>
      <c r="CH251" s="175"/>
      <c r="CI251" s="175"/>
      <c r="CJ251" s="175"/>
      <c r="CK251" s="175"/>
      <c r="CL251" s="175"/>
      <c r="CM251" s="175"/>
      <c r="CN251" s="175"/>
      <c r="CO251" s="171">
        <v>2036</v>
      </c>
      <c r="CP251" s="173">
        <v>49735</v>
      </c>
      <c r="CQ251" s="272">
        <v>6.4281336557258975</v>
      </c>
      <c r="CR251" s="272">
        <v>6.1449683574136698</v>
      </c>
      <c r="CS251" s="272">
        <v>6.1448942374783231</v>
      </c>
      <c r="CT251" s="272">
        <v>6.0441210301290669</v>
      </c>
      <c r="CU251" s="272">
        <v>6.1448942374783231</v>
      </c>
      <c r="CV251" s="272">
        <v>6.1782844170771751</v>
      </c>
      <c r="CW251" s="272">
        <v>6.4281663302381915</v>
      </c>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39"/>
      <c r="EV251" s="139"/>
      <c r="EW251" s="139"/>
      <c r="EX251" s="139"/>
      <c r="EY251" s="139"/>
      <c r="EZ251" s="139"/>
      <c r="FA251" s="139"/>
      <c r="FB251" s="162"/>
      <c r="FC251" s="162"/>
      <c r="FD251" s="162"/>
      <c r="FE251" s="162"/>
      <c r="FF251" s="162"/>
      <c r="FG251" s="162"/>
      <c r="FH251" s="162"/>
      <c r="FI251" s="139"/>
      <c r="FJ251" s="139"/>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39"/>
      <c r="GH251" s="139"/>
      <c r="GI251" s="162"/>
      <c r="GJ251" s="162"/>
      <c r="GK251" s="162"/>
      <c r="GL251" s="162"/>
      <c r="GM251" s="162"/>
    </row>
    <row r="252" spans="1:195" s="138" customFormat="1" x14ac:dyDescent="0.2">
      <c r="A252" s="139"/>
      <c r="B252" s="193">
        <v>49766</v>
      </c>
      <c r="C252" s="193">
        <v>49795</v>
      </c>
      <c r="D252" s="191">
        <v>49766</v>
      </c>
      <c r="E252" s="2">
        <v>55.110939999999999</v>
      </c>
      <c r="F252" s="3">
        <v>52.912439999999997</v>
      </c>
      <c r="G252" s="4">
        <v>51.298999999999999</v>
      </c>
      <c r="H252" s="5">
        <v>49.501080000000002</v>
      </c>
      <c r="I252" s="2">
        <v>51.651859999999999</v>
      </c>
      <c r="J252" s="3">
        <v>49.487819999999999</v>
      </c>
      <c r="K252" s="4">
        <v>56.675080000000001</v>
      </c>
      <c r="L252" s="5">
        <v>57.487430000000003</v>
      </c>
      <c r="M252" s="2">
        <v>52.776299999999999</v>
      </c>
      <c r="N252" s="3">
        <v>56.50835</v>
      </c>
      <c r="O252" s="4">
        <v>49.298999999999999</v>
      </c>
      <c r="P252" s="5">
        <v>47.501080000000002</v>
      </c>
      <c r="Q252" s="2">
        <v>49.798999999999999</v>
      </c>
      <c r="R252" s="3">
        <v>48.751080000000002</v>
      </c>
      <c r="S252" s="4">
        <v>46.298999999999999</v>
      </c>
      <c r="T252" s="5">
        <v>45.501080000000002</v>
      </c>
      <c r="U252" s="2">
        <v>49.298999999999999</v>
      </c>
      <c r="V252" s="3">
        <v>47.501080000000002</v>
      </c>
      <c r="W252" s="4">
        <v>51.651859999999999</v>
      </c>
      <c r="X252" s="5">
        <v>49.487819999999999</v>
      </c>
      <c r="Y252" s="2">
        <v>49.798999999999999</v>
      </c>
      <c r="Z252" s="3">
        <v>47.501080000000002</v>
      </c>
      <c r="AA252" s="4">
        <v>53.122100000000003</v>
      </c>
      <c r="AB252" s="5">
        <v>54.14378</v>
      </c>
      <c r="AC252" s="2">
        <v>49.798999999999999</v>
      </c>
      <c r="AD252" s="73">
        <v>48.001080000000002</v>
      </c>
      <c r="AE252" s="4">
        <v>54.679859999999998</v>
      </c>
      <c r="AF252" s="75">
        <v>55.408720000000002</v>
      </c>
      <c r="AG252" s="23">
        <v>6.2503000000000002</v>
      </c>
      <c r="AH252" s="37">
        <v>6.0217999999999998</v>
      </c>
      <c r="AI252" s="23">
        <v>5.8586</v>
      </c>
      <c r="AJ252" s="37">
        <v>5.8097000000000003</v>
      </c>
      <c r="AK252" s="28">
        <v>5.7946999999999997</v>
      </c>
      <c r="AL252" s="37">
        <v>5.9154999999999998</v>
      </c>
      <c r="AM252" s="28">
        <v>5.8247</v>
      </c>
      <c r="AN252" s="37">
        <v>5.875</v>
      </c>
      <c r="AO252" s="30">
        <v>5.7443999999999997</v>
      </c>
      <c r="AP252" s="39">
        <v>5.4832999999999998</v>
      </c>
      <c r="AQ252" s="30">
        <v>5.2385000000000002</v>
      </c>
      <c r="AR252" s="37">
        <v>6.0511999999999997</v>
      </c>
      <c r="AS252" s="23">
        <v>5.8739999999999997</v>
      </c>
      <c r="AT252" s="39">
        <v>6.1012000000000004</v>
      </c>
      <c r="AU252" s="31">
        <v>5.8895</v>
      </c>
      <c r="AV252" s="39">
        <v>5.8775000000000004</v>
      </c>
      <c r="AW252" s="31">
        <v>5.6360000000000001</v>
      </c>
      <c r="AX252" s="39">
        <v>5.8738000000000001</v>
      </c>
      <c r="AY252" s="31">
        <v>5.8197000000000001</v>
      </c>
      <c r="AZ252" s="39">
        <v>5.7594000000000003</v>
      </c>
      <c r="BA252" s="30">
        <v>5.4097</v>
      </c>
      <c r="BB252" s="39">
        <v>6.4527999999999999</v>
      </c>
      <c r="BC252" s="15"/>
      <c r="BD252" s="151"/>
      <c r="BE252" s="151"/>
      <c r="BF252" s="151"/>
      <c r="BG252" s="151"/>
      <c r="BH252" s="151"/>
      <c r="BI252" s="151"/>
      <c r="BJ252" s="266">
        <v>5.8448816212933909</v>
      </c>
      <c r="BK252" s="266">
        <v>5.5806371116283779</v>
      </c>
      <c r="BL252" s="266">
        <v>6.0673615852933915</v>
      </c>
      <c r="BM252" s="266">
        <v>5.7930595036283785</v>
      </c>
      <c r="BN252" s="266">
        <v>5.8214849554608845</v>
      </c>
      <c r="BO252" s="266"/>
      <c r="BP252" s="266">
        <v>5.8943684588867491</v>
      </c>
      <c r="BQ252" s="292">
        <v>5.8549009732360089</v>
      </c>
      <c r="BR252" s="292">
        <v>5.8793179893907173</v>
      </c>
      <c r="BS252" s="292">
        <v>5.916929183673469</v>
      </c>
      <c r="BT252" s="292">
        <v>5.8911297100717235</v>
      </c>
      <c r="BU252" s="292">
        <v>5.8037683797764057</v>
      </c>
      <c r="BV252" s="292">
        <v>5.8550000000000004</v>
      </c>
      <c r="BW252" s="169"/>
      <c r="BX252" s="148">
        <v>54.182684444444448</v>
      </c>
      <c r="BY252" s="165">
        <v>50.539878222222221</v>
      </c>
      <c r="BZ252" s="165">
        <v>50.738154222222228</v>
      </c>
      <c r="CA252" s="165">
        <v>54.352054444444434</v>
      </c>
      <c r="CB252" s="165">
        <v>49.356544888888891</v>
      </c>
      <c r="CC252" s="165">
        <v>57.018072222222223</v>
      </c>
      <c r="CD252" s="165">
        <v>54.987600888888899</v>
      </c>
      <c r="CE252" s="165">
        <v>53.553476000000003</v>
      </c>
      <c r="CF252" s="165">
        <v>48.539878222222221</v>
      </c>
      <c r="CG252" s="174"/>
      <c r="CH252" s="175"/>
      <c r="CI252" s="175"/>
      <c r="CJ252" s="175"/>
      <c r="CK252" s="175"/>
      <c r="CL252" s="175"/>
      <c r="CM252" s="175"/>
      <c r="CN252" s="175"/>
      <c r="CO252" s="171">
        <v>2036</v>
      </c>
      <c r="CP252" s="173">
        <v>49766</v>
      </c>
      <c r="CQ252" s="272">
        <v>6.276986418355798</v>
      </c>
      <c r="CR252" s="272">
        <v>5.9903418587970085</v>
      </c>
      <c r="CS252" s="272">
        <v>5.9119043364276243</v>
      </c>
      <c r="CT252" s="272">
        <v>5.8148912182099188</v>
      </c>
      <c r="CU252" s="272">
        <v>5.9119043364276243</v>
      </c>
      <c r="CV252" s="272">
        <v>6.0234198850574705</v>
      </c>
      <c r="CW252" s="272">
        <v>6.197645538958418</v>
      </c>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39"/>
      <c r="EV252" s="139"/>
      <c r="EW252" s="139"/>
      <c r="EX252" s="139"/>
      <c r="EY252" s="139"/>
      <c r="EZ252" s="139"/>
      <c r="FA252" s="139"/>
      <c r="FB252" s="162"/>
      <c r="FC252" s="162"/>
      <c r="FD252" s="162"/>
      <c r="FE252" s="162"/>
      <c r="FF252" s="162"/>
      <c r="FG252" s="162"/>
      <c r="FH252" s="162"/>
      <c r="FI252" s="139"/>
      <c r="FJ252" s="139"/>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39"/>
      <c r="GH252" s="139"/>
      <c r="GI252" s="162"/>
      <c r="GJ252" s="162"/>
      <c r="GK252" s="162"/>
      <c r="GL252" s="162"/>
      <c r="GM252" s="162"/>
    </row>
    <row r="253" spans="1:195" s="138" customFormat="1" x14ac:dyDescent="0.2">
      <c r="A253" s="139"/>
      <c r="B253" s="193">
        <v>49796</v>
      </c>
      <c r="C253" s="193">
        <v>49826</v>
      </c>
      <c r="D253" s="191">
        <v>49796</v>
      </c>
      <c r="E253" s="2">
        <v>50.914720000000003</v>
      </c>
      <c r="F253" s="3">
        <v>46.012210000000003</v>
      </c>
      <c r="G253" s="4">
        <v>52.6282</v>
      </c>
      <c r="H253" s="5">
        <v>50.438009999999998</v>
      </c>
      <c r="I253" s="2">
        <v>47.223419999999997</v>
      </c>
      <c r="J253" s="3">
        <v>42.562249999999999</v>
      </c>
      <c r="K253" s="4">
        <v>56.384450000000001</v>
      </c>
      <c r="L253" s="5">
        <v>52.811520000000002</v>
      </c>
      <c r="M253" s="2">
        <v>53.245040000000003</v>
      </c>
      <c r="N253" s="3">
        <v>55.621830000000003</v>
      </c>
      <c r="O253" s="4">
        <v>51.1282</v>
      </c>
      <c r="P253" s="5">
        <v>48.438009999999998</v>
      </c>
      <c r="Q253" s="2">
        <v>52.6282</v>
      </c>
      <c r="R253" s="3">
        <v>50.438009999999998</v>
      </c>
      <c r="S253" s="4">
        <v>48.6282</v>
      </c>
      <c r="T253" s="5">
        <v>45.438009999999998</v>
      </c>
      <c r="U253" s="2">
        <v>51.1282</v>
      </c>
      <c r="V253" s="3">
        <v>48.438009999999998</v>
      </c>
      <c r="W253" s="4">
        <v>47.223419999999997</v>
      </c>
      <c r="X253" s="5">
        <v>42.562249999999999</v>
      </c>
      <c r="Y253" s="2">
        <v>51.1282</v>
      </c>
      <c r="Z253" s="3">
        <v>48.438009999999998</v>
      </c>
      <c r="AA253" s="4">
        <v>55.079700000000003</v>
      </c>
      <c r="AB253" s="5">
        <v>54.919310000000003</v>
      </c>
      <c r="AC253" s="2">
        <v>51.1282</v>
      </c>
      <c r="AD253" s="73">
        <v>48.438009999999998</v>
      </c>
      <c r="AE253" s="4">
        <v>50.955419999999997</v>
      </c>
      <c r="AF253" s="75">
        <v>49.701650000000001</v>
      </c>
      <c r="AG253" s="23">
        <v>6.2992999999999997</v>
      </c>
      <c r="AH253" s="37">
        <v>5.9729000000000001</v>
      </c>
      <c r="AI253" s="23">
        <v>5.8422999999999998</v>
      </c>
      <c r="AJ253" s="37">
        <v>5.7606999999999999</v>
      </c>
      <c r="AK253" s="28">
        <v>5.7457000000000003</v>
      </c>
      <c r="AL253" s="37">
        <v>5.8658999999999999</v>
      </c>
      <c r="AM253" s="28">
        <v>5.7807000000000004</v>
      </c>
      <c r="AN253" s="37">
        <v>5.8259999999999996</v>
      </c>
      <c r="AO253" s="30">
        <v>5.6954000000000002</v>
      </c>
      <c r="AP253" s="39">
        <v>5.4832999999999998</v>
      </c>
      <c r="AQ253" s="30">
        <v>5.2548000000000004</v>
      </c>
      <c r="AR253" s="37">
        <v>6.0008999999999997</v>
      </c>
      <c r="AS253" s="23">
        <v>5.8244999999999996</v>
      </c>
      <c r="AT253" s="39">
        <v>6.0509000000000004</v>
      </c>
      <c r="AU253" s="31">
        <v>5.8399000000000001</v>
      </c>
      <c r="AV253" s="39">
        <v>5.8281999999999998</v>
      </c>
      <c r="AW253" s="31">
        <v>5.6353</v>
      </c>
      <c r="AX253" s="39">
        <v>5.8243</v>
      </c>
      <c r="AY253" s="31">
        <v>5.7706999999999997</v>
      </c>
      <c r="AZ253" s="39">
        <v>5.7103999999999999</v>
      </c>
      <c r="BA253" s="30">
        <v>5.4111000000000002</v>
      </c>
      <c r="BB253" s="39">
        <v>6.5042999999999997</v>
      </c>
      <c r="BC253" s="15"/>
      <c r="BD253" s="151"/>
      <c r="BE253" s="151"/>
      <c r="BF253" s="151"/>
      <c r="BG253" s="151"/>
      <c r="BH253" s="151"/>
      <c r="BI253" s="151"/>
      <c r="BJ253" s="266">
        <v>5.7952914988361508</v>
      </c>
      <c r="BK253" s="266">
        <v>5.5806371116283779</v>
      </c>
      <c r="BL253" s="266">
        <v>6.0158839828361517</v>
      </c>
      <c r="BM253" s="266">
        <v>5.7930595036283785</v>
      </c>
      <c r="BN253" s="266">
        <v>5.7962180242322647</v>
      </c>
      <c r="BO253" s="266"/>
      <c r="BP253" s="266">
        <v>5.8446878343303252</v>
      </c>
      <c r="BQ253" s="292">
        <v>5.8052253852392539</v>
      </c>
      <c r="BR253" s="292">
        <v>5.8302945875796288</v>
      </c>
      <c r="BS253" s="292">
        <v>5.8669291836734692</v>
      </c>
      <c r="BT253" s="292">
        <v>5.8466807758359423</v>
      </c>
      <c r="BU253" s="292">
        <v>5.7547111463373941</v>
      </c>
      <c r="BV253" s="292">
        <v>5.806</v>
      </c>
      <c r="BW253" s="169"/>
      <c r="BX253" s="148">
        <v>48.753398387096773</v>
      </c>
      <c r="BY253" s="165">
        <v>51.662632365591392</v>
      </c>
      <c r="BZ253" s="165">
        <v>45.16849559139785</v>
      </c>
      <c r="CA253" s="165">
        <v>54.292872150537633</v>
      </c>
      <c r="CB253" s="165">
        <v>51.662632365591399</v>
      </c>
      <c r="CC253" s="165">
        <v>54.809287311827958</v>
      </c>
      <c r="CD253" s="165">
        <v>50.402682688172042</v>
      </c>
      <c r="CE253" s="165">
        <v>55.008990430107531</v>
      </c>
      <c r="CF253" s="165">
        <v>49.942202258064519</v>
      </c>
      <c r="CG253" s="174"/>
      <c r="CH253" s="175"/>
      <c r="CI253" s="175"/>
      <c r="CJ253" s="175"/>
      <c r="CK253" s="175"/>
      <c r="CL253" s="175"/>
      <c r="CM253" s="175"/>
      <c r="CN253" s="175"/>
      <c r="CO253" s="171">
        <v>2036</v>
      </c>
      <c r="CP253" s="173">
        <v>49796</v>
      </c>
      <c r="CQ253" s="272">
        <v>6.2602151455911104</v>
      </c>
      <c r="CR253" s="272">
        <v>5.9452552720565643</v>
      </c>
      <c r="CS253" s="272">
        <v>5.8619196378659595</v>
      </c>
      <c r="CT253" s="272">
        <v>5.7657131937614166</v>
      </c>
      <c r="CU253" s="272">
        <v>5.8619196378659595</v>
      </c>
      <c r="CV253" s="272">
        <v>5.9782638916256152</v>
      </c>
      <c r="CW253" s="272">
        <v>6.1481905530884138</v>
      </c>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39"/>
      <c r="EV253" s="139"/>
      <c r="EW253" s="139"/>
      <c r="EX253" s="139"/>
      <c r="EY253" s="139"/>
      <c r="EZ253" s="139"/>
      <c r="FA253" s="139"/>
      <c r="FB253" s="162"/>
      <c r="FC253" s="162"/>
      <c r="FD253" s="162"/>
      <c r="FE253" s="162"/>
      <c r="FF253" s="162"/>
      <c r="FG253" s="162"/>
      <c r="FH253" s="162"/>
      <c r="FI253" s="139"/>
      <c r="FJ253" s="139"/>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39"/>
      <c r="GH253" s="139"/>
      <c r="GI253" s="162"/>
      <c r="GJ253" s="162"/>
      <c r="GK253" s="162"/>
      <c r="GL253" s="162"/>
      <c r="GM253" s="162"/>
    </row>
    <row r="254" spans="1:195" s="138" customFormat="1" x14ac:dyDescent="0.2">
      <c r="A254" s="139"/>
      <c r="B254" s="193">
        <v>49827</v>
      </c>
      <c r="C254" s="193">
        <v>49856</v>
      </c>
      <c r="D254" s="191">
        <v>49827</v>
      </c>
      <c r="E254" s="2">
        <v>57.968299999999999</v>
      </c>
      <c r="F254" s="3">
        <v>48.32564</v>
      </c>
      <c r="G254" s="4">
        <v>58.937690000000003</v>
      </c>
      <c r="H254" s="5">
        <v>53.250869999999999</v>
      </c>
      <c r="I254" s="2">
        <v>54.361609999999999</v>
      </c>
      <c r="J254" s="3">
        <v>45.02769</v>
      </c>
      <c r="K254" s="4">
        <v>63.665900000000001</v>
      </c>
      <c r="L254" s="5">
        <v>55.326340000000002</v>
      </c>
      <c r="M254" s="2">
        <v>59.42022</v>
      </c>
      <c r="N254" s="3">
        <v>56.776769999999999</v>
      </c>
      <c r="O254" s="4">
        <v>57.187690000000003</v>
      </c>
      <c r="P254" s="5">
        <v>51.750869999999999</v>
      </c>
      <c r="Q254" s="2">
        <v>58.187690000000003</v>
      </c>
      <c r="R254" s="3">
        <v>52.750869999999999</v>
      </c>
      <c r="S254" s="4">
        <v>55.437690000000003</v>
      </c>
      <c r="T254" s="5">
        <v>49.250869999999999</v>
      </c>
      <c r="U254" s="2">
        <v>57.187690000000003</v>
      </c>
      <c r="V254" s="3">
        <v>51.750869999999999</v>
      </c>
      <c r="W254" s="4">
        <v>54.361609999999999</v>
      </c>
      <c r="X254" s="5">
        <v>45.02769</v>
      </c>
      <c r="Y254" s="2">
        <v>59.937690000000003</v>
      </c>
      <c r="Z254" s="3">
        <v>53.750869999999999</v>
      </c>
      <c r="AA254" s="4">
        <v>62.724890000000002</v>
      </c>
      <c r="AB254" s="5">
        <v>59.456969999999998</v>
      </c>
      <c r="AC254" s="2">
        <v>57.937690000000003</v>
      </c>
      <c r="AD254" s="73">
        <v>52.000869999999999</v>
      </c>
      <c r="AE254" s="4">
        <v>59.385309999999997</v>
      </c>
      <c r="AF254" s="75">
        <v>53.377789999999997</v>
      </c>
      <c r="AG254" s="23">
        <v>6.4298000000000002</v>
      </c>
      <c r="AH254" s="37">
        <v>6.0708000000000002</v>
      </c>
      <c r="AI254" s="23">
        <v>5.9238999999999997</v>
      </c>
      <c r="AJ254" s="37">
        <v>5.8422999999999998</v>
      </c>
      <c r="AK254" s="28">
        <v>5.8273000000000001</v>
      </c>
      <c r="AL254" s="37">
        <v>5.9478999999999997</v>
      </c>
      <c r="AM254" s="28">
        <v>5.8573000000000004</v>
      </c>
      <c r="AN254" s="37">
        <v>5.9076000000000004</v>
      </c>
      <c r="AO254" s="30">
        <v>5.7770000000000001</v>
      </c>
      <c r="AP254" s="39">
        <v>5.6138000000000003</v>
      </c>
      <c r="AQ254" s="30">
        <v>5.4180000000000001</v>
      </c>
      <c r="AR254" s="37">
        <v>6.0833000000000004</v>
      </c>
      <c r="AS254" s="23">
        <v>5.9063999999999997</v>
      </c>
      <c r="AT254" s="39">
        <v>6.1333000000000002</v>
      </c>
      <c r="AU254" s="31">
        <v>5.9219999999999997</v>
      </c>
      <c r="AV254" s="39">
        <v>5.91</v>
      </c>
      <c r="AW254" s="31">
        <v>5.7666000000000004</v>
      </c>
      <c r="AX254" s="39">
        <v>5.9062000000000001</v>
      </c>
      <c r="AY254" s="31">
        <v>5.8522999999999996</v>
      </c>
      <c r="AZ254" s="39">
        <v>5.7919999999999998</v>
      </c>
      <c r="BA254" s="30">
        <v>5.5955000000000004</v>
      </c>
      <c r="BB254" s="39">
        <v>6.6147999999999998</v>
      </c>
      <c r="BC254" s="15"/>
      <c r="BD254" s="151"/>
      <c r="BE254" s="151"/>
      <c r="BF254" s="151"/>
      <c r="BG254" s="151"/>
      <c r="BH254" s="151"/>
      <c r="BI254" s="151"/>
      <c r="BJ254" s="266">
        <v>5.877874233377189</v>
      </c>
      <c r="BK254" s="266">
        <v>5.7127087642951127</v>
      </c>
      <c r="BL254" s="266">
        <v>6.1016099493771891</v>
      </c>
      <c r="BM254" s="266">
        <v>5.9301580162951133</v>
      </c>
      <c r="BN254" s="266">
        <v>5.9055877408361512</v>
      </c>
      <c r="BO254" s="266"/>
      <c r="BP254" s="266">
        <v>5.9274212825712258</v>
      </c>
      <c r="BQ254" s="292">
        <v>5.8879504460665038</v>
      </c>
      <c r="BR254" s="292">
        <v>5.9119335587589115</v>
      </c>
      <c r="BS254" s="292">
        <v>5.9501944897959183</v>
      </c>
      <c r="BT254" s="292">
        <v>5.9240623295282351</v>
      </c>
      <c r="BU254" s="292">
        <v>5.8364064575337897</v>
      </c>
      <c r="BV254" s="292">
        <v>5.8875999999999999</v>
      </c>
      <c r="BW254" s="169"/>
      <c r="BX254" s="148">
        <v>53.682673333333327</v>
      </c>
      <c r="BY254" s="165">
        <v>56.410214444444442</v>
      </c>
      <c r="BZ254" s="165">
        <v>50.213201111111111</v>
      </c>
      <c r="CA254" s="165">
        <v>58.245353333333334</v>
      </c>
      <c r="CB254" s="165">
        <v>55.771325555555563</v>
      </c>
      <c r="CC254" s="165">
        <v>59.959428888888894</v>
      </c>
      <c r="CD254" s="165">
        <v>56.71530111111111</v>
      </c>
      <c r="CE254" s="165">
        <v>61.272481111111112</v>
      </c>
      <c r="CF254" s="165">
        <v>54.771325555555556</v>
      </c>
      <c r="CG254" s="174"/>
      <c r="CH254" s="175"/>
      <c r="CI254" s="175"/>
      <c r="CJ254" s="175"/>
      <c r="CK254" s="175"/>
      <c r="CL254" s="175"/>
      <c r="CM254" s="175"/>
      <c r="CN254" s="175"/>
      <c r="CO254" s="171">
        <v>2036</v>
      </c>
      <c r="CP254" s="173">
        <v>49827</v>
      </c>
      <c r="CQ254" s="272">
        <v>6.3441744006585035</v>
      </c>
      <c r="CR254" s="272">
        <v>6.0237469207910657</v>
      </c>
      <c r="CS254" s="272">
        <v>5.9451594624094666</v>
      </c>
      <c r="CT254" s="272">
        <v>5.8476096589654549</v>
      </c>
      <c r="CU254" s="272">
        <v>5.9451594624094666</v>
      </c>
      <c r="CV254" s="272">
        <v>6.0568763711001639</v>
      </c>
      <c r="CW254" s="272">
        <v>6.2305482438433586</v>
      </c>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39"/>
      <c r="EV254" s="139"/>
      <c r="EW254" s="139"/>
      <c r="EX254" s="139"/>
      <c r="EY254" s="139"/>
      <c r="EZ254" s="139"/>
      <c r="FA254" s="139"/>
      <c r="FB254" s="162"/>
      <c r="FC254" s="162"/>
      <c r="FD254" s="162"/>
      <c r="FE254" s="162"/>
      <c r="FF254" s="162"/>
      <c r="FG254" s="162"/>
      <c r="FH254" s="162"/>
      <c r="FI254" s="139"/>
      <c r="FJ254" s="139"/>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39"/>
      <c r="GH254" s="139"/>
      <c r="GI254" s="162"/>
      <c r="GJ254" s="162"/>
      <c r="GK254" s="162"/>
      <c r="GL254" s="162"/>
      <c r="GM254" s="162"/>
    </row>
    <row r="255" spans="1:195" s="138" customFormat="1" x14ac:dyDescent="0.2">
      <c r="A255" s="139"/>
      <c r="B255" s="193">
        <v>49857</v>
      </c>
      <c r="C255" s="193">
        <v>49887</v>
      </c>
      <c r="D255" s="191">
        <v>49857</v>
      </c>
      <c r="E255" s="2">
        <v>72.249889999999994</v>
      </c>
      <c r="F255" s="3">
        <v>59.875720000000001</v>
      </c>
      <c r="G255" s="4">
        <v>70.065569999999994</v>
      </c>
      <c r="H255" s="5">
        <v>57.875340000000001</v>
      </c>
      <c r="I255" s="2">
        <v>68.141559999999998</v>
      </c>
      <c r="J255" s="3">
        <v>56.349719999999998</v>
      </c>
      <c r="K255" s="4">
        <v>78.732219999999998</v>
      </c>
      <c r="L255" s="5">
        <v>66.019509999999997</v>
      </c>
      <c r="M255" s="2">
        <v>72.999780000000001</v>
      </c>
      <c r="N255" s="3">
        <v>62.808959999999999</v>
      </c>
      <c r="O255" s="4">
        <v>73.815569999999994</v>
      </c>
      <c r="P255" s="5">
        <v>58.875340000000001</v>
      </c>
      <c r="Q255" s="2">
        <v>73.565569999999994</v>
      </c>
      <c r="R255" s="3">
        <v>58.375340000000001</v>
      </c>
      <c r="S255" s="4">
        <v>68.065569999999994</v>
      </c>
      <c r="T255" s="5">
        <v>55.375340000000001</v>
      </c>
      <c r="U255" s="2">
        <v>73.815569999999994</v>
      </c>
      <c r="V255" s="3">
        <v>58.875340000000001</v>
      </c>
      <c r="W255" s="4">
        <v>68.141559999999998</v>
      </c>
      <c r="X255" s="5">
        <v>56.349719999999998</v>
      </c>
      <c r="Y255" s="2">
        <v>72.565569999999994</v>
      </c>
      <c r="Z255" s="3">
        <v>59.375340000000001</v>
      </c>
      <c r="AA255" s="4">
        <v>69.923569999999998</v>
      </c>
      <c r="AB255" s="5">
        <v>64.449939999999998</v>
      </c>
      <c r="AC255" s="2">
        <v>71.565569999999994</v>
      </c>
      <c r="AD255" s="73">
        <v>57.375340000000001</v>
      </c>
      <c r="AE255" s="4">
        <v>72.839560000000006</v>
      </c>
      <c r="AF255" s="75">
        <v>63.77252</v>
      </c>
      <c r="AG255" s="23">
        <v>6.7725</v>
      </c>
      <c r="AH255" s="37">
        <v>6.4135</v>
      </c>
      <c r="AI255" s="23">
        <v>6.234</v>
      </c>
      <c r="AJ255" s="37">
        <v>6.2012999999999998</v>
      </c>
      <c r="AK255" s="28">
        <v>6.1863000000000001</v>
      </c>
      <c r="AL255" s="37">
        <v>6.3080999999999996</v>
      </c>
      <c r="AM255" s="28">
        <v>6.2213000000000003</v>
      </c>
      <c r="AN255" s="37">
        <v>6.2666000000000004</v>
      </c>
      <c r="AO255" s="30">
        <v>6.0381</v>
      </c>
      <c r="AP255" s="39">
        <v>6.1360999999999999</v>
      </c>
      <c r="AQ255" s="30">
        <v>5.7770000000000001</v>
      </c>
      <c r="AR255" s="37">
        <v>6.4448999999999996</v>
      </c>
      <c r="AS255" s="23">
        <v>6.2666000000000004</v>
      </c>
      <c r="AT255" s="39">
        <v>6.4949000000000003</v>
      </c>
      <c r="AU255" s="31">
        <v>6.2831000000000001</v>
      </c>
      <c r="AV255" s="39">
        <v>6.2698</v>
      </c>
      <c r="AW255" s="31">
        <v>6.3018000000000001</v>
      </c>
      <c r="AX255" s="39">
        <v>6.2664</v>
      </c>
      <c r="AY255" s="31">
        <v>6.2112999999999996</v>
      </c>
      <c r="AZ255" s="39">
        <v>6.0530999999999997</v>
      </c>
      <c r="BA255" s="30">
        <v>5.9683000000000002</v>
      </c>
      <c r="BB255" s="39">
        <v>6.9924999999999997</v>
      </c>
      <c r="BC255" s="15"/>
      <c r="BD255" s="151"/>
      <c r="BE255" s="151"/>
      <c r="BF255" s="151"/>
      <c r="BG255" s="151"/>
      <c r="BH255" s="151"/>
      <c r="BI255" s="151"/>
      <c r="BJ255" s="266">
        <v>6.142118743042202</v>
      </c>
      <c r="BK255" s="266">
        <v>6.2412989879566849</v>
      </c>
      <c r="BL255" s="266">
        <v>6.3759120310422031</v>
      </c>
      <c r="BM255" s="266">
        <v>6.4788672359566855</v>
      </c>
      <c r="BN255" s="266">
        <v>6.3095492494994438</v>
      </c>
      <c r="BO255" s="266"/>
      <c r="BP255" s="266">
        <v>6.2914078992193048</v>
      </c>
      <c r="BQ255" s="292">
        <v>6.1526503649635034</v>
      </c>
      <c r="BR255" s="292">
        <v>6.2711050128442336</v>
      </c>
      <c r="BS255" s="292">
        <v>6.316521020408163</v>
      </c>
      <c r="BT255" s="292">
        <v>6.2917762400242445</v>
      </c>
      <c r="BU255" s="292">
        <v>6.1958257800767562</v>
      </c>
      <c r="BV255" s="292">
        <v>6.2465999999999999</v>
      </c>
      <c r="BW255" s="169"/>
      <c r="BX255" s="148">
        <v>66.794610752688172</v>
      </c>
      <c r="BY255" s="165">
        <v>64.691382580645154</v>
      </c>
      <c r="BZ255" s="165">
        <v>62.943006881720429</v>
      </c>
      <c r="CA255" s="165">
        <v>68.507052903225812</v>
      </c>
      <c r="CB255" s="165">
        <v>66.868801935483873</v>
      </c>
      <c r="CC255" s="165">
        <v>73.127691935483867</v>
      </c>
      <c r="CD255" s="165">
        <v>68.842262795698929</v>
      </c>
      <c r="CE255" s="165">
        <v>67.51046430107526</v>
      </c>
      <c r="CF255" s="165">
        <v>67.229016989247313</v>
      </c>
      <c r="CG255" s="174"/>
      <c r="CH255" s="175"/>
      <c r="CI255" s="175"/>
      <c r="CJ255" s="175"/>
      <c r="CK255" s="175"/>
      <c r="CL255" s="175"/>
      <c r="CM255" s="175"/>
      <c r="CN255" s="175"/>
      <c r="CO255" s="171">
        <v>2036</v>
      </c>
      <c r="CP255" s="173">
        <v>49857</v>
      </c>
      <c r="CQ255" s="272">
        <v>6.6632401481633909</v>
      </c>
      <c r="CR255" s="272">
        <v>6.3967359565529263</v>
      </c>
      <c r="CS255" s="272">
        <v>6.3113738865653373</v>
      </c>
      <c r="CT255" s="272">
        <v>6.2079139605371445</v>
      </c>
      <c r="CU255" s="272">
        <v>6.3113738865653373</v>
      </c>
      <c r="CV255" s="272">
        <v>6.4304395894909687</v>
      </c>
      <c r="CW255" s="272">
        <v>6.592881711748082</v>
      </c>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39"/>
      <c r="EV255" s="139"/>
      <c r="EW255" s="139"/>
      <c r="EX255" s="139"/>
      <c r="EY255" s="139"/>
      <c r="EZ255" s="139"/>
      <c r="FA255" s="139"/>
      <c r="FB255" s="162"/>
      <c r="FC255" s="162"/>
      <c r="FD255" s="162"/>
      <c r="FE255" s="162"/>
      <c r="FF255" s="162"/>
      <c r="FG255" s="162"/>
      <c r="FH255" s="162"/>
      <c r="FI255" s="139"/>
      <c r="FJ255" s="139"/>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39"/>
      <c r="GH255" s="139"/>
      <c r="GI255" s="162"/>
      <c r="GJ255" s="162"/>
      <c r="GK255" s="162"/>
      <c r="GL255" s="162"/>
      <c r="GM255" s="162"/>
    </row>
    <row r="256" spans="1:195" s="138" customFormat="1" x14ac:dyDescent="0.2">
      <c r="A256" s="139"/>
      <c r="B256" s="193">
        <v>49888</v>
      </c>
      <c r="C256" s="193">
        <v>49918</v>
      </c>
      <c r="D256" s="191">
        <v>49888</v>
      </c>
      <c r="E256" s="2">
        <v>76.165660000000003</v>
      </c>
      <c r="F256" s="3">
        <v>62.60763</v>
      </c>
      <c r="G256" s="4">
        <v>73.59845</v>
      </c>
      <c r="H256" s="5">
        <v>60.304650000000002</v>
      </c>
      <c r="I256" s="2">
        <v>70.952579999999998</v>
      </c>
      <c r="J256" s="3">
        <v>59.24635</v>
      </c>
      <c r="K256" s="4">
        <v>83.412430000000001</v>
      </c>
      <c r="L256" s="5">
        <v>69.637230000000002</v>
      </c>
      <c r="M256" s="2">
        <v>78.35275</v>
      </c>
      <c r="N256" s="3">
        <v>66.228110000000001</v>
      </c>
      <c r="O256" s="4">
        <v>76.84845</v>
      </c>
      <c r="P256" s="5">
        <v>60.804650000000002</v>
      </c>
      <c r="Q256" s="2">
        <v>76.59845</v>
      </c>
      <c r="R256" s="3">
        <v>60.804650000000002</v>
      </c>
      <c r="S256" s="4">
        <v>71.59845</v>
      </c>
      <c r="T256" s="5">
        <v>58.304650000000002</v>
      </c>
      <c r="U256" s="2">
        <v>76.84845</v>
      </c>
      <c r="V256" s="3">
        <v>60.804650000000002</v>
      </c>
      <c r="W256" s="4">
        <v>70.952579999999998</v>
      </c>
      <c r="X256" s="5">
        <v>59.24635</v>
      </c>
      <c r="Y256" s="2">
        <v>75.59845</v>
      </c>
      <c r="Z256" s="3">
        <v>61.804650000000002</v>
      </c>
      <c r="AA256" s="4">
        <v>76.838750000000005</v>
      </c>
      <c r="AB256" s="5">
        <v>68.389449999999997</v>
      </c>
      <c r="AC256" s="2">
        <v>75.84845</v>
      </c>
      <c r="AD256" s="73">
        <v>60.304650000000002</v>
      </c>
      <c r="AE256" s="4">
        <v>74.611580000000004</v>
      </c>
      <c r="AF256" s="75">
        <v>65.265050000000002</v>
      </c>
      <c r="AG256" s="23">
        <v>6.8867000000000003</v>
      </c>
      <c r="AH256" s="37">
        <v>6.5439999999999996</v>
      </c>
      <c r="AI256" s="23">
        <v>6.3482000000000003</v>
      </c>
      <c r="AJ256" s="37">
        <v>6.2828999999999997</v>
      </c>
      <c r="AK256" s="28">
        <v>6.2679</v>
      </c>
      <c r="AL256" s="37">
        <v>6.39</v>
      </c>
      <c r="AM256" s="28">
        <v>6.3029000000000002</v>
      </c>
      <c r="AN256" s="37">
        <v>6.3482000000000003</v>
      </c>
      <c r="AO256" s="30">
        <v>6.1196999999999999</v>
      </c>
      <c r="AP256" s="39">
        <v>6.2828999999999997</v>
      </c>
      <c r="AQ256" s="30">
        <v>5.9401999999999999</v>
      </c>
      <c r="AR256" s="37">
        <v>6.5271999999999997</v>
      </c>
      <c r="AS256" s="23">
        <v>6.3484999999999996</v>
      </c>
      <c r="AT256" s="39">
        <v>6.5772000000000004</v>
      </c>
      <c r="AU256" s="31">
        <v>6.3651</v>
      </c>
      <c r="AV256" s="39">
        <v>6.3516000000000004</v>
      </c>
      <c r="AW256" s="31">
        <v>6.4504999999999999</v>
      </c>
      <c r="AX256" s="39">
        <v>6.3483000000000001</v>
      </c>
      <c r="AY256" s="31">
        <v>6.2929000000000004</v>
      </c>
      <c r="AZ256" s="39">
        <v>6.1346999999999996</v>
      </c>
      <c r="BA256" s="30">
        <v>6.1364999999999998</v>
      </c>
      <c r="BB256" s="39">
        <v>7.1292</v>
      </c>
      <c r="BC256" s="15"/>
      <c r="BD256" s="151"/>
      <c r="BE256" s="151"/>
      <c r="BF256" s="151"/>
      <c r="BG256" s="151"/>
      <c r="BH256" s="151"/>
      <c r="BI256" s="151"/>
      <c r="BJ256" s="266">
        <v>6.224701477583241</v>
      </c>
      <c r="BK256" s="266">
        <v>6.3898669466653173</v>
      </c>
      <c r="BL256" s="266">
        <v>6.4616379975832414</v>
      </c>
      <c r="BM256" s="266">
        <v>6.6330899306653182</v>
      </c>
      <c r="BN256" s="266">
        <v>6.427324088124279</v>
      </c>
      <c r="BO256" s="266"/>
      <c r="BP256" s="266">
        <v>6.3741413474602044</v>
      </c>
      <c r="BQ256" s="292">
        <v>6.2353754257907541</v>
      </c>
      <c r="BR256" s="292">
        <v>6.3527439840235154</v>
      </c>
      <c r="BS256" s="292">
        <v>6.3997863265306121</v>
      </c>
      <c r="BT256" s="292">
        <v>6.3742088089706028</v>
      </c>
      <c r="BU256" s="292">
        <v>6.2775210912731518</v>
      </c>
      <c r="BV256" s="292">
        <v>6.3281999999999998</v>
      </c>
      <c r="BW256" s="169"/>
      <c r="BX256" s="148">
        <v>70.188463978494639</v>
      </c>
      <c r="BY256" s="165">
        <v>67.737742473118274</v>
      </c>
      <c r="BZ256" s="165">
        <v>65.791768924731187</v>
      </c>
      <c r="CA256" s="165">
        <v>73.007478602150528</v>
      </c>
      <c r="CB256" s="165">
        <v>69.635591935483873</v>
      </c>
      <c r="CC256" s="165">
        <v>77.339492365591397</v>
      </c>
      <c r="CD256" s="165">
        <v>70.491066774193555</v>
      </c>
      <c r="CE256" s="165">
        <v>73.113789784946235</v>
      </c>
      <c r="CF256" s="165">
        <v>69.775376881720433</v>
      </c>
      <c r="CG256" s="174"/>
      <c r="CH256" s="175"/>
      <c r="CI256" s="175"/>
      <c r="CJ256" s="175"/>
      <c r="CK256" s="175"/>
      <c r="CL256" s="175"/>
      <c r="CM256" s="175"/>
      <c r="CN256" s="175"/>
      <c r="CO256" s="171">
        <v>2036</v>
      </c>
      <c r="CP256" s="173">
        <v>49888</v>
      </c>
      <c r="CQ256" s="272">
        <v>6.780741948760161</v>
      </c>
      <c r="CR256" s="272">
        <v>6.4803510810533869</v>
      </c>
      <c r="CS256" s="272">
        <v>6.3946137111088444</v>
      </c>
      <c r="CT256" s="272">
        <v>6.2898104257411829</v>
      </c>
      <c r="CU256" s="272">
        <v>6.3946137111088444</v>
      </c>
      <c r="CV256" s="272">
        <v>6.5141834318555007</v>
      </c>
      <c r="CW256" s="272">
        <v>6.6752394025030277</v>
      </c>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39"/>
      <c r="EV256" s="139"/>
      <c r="EW256" s="139"/>
      <c r="EX256" s="139"/>
      <c r="EY256" s="139"/>
      <c r="EZ256" s="139"/>
      <c r="FA256" s="139"/>
      <c r="FB256" s="162"/>
      <c r="FC256" s="162"/>
      <c r="FD256" s="162"/>
      <c r="FE256" s="162"/>
      <c r="FF256" s="162"/>
      <c r="FG256" s="162"/>
      <c r="FH256" s="162"/>
      <c r="FI256" s="139"/>
      <c r="FJ256" s="139"/>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39"/>
      <c r="GH256" s="139"/>
      <c r="GI256" s="162"/>
      <c r="GJ256" s="162"/>
      <c r="GK256" s="162"/>
      <c r="GL256" s="162"/>
      <c r="GM256" s="162"/>
    </row>
    <row r="257" spans="1:195" s="138" customFormat="1" x14ac:dyDescent="0.2">
      <c r="A257" s="139"/>
      <c r="B257" s="193">
        <v>49919</v>
      </c>
      <c r="C257" s="193">
        <v>49948</v>
      </c>
      <c r="D257" s="191">
        <v>49919</v>
      </c>
      <c r="E257" s="2">
        <v>69.945430000000002</v>
      </c>
      <c r="F257" s="3">
        <v>59.757730000000002</v>
      </c>
      <c r="G257" s="4">
        <v>67.304159999999996</v>
      </c>
      <c r="H257" s="5">
        <v>57.607610000000001</v>
      </c>
      <c r="I257" s="2">
        <v>66.051829999999995</v>
      </c>
      <c r="J257" s="3">
        <v>56.781590000000001</v>
      </c>
      <c r="K257" s="4">
        <v>77.042649999999995</v>
      </c>
      <c r="L257" s="5">
        <v>67.210759999999993</v>
      </c>
      <c r="M257" s="2">
        <v>73.606579999999994</v>
      </c>
      <c r="N257" s="3">
        <v>65.018429999999995</v>
      </c>
      <c r="O257" s="4">
        <v>70.054159999999996</v>
      </c>
      <c r="P257" s="5">
        <v>55.607610000000001</v>
      </c>
      <c r="Q257" s="2">
        <v>69.804159999999996</v>
      </c>
      <c r="R257" s="3">
        <v>56.107610000000001</v>
      </c>
      <c r="S257" s="4">
        <v>64.304159999999996</v>
      </c>
      <c r="T257" s="5">
        <v>56.607610000000001</v>
      </c>
      <c r="U257" s="2">
        <v>70.054159999999996</v>
      </c>
      <c r="V257" s="3">
        <v>55.607610000000001</v>
      </c>
      <c r="W257" s="4">
        <v>66.051829999999995</v>
      </c>
      <c r="X257" s="5">
        <v>56.781590000000001</v>
      </c>
      <c r="Y257" s="2">
        <v>68.804159999999996</v>
      </c>
      <c r="Z257" s="3">
        <v>58.607610000000001</v>
      </c>
      <c r="AA257" s="4">
        <v>76.676259999999999</v>
      </c>
      <c r="AB257" s="5">
        <v>66.905510000000007</v>
      </c>
      <c r="AC257" s="2">
        <v>68.304159999999996</v>
      </c>
      <c r="AD257" s="73">
        <v>55.107610000000001</v>
      </c>
      <c r="AE257" s="4">
        <v>70.497529999999998</v>
      </c>
      <c r="AF257" s="75">
        <v>62.214590000000001</v>
      </c>
      <c r="AG257" s="23">
        <v>6.6256000000000004</v>
      </c>
      <c r="AH257" s="37">
        <v>6.3807999999999998</v>
      </c>
      <c r="AI257" s="23">
        <v>6.1033999999999997</v>
      </c>
      <c r="AJ257" s="37">
        <v>6.0708000000000002</v>
      </c>
      <c r="AK257" s="28">
        <v>6.0557999999999996</v>
      </c>
      <c r="AL257" s="37">
        <v>6.1773999999999996</v>
      </c>
      <c r="AM257" s="28">
        <v>6.0857999999999999</v>
      </c>
      <c r="AN257" s="37">
        <v>6.1360999999999999</v>
      </c>
      <c r="AO257" s="30">
        <v>5.9076000000000004</v>
      </c>
      <c r="AP257" s="39">
        <v>6.0381</v>
      </c>
      <c r="AQ257" s="30">
        <v>5.6791</v>
      </c>
      <c r="AR257" s="37">
        <v>6.3140000000000001</v>
      </c>
      <c r="AS257" s="23">
        <v>6.1359000000000004</v>
      </c>
      <c r="AT257" s="39">
        <v>6.3639999999999999</v>
      </c>
      <c r="AU257" s="31">
        <v>6.1520000000000001</v>
      </c>
      <c r="AV257" s="39">
        <v>6.1391999999999998</v>
      </c>
      <c r="AW257" s="31">
        <v>6.2069999999999999</v>
      </c>
      <c r="AX257" s="39">
        <v>6.1356999999999999</v>
      </c>
      <c r="AY257" s="31">
        <v>6.0808</v>
      </c>
      <c r="AZ257" s="39">
        <v>5.9226000000000001</v>
      </c>
      <c r="BA257" s="30">
        <v>5.8803999999999998</v>
      </c>
      <c r="BB257" s="39">
        <v>6.8555999999999999</v>
      </c>
      <c r="BC257" s="15"/>
      <c r="BD257" s="151"/>
      <c r="BE257" s="151"/>
      <c r="BF257" s="151"/>
      <c r="BG257" s="151"/>
      <c r="BH257" s="151"/>
      <c r="BI257" s="151"/>
      <c r="BJ257" s="266">
        <v>6.010047090375469</v>
      </c>
      <c r="BK257" s="266">
        <v>6.142118743042202</v>
      </c>
      <c r="BL257" s="266">
        <v>6.23881351837547</v>
      </c>
      <c r="BM257" s="266">
        <v>6.3759120310422031</v>
      </c>
      <c r="BN257" s="266">
        <v>6.1917228457088367</v>
      </c>
      <c r="BO257" s="266"/>
      <c r="BP257" s="266">
        <v>6.1590952154516883</v>
      </c>
      <c r="BQ257" s="292">
        <v>6.0203510948905112</v>
      </c>
      <c r="BR257" s="292">
        <v>6.140542687612661</v>
      </c>
      <c r="BS257" s="292">
        <v>6.1833577551020404</v>
      </c>
      <c r="BT257" s="292">
        <v>6.1548937266390533</v>
      </c>
      <c r="BU257" s="292">
        <v>6.065173352244285</v>
      </c>
      <c r="BV257" s="292">
        <v>6.1161000000000003</v>
      </c>
      <c r="BW257" s="169"/>
      <c r="BX257" s="148">
        <v>65.417563333333334</v>
      </c>
      <c r="BY257" s="165">
        <v>62.99458222222222</v>
      </c>
      <c r="BZ257" s="165">
        <v>61.931723333333331</v>
      </c>
      <c r="CA257" s="165">
        <v>69.789624444444442</v>
      </c>
      <c r="CB257" s="165">
        <v>63.716804444444442</v>
      </c>
      <c r="CC257" s="165">
        <v>72.672921111111108</v>
      </c>
      <c r="CD257" s="165">
        <v>66.816223333333326</v>
      </c>
      <c r="CE257" s="165">
        <v>72.33370444444445</v>
      </c>
      <c r="CF257" s="165">
        <v>63.633471111111113</v>
      </c>
      <c r="CG257" s="174"/>
      <c r="CH257" s="175"/>
      <c r="CI257" s="175"/>
      <c r="CJ257" s="175"/>
      <c r="CK257" s="175"/>
      <c r="CL257" s="175"/>
      <c r="CM257" s="175"/>
      <c r="CN257" s="175"/>
      <c r="CO257" s="171">
        <v>2036</v>
      </c>
      <c r="CP257" s="173">
        <v>49919</v>
      </c>
      <c r="CQ257" s="272">
        <v>6.528864183557979</v>
      </c>
      <c r="CR257" s="272">
        <v>6.2578897632954202</v>
      </c>
      <c r="CS257" s="272">
        <v>6.1782513730490658</v>
      </c>
      <c r="CT257" s="272">
        <v>6.0769398341998029</v>
      </c>
      <c r="CU257" s="272">
        <v>6.1782513730490658</v>
      </c>
      <c r="CV257" s="272">
        <v>6.2913796551724133</v>
      </c>
      <c r="CW257" s="272">
        <v>6.4611699636657249</v>
      </c>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39"/>
      <c r="EV257" s="139"/>
      <c r="EW257" s="139"/>
      <c r="EX257" s="139"/>
      <c r="EY257" s="139"/>
      <c r="EZ257" s="139"/>
      <c r="FA257" s="139"/>
      <c r="FB257" s="162"/>
      <c r="FC257" s="162"/>
      <c r="FD257" s="162"/>
      <c r="FE257" s="162"/>
      <c r="FF257" s="162"/>
      <c r="FG257" s="162"/>
      <c r="FH257" s="162"/>
      <c r="FI257" s="139"/>
      <c r="FJ257" s="139"/>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39"/>
      <c r="GH257" s="139"/>
      <c r="GI257" s="162"/>
      <c r="GJ257" s="162"/>
      <c r="GK257" s="162"/>
      <c r="GL257" s="162"/>
      <c r="GM257" s="162"/>
    </row>
    <row r="258" spans="1:195" s="138" customFormat="1" x14ac:dyDescent="0.2">
      <c r="A258" s="139"/>
      <c r="B258" s="193">
        <v>49949</v>
      </c>
      <c r="C258" s="193">
        <v>49979</v>
      </c>
      <c r="D258" s="191">
        <v>49949</v>
      </c>
      <c r="E258" s="2">
        <v>65.900829999999999</v>
      </c>
      <c r="F258" s="3">
        <v>58.484630000000003</v>
      </c>
      <c r="G258" s="4">
        <v>58.732999999999997</v>
      </c>
      <c r="H258" s="5">
        <v>51.615349999999999</v>
      </c>
      <c r="I258" s="2">
        <v>61.823480000000004</v>
      </c>
      <c r="J258" s="3">
        <v>53.750500000000002</v>
      </c>
      <c r="K258" s="4">
        <v>75.134770000000003</v>
      </c>
      <c r="L258" s="5">
        <v>67.458870000000005</v>
      </c>
      <c r="M258" s="2">
        <v>68.438569999999999</v>
      </c>
      <c r="N258" s="3">
        <v>62.184370000000001</v>
      </c>
      <c r="O258" s="4">
        <v>58.732999999999997</v>
      </c>
      <c r="P258" s="5">
        <v>49.615349999999999</v>
      </c>
      <c r="Q258" s="2">
        <v>58.232999999999997</v>
      </c>
      <c r="R258" s="3">
        <v>51.115349999999999</v>
      </c>
      <c r="S258" s="4">
        <v>55.732999999999997</v>
      </c>
      <c r="T258" s="5">
        <v>49.115349999999999</v>
      </c>
      <c r="U258" s="2">
        <v>58.732999999999997</v>
      </c>
      <c r="V258" s="3">
        <v>49.615349999999999</v>
      </c>
      <c r="W258" s="4">
        <v>61.823480000000004</v>
      </c>
      <c r="X258" s="5">
        <v>53.750500000000002</v>
      </c>
      <c r="Y258" s="2">
        <v>59.732999999999997</v>
      </c>
      <c r="Z258" s="3">
        <v>52.115349999999999</v>
      </c>
      <c r="AA258" s="4">
        <v>67.3001</v>
      </c>
      <c r="AB258" s="5">
        <v>60.679650000000002</v>
      </c>
      <c r="AC258" s="2">
        <v>58.732999999999997</v>
      </c>
      <c r="AD258" s="73">
        <v>50.115349999999999</v>
      </c>
      <c r="AE258" s="4">
        <v>67.671779999999998</v>
      </c>
      <c r="AF258" s="75">
        <v>59.611400000000003</v>
      </c>
      <c r="AG258" s="23">
        <v>6.6093000000000002</v>
      </c>
      <c r="AH258" s="37">
        <v>6.4298000000000002</v>
      </c>
      <c r="AI258" s="23">
        <v>6.1524000000000001</v>
      </c>
      <c r="AJ258" s="37">
        <v>6.1033999999999997</v>
      </c>
      <c r="AK258" s="28">
        <v>6.0884</v>
      </c>
      <c r="AL258" s="37">
        <v>6.2103000000000002</v>
      </c>
      <c r="AM258" s="28">
        <v>6.1234000000000002</v>
      </c>
      <c r="AN258" s="37">
        <v>6.1849999999999996</v>
      </c>
      <c r="AO258" s="30">
        <v>5.9401999999999999</v>
      </c>
      <c r="AP258" s="39">
        <v>6.0217999999999998</v>
      </c>
      <c r="AQ258" s="30">
        <v>5.6464999999999996</v>
      </c>
      <c r="AR258" s="37">
        <v>6.3471000000000002</v>
      </c>
      <c r="AS258" s="23">
        <v>6.1687000000000003</v>
      </c>
      <c r="AT258" s="39">
        <v>6.3971</v>
      </c>
      <c r="AU258" s="31">
        <v>6.1848000000000001</v>
      </c>
      <c r="AV258" s="39">
        <v>6.1718999999999999</v>
      </c>
      <c r="AW258" s="31">
        <v>6.2107000000000001</v>
      </c>
      <c r="AX258" s="39">
        <v>6.1684999999999999</v>
      </c>
      <c r="AY258" s="31">
        <v>6.1134000000000004</v>
      </c>
      <c r="AZ258" s="39">
        <v>5.9551999999999996</v>
      </c>
      <c r="BA258" s="30">
        <v>5.8265000000000002</v>
      </c>
      <c r="BB258" s="39">
        <v>6.8268000000000004</v>
      </c>
      <c r="BC258" s="15"/>
      <c r="BD258" s="151"/>
      <c r="BE258" s="151"/>
      <c r="BF258" s="151"/>
      <c r="BG258" s="151"/>
      <c r="BH258" s="151"/>
      <c r="BI258" s="151"/>
      <c r="BJ258" s="266">
        <v>6.0430397024592652</v>
      </c>
      <c r="BK258" s="266">
        <v>6.1256224370003034</v>
      </c>
      <c r="BL258" s="266">
        <v>6.2730618824592659</v>
      </c>
      <c r="BM258" s="266">
        <v>6.3587878490003042</v>
      </c>
      <c r="BN258" s="266">
        <v>6.2001279677297845</v>
      </c>
      <c r="BO258" s="266"/>
      <c r="BP258" s="266">
        <v>6.1921480391361658</v>
      </c>
      <c r="BQ258" s="292">
        <v>6.0534005677210052</v>
      </c>
      <c r="BR258" s="292">
        <v>6.189466041664951</v>
      </c>
      <c r="BS258" s="292">
        <v>6.2166230612244897</v>
      </c>
      <c r="BT258" s="292">
        <v>6.1928773613496304</v>
      </c>
      <c r="BU258" s="292">
        <v>6.097811430001669</v>
      </c>
      <c r="BV258" s="292">
        <v>6.1486999999999998</v>
      </c>
      <c r="BW258" s="169"/>
      <c r="BX258" s="148">
        <v>62.790810645161287</v>
      </c>
      <c r="BY258" s="165">
        <v>55.748179032258065</v>
      </c>
      <c r="BZ258" s="165">
        <v>58.438036774193549</v>
      </c>
      <c r="CA258" s="165">
        <v>65.815840967741934</v>
      </c>
      <c r="CB258" s="165">
        <v>55.248179032258065</v>
      </c>
      <c r="CC258" s="165">
        <v>71.915844193548395</v>
      </c>
      <c r="CD258" s="165">
        <v>64.291620645161288</v>
      </c>
      <c r="CE258" s="165">
        <v>64.523782258064514</v>
      </c>
      <c r="CF258" s="165">
        <v>54.909469354838706</v>
      </c>
      <c r="CG258" s="174"/>
      <c r="CH258" s="175"/>
      <c r="CI258" s="175"/>
      <c r="CJ258" s="175"/>
      <c r="CK258" s="175"/>
      <c r="CL258" s="175"/>
      <c r="CM258" s="175"/>
      <c r="CN258" s="175"/>
      <c r="CO258" s="171">
        <v>2036</v>
      </c>
      <c r="CP258" s="173">
        <v>49949</v>
      </c>
      <c r="CQ258" s="272">
        <v>6.5792808930959978</v>
      </c>
      <c r="CR258" s="272">
        <v>6.2964183010554367</v>
      </c>
      <c r="CS258" s="272">
        <v>6.211506499030909</v>
      </c>
      <c r="CT258" s="272">
        <v>6.1096582749553381</v>
      </c>
      <c r="CU258" s="272">
        <v>6.211506499030909</v>
      </c>
      <c r="CV258" s="272">
        <v>6.32996750410509</v>
      </c>
      <c r="CW258" s="272">
        <v>6.4940726685506664</v>
      </c>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39"/>
      <c r="EV258" s="139"/>
      <c r="EW258" s="139"/>
      <c r="EX258" s="139"/>
      <c r="EY258" s="139"/>
      <c r="EZ258" s="139"/>
      <c r="FA258" s="139"/>
      <c r="FB258" s="162"/>
      <c r="FC258" s="162"/>
      <c r="FD258" s="162"/>
      <c r="FE258" s="162"/>
      <c r="FF258" s="162"/>
      <c r="FG258" s="162"/>
      <c r="FH258" s="162"/>
      <c r="FI258" s="139"/>
      <c r="FJ258" s="139"/>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39"/>
      <c r="GH258" s="139"/>
      <c r="GI258" s="162"/>
      <c r="GJ258" s="162"/>
      <c r="GK258" s="162"/>
      <c r="GL258" s="162"/>
      <c r="GM258" s="162"/>
    </row>
    <row r="259" spans="1:195" s="138" customFormat="1" x14ac:dyDescent="0.2">
      <c r="A259" s="139"/>
      <c r="B259" s="193">
        <v>49980</v>
      </c>
      <c r="C259" s="193">
        <v>50009</v>
      </c>
      <c r="D259" s="191">
        <v>49980</v>
      </c>
      <c r="E259" s="2">
        <v>66.101500000000001</v>
      </c>
      <c r="F259" s="3">
        <v>59.361020000000003</v>
      </c>
      <c r="G259" s="4">
        <v>58.250500000000002</v>
      </c>
      <c r="H259" s="5">
        <v>52.372639999999997</v>
      </c>
      <c r="I259" s="2">
        <v>62.400359999999999</v>
      </c>
      <c r="J259" s="3">
        <v>55.168030000000002</v>
      </c>
      <c r="K259" s="4">
        <v>75.588880000000003</v>
      </c>
      <c r="L259" s="5">
        <v>68.358959999999996</v>
      </c>
      <c r="M259" s="2">
        <v>68.986400000000003</v>
      </c>
      <c r="N259" s="3">
        <v>63.710039999999999</v>
      </c>
      <c r="O259" s="4">
        <v>56.750500000000002</v>
      </c>
      <c r="P259" s="5">
        <v>50.872639999999997</v>
      </c>
      <c r="Q259" s="2">
        <v>57.750500000000002</v>
      </c>
      <c r="R259" s="3">
        <v>51.872639999999997</v>
      </c>
      <c r="S259" s="4">
        <v>55.000500000000002</v>
      </c>
      <c r="T259" s="5">
        <v>50.372639999999997</v>
      </c>
      <c r="U259" s="2">
        <v>56.750500000000002</v>
      </c>
      <c r="V259" s="3">
        <v>50.872639999999997</v>
      </c>
      <c r="W259" s="4">
        <v>62.400359999999999</v>
      </c>
      <c r="X259" s="5">
        <v>55.168030000000002</v>
      </c>
      <c r="Y259" s="2">
        <v>59.250500000000002</v>
      </c>
      <c r="Z259" s="3">
        <v>52.872639999999997</v>
      </c>
      <c r="AA259" s="4">
        <v>65.868600000000001</v>
      </c>
      <c r="AB259" s="5">
        <v>59.912739999999999</v>
      </c>
      <c r="AC259" s="2">
        <v>56.750500000000002</v>
      </c>
      <c r="AD259" s="73">
        <v>51.372639999999997</v>
      </c>
      <c r="AE259" s="4">
        <v>67.09666</v>
      </c>
      <c r="AF259" s="75">
        <v>60.35913</v>
      </c>
      <c r="AG259" s="23">
        <v>6.6582999999999997</v>
      </c>
      <c r="AH259" s="37">
        <v>6.6093000000000002</v>
      </c>
      <c r="AI259" s="23">
        <v>6.3155999999999999</v>
      </c>
      <c r="AJ259" s="37">
        <v>6.3482000000000003</v>
      </c>
      <c r="AK259" s="28">
        <v>6.3331999999999997</v>
      </c>
      <c r="AL259" s="37">
        <v>6.4588999999999999</v>
      </c>
      <c r="AM259" s="28">
        <v>6.2706999999999997</v>
      </c>
      <c r="AN259" s="37">
        <v>6.4298000000000002</v>
      </c>
      <c r="AO259" s="30">
        <v>6.3644999999999996</v>
      </c>
      <c r="AP259" s="39">
        <v>6.234</v>
      </c>
      <c r="AQ259" s="30">
        <v>5.7281000000000004</v>
      </c>
      <c r="AR259" s="37">
        <v>6.6001000000000003</v>
      </c>
      <c r="AS259" s="23">
        <v>6.4170999999999996</v>
      </c>
      <c r="AT259" s="39">
        <v>6.6501000000000001</v>
      </c>
      <c r="AU259" s="31">
        <v>6.4356999999999998</v>
      </c>
      <c r="AV259" s="39">
        <v>6.4192</v>
      </c>
      <c r="AW259" s="31">
        <v>6.4382999999999999</v>
      </c>
      <c r="AX259" s="39">
        <v>6.4169</v>
      </c>
      <c r="AY259" s="31">
        <v>6.3582000000000001</v>
      </c>
      <c r="AZ259" s="39">
        <v>6.3795000000000002</v>
      </c>
      <c r="BA259" s="30">
        <v>6.0092999999999996</v>
      </c>
      <c r="BB259" s="39">
        <v>6.9058000000000002</v>
      </c>
      <c r="BC259" s="15"/>
      <c r="BD259" s="151"/>
      <c r="BE259" s="151"/>
      <c r="BF259" s="151"/>
      <c r="BG259" s="151"/>
      <c r="BH259" s="151"/>
      <c r="BI259" s="151"/>
      <c r="BJ259" s="266">
        <v>6.4724496812063554</v>
      </c>
      <c r="BK259" s="266">
        <v>6.3403780285396216</v>
      </c>
      <c r="BL259" s="266">
        <v>6.7188158972063565</v>
      </c>
      <c r="BM259" s="266">
        <v>6.5817173845396226</v>
      </c>
      <c r="BN259" s="266">
        <v>6.5283402478729897</v>
      </c>
      <c r="BO259" s="266"/>
      <c r="BP259" s="266">
        <v>6.4403483838588667</v>
      </c>
      <c r="BQ259" s="292">
        <v>6.4835506082725054</v>
      </c>
      <c r="BR259" s="292">
        <v>6.434382955202798</v>
      </c>
      <c r="BS259" s="292">
        <v>6.4664189795918361</v>
      </c>
      <c r="BT259" s="292">
        <v>6.3416802707344164</v>
      </c>
      <c r="BU259" s="292">
        <v>6.3428973635908559</v>
      </c>
      <c r="BV259" s="292">
        <v>6.3935000000000004</v>
      </c>
      <c r="BW259" s="169"/>
      <c r="BX259" s="148">
        <v>62.950956643550633</v>
      </c>
      <c r="BY259" s="165">
        <v>55.503150735090152</v>
      </c>
      <c r="BZ259" s="165">
        <v>59.019922815533988</v>
      </c>
      <c r="CA259" s="165">
        <v>66.520195672676834</v>
      </c>
      <c r="CB259" s="165">
        <v>55.003150735090152</v>
      </c>
      <c r="CC259" s="165">
        <v>72.209569264909845</v>
      </c>
      <c r="CD259" s="165">
        <v>63.947495492371708</v>
      </c>
      <c r="CE259" s="165">
        <v>63.084793037447987</v>
      </c>
      <c r="CF259" s="165">
        <v>54.003150735090152</v>
      </c>
      <c r="CG259" s="174"/>
      <c r="CH259" s="175"/>
      <c r="CI259" s="175"/>
      <c r="CJ259" s="175"/>
      <c r="CK259" s="175"/>
      <c r="CL259" s="175"/>
      <c r="CM259" s="175"/>
      <c r="CN259" s="175"/>
      <c r="CO259" s="171">
        <v>2036</v>
      </c>
      <c r="CP259" s="173">
        <v>49980</v>
      </c>
      <c r="CQ259" s="272">
        <v>6.7471994032307849</v>
      </c>
      <c r="CR259" s="272">
        <v>6.4473558971206071</v>
      </c>
      <c r="CS259" s="272">
        <v>6.4612259726614303</v>
      </c>
      <c r="CT259" s="272">
        <v>6.3553476705674532</v>
      </c>
      <c r="CU259" s="272">
        <v>6.4612259726614303</v>
      </c>
      <c r="CV259" s="272">
        <v>6.4811374548440055</v>
      </c>
      <c r="CW259" s="272">
        <v>6.7411457408155036</v>
      </c>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39"/>
      <c r="EV259" s="139"/>
      <c r="EW259" s="139"/>
      <c r="EX259" s="139"/>
      <c r="EY259" s="139"/>
      <c r="EZ259" s="139"/>
      <c r="FA259" s="139"/>
      <c r="FB259" s="162"/>
      <c r="FC259" s="162"/>
      <c r="FD259" s="162"/>
      <c r="FE259" s="162"/>
      <c r="FF259" s="162"/>
      <c r="FG259" s="162"/>
      <c r="FH259" s="162"/>
      <c r="FI259" s="139"/>
      <c r="FJ259" s="139"/>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39"/>
      <c r="GH259" s="139"/>
      <c r="GI259" s="162"/>
      <c r="GJ259" s="162"/>
      <c r="GK259" s="162"/>
      <c r="GL259" s="162"/>
      <c r="GM259" s="162"/>
    </row>
    <row r="260" spans="1:195" s="138" customFormat="1" x14ac:dyDescent="0.2">
      <c r="A260" s="139"/>
      <c r="B260" s="193">
        <v>50010</v>
      </c>
      <c r="C260" s="193">
        <v>50040</v>
      </c>
      <c r="D260" s="191">
        <v>50010</v>
      </c>
      <c r="E260" s="2">
        <v>67.928569999999993</v>
      </c>
      <c r="F260" s="3">
        <v>62.153979999999997</v>
      </c>
      <c r="G260" s="4">
        <v>59.879910000000002</v>
      </c>
      <c r="H260" s="5">
        <v>55.149259999999998</v>
      </c>
      <c r="I260" s="2">
        <v>64.107990000000001</v>
      </c>
      <c r="J260" s="3">
        <v>57.097430000000003</v>
      </c>
      <c r="K260" s="4">
        <v>77.339200000000005</v>
      </c>
      <c r="L260" s="5">
        <v>71.5167</v>
      </c>
      <c r="M260" s="2">
        <v>71.001900000000006</v>
      </c>
      <c r="N260" s="3">
        <v>66.565309999999997</v>
      </c>
      <c r="O260" s="4">
        <v>57.879910000000002</v>
      </c>
      <c r="P260" s="5">
        <v>53.149259999999998</v>
      </c>
      <c r="Q260" s="2">
        <v>59.379910000000002</v>
      </c>
      <c r="R260" s="3">
        <v>54.649259999999998</v>
      </c>
      <c r="S260" s="4">
        <v>56.879910000000002</v>
      </c>
      <c r="T260" s="5">
        <v>53.149259999999998</v>
      </c>
      <c r="U260" s="2">
        <v>57.879910000000002</v>
      </c>
      <c r="V260" s="3">
        <v>53.149259999999998</v>
      </c>
      <c r="W260" s="4">
        <v>64.107990000000001</v>
      </c>
      <c r="X260" s="5">
        <v>57.097430000000003</v>
      </c>
      <c r="Y260" s="2">
        <v>60.879910000000002</v>
      </c>
      <c r="Z260" s="3">
        <v>55.899259999999998</v>
      </c>
      <c r="AA260" s="4">
        <v>65.859809999999996</v>
      </c>
      <c r="AB260" s="5">
        <v>61.256860000000003</v>
      </c>
      <c r="AC260" s="2">
        <v>60.379910000000002</v>
      </c>
      <c r="AD260" s="73">
        <v>55.149259999999998</v>
      </c>
      <c r="AE260" s="4">
        <v>66.658990000000003</v>
      </c>
      <c r="AF260" s="75">
        <v>60.52373</v>
      </c>
      <c r="AG260" s="23">
        <v>7.0172999999999996</v>
      </c>
      <c r="AH260" s="37">
        <v>7.0499000000000001</v>
      </c>
      <c r="AI260" s="23">
        <v>6.6909000000000001</v>
      </c>
      <c r="AJ260" s="37">
        <v>6.7236000000000002</v>
      </c>
      <c r="AK260" s="28">
        <v>6.7085999999999997</v>
      </c>
      <c r="AL260" s="37">
        <v>6.8368000000000002</v>
      </c>
      <c r="AM260" s="28">
        <v>6.6510999999999996</v>
      </c>
      <c r="AN260" s="37">
        <v>6.7888000000000002</v>
      </c>
      <c r="AO260" s="30">
        <v>6.7072000000000003</v>
      </c>
      <c r="AP260" s="39">
        <v>6.8052000000000001</v>
      </c>
      <c r="AQ260" s="30">
        <v>6.0217999999999998</v>
      </c>
      <c r="AR260" s="37">
        <v>6.9808000000000003</v>
      </c>
      <c r="AS260" s="23">
        <v>6.7948000000000004</v>
      </c>
      <c r="AT260" s="39">
        <v>7.0308000000000002</v>
      </c>
      <c r="AU260" s="31">
        <v>6.8147000000000002</v>
      </c>
      <c r="AV260" s="39">
        <v>6.7961999999999998</v>
      </c>
      <c r="AW260" s="31">
        <v>7.0373999999999999</v>
      </c>
      <c r="AX260" s="39">
        <v>6.7946</v>
      </c>
      <c r="AY260" s="31">
        <v>6.7336</v>
      </c>
      <c r="AZ260" s="39">
        <v>6.7222</v>
      </c>
      <c r="BA260" s="30">
        <v>6.3117999999999999</v>
      </c>
      <c r="BB260" s="39">
        <v>7.2622999999999998</v>
      </c>
      <c r="BC260" s="15"/>
      <c r="BD260" s="151"/>
      <c r="BE260" s="151"/>
      <c r="BF260" s="151"/>
      <c r="BG260" s="151"/>
      <c r="BH260" s="151"/>
      <c r="BI260" s="151"/>
      <c r="BJ260" s="266">
        <v>6.8192769254124084</v>
      </c>
      <c r="BK260" s="266">
        <v>6.9184571703268904</v>
      </c>
      <c r="BL260" s="266">
        <v>7.0788439454124088</v>
      </c>
      <c r="BM260" s="266">
        <v>7.1817991503268912</v>
      </c>
      <c r="BN260" s="266">
        <v>6.9995942978696499</v>
      </c>
      <c r="BO260" s="266"/>
      <c r="BP260" s="266">
        <v>6.820962801378891</v>
      </c>
      <c r="BQ260" s="292">
        <v>6.8309755879967557</v>
      </c>
      <c r="BR260" s="292">
        <v>6.7935544092881202</v>
      </c>
      <c r="BS260" s="292">
        <v>6.8494802040816323</v>
      </c>
      <c r="BT260" s="292">
        <v>6.7259615112637627</v>
      </c>
      <c r="BU260" s="292">
        <v>6.7187358418154508</v>
      </c>
      <c r="BV260" s="292">
        <v>6.7689000000000004</v>
      </c>
      <c r="BW260" s="169"/>
      <c r="BX260" s="148">
        <v>65.382783010752675</v>
      </c>
      <c r="BY260" s="165">
        <v>57.79435462365592</v>
      </c>
      <c r="BZ260" s="165">
        <v>61.017313010752694</v>
      </c>
      <c r="CA260" s="165">
        <v>69.045983978494618</v>
      </c>
      <c r="CB260" s="165">
        <v>57.294354623655913</v>
      </c>
      <c r="CC260" s="165">
        <v>74.772291397849457</v>
      </c>
      <c r="CD260" s="165">
        <v>63.954197956989255</v>
      </c>
      <c r="CE260" s="165">
        <v>63.830552473118281</v>
      </c>
      <c r="CF260" s="165">
        <v>55.79435462365592</v>
      </c>
      <c r="CG260" s="174"/>
      <c r="CH260" s="175"/>
      <c r="CI260" s="175"/>
      <c r="CJ260" s="175"/>
      <c r="CK260" s="175"/>
      <c r="CL260" s="175"/>
      <c r="CM260" s="175"/>
      <c r="CN260" s="175"/>
      <c r="CO260" s="171">
        <v>2036</v>
      </c>
      <c r="CP260" s="173">
        <v>50010</v>
      </c>
      <c r="CQ260" s="272">
        <v>7.1333502417944237</v>
      </c>
      <c r="CR260" s="272">
        <v>6.8371499333948149</v>
      </c>
      <c r="CS260" s="272">
        <v>6.8441699693971234</v>
      </c>
      <c r="CT260" s="272">
        <v>6.7321115558321116</v>
      </c>
      <c r="CU260" s="272">
        <v>6.8441699693971234</v>
      </c>
      <c r="CV260" s="272">
        <v>6.8715315435139566</v>
      </c>
      <c r="CW260" s="272">
        <v>7.1200314897052888</v>
      </c>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39"/>
      <c r="EV260" s="139"/>
      <c r="EW260" s="139"/>
      <c r="EX260" s="139"/>
      <c r="EY260" s="139"/>
      <c r="EZ260" s="139"/>
      <c r="FA260" s="139"/>
      <c r="FB260" s="162"/>
      <c r="FC260" s="162"/>
      <c r="FD260" s="162"/>
      <c r="FE260" s="162"/>
      <c r="FF260" s="162"/>
      <c r="FG260" s="162"/>
      <c r="FH260" s="162"/>
      <c r="FI260" s="139"/>
      <c r="FJ260" s="139"/>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39"/>
      <c r="GH260" s="139"/>
      <c r="GI260" s="162"/>
      <c r="GJ260" s="162"/>
      <c r="GK260" s="162"/>
      <c r="GL260" s="162"/>
      <c r="GM260" s="162"/>
    </row>
    <row r="261" spans="1:195" s="138" customFormat="1" x14ac:dyDescent="0.2">
      <c r="A261" s="139"/>
      <c r="B261" s="193">
        <v>50041</v>
      </c>
      <c r="C261" s="193">
        <v>50071</v>
      </c>
      <c r="D261" s="191">
        <v>50041</v>
      </c>
      <c r="E261" s="2">
        <v>65.684650000000005</v>
      </c>
      <c r="F261" s="3">
        <v>59.301780000000001</v>
      </c>
      <c r="G261" s="4">
        <v>59.683720000000001</v>
      </c>
      <c r="H261" s="5">
        <v>55.253430000000002</v>
      </c>
      <c r="I261" s="2">
        <v>62.291260000000001</v>
      </c>
      <c r="J261" s="3">
        <v>55.94059</v>
      </c>
      <c r="K261" s="4">
        <v>72.496989999999997</v>
      </c>
      <c r="L261" s="5">
        <v>67.271850000000001</v>
      </c>
      <c r="M261" s="2">
        <v>68.516940000000005</v>
      </c>
      <c r="N261" s="3">
        <v>64.877510000000001</v>
      </c>
      <c r="O261" s="4">
        <v>57.683720000000001</v>
      </c>
      <c r="P261" s="5">
        <v>53.253430000000002</v>
      </c>
      <c r="Q261" s="2">
        <v>59.183720000000001</v>
      </c>
      <c r="R261" s="3">
        <v>54.753430000000002</v>
      </c>
      <c r="S261" s="4">
        <v>56.933720000000001</v>
      </c>
      <c r="T261" s="5">
        <v>52.003430000000002</v>
      </c>
      <c r="U261" s="2">
        <v>57.683720000000001</v>
      </c>
      <c r="V261" s="3">
        <v>53.253430000000002</v>
      </c>
      <c r="W261" s="4">
        <v>62.291260000000001</v>
      </c>
      <c r="X261" s="5">
        <v>55.94059</v>
      </c>
      <c r="Y261" s="2">
        <v>59.683720000000001</v>
      </c>
      <c r="Z261" s="3">
        <v>56.003430000000002</v>
      </c>
      <c r="AA261" s="4">
        <v>67.754419999999996</v>
      </c>
      <c r="AB261" s="5">
        <v>63.727130000000002</v>
      </c>
      <c r="AC261" s="2">
        <v>60.683720000000001</v>
      </c>
      <c r="AD261" s="73">
        <v>55.253430000000002</v>
      </c>
      <c r="AE261" s="4">
        <v>65.568759999999997</v>
      </c>
      <c r="AF261" s="75">
        <v>60.890990000000002</v>
      </c>
      <c r="AG261" s="23">
        <v>7.0883000000000003</v>
      </c>
      <c r="AH261" s="37">
        <v>7.0883000000000003</v>
      </c>
      <c r="AI261" s="23">
        <v>6.7046999999999999</v>
      </c>
      <c r="AJ261" s="37">
        <v>6.7546999999999997</v>
      </c>
      <c r="AK261" s="28">
        <v>6.7397</v>
      </c>
      <c r="AL261" s="37">
        <v>6.8682999999999996</v>
      </c>
      <c r="AM261" s="28">
        <v>6.6797000000000004</v>
      </c>
      <c r="AN261" s="37">
        <v>6.8213999999999997</v>
      </c>
      <c r="AO261" s="30">
        <v>6.7380000000000004</v>
      </c>
      <c r="AP261" s="39">
        <v>6.8548</v>
      </c>
      <c r="AQ261" s="30">
        <v>6.1208999999999998</v>
      </c>
      <c r="AR261" s="37">
        <v>7.0126999999999997</v>
      </c>
      <c r="AS261" s="23">
        <v>6.8262999999999998</v>
      </c>
      <c r="AT261" s="39">
        <v>7.0627000000000004</v>
      </c>
      <c r="AU261" s="31">
        <v>6.8456000000000001</v>
      </c>
      <c r="AV261" s="39">
        <v>6.8276000000000003</v>
      </c>
      <c r="AW261" s="31">
        <v>7.0750000000000002</v>
      </c>
      <c r="AX261" s="39">
        <v>6.8261000000000003</v>
      </c>
      <c r="AY261" s="31">
        <v>6.7647000000000004</v>
      </c>
      <c r="AZ261" s="39">
        <v>6.7530000000000001</v>
      </c>
      <c r="BA261" s="30">
        <v>6.3947000000000003</v>
      </c>
      <c r="BB261" s="39">
        <v>7.3433000000000002</v>
      </c>
      <c r="BC261" s="15"/>
      <c r="BD261" s="151"/>
      <c r="BE261" s="151"/>
      <c r="BF261" s="151"/>
      <c r="BG261" s="151"/>
      <c r="BH261" s="151"/>
      <c r="BI261" s="151"/>
      <c r="BJ261" s="266">
        <v>6.8504478595283889</v>
      </c>
      <c r="BK261" s="266">
        <v>6.9686545187734037</v>
      </c>
      <c r="BL261" s="266">
        <v>7.1112012955283896</v>
      </c>
      <c r="BM261" s="266">
        <v>7.2339070907734042</v>
      </c>
      <c r="BN261" s="266">
        <v>7.0410526911508962</v>
      </c>
      <c r="BO261" s="266"/>
      <c r="BP261" s="266">
        <v>6.8524947896177633</v>
      </c>
      <c r="BQ261" s="292">
        <v>6.8622002433090028</v>
      </c>
      <c r="BR261" s="292">
        <v>6.8261699786563126</v>
      </c>
      <c r="BS261" s="292">
        <v>6.8812148979591834</v>
      </c>
      <c r="BT261" s="292">
        <v>6.7548533185170214</v>
      </c>
      <c r="BU261" s="292">
        <v>6.7498721675287836</v>
      </c>
      <c r="BV261" s="292">
        <v>6.8</v>
      </c>
      <c r="BW261" s="169"/>
      <c r="BX261" s="148">
        <v>62.870696559139787</v>
      </c>
      <c r="BY261" s="165">
        <v>57.73058139784947</v>
      </c>
      <c r="BZ261" s="165">
        <v>59.491502258064507</v>
      </c>
      <c r="CA261" s="165">
        <v>66.912460107526883</v>
      </c>
      <c r="CB261" s="165">
        <v>57.230581397849463</v>
      </c>
      <c r="CC261" s="165">
        <v>70.193433655913978</v>
      </c>
      <c r="CD261" s="165">
        <v>63.506517311827949</v>
      </c>
      <c r="CE261" s="165">
        <v>65.978948064516132</v>
      </c>
      <c r="CF261" s="165">
        <v>55.73058139784947</v>
      </c>
      <c r="CG261" s="174"/>
      <c r="CH261" s="175"/>
      <c r="CI261" s="175"/>
      <c r="CJ261" s="175"/>
      <c r="CK261" s="175"/>
      <c r="CL261" s="175"/>
      <c r="CM261" s="175"/>
      <c r="CN261" s="175"/>
      <c r="CO261" s="171">
        <v>2037</v>
      </c>
      <c r="CP261" s="173">
        <v>50041</v>
      </c>
      <c r="CQ261" s="272">
        <v>7.1475492334602322</v>
      </c>
      <c r="CR261" s="272">
        <v>6.8664562147761048</v>
      </c>
      <c r="CS261" s="272">
        <v>6.8758949515454457</v>
      </c>
      <c r="CT261" s="272">
        <v>6.7633245468596312</v>
      </c>
      <c r="CU261" s="272">
        <v>6.8758949515454457</v>
      </c>
      <c r="CV261" s="272">
        <v>6.9008829392446636</v>
      </c>
      <c r="CW261" s="272">
        <v>7.1514202664513524</v>
      </c>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39"/>
      <c r="EV261" s="139"/>
      <c r="EW261" s="139"/>
      <c r="EX261" s="139"/>
      <c r="EY261" s="139"/>
      <c r="EZ261" s="139"/>
      <c r="FA261" s="139"/>
      <c r="FB261" s="162"/>
      <c r="FC261" s="162"/>
      <c r="FD261" s="162"/>
      <c r="FE261" s="162"/>
      <c r="FF261" s="162"/>
      <c r="FG261" s="162"/>
      <c r="FH261" s="162"/>
      <c r="FI261" s="139"/>
      <c r="FJ261" s="139"/>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39"/>
      <c r="GH261" s="139"/>
      <c r="GI261" s="162"/>
      <c r="GJ261" s="162"/>
      <c r="GK261" s="162"/>
      <c r="GL261" s="162"/>
      <c r="GM261" s="162"/>
    </row>
    <row r="262" spans="1:195" s="138" customFormat="1" x14ac:dyDescent="0.2">
      <c r="A262" s="139"/>
      <c r="B262" s="193">
        <v>50072</v>
      </c>
      <c r="C262" s="193">
        <v>50099</v>
      </c>
      <c r="D262" s="191">
        <v>50072</v>
      </c>
      <c r="E262" s="2">
        <v>69.846029999999999</v>
      </c>
      <c r="F262" s="3">
        <v>64.155240000000006</v>
      </c>
      <c r="G262" s="4">
        <v>62.739530000000002</v>
      </c>
      <c r="H262" s="5">
        <v>56.960360000000001</v>
      </c>
      <c r="I262" s="2">
        <v>66.58999</v>
      </c>
      <c r="J262" s="3">
        <v>60.680019999999999</v>
      </c>
      <c r="K262" s="4">
        <v>79.248180000000005</v>
      </c>
      <c r="L262" s="5">
        <v>73.520099999999999</v>
      </c>
      <c r="M262" s="2">
        <v>72.722340000000003</v>
      </c>
      <c r="N262" s="3">
        <v>68.790530000000004</v>
      </c>
      <c r="O262" s="4">
        <v>60.739530000000002</v>
      </c>
      <c r="P262" s="5">
        <v>54.960360000000001</v>
      </c>
      <c r="Q262" s="2">
        <v>62.739530000000002</v>
      </c>
      <c r="R262" s="3">
        <v>56.460360000000001</v>
      </c>
      <c r="S262" s="4">
        <v>60.239530000000002</v>
      </c>
      <c r="T262" s="5">
        <v>53.710360000000001</v>
      </c>
      <c r="U262" s="2">
        <v>60.739530000000002</v>
      </c>
      <c r="V262" s="3">
        <v>54.960360000000001</v>
      </c>
      <c r="W262" s="4">
        <v>66.58999</v>
      </c>
      <c r="X262" s="5">
        <v>60.680019999999999</v>
      </c>
      <c r="Y262" s="2">
        <v>62.739530000000002</v>
      </c>
      <c r="Z262" s="3">
        <v>57.710360000000001</v>
      </c>
      <c r="AA262" s="4">
        <v>70.21463</v>
      </c>
      <c r="AB262" s="5">
        <v>67.046260000000004</v>
      </c>
      <c r="AC262" s="2">
        <v>61.739530000000002</v>
      </c>
      <c r="AD262" s="73">
        <v>56.960360000000001</v>
      </c>
      <c r="AE262" s="4">
        <v>71.439390000000003</v>
      </c>
      <c r="AF262" s="75">
        <v>66.461619999999996</v>
      </c>
      <c r="AG262" s="23">
        <v>7.1215999999999999</v>
      </c>
      <c r="AH262" s="37">
        <v>7.0716000000000001</v>
      </c>
      <c r="AI262" s="23">
        <v>6.7214</v>
      </c>
      <c r="AJ262" s="37">
        <v>6.7713999999999999</v>
      </c>
      <c r="AK262" s="28">
        <v>6.7564000000000002</v>
      </c>
      <c r="AL262" s="37">
        <v>6.8864000000000001</v>
      </c>
      <c r="AM262" s="28">
        <v>6.7138999999999998</v>
      </c>
      <c r="AN262" s="37">
        <v>6.8548</v>
      </c>
      <c r="AO262" s="30">
        <v>6.7713999999999999</v>
      </c>
      <c r="AP262" s="39">
        <v>6.7546999999999997</v>
      </c>
      <c r="AQ262" s="30">
        <v>6.1543000000000001</v>
      </c>
      <c r="AR262" s="37">
        <v>7.0323000000000002</v>
      </c>
      <c r="AS262" s="23">
        <v>6.8442999999999996</v>
      </c>
      <c r="AT262" s="39">
        <v>7.0823</v>
      </c>
      <c r="AU262" s="31">
        <v>6.8650000000000002</v>
      </c>
      <c r="AV262" s="39">
        <v>6.8452000000000002</v>
      </c>
      <c r="AW262" s="31">
        <v>6.9642999999999997</v>
      </c>
      <c r="AX262" s="39">
        <v>6.8441000000000001</v>
      </c>
      <c r="AY262" s="31">
        <v>6.7813999999999997</v>
      </c>
      <c r="AZ262" s="39">
        <v>6.7864000000000004</v>
      </c>
      <c r="BA262" s="30">
        <v>6.4481000000000002</v>
      </c>
      <c r="BB262" s="39">
        <v>7.3540999999999999</v>
      </c>
      <c r="BC262" s="15"/>
      <c r="BD262" s="151"/>
      <c r="BE262" s="151"/>
      <c r="BF262" s="151"/>
      <c r="BG262" s="151"/>
      <c r="BH262" s="151"/>
      <c r="BI262" s="151"/>
      <c r="BJ262" s="266">
        <v>6.884250106264548</v>
      </c>
      <c r="BK262" s="266">
        <v>6.867348982896468</v>
      </c>
      <c r="BL262" s="266">
        <v>7.1462901102645491</v>
      </c>
      <c r="BM262" s="266">
        <v>7.1287457028964685</v>
      </c>
      <c r="BN262" s="266">
        <v>7.0066587255805075</v>
      </c>
      <c r="BO262" s="266"/>
      <c r="BP262" s="266">
        <v>6.8694267575788297</v>
      </c>
      <c r="BQ262" s="292">
        <v>6.8960607461476071</v>
      </c>
      <c r="BR262" s="292">
        <v>6.8595859300948918</v>
      </c>
      <c r="BS262" s="292">
        <v>6.8982557142857148</v>
      </c>
      <c r="BT262" s="292">
        <v>6.7894022628548329</v>
      </c>
      <c r="BU262" s="292">
        <v>6.7665916736192226</v>
      </c>
      <c r="BV262" s="292">
        <v>6.8167</v>
      </c>
      <c r="BW262" s="169"/>
      <c r="BX262" s="148">
        <v>67.407120000000006</v>
      </c>
      <c r="BY262" s="165">
        <v>60.262742857142861</v>
      </c>
      <c r="BZ262" s="165">
        <v>64.05714571428571</v>
      </c>
      <c r="CA262" s="165">
        <v>71.037278571428573</v>
      </c>
      <c r="CB262" s="165">
        <v>60.048457142857146</v>
      </c>
      <c r="CC262" s="165">
        <v>76.793288571428576</v>
      </c>
      <c r="CD262" s="165">
        <v>69.306059999999988</v>
      </c>
      <c r="CE262" s="165">
        <v>68.856757142857148</v>
      </c>
      <c r="CF262" s="165">
        <v>58.262742857142861</v>
      </c>
      <c r="CG262" s="174"/>
      <c r="CH262" s="175"/>
      <c r="CI262" s="175"/>
      <c r="CJ262" s="175"/>
      <c r="CK262" s="175"/>
      <c r="CL262" s="175"/>
      <c r="CM262" s="175"/>
      <c r="CN262" s="175"/>
      <c r="CO262" s="171">
        <v>2037</v>
      </c>
      <c r="CP262" s="173">
        <v>50072</v>
      </c>
      <c r="CQ262" s="272">
        <v>7.1647320712007412</v>
      </c>
      <c r="CR262" s="272">
        <v>6.9015007890152678</v>
      </c>
      <c r="CS262" s="272">
        <v>6.892930552891972</v>
      </c>
      <c r="CT262" s="272">
        <v>6.7800852204982034</v>
      </c>
      <c r="CU262" s="272">
        <v>6.892930552891972</v>
      </c>
      <c r="CV262" s="272">
        <v>6.9359814614121502</v>
      </c>
      <c r="CW262" s="272">
        <v>7.1682753330641908</v>
      </c>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39"/>
      <c r="EV262" s="139"/>
      <c r="EW262" s="139"/>
      <c r="EX262" s="139"/>
      <c r="EY262" s="139"/>
      <c r="EZ262" s="139"/>
      <c r="FA262" s="139"/>
      <c r="FB262" s="162"/>
      <c r="FC262" s="162"/>
      <c r="FD262" s="162"/>
      <c r="FE262" s="162"/>
      <c r="FF262" s="162"/>
      <c r="FG262" s="162"/>
      <c r="FH262" s="162"/>
      <c r="FI262" s="139"/>
      <c r="FJ262" s="139"/>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39"/>
      <c r="GH262" s="139"/>
      <c r="GI262" s="162"/>
      <c r="GJ262" s="162"/>
      <c r="GK262" s="162"/>
      <c r="GL262" s="162"/>
      <c r="GM262" s="162"/>
    </row>
    <row r="263" spans="1:195" s="138" customFormat="1" x14ac:dyDescent="0.2">
      <c r="A263" s="139"/>
      <c r="B263" s="193">
        <v>50100</v>
      </c>
      <c r="C263" s="193">
        <v>50130</v>
      </c>
      <c r="D263" s="191">
        <v>50100</v>
      </c>
      <c r="E263" s="2">
        <v>60.184550000000002</v>
      </c>
      <c r="F263" s="3">
        <v>58.346519999999998</v>
      </c>
      <c r="G263" s="4">
        <v>54.622610000000002</v>
      </c>
      <c r="H263" s="5">
        <v>52.29045</v>
      </c>
      <c r="I263" s="2">
        <v>56.886220000000002</v>
      </c>
      <c r="J263" s="3">
        <v>54.794310000000003</v>
      </c>
      <c r="K263" s="4">
        <v>63.168930000000003</v>
      </c>
      <c r="L263" s="5">
        <v>63.16093</v>
      </c>
      <c r="M263" s="2">
        <v>60.090150000000001</v>
      </c>
      <c r="N263" s="3">
        <v>61.978569999999998</v>
      </c>
      <c r="O263" s="4">
        <v>52.622610000000002</v>
      </c>
      <c r="P263" s="5">
        <v>50.29045</v>
      </c>
      <c r="Q263" s="2">
        <v>54.622610000000002</v>
      </c>
      <c r="R263" s="3">
        <v>51.79045</v>
      </c>
      <c r="S263" s="4">
        <v>52.872610000000002</v>
      </c>
      <c r="T263" s="5">
        <v>48.79045</v>
      </c>
      <c r="U263" s="2">
        <v>52.622610000000002</v>
      </c>
      <c r="V263" s="3">
        <v>50.29045</v>
      </c>
      <c r="W263" s="4">
        <v>56.886220000000002</v>
      </c>
      <c r="X263" s="5">
        <v>54.794310000000003</v>
      </c>
      <c r="Y263" s="2">
        <v>54.622610000000002</v>
      </c>
      <c r="Z263" s="3">
        <v>53.04045</v>
      </c>
      <c r="AA263" s="4">
        <v>59.569409999999998</v>
      </c>
      <c r="AB263" s="5">
        <v>58.100050000000003</v>
      </c>
      <c r="AC263" s="2">
        <v>53.372610000000002</v>
      </c>
      <c r="AD263" s="73">
        <v>52.29045</v>
      </c>
      <c r="AE263" s="4">
        <v>62.157820000000001</v>
      </c>
      <c r="AF263" s="75">
        <v>61.179209999999998</v>
      </c>
      <c r="AG263" s="23">
        <v>6.7881</v>
      </c>
      <c r="AH263" s="37">
        <v>6.5545999999999998</v>
      </c>
      <c r="AI263" s="23">
        <v>6.3544</v>
      </c>
      <c r="AJ263" s="37">
        <v>6.4044999999999996</v>
      </c>
      <c r="AK263" s="28">
        <v>6.3895</v>
      </c>
      <c r="AL263" s="37">
        <v>6.5170000000000003</v>
      </c>
      <c r="AM263" s="28">
        <v>6.3419999999999996</v>
      </c>
      <c r="AN263" s="37">
        <v>6.4711999999999996</v>
      </c>
      <c r="AO263" s="30">
        <v>6.4044999999999996</v>
      </c>
      <c r="AP263" s="39">
        <v>6.2042999999999999</v>
      </c>
      <c r="AQ263" s="30">
        <v>5.8041</v>
      </c>
      <c r="AR263" s="37">
        <v>6.6600999999999999</v>
      </c>
      <c r="AS263" s="23">
        <v>6.4749999999999996</v>
      </c>
      <c r="AT263" s="39">
        <v>6.7100999999999997</v>
      </c>
      <c r="AU263" s="31">
        <v>6.4939</v>
      </c>
      <c r="AV263" s="39">
        <v>6.4767000000000001</v>
      </c>
      <c r="AW263" s="31">
        <v>6.4097</v>
      </c>
      <c r="AX263" s="39">
        <v>6.4748000000000001</v>
      </c>
      <c r="AY263" s="31">
        <v>6.4145000000000003</v>
      </c>
      <c r="AZ263" s="39">
        <v>6.4195000000000002</v>
      </c>
      <c r="BA263" s="30">
        <v>6.0578000000000003</v>
      </c>
      <c r="BB263" s="39">
        <v>7.0606</v>
      </c>
      <c r="BC263" s="15"/>
      <c r="BD263" s="151"/>
      <c r="BE263" s="151"/>
      <c r="BF263" s="151"/>
      <c r="BG263" s="151"/>
      <c r="BH263" s="151"/>
      <c r="BI263" s="151"/>
      <c r="BJ263" s="266">
        <v>6.5129314138245116</v>
      </c>
      <c r="BK263" s="266">
        <v>6.3103203420706411</v>
      </c>
      <c r="BL263" s="266">
        <v>6.7608384298245126</v>
      </c>
      <c r="BM263" s="266">
        <v>6.550515654070642</v>
      </c>
      <c r="BN263" s="266">
        <v>6.5336514599475777</v>
      </c>
      <c r="BO263" s="266"/>
      <c r="BP263" s="266">
        <v>6.4974304075838996</v>
      </c>
      <c r="BQ263" s="292">
        <v>6.5241021086780204</v>
      </c>
      <c r="BR263" s="292">
        <v>6.4758027273452274</v>
      </c>
      <c r="BS263" s="292">
        <v>6.523867959183673</v>
      </c>
      <c r="BT263" s="292">
        <v>6.4137077482573988</v>
      </c>
      <c r="BU263" s="292">
        <v>6.3992631236442516</v>
      </c>
      <c r="BV263" s="292">
        <v>6.4497999999999998</v>
      </c>
      <c r="BW263" s="169"/>
      <c r="BX263" s="148">
        <v>59.375618896366085</v>
      </c>
      <c r="BY263" s="165">
        <v>53.596208492597576</v>
      </c>
      <c r="BZ263" s="165">
        <v>55.965554360699862</v>
      </c>
      <c r="CA263" s="165">
        <v>60.921258129205924</v>
      </c>
      <c r="CB263" s="165">
        <v>53.376154656796771</v>
      </c>
      <c r="CC263" s="165">
        <v>63.16540913862719</v>
      </c>
      <c r="CD263" s="165">
        <v>61.727126231493941</v>
      </c>
      <c r="CE263" s="165">
        <v>58.922733391655449</v>
      </c>
      <c r="CF263" s="165">
        <v>51.596208492597576</v>
      </c>
      <c r="CG263" s="174"/>
      <c r="CH263" s="175"/>
      <c r="CI263" s="175"/>
      <c r="CJ263" s="175"/>
      <c r="CK263" s="175"/>
      <c r="CL263" s="175"/>
      <c r="CM263" s="175"/>
      <c r="CN263" s="175"/>
      <c r="CO263" s="171">
        <v>2037</v>
      </c>
      <c r="CP263" s="173">
        <v>50100</v>
      </c>
      <c r="CQ263" s="272">
        <v>6.7871212058853789</v>
      </c>
      <c r="CR263" s="272">
        <v>6.5204166615431909</v>
      </c>
      <c r="CS263" s="272">
        <v>6.5186573712128943</v>
      </c>
      <c r="CT263" s="272">
        <v>6.4118522170256327</v>
      </c>
      <c r="CU263" s="272">
        <v>6.5186573712128943</v>
      </c>
      <c r="CV263" s="272">
        <v>6.5543106896551713</v>
      </c>
      <c r="CW263" s="272">
        <v>6.7979685102947114</v>
      </c>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39"/>
      <c r="EV263" s="139"/>
      <c r="EW263" s="139"/>
      <c r="EX263" s="139"/>
      <c r="EY263" s="139"/>
      <c r="EZ263" s="139"/>
      <c r="FA263" s="139"/>
      <c r="FB263" s="162"/>
      <c r="FC263" s="162"/>
      <c r="FD263" s="162"/>
      <c r="FE263" s="162"/>
      <c r="FF263" s="162"/>
      <c r="FG263" s="162"/>
      <c r="FH263" s="162"/>
      <c r="FI263" s="139"/>
      <c r="FJ263" s="139"/>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39"/>
      <c r="GH263" s="139"/>
      <c r="GI263" s="162"/>
      <c r="GJ263" s="162"/>
      <c r="GK263" s="162"/>
      <c r="GL263" s="162"/>
      <c r="GM263" s="162"/>
    </row>
    <row r="264" spans="1:195" s="138" customFormat="1" x14ac:dyDescent="0.2">
      <c r="A264" s="139"/>
      <c r="B264" s="193">
        <v>50131</v>
      </c>
      <c r="C264" s="193">
        <v>50160</v>
      </c>
      <c r="D264" s="191">
        <v>50131</v>
      </c>
      <c r="E264" s="2">
        <v>57.405059999999999</v>
      </c>
      <c r="F264" s="3">
        <v>55.189529999999998</v>
      </c>
      <c r="G264" s="4">
        <v>53.128680000000003</v>
      </c>
      <c r="H264" s="5">
        <v>51.446159999999999</v>
      </c>
      <c r="I264" s="2">
        <v>53.852580000000003</v>
      </c>
      <c r="J264" s="3">
        <v>51.677599999999998</v>
      </c>
      <c r="K264" s="4">
        <v>58.362580000000001</v>
      </c>
      <c r="L264" s="5">
        <v>59.596319999999999</v>
      </c>
      <c r="M264" s="2">
        <v>54.422269999999997</v>
      </c>
      <c r="N264" s="3">
        <v>58.528660000000002</v>
      </c>
      <c r="O264" s="4">
        <v>51.128680000000003</v>
      </c>
      <c r="P264" s="5">
        <v>49.446159999999999</v>
      </c>
      <c r="Q264" s="2">
        <v>51.628680000000003</v>
      </c>
      <c r="R264" s="3">
        <v>50.696159999999999</v>
      </c>
      <c r="S264" s="4">
        <v>48.128680000000003</v>
      </c>
      <c r="T264" s="5">
        <v>47.446159999999999</v>
      </c>
      <c r="U264" s="2">
        <v>51.128680000000003</v>
      </c>
      <c r="V264" s="3">
        <v>49.446159999999999</v>
      </c>
      <c r="W264" s="4">
        <v>53.852580000000003</v>
      </c>
      <c r="X264" s="5">
        <v>51.677599999999998</v>
      </c>
      <c r="Y264" s="2">
        <v>51.628680000000003</v>
      </c>
      <c r="Z264" s="3">
        <v>49.446159999999999</v>
      </c>
      <c r="AA264" s="4">
        <v>54.951779999999999</v>
      </c>
      <c r="AB264" s="5">
        <v>56.088859999999997</v>
      </c>
      <c r="AC264" s="2">
        <v>51.628680000000003</v>
      </c>
      <c r="AD264" s="73">
        <v>49.946159999999999</v>
      </c>
      <c r="AE264" s="4">
        <v>56.880580000000002</v>
      </c>
      <c r="AF264" s="75">
        <v>57.598500000000001</v>
      </c>
      <c r="AG264" s="23">
        <v>6.4545000000000003</v>
      </c>
      <c r="AH264" s="37">
        <v>6.2042999999999999</v>
      </c>
      <c r="AI264" s="23">
        <v>6.0209000000000001</v>
      </c>
      <c r="AJ264" s="37">
        <v>5.9874999999999998</v>
      </c>
      <c r="AK264" s="28">
        <v>5.9725000000000001</v>
      </c>
      <c r="AL264" s="37">
        <v>6.0933000000000002</v>
      </c>
      <c r="AM264" s="28">
        <v>6.0025000000000004</v>
      </c>
      <c r="AN264" s="37">
        <v>6.0541999999999998</v>
      </c>
      <c r="AO264" s="30">
        <v>5.9040999999999997</v>
      </c>
      <c r="AP264" s="39">
        <v>5.6706000000000003</v>
      </c>
      <c r="AQ264" s="30">
        <v>5.4371</v>
      </c>
      <c r="AR264" s="37">
        <v>6.2290000000000001</v>
      </c>
      <c r="AS264" s="23">
        <v>6.0518999999999998</v>
      </c>
      <c r="AT264" s="39">
        <v>6.2789999999999999</v>
      </c>
      <c r="AU264" s="31">
        <v>6.0673000000000004</v>
      </c>
      <c r="AV264" s="39">
        <v>6.0553999999999997</v>
      </c>
      <c r="AW264" s="31">
        <v>5.8232999999999997</v>
      </c>
      <c r="AX264" s="39">
        <v>6.0517000000000003</v>
      </c>
      <c r="AY264" s="31">
        <v>5.9974999999999996</v>
      </c>
      <c r="AZ264" s="39">
        <v>5.9191000000000003</v>
      </c>
      <c r="BA264" s="30">
        <v>5.6083999999999996</v>
      </c>
      <c r="BB264" s="39">
        <v>6.657</v>
      </c>
      <c r="BC264" s="15"/>
      <c r="BD264" s="151"/>
      <c r="BE264" s="151"/>
      <c r="BF264" s="151"/>
      <c r="BG264" s="151"/>
      <c r="BH264" s="151"/>
      <c r="BI264" s="151"/>
      <c r="BJ264" s="266">
        <v>6.0065049387713794</v>
      </c>
      <c r="BK264" s="266">
        <v>5.7701928246128942</v>
      </c>
      <c r="BL264" s="266">
        <v>6.23513654677138</v>
      </c>
      <c r="BM264" s="266">
        <v>5.9898300126128952</v>
      </c>
      <c r="BN264" s="266">
        <v>6.0004160806921369</v>
      </c>
      <c r="BO264" s="266"/>
      <c r="BP264" s="266">
        <v>6.0746381537057692</v>
      </c>
      <c r="BQ264" s="292">
        <v>6.0168028386050274</v>
      </c>
      <c r="BR264" s="292">
        <v>6.0586035731569838</v>
      </c>
      <c r="BS264" s="292">
        <v>6.0983577551020405</v>
      </c>
      <c r="BT264" s="292">
        <v>6.0707438125063131</v>
      </c>
      <c r="BU264" s="292">
        <v>5.9817760553979644</v>
      </c>
      <c r="BV264" s="292">
        <v>6.0327999999999999</v>
      </c>
      <c r="BW264" s="169"/>
      <c r="BX264" s="148">
        <v>56.469614</v>
      </c>
      <c r="BY264" s="165">
        <v>52.418282666666663</v>
      </c>
      <c r="BZ264" s="165">
        <v>52.934255111111113</v>
      </c>
      <c r="CA264" s="165">
        <v>56.156079111111112</v>
      </c>
      <c r="CB264" s="165">
        <v>51.234949333333333</v>
      </c>
      <c r="CC264" s="165">
        <v>58.88349244444445</v>
      </c>
      <c r="CD264" s="165">
        <v>57.183701777777785</v>
      </c>
      <c r="CE264" s="165">
        <v>55.431880444444438</v>
      </c>
      <c r="CF264" s="165">
        <v>50.418282666666663</v>
      </c>
      <c r="CG264" s="174"/>
      <c r="CH264" s="175"/>
      <c r="CI264" s="175"/>
      <c r="CJ264" s="175"/>
      <c r="CK264" s="175"/>
      <c r="CL264" s="175"/>
      <c r="CM264" s="175"/>
      <c r="CN264" s="175"/>
      <c r="CO264" s="171">
        <v>2037</v>
      </c>
      <c r="CP264" s="173">
        <v>50131</v>
      </c>
      <c r="CQ264" s="272">
        <v>6.4439789072949889</v>
      </c>
      <c r="CR264" s="272">
        <v>6.1725326570345329</v>
      </c>
      <c r="CS264" s="272">
        <v>6.0932773854942361</v>
      </c>
      <c r="CT264" s="272">
        <v>5.9933371926373473</v>
      </c>
      <c r="CU264" s="272">
        <v>6.0932773854942361</v>
      </c>
      <c r="CV264" s="272">
        <v>6.2058911494252875</v>
      </c>
      <c r="CW264" s="272">
        <v>6.3770964876867176</v>
      </c>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39"/>
      <c r="EV264" s="139"/>
      <c r="EW264" s="139"/>
      <c r="EX264" s="139"/>
      <c r="EY264" s="139"/>
      <c r="EZ264" s="139"/>
      <c r="FA264" s="139"/>
      <c r="FB264" s="162"/>
      <c r="FC264" s="162"/>
      <c r="FD264" s="162"/>
      <c r="FE264" s="162"/>
      <c r="FF264" s="162"/>
      <c r="FG264" s="162"/>
      <c r="FH264" s="162"/>
      <c r="FI264" s="139"/>
      <c r="FJ264" s="139"/>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39"/>
      <c r="GH264" s="139"/>
      <c r="GI264" s="162"/>
      <c r="GJ264" s="162"/>
      <c r="GK264" s="162"/>
      <c r="GL264" s="162"/>
      <c r="GM264" s="162"/>
    </row>
    <row r="265" spans="1:195" s="138" customFormat="1" x14ac:dyDescent="0.2">
      <c r="A265" s="139"/>
      <c r="B265" s="193">
        <v>50161</v>
      </c>
      <c r="C265" s="193">
        <v>50191</v>
      </c>
      <c r="D265" s="191">
        <v>50161</v>
      </c>
      <c r="E265" s="2">
        <v>53.505400000000002</v>
      </c>
      <c r="F265" s="3">
        <v>47.931100000000001</v>
      </c>
      <c r="G265" s="4">
        <v>54.60821</v>
      </c>
      <c r="H265" s="5">
        <v>51.8992</v>
      </c>
      <c r="I265" s="2">
        <v>49.818649999999998</v>
      </c>
      <c r="J265" s="3">
        <v>44.401020000000003</v>
      </c>
      <c r="K265" s="4">
        <v>58.941650000000003</v>
      </c>
      <c r="L265" s="5">
        <v>54.70731</v>
      </c>
      <c r="M265" s="2">
        <v>55.378320000000002</v>
      </c>
      <c r="N265" s="3">
        <v>56.525950000000002</v>
      </c>
      <c r="O265" s="4">
        <v>53.10821</v>
      </c>
      <c r="P265" s="5">
        <v>49.8992</v>
      </c>
      <c r="Q265" s="2">
        <v>54.60821</v>
      </c>
      <c r="R265" s="3">
        <v>51.8992</v>
      </c>
      <c r="S265" s="4">
        <v>50.60821</v>
      </c>
      <c r="T265" s="5">
        <v>46.8992</v>
      </c>
      <c r="U265" s="2">
        <v>53.10821</v>
      </c>
      <c r="V265" s="3">
        <v>49.8992</v>
      </c>
      <c r="W265" s="4">
        <v>49.818649999999998</v>
      </c>
      <c r="X265" s="5">
        <v>44.401020000000003</v>
      </c>
      <c r="Y265" s="2">
        <v>53.10821</v>
      </c>
      <c r="Z265" s="3">
        <v>49.8992</v>
      </c>
      <c r="AA265" s="4">
        <v>57.059710000000003</v>
      </c>
      <c r="AB265" s="5">
        <v>56.380499999999998</v>
      </c>
      <c r="AC265" s="2">
        <v>53.10821</v>
      </c>
      <c r="AD265" s="73">
        <v>49.8992</v>
      </c>
      <c r="AE265" s="4">
        <v>53.550649999999997</v>
      </c>
      <c r="AF265" s="75">
        <v>51.540419999999997</v>
      </c>
      <c r="AG265" s="23">
        <v>6.4878999999999998</v>
      </c>
      <c r="AH265" s="37">
        <v>6.1375999999999999</v>
      </c>
      <c r="AI265" s="23">
        <v>5.9874999999999998</v>
      </c>
      <c r="AJ265" s="37">
        <v>5.9040999999999997</v>
      </c>
      <c r="AK265" s="28">
        <v>5.8891</v>
      </c>
      <c r="AL265" s="37">
        <v>6.0092999999999996</v>
      </c>
      <c r="AM265" s="28">
        <v>5.9241000000000001</v>
      </c>
      <c r="AN265" s="37">
        <v>5.9707999999999997</v>
      </c>
      <c r="AO265" s="30">
        <v>5.8207000000000004</v>
      </c>
      <c r="AP265" s="39">
        <v>5.6706000000000003</v>
      </c>
      <c r="AQ265" s="30">
        <v>5.4371</v>
      </c>
      <c r="AR265" s="37">
        <v>6.1443000000000003</v>
      </c>
      <c r="AS265" s="23">
        <v>5.9679000000000002</v>
      </c>
      <c r="AT265" s="39">
        <v>6.1943000000000001</v>
      </c>
      <c r="AU265" s="31">
        <v>5.9832999999999998</v>
      </c>
      <c r="AV265" s="39">
        <v>5.9715999999999996</v>
      </c>
      <c r="AW265" s="31">
        <v>5.8227000000000002</v>
      </c>
      <c r="AX265" s="39">
        <v>5.9676999999999998</v>
      </c>
      <c r="AY265" s="31">
        <v>5.9141000000000004</v>
      </c>
      <c r="AZ265" s="39">
        <v>5.8357000000000001</v>
      </c>
      <c r="BA265" s="30">
        <v>5.5933999999999999</v>
      </c>
      <c r="BB265" s="39">
        <v>6.6928999999999998</v>
      </c>
      <c r="BC265" s="15"/>
      <c r="BD265" s="151"/>
      <c r="BE265" s="151"/>
      <c r="BF265" s="151"/>
      <c r="BG265" s="151"/>
      <c r="BH265" s="151"/>
      <c r="BI265" s="151"/>
      <c r="BJ265" s="266">
        <v>5.9221005262625246</v>
      </c>
      <c r="BK265" s="266">
        <v>5.7701928246128942</v>
      </c>
      <c r="BL265" s="266">
        <v>6.1475195662625248</v>
      </c>
      <c r="BM265" s="266">
        <v>5.9898300126128952</v>
      </c>
      <c r="BN265" s="266">
        <v>5.9574107324377099</v>
      </c>
      <c r="BO265" s="266"/>
      <c r="BP265" s="266">
        <v>5.9900797029301431</v>
      </c>
      <c r="BQ265" s="292">
        <v>5.9322529602595298</v>
      </c>
      <c r="BR265" s="292">
        <v>5.9751637423193351</v>
      </c>
      <c r="BS265" s="292">
        <v>6.0132557142857141</v>
      </c>
      <c r="BT265" s="292">
        <v>5.9915438933225573</v>
      </c>
      <c r="BU265" s="292">
        <v>5.898278641748707</v>
      </c>
      <c r="BV265" s="292">
        <v>5.9493999999999998</v>
      </c>
      <c r="BW265" s="169"/>
      <c r="BX265" s="148">
        <v>50.928035483870971</v>
      </c>
      <c r="BY265" s="165">
        <v>53.355656989247308</v>
      </c>
      <c r="BZ265" s="165">
        <v>47.313724301075275</v>
      </c>
      <c r="CA265" s="165">
        <v>55.90894462365592</v>
      </c>
      <c r="CB265" s="165">
        <v>53.355656989247315</v>
      </c>
      <c r="CC265" s="165">
        <v>56.983836881720435</v>
      </c>
      <c r="CD265" s="165">
        <v>52.621188817204306</v>
      </c>
      <c r="CE265" s="165">
        <v>56.745666666666658</v>
      </c>
      <c r="CF265" s="165">
        <v>51.624474193548387</v>
      </c>
      <c r="CG265" s="174"/>
      <c r="CH265" s="175"/>
      <c r="CI265" s="175"/>
      <c r="CJ265" s="175"/>
      <c r="CK265" s="175"/>
      <c r="CL265" s="175"/>
      <c r="CM265" s="175"/>
      <c r="CN265" s="175"/>
      <c r="CO265" s="171">
        <v>2037</v>
      </c>
      <c r="CP265" s="173">
        <v>50161</v>
      </c>
      <c r="CQ265" s="272">
        <v>6.4096132318139727</v>
      </c>
      <c r="CR265" s="272">
        <v>6.0921965570242858</v>
      </c>
      <c r="CS265" s="272">
        <v>6.0082013883505052</v>
      </c>
      <c r="CT265" s="272">
        <v>5.9096341877596901</v>
      </c>
      <c r="CU265" s="272">
        <v>6.0082013883505052</v>
      </c>
      <c r="CV265" s="272">
        <v>6.1254313793103448</v>
      </c>
      <c r="CW265" s="272">
        <v>6.2929220831651191</v>
      </c>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39"/>
      <c r="EV265" s="139"/>
      <c r="EW265" s="139"/>
      <c r="EX265" s="139"/>
      <c r="EY265" s="139"/>
      <c r="EZ265" s="139"/>
      <c r="FA265" s="139"/>
      <c r="FB265" s="162"/>
      <c r="FC265" s="162"/>
      <c r="FD265" s="162"/>
      <c r="FE265" s="162"/>
      <c r="FF265" s="162"/>
      <c r="FG265" s="162"/>
      <c r="FH265" s="162"/>
      <c r="FI265" s="139"/>
      <c r="FJ265" s="139"/>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39"/>
      <c r="GH265" s="139"/>
      <c r="GI265" s="162"/>
      <c r="GJ265" s="162"/>
      <c r="GK265" s="162"/>
      <c r="GL265" s="162"/>
      <c r="GM265" s="162"/>
    </row>
    <row r="266" spans="1:195" s="138" customFormat="1" x14ac:dyDescent="0.2">
      <c r="A266" s="139"/>
      <c r="B266" s="193">
        <v>50192</v>
      </c>
      <c r="C266" s="193">
        <v>50221</v>
      </c>
      <c r="D266" s="191">
        <v>50192</v>
      </c>
      <c r="E266" s="2">
        <v>60.818150000000003</v>
      </c>
      <c r="F266" s="3">
        <v>49.760429999999999</v>
      </c>
      <c r="G266" s="4">
        <v>60.551690000000001</v>
      </c>
      <c r="H266" s="5">
        <v>54.238889999999998</v>
      </c>
      <c r="I266" s="2">
        <v>57.204129999999999</v>
      </c>
      <c r="J266" s="3">
        <v>46.357430000000001</v>
      </c>
      <c r="K266" s="4">
        <v>66.441609999999997</v>
      </c>
      <c r="L266" s="5">
        <v>56.98068</v>
      </c>
      <c r="M266" s="2">
        <v>61.269669999999998</v>
      </c>
      <c r="N266" s="3">
        <v>58.022889999999997</v>
      </c>
      <c r="O266" s="4">
        <v>58.801690000000001</v>
      </c>
      <c r="P266" s="5">
        <v>52.738889999999998</v>
      </c>
      <c r="Q266" s="2">
        <v>59.801690000000001</v>
      </c>
      <c r="R266" s="3">
        <v>53.738889999999998</v>
      </c>
      <c r="S266" s="4">
        <v>57.051690000000001</v>
      </c>
      <c r="T266" s="5">
        <v>50.238889999999998</v>
      </c>
      <c r="U266" s="2">
        <v>58.801690000000001</v>
      </c>
      <c r="V266" s="3">
        <v>52.738889999999998</v>
      </c>
      <c r="W266" s="4">
        <v>57.204129999999999</v>
      </c>
      <c r="X266" s="5">
        <v>46.357430000000001</v>
      </c>
      <c r="Y266" s="2">
        <v>61.551690000000001</v>
      </c>
      <c r="Z266" s="3">
        <v>54.738889999999998</v>
      </c>
      <c r="AA266" s="4">
        <v>64.338890000000006</v>
      </c>
      <c r="AB266" s="5">
        <v>60.444989999999997</v>
      </c>
      <c r="AC266" s="2">
        <v>59.551690000000001</v>
      </c>
      <c r="AD266" s="73">
        <v>52.988889999999998</v>
      </c>
      <c r="AE266" s="4">
        <v>62.227829999999997</v>
      </c>
      <c r="AF266" s="75">
        <v>54.707529999999998</v>
      </c>
      <c r="AG266" s="23">
        <v>6.5712999999999999</v>
      </c>
      <c r="AH266" s="37">
        <v>6.1877000000000004</v>
      </c>
      <c r="AI266" s="23">
        <v>6.0209000000000001</v>
      </c>
      <c r="AJ266" s="37">
        <v>5.9542000000000002</v>
      </c>
      <c r="AK266" s="28">
        <v>5.9391999999999996</v>
      </c>
      <c r="AL266" s="37">
        <v>6.0597000000000003</v>
      </c>
      <c r="AM266" s="28">
        <v>5.9691999999999998</v>
      </c>
      <c r="AN266" s="37">
        <v>6.0209000000000001</v>
      </c>
      <c r="AO266" s="30">
        <v>5.8373999999999997</v>
      </c>
      <c r="AP266" s="39">
        <v>5.7539999999999996</v>
      </c>
      <c r="AQ266" s="30">
        <v>5.5538999999999996</v>
      </c>
      <c r="AR266" s="37">
        <v>6.1951000000000001</v>
      </c>
      <c r="AS266" s="23">
        <v>6.0183</v>
      </c>
      <c r="AT266" s="39">
        <v>6.2450999999999999</v>
      </c>
      <c r="AU266" s="31">
        <v>6.0338000000000003</v>
      </c>
      <c r="AV266" s="39">
        <v>6.0218999999999996</v>
      </c>
      <c r="AW266" s="31">
        <v>5.9066999999999998</v>
      </c>
      <c r="AX266" s="39">
        <v>6.0180999999999996</v>
      </c>
      <c r="AY266" s="31">
        <v>5.9641999999999999</v>
      </c>
      <c r="AZ266" s="39">
        <v>5.8524000000000003</v>
      </c>
      <c r="BA266" s="30">
        <v>5.7313999999999998</v>
      </c>
      <c r="BB266" s="39">
        <v>6.7563000000000004</v>
      </c>
      <c r="BC266" s="15"/>
      <c r="BD266" s="151"/>
      <c r="BE266" s="151"/>
      <c r="BF266" s="151"/>
      <c r="BG266" s="151"/>
      <c r="BH266" s="151"/>
      <c r="BI266" s="151"/>
      <c r="BJ266" s="266">
        <v>5.9390016496306037</v>
      </c>
      <c r="BK266" s="266">
        <v>5.8545972371217481</v>
      </c>
      <c r="BL266" s="266">
        <v>6.1650639736306045</v>
      </c>
      <c r="BM266" s="266">
        <v>6.0774469931217485</v>
      </c>
      <c r="BN266" s="266">
        <v>6.0090274633761762</v>
      </c>
      <c r="BO266" s="266"/>
      <c r="BP266" s="266">
        <v>6.0408756068133433</v>
      </c>
      <c r="BQ266" s="292">
        <v>5.9491832116788315</v>
      </c>
      <c r="BR266" s="292">
        <v>6.025287669477204</v>
      </c>
      <c r="BS266" s="292">
        <v>6.0643781632653058</v>
      </c>
      <c r="BT266" s="292">
        <v>6.0371040509142331</v>
      </c>
      <c r="BU266" s="292">
        <v>5.9484371600200232</v>
      </c>
      <c r="BV266" s="292">
        <v>5.9995000000000003</v>
      </c>
      <c r="BW266" s="169"/>
      <c r="BX266" s="148">
        <v>56.149334888888895</v>
      </c>
      <c r="BY266" s="165">
        <v>57.886285555555553</v>
      </c>
      <c r="BZ266" s="165">
        <v>52.624412222222219</v>
      </c>
      <c r="CA266" s="165">
        <v>59.89880733333333</v>
      </c>
      <c r="CB266" s="165">
        <v>57.241841111111114</v>
      </c>
      <c r="CC266" s="165">
        <v>62.446995111111114</v>
      </c>
      <c r="CD266" s="165">
        <v>59.052592222222216</v>
      </c>
      <c r="CE266" s="165">
        <v>62.69479888888889</v>
      </c>
      <c r="CF266" s="165">
        <v>56.241841111111107</v>
      </c>
      <c r="CG266" s="174"/>
      <c r="CH266" s="175"/>
      <c r="CI266" s="175"/>
      <c r="CJ266" s="175"/>
      <c r="CK266" s="175"/>
      <c r="CL266" s="175"/>
      <c r="CM266" s="175"/>
      <c r="CN266" s="175"/>
      <c r="CO266" s="171">
        <v>2037</v>
      </c>
      <c r="CP266" s="173">
        <v>50192</v>
      </c>
      <c r="CQ266" s="272">
        <v>6.4439789072949889</v>
      </c>
      <c r="CR266" s="272">
        <v>6.1384103084332411</v>
      </c>
      <c r="CS266" s="272">
        <v>6.059308192390084</v>
      </c>
      <c r="CT266" s="272">
        <v>5.9599162086754038</v>
      </c>
      <c r="CU266" s="272">
        <v>6.059308192390084</v>
      </c>
      <c r="CV266" s="272">
        <v>6.1717162725779957</v>
      </c>
      <c r="CW266" s="272">
        <v>6.3434872830036335</v>
      </c>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39"/>
      <c r="EV266" s="139"/>
      <c r="EW266" s="139"/>
      <c r="EX266" s="139"/>
      <c r="EY266" s="139"/>
      <c r="EZ266" s="139"/>
      <c r="FA266" s="139"/>
      <c r="FB266" s="162"/>
      <c r="FC266" s="162"/>
      <c r="FD266" s="162"/>
      <c r="FE266" s="162"/>
      <c r="FF266" s="162"/>
      <c r="FG266" s="162"/>
      <c r="FH266" s="162"/>
      <c r="FI266" s="139"/>
      <c r="FJ266" s="139"/>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39"/>
      <c r="GH266" s="139"/>
      <c r="GI266" s="162"/>
      <c r="GJ266" s="162"/>
      <c r="GK266" s="162"/>
      <c r="GL266" s="162"/>
      <c r="GM266" s="162"/>
    </row>
    <row r="267" spans="1:195" s="138" customFormat="1" x14ac:dyDescent="0.2">
      <c r="A267" s="139"/>
      <c r="B267" s="193">
        <v>50222</v>
      </c>
      <c r="C267" s="193">
        <v>50252</v>
      </c>
      <c r="D267" s="191">
        <v>50222</v>
      </c>
      <c r="E267" s="2">
        <v>74.442670000000007</v>
      </c>
      <c r="F267" s="3">
        <v>62.107210000000002</v>
      </c>
      <c r="G267" s="4">
        <v>71.982439999999997</v>
      </c>
      <c r="H267" s="5">
        <v>59.3932</v>
      </c>
      <c r="I267" s="2">
        <v>70.260000000000005</v>
      </c>
      <c r="J267" s="3">
        <v>58.471040000000002</v>
      </c>
      <c r="K267" s="4">
        <v>80.875420000000005</v>
      </c>
      <c r="L267" s="5">
        <v>68.206829999999997</v>
      </c>
      <c r="M267" s="2">
        <v>74.993319999999997</v>
      </c>
      <c r="N267" s="3">
        <v>65.033829999999995</v>
      </c>
      <c r="O267" s="4">
        <v>75.732439999999997</v>
      </c>
      <c r="P267" s="5">
        <v>60.3932</v>
      </c>
      <c r="Q267" s="2">
        <v>75.482439999999997</v>
      </c>
      <c r="R267" s="3">
        <v>59.8932</v>
      </c>
      <c r="S267" s="4">
        <v>69.982439999999997</v>
      </c>
      <c r="T267" s="5">
        <v>56.8932</v>
      </c>
      <c r="U267" s="2">
        <v>75.732439999999997</v>
      </c>
      <c r="V267" s="3">
        <v>60.3932</v>
      </c>
      <c r="W267" s="4">
        <v>70.260000000000005</v>
      </c>
      <c r="X267" s="5">
        <v>58.471040000000002</v>
      </c>
      <c r="Y267" s="2">
        <v>74.482439999999997</v>
      </c>
      <c r="Z267" s="3">
        <v>60.8932</v>
      </c>
      <c r="AA267" s="4">
        <v>71.840440000000001</v>
      </c>
      <c r="AB267" s="5">
        <v>65.967799999999997</v>
      </c>
      <c r="AC267" s="2">
        <v>73.482439999999997</v>
      </c>
      <c r="AD267" s="73">
        <v>58.8932</v>
      </c>
      <c r="AE267" s="4">
        <v>74.957999999999998</v>
      </c>
      <c r="AF267" s="75">
        <v>65.893839999999997</v>
      </c>
      <c r="AG267" s="23">
        <v>6.8882000000000003</v>
      </c>
      <c r="AH267" s="37">
        <v>6.5212000000000003</v>
      </c>
      <c r="AI267" s="23">
        <v>6.3211000000000004</v>
      </c>
      <c r="AJ267" s="37">
        <v>6.2877000000000001</v>
      </c>
      <c r="AK267" s="28">
        <v>6.2727000000000004</v>
      </c>
      <c r="AL267" s="37">
        <v>6.3944999999999999</v>
      </c>
      <c r="AM267" s="28">
        <v>6.3076999999999996</v>
      </c>
      <c r="AN267" s="37">
        <v>6.3544</v>
      </c>
      <c r="AO267" s="30">
        <v>6.1208999999999998</v>
      </c>
      <c r="AP267" s="39">
        <v>6.2710999999999997</v>
      </c>
      <c r="AQ267" s="30">
        <v>5.9375</v>
      </c>
      <c r="AR267" s="37">
        <v>6.5312999999999999</v>
      </c>
      <c r="AS267" s="23">
        <v>6.3529999999999998</v>
      </c>
      <c r="AT267" s="39">
        <v>6.5812999999999997</v>
      </c>
      <c r="AU267" s="31">
        <v>6.3695000000000004</v>
      </c>
      <c r="AV267" s="39">
        <v>6.3562000000000003</v>
      </c>
      <c r="AW267" s="31">
        <v>6.4367999999999999</v>
      </c>
      <c r="AX267" s="39">
        <v>6.3528000000000002</v>
      </c>
      <c r="AY267" s="31">
        <v>6.2976999999999999</v>
      </c>
      <c r="AZ267" s="39">
        <v>6.1359000000000004</v>
      </c>
      <c r="BA267" s="30">
        <v>6.1287000000000003</v>
      </c>
      <c r="BB267" s="39">
        <v>7.1082000000000001</v>
      </c>
      <c r="BC267" s="15"/>
      <c r="BD267" s="151"/>
      <c r="BE267" s="151"/>
      <c r="BF267" s="151"/>
      <c r="BG267" s="151"/>
      <c r="BH267" s="151"/>
      <c r="BI267" s="151"/>
      <c r="BJ267" s="266">
        <v>6.2259159295617854</v>
      </c>
      <c r="BK267" s="266">
        <v>6.3779248355429612</v>
      </c>
      <c r="BL267" s="266">
        <v>6.4628986735617859</v>
      </c>
      <c r="BM267" s="266">
        <v>6.6206932835429617</v>
      </c>
      <c r="BN267" s="266">
        <v>6.4218581805523733</v>
      </c>
      <c r="BO267" s="266"/>
      <c r="BP267" s="266">
        <v>6.3790080208861406</v>
      </c>
      <c r="BQ267" s="292">
        <v>6.2365919708029187</v>
      </c>
      <c r="BR267" s="292">
        <v>6.3589469450690004</v>
      </c>
      <c r="BS267" s="292">
        <v>6.4046842857142865</v>
      </c>
      <c r="BT267" s="292">
        <v>6.3790577836145053</v>
      </c>
      <c r="BU267" s="292">
        <v>6.282326697814117</v>
      </c>
      <c r="BV267" s="292">
        <v>6.3330000000000002</v>
      </c>
      <c r="BW267" s="169"/>
      <c r="BX267" s="148">
        <v>69.00445645161291</v>
      </c>
      <c r="BY267" s="165">
        <v>66.432344946236555</v>
      </c>
      <c r="BZ267" s="165">
        <v>65.062716559139787</v>
      </c>
      <c r="CA267" s="165">
        <v>70.602577096774183</v>
      </c>
      <c r="CB267" s="165">
        <v>68.609764301075273</v>
      </c>
      <c r="CC267" s="165">
        <v>75.290342688172046</v>
      </c>
      <c r="CD267" s="165">
        <v>70.96197247311828</v>
      </c>
      <c r="CE267" s="165">
        <v>69.251426666666674</v>
      </c>
      <c r="CF267" s="165">
        <v>68.969979354838713</v>
      </c>
      <c r="CG267" s="174"/>
      <c r="CH267" s="175"/>
      <c r="CI267" s="175"/>
      <c r="CJ267" s="175"/>
      <c r="CK267" s="175"/>
      <c r="CL267" s="175"/>
      <c r="CM267" s="175"/>
      <c r="CN267" s="175"/>
      <c r="CO267" s="171">
        <v>2037</v>
      </c>
      <c r="CP267" s="173">
        <v>50222</v>
      </c>
      <c r="CQ267" s="272">
        <v>6.7528584216483178</v>
      </c>
      <c r="CR267" s="272">
        <v>6.4852696177887079</v>
      </c>
      <c r="CS267" s="272">
        <v>6.39951017137611</v>
      </c>
      <c r="CT267" s="272">
        <v>6.294627864870832</v>
      </c>
      <c r="CU267" s="272">
        <v>6.39951017137611</v>
      </c>
      <c r="CV267" s="272">
        <v>6.5191095402298842</v>
      </c>
      <c r="CW267" s="272">
        <v>6.680083972547437</v>
      </c>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39"/>
      <c r="EV267" s="139"/>
      <c r="EW267" s="139"/>
      <c r="EX267" s="139"/>
      <c r="EY267" s="139"/>
      <c r="EZ267" s="139"/>
      <c r="FA267" s="139"/>
      <c r="FB267" s="162"/>
      <c r="FC267" s="162"/>
      <c r="FD267" s="162"/>
      <c r="FE267" s="162"/>
      <c r="FF267" s="162"/>
      <c r="FG267" s="162"/>
      <c r="FH267" s="162"/>
      <c r="FI267" s="139"/>
      <c r="FJ267" s="139"/>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39"/>
      <c r="GH267" s="139"/>
      <c r="GI267" s="162"/>
      <c r="GJ267" s="162"/>
      <c r="GK267" s="162"/>
      <c r="GL267" s="162"/>
      <c r="GM267" s="162"/>
    </row>
    <row r="268" spans="1:195" s="138" customFormat="1" x14ac:dyDescent="0.2">
      <c r="A268" s="139"/>
      <c r="B268" s="193">
        <v>50253</v>
      </c>
      <c r="C268" s="193">
        <v>50283</v>
      </c>
      <c r="D268" s="191">
        <v>50253</v>
      </c>
      <c r="E268" s="2">
        <v>77.610659999999996</v>
      </c>
      <c r="F268" s="3">
        <v>64.294200000000004</v>
      </c>
      <c r="G268" s="4">
        <v>74.438590000000005</v>
      </c>
      <c r="H268" s="5">
        <v>61.538919999999997</v>
      </c>
      <c r="I268" s="2">
        <v>71.596890000000002</v>
      </c>
      <c r="J268" s="3">
        <v>60.722000000000001</v>
      </c>
      <c r="K268" s="4">
        <v>84.816320000000005</v>
      </c>
      <c r="L268" s="5">
        <v>71.320400000000006</v>
      </c>
      <c r="M268" s="2">
        <v>79.428799999999995</v>
      </c>
      <c r="N268" s="3">
        <v>67.817999999999998</v>
      </c>
      <c r="O268" s="4">
        <v>77.688590000000005</v>
      </c>
      <c r="P268" s="5">
        <v>62.038919999999997</v>
      </c>
      <c r="Q268" s="2">
        <v>77.438590000000005</v>
      </c>
      <c r="R268" s="3">
        <v>62.038919999999997</v>
      </c>
      <c r="S268" s="4">
        <v>72.438590000000005</v>
      </c>
      <c r="T268" s="5">
        <v>59.538919999999997</v>
      </c>
      <c r="U268" s="2">
        <v>77.688590000000005</v>
      </c>
      <c r="V268" s="3">
        <v>62.038919999999997</v>
      </c>
      <c r="W268" s="4">
        <v>71.596890000000002</v>
      </c>
      <c r="X268" s="5">
        <v>60.722000000000001</v>
      </c>
      <c r="Y268" s="2">
        <v>76.438590000000005</v>
      </c>
      <c r="Z268" s="3">
        <v>63.038919999999997</v>
      </c>
      <c r="AA268" s="4">
        <v>77.678790000000006</v>
      </c>
      <c r="AB268" s="5">
        <v>69.623720000000006</v>
      </c>
      <c r="AC268" s="2">
        <v>76.688590000000005</v>
      </c>
      <c r="AD268" s="73">
        <v>61.538919999999997</v>
      </c>
      <c r="AE268" s="4">
        <v>75.255889999999994</v>
      </c>
      <c r="AF268" s="75">
        <v>66.740700000000004</v>
      </c>
      <c r="AG268" s="23">
        <v>6.9549000000000003</v>
      </c>
      <c r="AH268" s="37">
        <v>6.6212999999999997</v>
      </c>
      <c r="AI268" s="23">
        <v>6.4211999999999998</v>
      </c>
      <c r="AJ268" s="37">
        <v>6.3711000000000002</v>
      </c>
      <c r="AK268" s="28">
        <v>6.3560999999999996</v>
      </c>
      <c r="AL268" s="37">
        <v>6.4782000000000002</v>
      </c>
      <c r="AM268" s="28">
        <v>6.3910999999999998</v>
      </c>
      <c r="AN268" s="37">
        <v>6.4378000000000002</v>
      </c>
      <c r="AO268" s="30">
        <v>6.2042999999999999</v>
      </c>
      <c r="AP268" s="39">
        <v>6.3544</v>
      </c>
      <c r="AQ268" s="30">
        <v>6.0209000000000001</v>
      </c>
      <c r="AR268" s="37">
        <v>6.6154000000000002</v>
      </c>
      <c r="AS268" s="23">
        <v>6.4367000000000001</v>
      </c>
      <c r="AT268" s="39">
        <v>6.6654</v>
      </c>
      <c r="AU268" s="31">
        <v>6.4532999999999996</v>
      </c>
      <c r="AV268" s="39">
        <v>6.4398</v>
      </c>
      <c r="AW268" s="31">
        <v>6.5220000000000002</v>
      </c>
      <c r="AX268" s="39">
        <v>6.4364999999999997</v>
      </c>
      <c r="AY268" s="31">
        <v>6.3811</v>
      </c>
      <c r="AZ268" s="39">
        <v>6.2192999999999996</v>
      </c>
      <c r="BA268" s="30">
        <v>6.2171000000000003</v>
      </c>
      <c r="BB268" s="39">
        <v>7.1974</v>
      </c>
      <c r="BC268" s="15"/>
      <c r="BD268" s="151"/>
      <c r="BE268" s="151"/>
      <c r="BF268" s="151"/>
      <c r="BG268" s="151"/>
      <c r="BH268" s="151"/>
      <c r="BI268" s="151"/>
      <c r="BJ268" s="266">
        <v>6.3103203420706411</v>
      </c>
      <c r="BK268" s="266">
        <v>6.4622280437202715</v>
      </c>
      <c r="BL268" s="266">
        <v>6.550515654070642</v>
      </c>
      <c r="BM268" s="266">
        <v>6.7082052077202725</v>
      </c>
      <c r="BN268" s="266">
        <v>6.5078173118954572</v>
      </c>
      <c r="BO268" s="266"/>
      <c r="BP268" s="266">
        <v>6.4635664716617667</v>
      </c>
      <c r="BQ268" s="292">
        <v>6.3211418491484181</v>
      </c>
      <c r="BR268" s="292">
        <v>6.4423867759066491</v>
      </c>
      <c r="BS268" s="292">
        <v>6.4897863265306119</v>
      </c>
      <c r="BT268" s="292">
        <v>6.4633087180523274</v>
      </c>
      <c r="BU268" s="292">
        <v>6.3658241114633736</v>
      </c>
      <c r="BV268" s="292">
        <v>6.4164000000000003</v>
      </c>
      <c r="BW268" s="169"/>
      <c r="BX268" s="148">
        <v>71.73996258064517</v>
      </c>
      <c r="BY268" s="165">
        <v>68.751638709677422</v>
      </c>
      <c r="BZ268" s="165">
        <v>66.802583655913978</v>
      </c>
      <c r="CA268" s="165">
        <v>74.310060215053753</v>
      </c>
      <c r="CB268" s="165">
        <v>70.649488172043021</v>
      </c>
      <c r="CC268" s="165">
        <v>78.866505806451613</v>
      </c>
      <c r="CD268" s="165">
        <v>71.501881505376346</v>
      </c>
      <c r="CE268" s="165">
        <v>74.127630107526883</v>
      </c>
      <c r="CF268" s="165">
        <v>70.789273118279567</v>
      </c>
      <c r="CG268" s="174"/>
      <c r="CH268" s="175"/>
      <c r="CI268" s="175"/>
      <c r="CJ268" s="175"/>
      <c r="CK268" s="175"/>
      <c r="CL268" s="175"/>
      <c r="CM268" s="175"/>
      <c r="CN268" s="175"/>
      <c r="CO268" s="171">
        <v>2037</v>
      </c>
      <c r="CP268" s="173">
        <v>50253</v>
      </c>
      <c r="CQ268" s="272">
        <v>6.8558525568474122</v>
      </c>
      <c r="CR268" s="272">
        <v>6.5707291935649144</v>
      </c>
      <c r="CS268" s="272">
        <v>6.48458616851984</v>
      </c>
      <c r="CT268" s="272">
        <v>6.3783308697484884</v>
      </c>
      <c r="CU268" s="272">
        <v>6.48458616851984</v>
      </c>
      <c r="CV268" s="272">
        <v>6.6047006732348104</v>
      </c>
      <c r="CW268" s="272">
        <v>6.7642583770690354</v>
      </c>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39"/>
      <c r="EV268" s="139"/>
      <c r="EW268" s="139"/>
      <c r="EX268" s="139"/>
      <c r="EY268" s="139"/>
      <c r="EZ268" s="139"/>
      <c r="FA268" s="139"/>
      <c r="FB268" s="162"/>
      <c r="FC268" s="162"/>
      <c r="FD268" s="162"/>
      <c r="FE268" s="162"/>
      <c r="FF268" s="162"/>
      <c r="FG268" s="162"/>
      <c r="FH268" s="162"/>
      <c r="FI268" s="139"/>
      <c r="FJ268" s="139"/>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39"/>
      <c r="GH268" s="139"/>
      <c r="GI268" s="162"/>
      <c r="GJ268" s="162"/>
      <c r="GK268" s="162"/>
      <c r="GL268" s="162"/>
      <c r="GM268" s="162"/>
    </row>
    <row r="269" spans="1:195" s="138" customFormat="1" x14ac:dyDescent="0.2">
      <c r="A269" s="139"/>
      <c r="B269" s="193">
        <v>50284</v>
      </c>
      <c r="C269" s="193">
        <v>50313</v>
      </c>
      <c r="D269" s="191">
        <v>50284</v>
      </c>
      <c r="E269" s="2">
        <v>70.378039999999999</v>
      </c>
      <c r="F269" s="3">
        <v>60.72354</v>
      </c>
      <c r="G269" s="4">
        <v>67.276439999999994</v>
      </c>
      <c r="H269" s="5">
        <v>58.010809999999999</v>
      </c>
      <c r="I269" s="2">
        <v>66.156120000000001</v>
      </c>
      <c r="J269" s="3">
        <v>57.33211</v>
      </c>
      <c r="K269" s="4">
        <v>77.607889999999998</v>
      </c>
      <c r="L269" s="5">
        <v>67.921040000000005</v>
      </c>
      <c r="M269" s="2">
        <v>74.010729999999995</v>
      </c>
      <c r="N269" s="3">
        <v>65.556920000000005</v>
      </c>
      <c r="O269" s="4">
        <v>70.026439999999994</v>
      </c>
      <c r="P269" s="5">
        <v>56.010809999999999</v>
      </c>
      <c r="Q269" s="2">
        <v>69.776439999999994</v>
      </c>
      <c r="R269" s="3">
        <v>56.510809999999999</v>
      </c>
      <c r="S269" s="4">
        <v>64.276439999999994</v>
      </c>
      <c r="T269" s="5">
        <v>57.010809999999999</v>
      </c>
      <c r="U269" s="2">
        <v>70.026439999999994</v>
      </c>
      <c r="V269" s="3">
        <v>56.010809999999999</v>
      </c>
      <c r="W269" s="4">
        <v>66.156120000000001</v>
      </c>
      <c r="X269" s="5">
        <v>57.33211</v>
      </c>
      <c r="Y269" s="2">
        <v>68.776439999999994</v>
      </c>
      <c r="Z269" s="3">
        <v>59.010809999999999</v>
      </c>
      <c r="AA269" s="4">
        <v>76.648539999999997</v>
      </c>
      <c r="AB269" s="5">
        <v>67.308809999999994</v>
      </c>
      <c r="AC269" s="2">
        <v>68.276439999999994</v>
      </c>
      <c r="AD269" s="73">
        <v>55.510809999999999</v>
      </c>
      <c r="AE269" s="4">
        <v>70.601820000000004</v>
      </c>
      <c r="AF269" s="75">
        <v>62.76511</v>
      </c>
      <c r="AG269" s="23">
        <v>6.6712999999999996</v>
      </c>
      <c r="AH269" s="37">
        <v>6.3711000000000002</v>
      </c>
      <c r="AI269" s="23">
        <v>6.1208999999999998</v>
      </c>
      <c r="AJ269" s="37">
        <v>6.0709</v>
      </c>
      <c r="AK269" s="28">
        <v>6.0559000000000003</v>
      </c>
      <c r="AL269" s="37">
        <v>6.1775000000000002</v>
      </c>
      <c r="AM269" s="28">
        <v>6.0858999999999996</v>
      </c>
      <c r="AN269" s="37">
        <v>6.1375999999999999</v>
      </c>
      <c r="AO269" s="30">
        <v>5.9040999999999997</v>
      </c>
      <c r="AP269" s="39">
        <v>6.0709</v>
      </c>
      <c r="AQ269" s="30">
        <v>5.7039999999999997</v>
      </c>
      <c r="AR269" s="37">
        <v>6.3140999999999998</v>
      </c>
      <c r="AS269" s="23">
        <v>6.1360000000000001</v>
      </c>
      <c r="AT269" s="39">
        <v>6.3640999999999996</v>
      </c>
      <c r="AU269" s="31">
        <v>6.1520999999999999</v>
      </c>
      <c r="AV269" s="39">
        <v>6.1393000000000004</v>
      </c>
      <c r="AW269" s="31">
        <v>6.2397999999999998</v>
      </c>
      <c r="AX269" s="39">
        <v>6.1357999999999997</v>
      </c>
      <c r="AY269" s="31">
        <v>6.0808999999999997</v>
      </c>
      <c r="AZ269" s="39">
        <v>5.9191000000000003</v>
      </c>
      <c r="BA269" s="30">
        <v>5.9051999999999998</v>
      </c>
      <c r="BB269" s="39">
        <v>6.9013</v>
      </c>
      <c r="BC269" s="15"/>
      <c r="BD269" s="151"/>
      <c r="BE269" s="151"/>
      <c r="BF269" s="151"/>
      <c r="BG269" s="151"/>
      <c r="BH269" s="151"/>
      <c r="BI269" s="151"/>
      <c r="BJ269" s="266">
        <v>6.0065049387713794</v>
      </c>
      <c r="BK269" s="266">
        <v>6.1753137637890907</v>
      </c>
      <c r="BL269" s="266">
        <v>6.23513654677138</v>
      </c>
      <c r="BM269" s="266">
        <v>6.4103705077890911</v>
      </c>
      <c r="BN269" s="266">
        <v>6.2068314392802346</v>
      </c>
      <c r="BO269" s="266"/>
      <c r="BP269" s="266">
        <v>6.1591966044813953</v>
      </c>
      <c r="BQ269" s="292">
        <v>6.0168028386050274</v>
      </c>
      <c r="BR269" s="292">
        <v>6.1420434039946326</v>
      </c>
      <c r="BS269" s="292">
        <v>6.1834597959183677</v>
      </c>
      <c r="BT269" s="292">
        <v>6.1549947469441344</v>
      </c>
      <c r="BU269" s="292">
        <v>6.0652734690472219</v>
      </c>
      <c r="BV269" s="292">
        <v>6.1162000000000001</v>
      </c>
      <c r="BW269" s="169"/>
      <c r="BX269" s="148">
        <v>66.087151111111112</v>
      </c>
      <c r="BY269" s="165">
        <v>63.158382222222222</v>
      </c>
      <c r="BZ269" s="165">
        <v>62.234337777777782</v>
      </c>
      <c r="CA269" s="165">
        <v>70.253481111111114</v>
      </c>
      <c r="CB269" s="165">
        <v>63.880604444444444</v>
      </c>
      <c r="CC269" s="165">
        <v>73.302623333333344</v>
      </c>
      <c r="CD269" s="165">
        <v>67.118837777777784</v>
      </c>
      <c r="CE269" s="165">
        <v>72.497548888888886</v>
      </c>
      <c r="CF269" s="165">
        <v>63.797271111111108</v>
      </c>
      <c r="CG269" s="174"/>
      <c r="CH269" s="175"/>
      <c r="CI269" s="175"/>
      <c r="CJ269" s="175"/>
      <c r="CK269" s="175"/>
      <c r="CL269" s="175"/>
      <c r="CM269" s="175"/>
      <c r="CN269" s="175"/>
      <c r="CO269" s="171">
        <v>2037</v>
      </c>
      <c r="CP269" s="173">
        <v>50284</v>
      </c>
      <c r="CQ269" s="272">
        <v>6.5468701512501282</v>
      </c>
      <c r="CR269" s="272">
        <v>6.2579922328107385</v>
      </c>
      <c r="CS269" s="272">
        <v>6.178353382637968</v>
      </c>
      <c r="CT269" s="272">
        <v>6.0770401975150046</v>
      </c>
      <c r="CU269" s="272">
        <v>6.178353382637968</v>
      </c>
      <c r="CV269" s="272">
        <v>6.2914822824302128</v>
      </c>
      <c r="CW269" s="272">
        <v>6.4612708922083169</v>
      </c>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39"/>
      <c r="EV269" s="139"/>
      <c r="EW269" s="139"/>
      <c r="EX269" s="139"/>
      <c r="EY269" s="139"/>
      <c r="EZ269" s="139"/>
      <c r="FA269" s="139"/>
      <c r="FB269" s="162"/>
      <c r="FC269" s="162"/>
      <c r="FD269" s="162"/>
      <c r="FE269" s="162"/>
      <c r="FF269" s="162"/>
      <c r="FG269" s="162"/>
      <c r="FH269" s="162"/>
      <c r="FI269" s="139"/>
      <c r="FJ269" s="139"/>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39"/>
      <c r="GH269" s="139"/>
      <c r="GI269" s="162"/>
      <c r="GJ269" s="162"/>
      <c r="GK269" s="162"/>
      <c r="GL269" s="162"/>
      <c r="GM269" s="162"/>
    </row>
    <row r="270" spans="1:195" s="138" customFormat="1" x14ac:dyDescent="0.2">
      <c r="A270" s="139"/>
      <c r="B270" s="193">
        <v>50314</v>
      </c>
      <c r="C270" s="193">
        <v>50344</v>
      </c>
      <c r="D270" s="191">
        <v>50314</v>
      </c>
      <c r="E270" s="2">
        <v>66.471990000000005</v>
      </c>
      <c r="F270" s="3">
        <v>59.352290000000004</v>
      </c>
      <c r="G270" s="4">
        <v>59.507309999999997</v>
      </c>
      <c r="H270" s="5">
        <v>52.132339999999999</v>
      </c>
      <c r="I270" s="2">
        <v>62.334510000000002</v>
      </c>
      <c r="J270" s="3">
        <v>54.540489999999998</v>
      </c>
      <c r="K270" s="4">
        <v>75.848179999999999</v>
      </c>
      <c r="L270" s="5">
        <v>68.498000000000005</v>
      </c>
      <c r="M270" s="2">
        <v>69.201160000000002</v>
      </c>
      <c r="N270" s="3">
        <v>63.055770000000003</v>
      </c>
      <c r="O270" s="4">
        <v>59.507309999999997</v>
      </c>
      <c r="P270" s="5">
        <v>50.132339999999999</v>
      </c>
      <c r="Q270" s="2">
        <v>59.007309999999997</v>
      </c>
      <c r="R270" s="3">
        <v>51.632339999999999</v>
      </c>
      <c r="S270" s="4">
        <v>56.507309999999997</v>
      </c>
      <c r="T270" s="5">
        <v>49.632339999999999</v>
      </c>
      <c r="U270" s="2">
        <v>59.507309999999997</v>
      </c>
      <c r="V270" s="3">
        <v>50.132339999999999</v>
      </c>
      <c r="W270" s="4">
        <v>62.334510000000002</v>
      </c>
      <c r="X270" s="5">
        <v>54.540489999999998</v>
      </c>
      <c r="Y270" s="2">
        <v>60.507309999999997</v>
      </c>
      <c r="Z270" s="3">
        <v>52.632339999999999</v>
      </c>
      <c r="AA270" s="4">
        <v>68.07441</v>
      </c>
      <c r="AB270" s="5">
        <v>61.196640000000002</v>
      </c>
      <c r="AC270" s="2">
        <v>59.507309999999997</v>
      </c>
      <c r="AD270" s="73">
        <v>50.632339999999999</v>
      </c>
      <c r="AE270" s="4">
        <v>68.182810000000003</v>
      </c>
      <c r="AF270" s="75">
        <v>60.401389999999999</v>
      </c>
      <c r="AG270" s="23">
        <v>6.6212999999999997</v>
      </c>
      <c r="AH270" s="37">
        <v>6.4711999999999996</v>
      </c>
      <c r="AI270" s="23">
        <v>6.1710000000000003</v>
      </c>
      <c r="AJ270" s="37">
        <v>6.1375999999999999</v>
      </c>
      <c r="AK270" s="28">
        <v>6.1226000000000003</v>
      </c>
      <c r="AL270" s="37">
        <v>6.2445000000000004</v>
      </c>
      <c r="AM270" s="28">
        <v>6.1576000000000004</v>
      </c>
      <c r="AN270" s="37">
        <v>6.2042999999999999</v>
      </c>
      <c r="AO270" s="30">
        <v>5.9707999999999997</v>
      </c>
      <c r="AP270" s="39">
        <v>5.9874999999999998</v>
      </c>
      <c r="AQ270" s="30">
        <v>5.6039000000000003</v>
      </c>
      <c r="AR270" s="37">
        <v>6.3813000000000004</v>
      </c>
      <c r="AS270" s="23">
        <v>6.2028999999999996</v>
      </c>
      <c r="AT270" s="39">
        <v>6.4313000000000002</v>
      </c>
      <c r="AU270" s="31">
        <v>6.2190000000000003</v>
      </c>
      <c r="AV270" s="39">
        <v>6.2061999999999999</v>
      </c>
      <c r="AW270" s="31">
        <v>6.1764000000000001</v>
      </c>
      <c r="AX270" s="39">
        <v>6.2027000000000001</v>
      </c>
      <c r="AY270" s="31">
        <v>6.1475999999999997</v>
      </c>
      <c r="AZ270" s="39">
        <v>5.9858000000000002</v>
      </c>
      <c r="BA270" s="30">
        <v>5.7839</v>
      </c>
      <c r="BB270" s="39">
        <v>6.8388</v>
      </c>
      <c r="BC270" s="15"/>
      <c r="BD270" s="151"/>
      <c r="BE270" s="151"/>
      <c r="BF270" s="151"/>
      <c r="BG270" s="151"/>
      <c r="BH270" s="151"/>
      <c r="BI270" s="151"/>
      <c r="BJ270" s="266">
        <v>6.0740082279121541</v>
      </c>
      <c r="BK270" s="266">
        <v>6.090909351280235</v>
      </c>
      <c r="BL270" s="266">
        <v>6.3052091199121545</v>
      </c>
      <c r="BM270" s="266">
        <v>6.322753527280236</v>
      </c>
      <c r="BN270" s="266">
        <v>6.1982200565961953</v>
      </c>
      <c r="BO270" s="266"/>
      <c r="BP270" s="266">
        <v>6.2268230872959549</v>
      </c>
      <c r="BQ270" s="292">
        <v>6.0844224655312242</v>
      </c>
      <c r="BR270" s="292">
        <v>6.2087752591129917</v>
      </c>
      <c r="BS270" s="292">
        <v>6.2515210204081635</v>
      </c>
      <c r="BT270" s="292">
        <v>6.2274263056874428</v>
      </c>
      <c r="BU270" s="292">
        <v>6.1320513766060403</v>
      </c>
      <c r="BV270" s="292">
        <v>6.1829000000000001</v>
      </c>
      <c r="BW270" s="169"/>
      <c r="BX270" s="148">
        <v>63.486309354838717</v>
      </c>
      <c r="BY270" s="165">
        <v>56.414580645161287</v>
      </c>
      <c r="BZ270" s="165">
        <v>59.066049999999997</v>
      </c>
      <c r="CA270" s="165">
        <v>66.62406096774194</v>
      </c>
      <c r="CB270" s="165">
        <v>55.914580645161294</v>
      </c>
      <c r="CC270" s="165">
        <v>72.765846451612916</v>
      </c>
      <c r="CD270" s="165">
        <v>64.919633870967743</v>
      </c>
      <c r="CE270" s="165">
        <v>65.190183870967743</v>
      </c>
      <c r="CF270" s="165">
        <v>55.575870967741935</v>
      </c>
      <c r="CG270" s="174"/>
      <c r="CH270" s="175"/>
      <c r="CI270" s="175"/>
      <c r="CJ270" s="175"/>
      <c r="CK270" s="175"/>
      <c r="CL270" s="175"/>
      <c r="CM270" s="175"/>
      <c r="CN270" s="175"/>
      <c r="CO270" s="171">
        <v>2037</v>
      </c>
      <c r="CP270" s="173">
        <v>50314</v>
      </c>
      <c r="CQ270" s="272">
        <v>6.5984186644716534</v>
      </c>
      <c r="CR270" s="272">
        <v>6.3314628752946005</v>
      </c>
      <c r="CS270" s="272">
        <v>6.2463937784351735</v>
      </c>
      <c r="CT270" s="272">
        <v>6.1439825287540897</v>
      </c>
      <c r="CU270" s="272">
        <v>6.2463937784351735</v>
      </c>
      <c r="CV270" s="272">
        <v>6.3650660262725776</v>
      </c>
      <c r="CW270" s="272">
        <v>6.5285902301170768</v>
      </c>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39"/>
      <c r="EV270" s="139"/>
      <c r="EW270" s="139"/>
      <c r="EX270" s="139"/>
      <c r="EY270" s="139"/>
      <c r="EZ270" s="139"/>
      <c r="FA270" s="139"/>
      <c r="FB270" s="162"/>
      <c r="FC270" s="162"/>
      <c r="FD270" s="162"/>
      <c r="FE270" s="162"/>
      <c r="FF270" s="162"/>
      <c r="FG270" s="162"/>
      <c r="FH270" s="162"/>
      <c r="FI270" s="139"/>
      <c r="FJ270" s="139"/>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39"/>
      <c r="GH270" s="139"/>
      <c r="GI270" s="162"/>
      <c r="GJ270" s="162"/>
      <c r="GK270" s="162"/>
      <c r="GL270" s="162"/>
      <c r="GM270" s="162"/>
    </row>
    <row r="271" spans="1:195" s="138" customFormat="1" x14ac:dyDescent="0.2">
      <c r="A271" s="139"/>
      <c r="B271" s="193">
        <v>50345</v>
      </c>
      <c r="C271" s="193">
        <v>50374</v>
      </c>
      <c r="D271" s="191">
        <v>50345</v>
      </c>
      <c r="E271" s="2">
        <v>66.983969999999999</v>
      </c>
      <c r="F271" s="3">
        <v>60.194360000000003</v>
      </c>
      <c r="G271" s="4">
        <v>59.354970000000002</v>
      </c>
      <c r="H271" s="5">
        <v>52.887549999999997</v>
      </c>
      <c r="I271" s="2">
        <v>63.21096</v>
      </c>
      <c r="J271" s="3">
        <v>55.801270000000002</v>
      </c>
      <c r="K271" s="4">
        <v>76.558359999999993</v>
      </c>
      <c r="L271" s="5">
        <v>69.289180000000002</v>
      </c>
      <c r="M271" s="2">
        <v>69.905649999999994</v>
      </c>
      <c r="N271" s="3">
        <v>64.378230000000002</v>
      </c>
      <c r="O271" s="4">
        <v>57.854970000000002</v>
      </c>
      <c r="P271" s="5">
        <v>51.387549999999997</v>
      </c>
      <c r="Q271" s="2">
        <v>58.854970000000002</v>
      </c>
      <c r="R271" s="3">
        <v>52.387549999999997</v>
      </c>
      <c r="S271" s="4">
        <v>56.104970000000002</v>
      </c>
      <c r="T271" s="5">
        <v>50.887549999999997</v>
      </c>
      <c r="U271" s="2">
        <v>57.854970000000002</v>
      </c>
      <c r="V271" s="3">
        <v>51.387549999999997</v>
      </c>
      <c r="W271" s="4">
        <v>63.21096</v>
      </c>
      <c r="X271" s="5">
        <v>55.801270000000002</v>
      </c>
      <c r="Y271" s="2">
        <v>60.354970000000002</v>
      </c>
      <c r="Z271" s="3">
        <v>53.387549999999997</v>
      </c>
      <c r="AA271" s="4">
        <v>66.973070000000007</v>
      </c>
      <c r="AB271" s="5">
        <v>60.42765</v>
      </c>
      <c r="AC271" s="2">
        <v>57.854970000000002</v>
      </c>
      <c r="AD271" s="73">
        <v>51.887549999999997</v>
      </c>
      <c r="AE271" s="4">
        <v>67.907259999999994</v>
      </c>
      <c r="AF271" s="75">
        <v>60.992269999999998</v>
      </c>
      <c r="AG271" s="23">
        <v>6.6212999999999997</v>
      </c>
      <c r="AH271" s="37">
        <v>6.6045999999999996</v>
      </c>
      <c r="AI271" s="23">
        <v>6.2877000000000001</v>
      </c>
      <c r="AJ271" s="37">
        <v>6.3377999999999997</v>
      </c>
      <c r="AK271" s="28">
        <v>6.3228</v>
      </c>
      <c r="AL271" s="37">
        <v>6.4485000000000001</v>
      </c>
      <c r="AM271" s="28">
        <v>6.2603</v>
      </c>
      <c r="AN271" s="37">
        <v>6.4044999999999996</v>
      </c>
      <c r="AO271" s="30">
        <v>6.3211000000000004</v>
      </c>
      <c r="AP271" s="39">
        <v>6.2042999999999999</v>
      </c>
      <c r="AQ271" s="30">
        <v>5.6872999999999996</v>
      </c>
      <c r="AR271" s="37">
        <v>6.5895999999999999</v>
      </c>
      <c r="AS271" s="23">
        <v>6.4066999999999998</v>
      </c>
      <c r="AT271" s="39">
        <v>6.6395999999999997</v>
      </c>
      <c r="AU271" s="31">
        <v>6.4252000000000002</v>
      </c>
      <c r="AV271" s="39">
        <v>6.4088000000000003</v>
      </c>
      <c r="AW271" s="31">
        <v>6.4086999999999996</v>
      </c>
      <c r="AX271" s="39">
        <v>6.4065000000000003</v>
      </c>
      <c r="AY271" s="31">
        <v>6.3478000000000003</v>
      </c>
      <c r="AZ271" s="39">
        <v>6.3361000000000001</v>
      </c>
      <c r="BA271" s="30">
        <v>5.9686000000000003</v>
      </c>
      <c r="BB271" s="39">
        <v>6.8688000000000002</v>
      </c>
      <c r="BC271" s="15"/>
      <c r="BD271" s="151"/>
      <c r="BE271" s="151"/>
      <c r="BF271" s="151"/>
      <c r="BG271" s="151"/>
      <c r="BH271" s="151"/>
      <c r="BI271" s="151"/>
      <c r="BJ271" s="266">
        <v>6.4285270013156568</v>
      </c>
      <c r="BK271" s="266">
        <v>6.3103203420706411</v>
      </c>
      <c r="BL271" s="266">
        <v>6.6732214493156574</v>
      </c>
      <c r="BM271" s="266">
        <v>6.550515654070642</v>
      </c>
      <c r="BN271" s="266">
        <v>6.4906461116931489</v>
      </c>
      <c r="BO271" s="266"/>
      <c r="BP271" s="266">
        <v>6.4298039247693399</v>
      </c>
      <c r="BQ271" s="292">
        <v>6.4395522303325219</v>
      </c>
      <c r="BR271" s="292">
        <v>6.4090708722268674</v>
      </c>
      <c r="BS271" s="292">
        <v>6.4558067346938772</v>
      </c>
      <c r="BT271" s="292">
        <v>6.3311741590059594</v>
      </c>
      <c r="BU271" s="292">
        <v>6.3324852160854332</v>
      </c>
      <c r="BV271" s="292">
        <v>6.3830999999999998</v>
      </c>
      <c r="BW271" s="169"/>
      <c r="BX271" s="148">
        <v>63.810462968099863</v>
      </c>
      <c r="BY271" s="165">
        <v>56.332056629680999</v>
      </c>
      <c r="BZ271" s="165">
        <v>59.747623619972266</v>
      </c>
      <c r="CA271" s="165">
        <v>67.322098626907064</v>
      </c>
      <c r="CB271" s="165">
        <v>55.832056629680999</v>
      </c>
      <c r="CC271" s="165">
        <v>73.160698890429956</v>
      </c>
      <c r="CD271" s="165">
        <v>64.675149556171988</v>
      </c>
      <c r="CE271" s="165">
        <v>63.913698932038841</v>
      </c>
      <c r="CF271" s="165">
        <v>54.832056629680999</v>
      </c>
      <c r="CG271" s="174"/>
      <c r="CH271" s="175"/>
      <c r="CI271" s="175"/>
      <c r="CJ271" s="175"/>
      <c r="CK271" s="175"/>
      <c r="CL271" s="175"/>
      <c r="CM271" s="175"/>
      <c r="CN271" s="175"/>
      <c r="CO271" s="171">
        <v>2037</v>
      </c>
      <c r="CP271" s="173">
        <v>50345</v>
      </c>
      <c r="CQ271" s="272">
        <v>6.7184927461673007</v>
      </c>
      <c r="CR271" s="272">
        <v>6.4366990675274112</v>
      </c>
      <c r="CS271" s="272">
        <v>6.4506169754156888</v>
      </c>
      <c r="CT271" s="272">
        <v>6.3449098857865467</v>
      </c>
      <c r="CU271" s="272">
        <v>6.4506169754156888</v>
      </c>
      <c r="CV271" s="272">
        <v>6.4704642200328397</v>
      </c>
      <c r="CW271" s="272">
        <v>6.7306491723859505</v>
      </c>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39"/>
      <c r="EV271" s="139"/>
      <c r="EW271" s="139"/>
      <c r="EX271" s="139"/>
      <c r="EY271" s="139"/>
      <c r="EZ271" s="139"/>
      <c r="FA271" s="139"/>
      <c r="FB271" s="162"/>
      <c r="FC271" s="162"/>
      <c r="FD271" s="162"/>
      <c r="FE271" s="162"/>
      <c r="FF271" s="162"/>
      <c r="FG271" s="162"/>
      <c r="FH271" s="162"/>
      <c r="FI271" s="139"/>
      <c r="FJ271" s="139"/>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39"/>
      <c r="GH271" s="139"/>
      <c r="GI271" s="162"/>
      <c r="GJ271" s="162"/>
      <c r="GK271" s="162"/>
      <c r="GL271" s="162"/>
      <c r="GM271" s="162"/>
    </row>
    <row r="272" spans="1:195" s="138" customFormat="1" x14ac:dyDescent="0.2">
      <c r="A272" s="139"/>
      <c r="B272" s="193">
        <v>50375</v>
      </c>
      <c r="C272" s="193">
        <v>50405</v>
      </c>
      <c r="D272" s="191">
        <v>50375</v>
      </c>
      <c r="E272" s="2">
        <v>68.445939999999993</v>
      </c>
      <c r="F272" s="3">
        <v>62.58614</v>
      </c>
      <c r="G272" s="4">
        <v>60.814749999999997</v>
      </c>
      <c r="H272" s="5">
        <v>56.089590000000001</v>
      </c>
      <c r="I272" s="2">
        <v>64.56523</v>
      </c>
      <c r="J272" s="3">
        <v>58.02881</v>
      </c>
      <c r="K272" s="4">
        <v>78.018190000000004</v>
      </c>
      <c r="L272" s="5">
        <v>72.080299999999994</v>
      </c>
      <c r="M272" s="2">
        <v>71.581549999999993</v>
      </c>
      <c r="N272" s="3">
        <v>67.354219999999998</v>
      </c>
      <c r="O272" s="4">
        <v>58.814749999999997</v>
      </c>
      <c r="P272" s="5">
        <v>54.089590000000001</v>
      </c>
      <c r="Q272" s="2">
        <v>60.314749999999997</v>
      </c>
      <c r="R272" s="3">
        <v>55.589590000000001</v>
      </c>
      <c r="S272" s="4">
        <v>57.814749999999997</v>
      </c>
      <c r="T272" s="5">
        <v>54.089590000000001</v>
      </c>
      <c r="U272" s="2">
        <v>58.814749999999997</v>
      </c>
      <c r="V272" s="3">
        <v>54.089590000000001</v>
      </c>
      <c r="W272" s="4">
        <v>64.56523</v>
      </c>
      <c r="X272" s="5">
        <v>58.02881</v>
      </c>
      <c r="Y272" s="2">
        <v>61.814749999999997</v>
      </c>
      <c r="Z272" s="3">
        <v>56.839590000000001</v>
      </c>
      <c r="AA272" s="4">
        <v>66.794650000000004</v>
      </c>
      <c r="AB272" s="5">
        <v>62.197189999999999</v>
      </c>
      <c r="AC272" s="2">
        <v>61.314749999999997</v>
      </c>
      <c r="AD272" s="73">
        <v>56.089590000000001</v>
      </c>
      <c r="AE272" s="4">
        <v>67.116230000000002</v>
      </c>
      <c r="AF272" s="75">
        <v>61.455109999999998</v>
      </c>
      <c r="AG272" s="23">
        <v>7.0216000000000003</v>
      </c>
      <c r="AH272" s="37">
        <v>7.0883000000000003</v>
      </c>
      <c r="AI272" s="23">
        <v>6.7214</v>
      </c>
      <c r="AJ272" s="37">
        <v>6.7546999999999997</v>
      </c>
      <c r="AK272" s="28">
        <v>6.7397</v>
      </c>
      <c r="AL272" s="37">
        <v>6.8680000000000003</v>
      </c>
      <c r="AM272" s="28">
        <v>6.6821999999999999</v>
      </c>
      <c r="AN272" s="37">
        <v>6.8380999999999998</v>
      </c>
      <c r="AO272" s="30">
        <v>6.7881</v>
      </c>
      <c r="AP272" s="39">
        <v>6.8882000000000003</v>
      </c>
      <c r="AQ272" s="30">
        <v>6.0876000000000001</v>
      </c>
      <c r="AR272" s="37">
        <v>7.0118999999999998</v>
      </c>
      <c r="AS272" s="23">
        <v>6.8259999999999996</v>
      </c>
      <c r="AT272" s="39">
        <v>7.0618999999999996</v>
      </c>
      <c r="AU272" s="31">
        <v>6.8457999999999997</v>
      </c>
      <c r="AV272" s="39">
        <v>6.8273999999999999</v>
      </c>
      <c r="AW272" s="31">
        <v>7.1204000000000001</v>
      </c>
      <c r="AX272" s="39">
        <v>6.8258000000000001</v>
      </c>
      <c r="AY272" s="31">
        <v>6.7647000000000004</v>
      </c>
      <c r="AZ272" s="39">
        <v>6.8030999999999997</v>
      </c>
      <c r="BA272" s="30">
        <v>6.3776000000000002</v>
      </c>
      <c r="BB272" s="39">
        <v>7.2666000000000004</v>
      </c>
      <c r="BC272" s="15"/>
      <c r="BD272" s="151"/>
      <c r="BE272" s="151"/>
      <c r="BF272" s="151"/>
      <c r="BG272" s="151"/>
      <c r="BH272" s="151"/>
      <c r="BI272" s="151"/>
      <c r="BJ272" s="266">
        <v>6.9011512296326281</v>
      </c>
      <c r="BK272" s="266">
        <v>7.0024567655095646</v>
      </c>
      <c r="BL272" s="266">
        <v>7.1638345176326288</v>
      </c>
      <c r="BM272" s="266">
        <v>7.2689959055095654</v>
      </c>
      <c r="BN272" s="266">
        <v>7.084109604571097</v>
      </c>
      <c r="BO272" s="266"/>
      <c r="BP272" s="266">
        <v>6.8524947896177633</v>
      </c>
      <c r="BQ272" s="292">
        <v>6.9129909975669097</v>
      </c>
      <c r="BR272" s="292">
        <v>6.8428779543756022</v>
      </c>
      <c r="BS272" s="292">
        <v>6.8812148979591834</v>
      </c>
      <c r="BT272" s="292">
        <v>6.7573788261440537</v>
      </c>
      <c r="BU272" s="292">
        <v>6.7498721675287836</v>
      </c>
      <c r="BV272" s="292">
        <v>6.8</v>
      </c>
      <c r="BW272" s="169"/>
      <c r="BX272" s="148">
        <v>65.862587311827951</v>
      </c>
      <c r="BY272" s="165">
        <v>58.731614946236562</v>
      </c>
      <c r="BZ272" s="165">
        <v>61.683582473118285</v>
      </c>
      <c r="CA272" s="165">
        <v>69.717888387096778</v>
      </c>
      <c r="CB272" s="165">
        <v>58.231614946236554</v>
      </c>
      <c r="CC272" s="165">
        <v>75.4004105376344</v>
      </c>
      <c r="CD272" s="165">
        <v>64.620467419354839</v>
      </c>
      <c r="CE272" s="165">
        <v>64.76781279569893</v>
      </c>
      <c r="CF272" s="165">
        <v>56.731614946236562</v>
      </c>
      <c r="CG272" s="174"/>
      <c r="CH272" s="175"/>
      <c r="CI272" s="175"/>
      <c r="CJ272" s="175"/>
      <c r="CK272" s="175"/>
      <c r="CL272" s="175"/>
      <c r="CM272" s="175"/>
      <c r="CN272" s="175"/>
      <c r="CO272" s="171">
        <v>2037</v>
      </c>
      <c r="CP272" s="173">
        <v>50375</v>
      </c>
      <c r="CQ272" s="272">
        <v>7.1647320712007412</v>
      </c>
      <c r="CR272" s="272">
        <v>6.8690179526590844</v>
      </c>
      <c r="CS272" s="272">
        <v>6.8758949515454457</v>
      </c>
      <c r="CT272" s="272">
        <v>6.7633245468596312</v>
      </c>
      <c r="CU272" s="272">
        <v>6.8758949515454457</v>
      </c>
      <c r="CV272" s="272">
        <v>6.9034486206896544</v>
      </c>
      <c r="CW272" s="272">
        <v>7.1514202664513524</v>
      </c>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39"/>
      <c r="EV272" s="139"/>
      <c r="EW272" s="139"/>
      <c r="EX272" s="139"/>
      <c r="EY272" s="139"/>
      <c r="EZ272" s="139"/>
      <c r="FA272" s="139"/>
      <c r="FB272" s="162"/>
      <c r="FC272" s="162"/>
      <c r="FD272" s="162"/>
      <c r="FE272" s="162"/>
      <c r="FF272" s="162"/>
      <c r="FG272" s="162"/>
      <c r="FH272" s="162"/>
      <c r="FI272" s="139"/>
      <c r="FJ272" s="139"/>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39"/>
      <c r="GH272" s="139"/>
      <c r="GI272" s="162"/>
      <c r="GJ272" s="162"/>
      <c r="GK272" s="162"/>
      <c r="GL272" s="162"/>
      <c r="GM272" s="162"/>
    </row>
    <row r="273" spans="1:195" s="138" customFormat="1" x14ac:dyDescent="0.2">
      <c r="A273" s="139"/>
      <c r="B273" s="193">
        <v>50406</v>
      </c>
      <c r="C273" s="193">
        <v>50436</v>
      </c>
      <c r="D273" s="191">
        <v>50406</v>
      </c>
      <c r="E273" s="2">
        <v>66.432209999999998</v>
      </c>
      <c r="F273" s="3">
        <v>60.691110000000002</v>
      </c>
      <c r="G273" s="4">
        <v>60.324550000000002</v>
      </c>
      <c r="H273" s="5">
        <v>56.264339999999997</v>
      </c>
      <c r="I273" s="2">
        <v>63.934579999999997</v>
      </c>
      <c r="J273" s="3">
        <v>57.719259999999998</v>
      </c>
      <c r="K273" s="4">
        <v>73.323400000000007</v>
      </c>
      <c r="L273" s="5">
        <v>69.047939999999997</v>
      </c>
      <c r="M273" s="2">
        <v>69.584630000000004</v>
      </c>
      <c r="N273" s="3">
        <v>66.291920000000005</v>
      </c>
      <c r="O273" s="4">
        <v>58.324550000000002</v>
      </c>
      <c r="P273" s="5">
        <v>54.264339999999997</v>
      </c>
      <c r="Q273" s="2">
        <v>59.824550000000002</v>
      </c>
      <c r="R273" s="3">
        <v>55.764339999999997</v>
      </c>
      <c r="S273" s="4">
        <v>57.574550000000002</v>
      </c>
      <c r="T273" s="5">
        <v>53.014339999999997</v>
      </c>
      <c r="U273" s="2">
        <v>58.324550000000002</v>
      </c>
      <c r="V273" s="3">
        <v>54.264339999999997</v>
      </c>
      <c r="W273" s="4">
        <v>63.934579999999997</v>
      </c>
      <c r="X273" s="5">
        <v>57.719259999999998</v>
      </c>
      <c r="Y273" s="2">
        <v>60.324550000000002</v>
      </c>
      <c r="Z273" s="3">
        <v>57.014339999999997</v>
      </c>
      <c r="AA273" s="4">
        <v>68.395250000000004</v>
      </c>
      <c r="AB273" s="5">
        <v>64.738039999999998</v>
      </c>
      <c r="AC273" s="2">
        <v>61.324550000000002</v>
      </c>
      <c r="AD273" s="73">
        <v>56.264339999999997</v>
      </c>
      <c r="AE273" s="4">
        <v>67.21208</v>
      </c>
      <c r="AF273" s="75">
        <v>62.669759999999997</v>
      </c>
      <c r="AG273" s="23">
        <v>7.1420000000000003</v>
      </c>
      <c r="AH273" s="37">
        <v>7.1589999999999998</v>
      </c>
      <c r="AI273" s="23">
        <v>6.7839999999999998</v>
      </c>
      <c r="AJ273" s="37">
        <v>6.8181000000000003</v>
      </c>
      <c r="AK273" s="28">
        <v>6.8030999999999997</v>
      </c>
      <c r="AL273" s="37">
        <v>6.9317000000000002</v>
      </c>
      <c r="AM273" s="28">
        <v>6.7431000000000001</v>
      </c>
      <c r="AN273" s="37">
        <v>6.9032999999999998</v>
      </c>
      <c r="AO273" s="30">
        <v>6.8181000000000003</v>
      </c>
      <c r="AP273" s="39">
        <v>6.9374000000000002</v>
      </c>
      <c r="AQ273" s="30">
        <v>6.2045000000000003</v>
      </c>
      <c r="AR273" s="37">
        <v>7.0761000000000003</v>
      </c>
      <c r="AS273" s="23">
        <v>6.8897000000000004</v>
      </c>
      <c r="AT273" s="39">
        <v>7.1261000000000001</v>
      </c>
      <c r="AU273" s="31">
        <v>6.9089999999999998</v>
      </c>
      <c r="AV273" s="39">
        <v>6.891</v>
      </c>
      <c r="AW273" s="31">
        <v>7.1576000000000004</v>
      </c>
      <c r="AX273" s="39">
        <v>6.8895</v>
      </c>
      <c r="AY273" s="31">
        <v>6.8281000000000001</v>
      </c>
      <c r="AZ273" s="39">
        <v>6.8331</v>
      </c>
      <c r="BA273" s="30">
        <v>6.4782000000000002</v>
      </c>
      <c r="BB273" s="39">
        <v>7.3970000000000002</v>
      </c>
      <c r="BC273" s="15"/>
      <c r="BD273" s="151"/>
      <c r="BE273" s="151"/>
      <c r="BF273" s="151"/>
      <c r="BG273" s="151"/>
      <c r="BH273" s="151"/>
      <c r="BI273" s="151"/>
      <c r="BJ273" s="266">
        <v>6.9315125290962456</v>
      </c>
      <c r="BK273" s="266">
        <v>7.0522492966298964</v>
      </c>
      <c r="BL273" s="266">
        <v>7.195351417096246</v>
      </c>
      <c r="BM273" s="266">
        <v>7.3206836206298975</v>
      </c>
      <c r="BN273" s="266">
        <v>7.1249492158630714</v>
      </c>
      <c r="BO273" s="266"/>
      <c r="BP273" s="266">
        <v>6.9167754344519929</v>
      </c>
      <c r="BQ273" s="292">
        <v>6.9434046228710464</v>
      </c>
      <c r="BR273" s="292">
        <v>6.9081090931119897</v>
      </c>
      <c r="BS273" s="292">
        <v>6.9459087755102038</v>
      </c>
      <c r="BT273" s="292">
        <v>6.818900191938579</v>
      </c>
      <c r="BU273" s="292">
        <v>6.813346220590689</v>
      </c>
      <c r="BV273" s="292">
        <v>6.8634000000000004</v>
      </c>
      <c r="BW273" s="169"/>
      <c r="BX273" s="148">
        <v>63.777722903225815</v>
      </c>
      <c r="BY273" s="165">
        <v>58.447248602150538</v>
      </c>
      <c r="BZ273" s="165">
        <v>61.060829892473116</v>
      </c>
      <c r="CA273" s="165">
        <v>68.062194193548393</v>
      </c>
      <c r="CB273" s="165">
        <v>57.947248602150538</v>
      </c>
      <c r="CC273" s="165">
        <v>71.346574408602152</v>
      </c>
      <c r="CD273" s="165">
        <v>65.111867526881724</v>
      </c>
      <c r="CE273" s="165">
        <v>66.704281935483877</v>
      </c>
      <c r="CF273" s="165">
        <v>56.447248602150538</v>
      </c>
      <c r="CG273" s="174"/>
      <c r="CH273" s="175"/>
      <c r="CI273" s="175"/>
      <c r="CJ273" s="175"/>
      <c r="CK273" s="175"/>
      <c r="CL273" s="175"/>
      <c r="CM273" s="175"/>
      <c r="CN273" s="175"/>
      <c r="CO273" s="171">
        <v>2038</v>
      </c>
      <c r="CP273" s="173">
        <v>50406</v>
      </c>
      <c r="CQ273" s="272">
        <v>7.2291419899166582</v>
      </c>
      <c r="CR273" s="272">
        <v>6.9314218874884723</v>
      </c>
      <c r="CS273" s="272">
        <v>6.9405690309089048</v>
      </c>
      <c r="CT273" s="272">
        <v>6.8269548886970828</v>
      </c>
      <c r="CU273" s="272">
        <v>6.9405690309089048</v>
      </c>
      <c r="CV273" s="272">
        <v>6.9659486206896544</v>
      </c>
      <c r="CW273" s="272">
        <v>7.2154089624545827</v>
      </c>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39"/>
      <c r="EV273" s="139"/>
      <c r="EW273" s="139"/>
      <c r="EX273" s="139"/>
      <c r="EY273" s="139"/>
      <c r="EZ273" s="139"/>
      <c r="FA273" s="139"/>
      <c r="FB273" s="162"/>
      <c r="FC273" s="162"/>
      <c r="FD273" s="162"/>
      <c r="FE273" s="162"/>
      <c r="FF273" s="162"/>
      <c r="FG273" s="162"/>
      <c r="FH273" s="162"/>
      <c r="FI273" s="139"/>
      <c r="FJ273" s="139"/>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39"/>
      <c r="GH273" s="139"/>
      <c r="GI273" s="162"/>
      <c r="GJ273" s="162"/>
      <c r="GK273" s="162"/>
      <c r="GL273" s="162"/>
      <c r="GM273" s="162"/>
    </row>
    <row r="274" spans="1:195" s="138" customFormat="1" x14ac:dyDescent="0.2">
      <c r="A274" s="139"/>
      <c r="B274" s="193">
        <v>50437</v>
      </c>
      <c r="C274" s="193">
        <v>50464</v>
      </c>
      <c r="D274" s="191">
        <v>50437</v>
      </c>
      <c r="E274" s="2">
        <v>70.562150000000003</v>
      </c>
      <c r="F274" s="3">
        <v>65.279859999999999</v>
      </c>
      <c r="G274" s="4">
        <v>63.621290000000002</v>
      </c>
      <c r="H274" s="5">
        <v>58.011420000000001</v>
      </c>
      <c r="I274" s="2">
        <v>68.246799999999993</v>
      </c>
      <c r="J274" s="3">
        <v>62.100099999999998</v>
      </c>
      <c r="K274" s="4">
        <v>80.413020000000003</v>
      </c>
      <c r="L274" s="5">
        <v>74.806719999999999</v>
      </c>
      <c r="M274" s="2">
        <v>74.415530000000004</v>
      </c>
      <c r="N274" s="3">
        <v>70.334500000000006</v>
      </c>
      <c r="O274" s="4">
        <v>61.621290000000002</v>
      </c>
      <c r="P274" s="5">
        <v>56.011420000000001</v>
      </c>
      <c r="Q274" s="2">
        <v>63.621290000000002</v>
      </c>
      <c r="R274" s="3">
        <v>57.511420000000001</v>
      </c>
      <c r="S274" s="4">
        <v>61.121290000000002</v>
      </c>
      <c r="T274" s="5">
        <v>54.761420000000001</v>
      </c>
      <c r="U274" s="2">
        <v>61.621290000000002</v>
      </c>
      <c r="V274" s="3">
        <v>56.011420000000001</v>
      </c>
      <c r="W274" s="4">
        <v>68.246799999999993</v>
      </c>
      <c r="X274" s="5">
        <v>62.100099999999998</v>
      </c>
      <c r="Y274" s="2">
        <v>63.621290000000002</v>
      </c>
      <c r="Z274" s="3">
        <v>58.761420000000001</v>
      </c>
      <c r="AA274" s="4">
        <v>71.09639</v>
      </c>
      <c r="AB274" s="5">
        <v>68.097319999999996</v>
      </c>
      <c r="AC274" s="2">
        <v>62.621290000000002</v>
      </c>
      <c r="AD274" s="73">
        <v>58.011420000000001</v>
      </c>
      <c r="AE274" s="4">
        <v>73.096199999999996</v>
      </c>
      <c r="AF274" s="75">
        <v>67.881699999999995</v>
      </c>
      <c r="AG274" s="23">
        <v>7.1760999999999999</v>
      </c>
      <c r="AH274" s="37">
        <v>7.1420000000000003</v>
      </c>
      <c r="AI274" s="23">
        <v>6.7839999999999998</v>
      </c>
      <c r="AJ274" s="37">
        <v>6.8350999999999997</v>
      </c>
      <c r="AK274" s="28">
        <v>6.8201000000000001</v>
      </c>
      <c r="AL274" s="37">
        <v>6.9500999999999999</v>
      </c>
      <c r="AM274" s="28">
        <v>6.7775999999999996</v>
      </c>
      <c r="AN274" s="37">
        <v>6.9203999999999999</v>
      </c>
      <c r="AO274" s="30">
        <v>6.8350999999999997</v>
      </c>
      <c r="AP274" s="39">
        <v>6.7839999999999998</v>
      </c>
      <c r="AQ274" s="30">
        <v>6.2045000000000003</v>
      </c>
      <c r="AR274" s="37">
        <v>7.0960000000000001</v>
      </c>
      <c r="AS274" s="23">
        <v>6.9080000000000004</v>
      </c>
      <c r="AT274" s="39">
        <v>7.1459999999999999</v>
      </c>
      <c r="AU274" s="31">
        <v>6.9287000000000001</v>
      </c>
      <c r="AV274" s="39">
        <v>6.9089</v>
      </c>
      <c r="AW274" s="31">
        <v>6.9935999999999998</v>
      </c>
      <c r="AX274" s="39">
        <v>6.9077999999999999</v>
      </c>
      <c r="AY274" s="31">
        <v>6.8451000000000004</v>
      </c>
      <c r="AZ274" s="39">
        <v>6.8501000000000003</v>
      </c>
      <c r="BA274" s="30">
        <v>6.4981999999999998</v>
      </c>
      <c r="BB274" s="39">
        <v>7.4085999999999999</v>
      </c>
      <c r="BC274" s="15"/>
      <c r="BD274" s="151"/>
      <c r="BE274" s="151"/>
      <c r="BF274" s="151"/>
      <c r="BG274" s="151"/>
      <c r="BH274" s="151"/>
      <c r="BI274" s="151"/>
      <c r="BJ274" s="266">
        <v>6.9487172654589617</v>
      </c>
      <c r="BK274" s="266">
        <v>6.8970018520392671</v>
      </c>
      <c r="BL274" s="266">
        <v>7.2132109934589623</v>
      </c>
      <c r="BM274" s="266">
        <v>7.1595272080392682</v>
      </c>
      <c r="BN274" s="266">
        <v>7.0546143297491151</v>
      </c>
      <c r="BO274" s="266"/>
      <c r="BP274" s="266">
        <v>6.9340115695021796</v>
      </c>
      <c r="BQ274" s="292">
        <v>6.9606390105433897</v>
      </c>
      <c r="BR274" s="292">
        <v>6.9252172598664714</v>
      </c>
      <c r="BS274" s="292">
        <v>6.9632557142857143</v>
      </c>
      <c r="BT274" s="292">
        <v>6.8537521971916346</v>
      </c>
      <c r="BU274" s="292">
        <v>6.8303660770899386</v>
      </c>
      <c r="BV274" s="292">
        <v>6.8803999999999998</v>
      </c>
      <c r="BW274" s="169"/>
      <c r="BX274" s="148">
        <v>68.298311428571424</v>
      </c>
      <c r="BY274" s="165">
        <v>61.217060000000004</v>
      </c>
      <c r="BZ274" s="165">
        <v>65.612499999999997</v>
      </c>
      <c r="CA274" s="165">
        <v>72.666517142857131</v>
      </c>
      <c r="CB274" s="165">
        <v>61.002774285714288</v>
      </c>
      <c r="CC274" s="165">
        <v>78.010320000000007</v>
      </c>
      <c r="CD274" s="165">
        <v>70.861414285714275</v>
      </c>
      <c r="CE274" s="165">
        <v>69.811074285714284</v>
      </c>
      <c r="CF274" s="165">
        <v>59.217060000000004</v>
      </c>
      <c r="CG274" s="174"/>
      <c r="CH274" s="175"/>
      <c r="CI274" s="175"/>
      <c r="CJ274" s="175"/>
      <c r="CK274" s="175"/>
      <c r="CL274" s="175"/>
      <c r="CM274" s="175"/>
      <c r="CN274" s="175"/>
      <c r="CO274" s="171">
        <v>2038</v>
      </c>
      <c r="CP274" s="173">
        <v>50437</v>
      </c>
      <c r="CQ274" s="272">
        <v>7.2291419899166582</v>
      </c>
      <c r="CR274" s="272">
        <v>6.9667738702735935</v>
      </c>
      <c r="CS274" s="272">
        <v>6.9579106610221357</v>
      </c>
      <c r="CT274" s="272">
        <v>6.8440166522812582</v>
      </c>
      <c r="CU274" s="272">
        <v>6.9579106610221357</v>
      </c>
      <c r="CV274" s="272">
        <v>7.0013550246305405</v>
      </c>
      <c r="CW274" s="272">
        <v>7.232566814695196</v>
      </c>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39"/>
      <c r="EV274" s="139"/>
      <c r="EW274" s="139"/>
      <c r="EX274" s="139"/>
      <c r="EY274" s="139"/>
      <c r="EZ274" s="139"/>
      <c r="FA274" s="139"/>
      <c r="FB274" s="162"/>
      <c r="FC274" s="162"/>
      <c r="FD274" s="162"/>
      <c r="FE274" s="162"/>
      <c r="FF274" s="162"/>
      <c r="FG274" s="162"/>
      <c r="FH274" s="162"/>
      <c r="FI274" s="139"/>
      <c r="FJ274" s="139"/>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39"/>
      <c r="GH274" s="139"/>
      <c r="GI274" s="162"/>
      <c r="GJ274" s="162"/>
      <c r="GK274" s="162"/>
      <c r="GL274" s="162"/>
      <c r="GM274" s="162"/>
    </row>
    <row r="275" spans="1:195" s="138" customFormat="1" x14ac:dyDescent="0.2">
      <c r="A275" s="139"/>
      <c r="B275" s="193">
        <v>50465</v>
      </c>
      <c r="C275" s="193">
        <v>50495</v>
      </c>
      <c r="D275" s="191">
        <v>50465</v>
      </c>
      <c r="E275" s="2">
        <v>61.611269999999998</v>
      </c>
      <c r="F275" s="3">
        <v>59.531799999999997</v>
      </c>
      <c r="G275" s="4">
        <v>55.452469999999998</v>
      </c>
      <c r="H275" s="5">
        <v>53.209139999999998</v>
      </c>
      <c r="I275" s="2">
        <v>58.542389999999997</v>
      </c>
      <c r="J275" s="3">
        <v>55.902419999999999</v>
      </c>
      <c r="K275" s="4">
        <v>64.479060000000004</v>
      </c>
      <c r="L275" s="5">
        <v>65.1721</v>
      </c>
      <c r="M275" s="2">
        <v>61.538310000000003</v>
      </c>
      <c r="N275" s="3">
        <v>64.094819999999999</v>
      </c>
      <c r="O275" s="4">
        <v>53.452469999999998</v>
      </c>
      <c r="P275" s="5">
        <v>51.209139999999998</v>
      </c>
      <c r="Q275" s="2">
        <v>55.452469999999998</v>
      </c>
      <c r="R275" s="3">
        <v>52.709139999999998</v>
      </c>
      <c r="S275" s="4">
        <v>53.702469999999998</v>
      </c>
      <c r="T275" s="5">
        <v>49.709139999999998</v>
      </c>
      <c r="U275" s="2">
        <v>53.452469999999998</v>
      </c>
      <c r="V275" s="3">
        <v>51.209139999999998</v>
      </c>
      <c r="W275" s="4">
        <v>58.542389999999997</v>
      </c>
      <c r="X275" s="5">
        <v>55.902419999999999</v>
      </c>
      <c r="Y275" s="2">
        <v>55.452469999999998</v>
      </c>
      <c r="Z275" s="3">
        <v>53.959139999999998</v>
      </c>
      <c r="AA275" s="4">
        <v>60.399270000000001</v>
      </c>
      <c r="AB275" s="5">
        <v>59.018839999999997</v>
      </c>
      <c r="AC275" s="2">
        <v>54.202469999999998</v>
      </c>
      <c r="AD275" s="73">
        <v>53.209139999999998</v>
      </c>
      <c r="AE275" s="4">
        <v>63.813989999999997</v>
      </c>
      <c r="AF275" s="75">
        <v>62.287320000000001</v>
      </c>
      <c r="AG275" s="23">
        <v>6.9203999999999999</v>
      </c>
      <c r="AH275" s="37">
        <v>6.6988000000000003</v>
      </c>
      <c r="AI275" s="23">
        <v>6.4771999999999998</v>
      </c>
      <c r="AJ275" s="37">
        <v>6.5282999999999998</v>
      </c>
      <c r="AK275" s="28">
        <v>6.5133000000000001</v>
      </c>
      <c r="AL275" s="37">
        <v>6.6407999999999996</v>
      </c>
      <c r="AM275" s="28">
        <v>6.4657999999999998</v>
      </c>
      <c r="AN275" s="37">
        <v>6.5964999999999998</v>
      </c>
      <c r="AO275" s="30">
        <v>6.5113000000000003</v>
      </c>
      <c r="AP275" s="39">
        <v>6.2896999999999998</v>
      </c>
      <c r="AQ275" s="30">
        <v>5.8977000000000004</v>
      </c>
      <c r="AR275" s="37">
        <v>6.7839999999999998</v>
      </c>
      <c r="AS275" s="23">
        <v>6.5989000000000004</v>
      </c>
      <c r="AT275" s="39">
        <v>6.8339999999999996</v>
      </c>
      <c r="AU275" s="31">
        <v>6.6177000000000001</v>
      </c>
      <c r="AV275" s="39">
        <v>6.6005000000000003</v>
      </c>
      <c r="AW275" s="31">
        <v>6.4950000000000001</v>
      </c>
      <c r="AX275" s="39">
        <v>6.5987</v>
      </c>
      <c r="AY275" s="31">
        <v>6.5382999999999996</v>
      </c>
      <c r="AZ275" s="39">
        <v>6.5263</v>
      </c>
      <c r="BA275" s="30">
        <v>6.1513999999999998</v>
      </c>
      <c r="BB275" s="39">
        <v>7.1928999999999998</v>
      </c>
      <c r="BC275" s="15"/>
      <c r="BD275" s="151"/>
      <c r="BE275" s="151"/>
      <c r="BF275" s="151"/>
      <c r="BG275" s="151"/>
      <c r="BH275" s="151"/>
      <c r="BI275" s="151"/>
      <c r="BJ275" s="266">
        <v>6.6210176399149887</v>
      </c>
      <c r="BK275" s="266">
        <v>6.3967488412104041</v>
      </c>
      <c r="BL275" s="266">
        <v>6.8730385919149892</v>
      </c>
      <c r="BM275" s="266">
        <v>6.6402337612104052</v>
      </c>
      <c r="BN275" s="266">
        <v>6.6327597085626966</v>
      </c>
      <c r="BO275" s="266"/>
      <c r="BP275" s="266">
        <v>6.6229500263611474</v>
      </c>
      <c r="BQ275" s="292">
        <v>6.6323746147607459</v>
      </c>
      <c r="BR275" s="292">
        <v>6.6011625691192961</v>
      </c>
      <c r="BS275" s="292">
        <v>6.6501944897959184</v>
      </c>
      <c r="BT275" s="292">
        <v>6.5387708859480744</v>
      </c>
      <c r="BU275" s="292">
        <v>6.5232077256799599</v>
      </c>
      <c r="BV275" s="292">
        <v>6.5735999999999999</v>
      </c>
      <c r="BW275" s="169"/>
      <c r="BX275" s="148">
        <v>60.740859273216685</v>
      </c>
      <c r="BY275" s="165">
        <v>54.513471843876175</v>
      </c>
      <c r="BZ275" s="165">
        <v>57.437368909825032</v>
      </c>
      <c r="CA275" s="165">
        <v>62.608396958277254</v>
      </c>
      <c r="CB275" s="165">
        <v>54.304185168236877</v>
      </c>
      <c r="CC275" s="165">
        <v>64.769148075370126</v>
      </c>
      <c r="CD275" s="165">
        <v>63.174966621803499</v>
      </c>
      <c r="CE275" s="165">
        <v>59.821458788694486</v>
      </c>
      <c r="CF275" s="165">
        <v>52.513471843876175</v>
      </c>
      <c r="CG275" s="174"/>
      <c r="CH275" s="175"/>
      <c r="CI275" s="175"/>
      <c r="CJ275" s="175"/>
      <c r="CK275" s="175"/>
      <c r="CL275" s="175"/>
      <c r="CM275" s="175"/>
      <c r="CN275" s="175"/>
      <c r="CO275" s="171">
        <v>2038</v>
      </c>
      <c r="CP275" s="173">
        <v>50465</v>
      </c>
      <c r="CQ275" s="272">
        <v>6.91347165346229</v>
      </c>
      <c r="CR275" s="272">
        <v>6.6472739215083516</v>
      </c>
      <c r="CS275" s="272">
        <v>6.6449452422727733</v>
      </c>
      <c r="CT275" s="272">
        <v>6.5361020012445046</v>
      </c>
      <c r="CU275" s="272">
        <v>6.6449452422727733</v>
      </c>
      <c r="CV275" s="272">
        <v>6.6813632348111653</v>
      </c>
      <c r="CW275" s="272">
        <v>6.9229180460234154</v>
      </c>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39"/>
      <c r="EV275" s="139"/>
      <c r="EW275" s="139"/>
      <c r="EX275" s="139"/>
      <c r="EY275" s="139"/>
      <c r="EZ275" s="139"/>
      <c r="FA275" s="139"/>
      <c r="FB275" s="162"/>
      <c r="FC275" s="162"/>
      <c r="FD275" s="162"/>
      <c r="FE275" s="162"/>
      <c r="FF275" s="162"/>
      <c r="FG275" s="162"/>
      <c r="FH275" s="162"/>
      <c r="FI275" s="139"/>
      <c r="FJ275" s="139"/>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39"/>
      <c r="GH275" s="139"/>
      <c r="GI275" s="162"/>
      <c r="GJ275" s="162"/>
      <c r="GK275" s="162"/>
      <c r="GL275" s="162"/>
      <c r="GM275" s="162"/>
    </row>
    <row r="276" spans="1:195" s="138" customFormat="1" x14ac:dyDescent="0.2">
      <c r="A276" s="139"/>
      <c r="B276" s="193">
        <v>50496</v>
      </c>
      <c r="C276" s="193">
        <v>50525</v>
      </c>
      <c r="D276" s="191">
        <v>50496</v>
      </c>
      <c r="E276" s="2">
        <v>59.523960000000002</v>
      </c>
      <c r="F276" s="3">
        <v>57.232860000000002</v>
      </c>
      <c r="G276" s="4">
        <v>55.245420000000003</v>
      </c>
      <c r="H276" s="5">
        <v>53.191830000000003</v>
      </c>
      <c r="I276" s="2">
        <v>55.897359999999999</v>
      </c>
      <c r="J276" s="3">
        <v>53.643560000000001</v>
      </c>
      <c r="K276" s="4">
        <v>60.550190000000001</v>
      </c>
      <c r="L276" s="5">
        <v>61.727829999999997</v>
      </c>
      <c r="M276" s="2">
        <v>56.482619999999997</v>
      </c>
      <c r="N276" s="3">
        <v>60.36824</v>
      </c>
      <c r="O276" s="4">
        <v>53.245420000000003</v>
      </c>
      <c r="P276" s="5">
        <v>51.191830000000003</v>
      </c>
      <c r="Q276" s="2">
        <v>53.745420000000003</v>
      </c>
      <c r="R276" s="3">
        <v>52.441830000000003</v>
      </c>
      <c r="S276" s="4">
        <v>50.245420000000003</v>
      </c>
      <c r="T276" s="5">
        <v>49.191830000000003</v>
      </c>
      <c r="U276" s="2">
        <v>53.245420000000003</v>
      </c>
      <c r="V276" s="3">
        <v>51.191830000000003</v>
      </c>
      <c r="W276" s="4">
        <v>55.897359999999999</v>
      </c>
      <c r="X276" s="5">
        <v>53.643560000000001</v>
      </c>
      <c r="Y276" s="2">
        <v>53.745420000000003</v>
      </c>
      <c r="Z276" s="3">
        <v>51.191830000000003</v>
      </c>
      <c r="AA276" s="4">
        <v>57.068420000000003</v>
      </c>
      <c r="AB276" s="5">
        <v>57.834530000000001</v>
      </c>
      <c r="AC276" s="2">
        <v>53.745420000000003</v>
      </c>
      <c r="AD276" s="73">
        <v>51.691830000000003</v>
      </c>
      <c r="AE276" s="4">
        <v>58.925359999999998</v>
      </c>
      <c r="AF276" s="75">
        <v>59.564459999999997</v>
      </c>
      <c r="AG276" s="23">
        <v>6.7328999999999999</v>
      </c>
      <c r="AH276" s="37">
        <v>6.4431000000000003</v>
      </c>
      <c r="AI276" s="23">
        <v>6.2556000000000003</v>
      </c>
      <c r="AJ276" s="37">
        <v>6.2214999999999998</v>
      </c>
      <c r="AK276" s="28">
        <v>6.2065000000000001</v>
      </c>
      <c r="AL276" s="37">
        <v>6.3273000000000001</v>
      </c>
      <c r="AM276" s="28">
        <v>6.2365000000000004</v>
      </c>
      <c r="AN276" s="37">
        <v>6.2896999999999998</v>
      </c>
      <c r="AO276" s="30">
        <v>6.1532999999999998</v>
      </c>
      <c r="AP276" s="39">
        <v>5.8806000000000003</v>
      </c>
      <c r="AQ276" s="30">
        <v>5.6760999999999999</v>
      </c>
      <c r="AR276" s="37">
        <v>6.4630000000000001</v>
      </c>
      <c r="AS276" s="23">
        <v>6.2858999999999998</v>
      </c>
      <c r="AT276" s="39">
        <v>6.5129999999999999</v>
      </c>
      <c r="AU276" s="31">
        <v>6.3013000000000003</v>
      </c>
      <c r="AV276" s="39">
        <v>6.2893999999999997</v>
      </c>
      <c r="AW276" s="31">
        <v>6.0332999999999997</v>
      </c>
      <c r="AX276" s="39">
        <v>6.2857000000000003</v>
      </c>
      <c r="AY276" s="31">
        <v>6.2314999999999996</v>
      </c>
      <c r="AZ276" s="39">
        <v>6.1683000000000003</v>
      </c>
      <c r="BA276" s="30">
        <v>5.8472999999999997</v>
      </c>
      <c r="BB276" s="39">
        <v>6.9353999999999996</v>
      </c>
      <c r="BC276" s="15"/>
      <c r="BD276" s="151"/>
      <c r="BE276" s="151"/>
      <c r="BF276" s="151"/>
      <c r="BG276" s="151"/>
      <c r="BH276" s="151"/>
      <c r="BI276" s="151"/>
      <c r="BJ276" s="266">
        <v>6.2587061329824918</v>
      </c>
      <c r="BK276" s="266">
        <v>5.9827219208582134</v>
      </c>
      <c r="BL276" s="266">
        <v>6.4969369249824922</v>
      </c>
      <c r="BM276" s="266">
        <v>6.2104483088582141</v>
      </c>
      <c r="BN276" s="266">
        <v>6.2372033219203535</v>
      </c>
      <c r="BO276" s="266"/>
      <c r="BP276" s="266">
        <v>6.3118884832201161</v>
      </c>
      <c r="BQ276" s="292">
        <v>6.2694386861313864</v>
      </c>
      <c r="BR276" s="292">
        <v>6.2942160451266034</v>
      </c>
      <c r="BS276" s="292">
        <v>6.3371332653061225</v>
      </c>
      <c r="BT276" s="292">
        <v>6.3071313263966049</v>
      </c>
      <c r="BU276" s="292">
        <v>6.2160493742699821</v>
      </c>
      <c r="BV276" s="292">
        <v>6.2667999999999999</v>
      </c>
      <c r="BW276" s="169"/>
      <c r="BX276" s="148">
        <v>58.556606666666674</v>
      </c>
      <c r="BY276" s="165">
        <v>54.37834866666666</v>
      </c>
      <c r="BZ276" s="165">
        <v>54.945755555555564</v>
      </c>
      <c r="CA276" s="165">
        <v>58.123215111111108</v>
      </c>
      <c r="CB276" s="165">
        <v>53.195015333333338</v>
      </c>
      <c r="CC276" s="165">
        <v>61.047415777777779</v>
      </c>
      <c r="CD276" s="165">
        <v>59.195202222222228</v>
      </c>
      <c r="CE276" s="165">
        <v>57.391888666666659</v>
      </c>
      <c r="CF276" s="165">
        <v>52.37834866666666</v>
      </c>
      <c r="CG276" s="174"/>
      <c r="CH276" s="175"/>
      <c r="CI276" s="175"/>
      <c r="CJ276" s="175"/>
      <c r="CK276" s="175"/>
      <c r="CL276" s="175"/>
      <c r="CM276" s="175"/>
      <c r="CN276" s="175"/>
      <c r="CO276" s="171">
        <v>2038</v>
      </c>
      <c r="CP276" s="173">
        <v>50496</v>
      </c>
      <c r="CQ276" s="272">
        <v>6.6854646568577012</v>
      </c>
      <c r="CR276" s="272">
        <v>6.4123113228814432</v>
      </c>
      <c r="CS276" s="272">
        <v>6.3319798235234117</v>
      </c>
      <c r="CT276" s="272">
        <v>6.2281873502077518</v>
      </c>
      <c r="CU276" s="272">
        <v>6.3319798235234117</v>
      </c>
      <c r="CV276" s="272">
        <v>6.4460389326765188</v>
      </c>
      <c r="CW276" s="272">
        <v>6.6132692773516348</v>
      </c>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39"/>
      <c r="EV276" s="139"/>
      <c r="EW276" s="139"/>
      <c r="EX276" s="139"/>
      <c r="EY276" s="139"/>
      <c r="EZ276" s="139"/>
      <c r="FA276" s="139"/>
      <c r="FB276" s="162"/>
      <c r="FC276" s="162"/>
      <c r="FD276" s="162"/>
      <c r="FE276" s="162"/>
      <c r="FF276" s="162"/>
      <c r="FG276" s="162"/>
      <c r="FH276" s="162"/>
      <c r="FI276" s="139"/>
      <c r="FJ276" s="139"/>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39"/>
      <c r="GH276" s="139"/>
      <c r="GI276" s="162"/>
      <c r="GJ276" s="162"/>
      <c r="GK276" s="162"/>
      <c r="GL276" s="162"/>
      <c r="GM276" s="162"/>
    </row>
    <row r="277" spans="1:195" s="138" customFormat="1" x14ac:dyDescent="0.2">
      <c r="A277" s="139"/>
      <c r="B277" s="193">
        <v>50526</v>
      </c>
      <c r="C277" s="193">
        <v>50556</v>
      </c>
      <c r="D277" s="191">
        <v>50526</v>
      </c>
      <c r="E277" s="2">
        <v>55.346620000000001</v>
      </c>
      <c r="F277" s="3">
        <v>49.9467</v>
      </c>
      <c r="G277" s="4">
        <v>56.711329999999997</v>
      </c>
      <c r="H277" s="5">
        <v>53.787329999999997</v>
      </c>
      <c r="I277" s="2">
        <v>51.658459999999998</v>
      </c>
      <c r="J277" s="3">
        <v>46.3797</v>
      </c>
      <c r="K277" s="4">
        <v>60.460929999999998</v>
      </c>
      <c r="L277" s="5">
        <v>56.97392</v>
      </c>
      <c r="M277" s="2">
        <v>57.005690000000001</v>
      </c>
      <c r="N277" s="3">
        <v>58.997489999999999</v>
      </c>
      <c r="O277" s="4">
        <v>55.211329999999997</v>
      </c>
      <c r="P277" s="5">
        <v>51.787329999999997</v>
      </c>
      <c r="Q277" s="2">
        <v>56.711329999999997</v>
      </c>
      <c r="R277" s="3">
        <v>53.787329999999997</v>
      </c>
      <c r="S277" s="4">
        <v>52.711329999999997</v>
      </c>
      <c r="T277" s="5">
        <v>48.787329999999997</v>
      </c>
      <c r="U277" s="2">
        <v>55.211329999999997</v>
      </c>
      <c r="V277" s="3">
        <v>51.787329999999997</v>
      </c>
      <c r="W277" s="4">
        <v>51.658459999999998</v>
      </c>
      <c r="X277" s="5">
        <v>46.3797</v>
      </c>
      <c r="Y277" s="2">
        <v>55.211329999999997</v>
      </c>
      <c r="Z277" s="3">
        <v>51.787329999999997</v>
      </c>
      <c r="AA277" s="4">
        <v>59.16283</v>
      </c>
      <c r="AB277" s="5">
        <v>58.268630000000002</v>
      </c>
      <c r="AC277" s="2">
        <v>55.211329999999997</v>
      </c>
      <c r="AD277" s="73">
        <v>51.787329999999997</v>
      </c>
      <c r="AE277" s="4">
        <v>55.390459999999997</v>
      </c>
      <c r="AF277" s="75">
        <v>53.519100000000002</v>
      </c>
      <c r="AG277" s="23">
        <v>6.7839999999999998</v>
      </c>
      <c r="AH277" s="37">
        <v>6.3920000000000003</v>
      </c>
      <c r="AI277" s="23">
        <v>6.2385999999999999</v>
      </c>
      <c r="AJ277" s="37">
        <v>6.1532999999999998</v>
      </c>
      <c r="AK277" s="28">
        <v>6.1383000000000001</v>
      </c>
      <c r="AL277" s="37">
        <v>6.2584999999999997</v>
      </c>
      <c r="AM277" s="28">
        <v>6.1733000000000002</v>
      </c>
      <c r="AN277" s="37">
        <v>6.2214999999999998</v>
      </c>
      <c r="AO277" s="30">
        <v>6.0852000000000004</v>
      </c>
      <c r="AP277" s="39">
        <v>5.9146999999999998</v>
      </c>
      <c r="AQ277" s="30">
        <v>5.7102000000000004</v>
      </c>
      <c r="AR277" s="37">
        <v>6.3935000000000004</v>
      </c>
      <c r="AS277" s="23">
        <v>6.2171000000000003</v>
      </c>
      <c r="AT277" s="39">
        <v>6.4435000000000002</v>
      </c>
      <c r="AU277" s="31">
        <v>6.2324999999999999</v>
      </c>
      <c r="AV277" s="39">
        <v>6.2207999999999997</v>
      </c>
      <c r="AW277" s="31">
        <v>6.0667</v>
      </c>
      <c r="AX277" s="39">
        <v>6.2168999999999999</v>
      </c>
      <c r="AY277" s="31">
        <v>6.1632999999999996</v>
      </c>
      <c r="AZ277" s="39">
        <v>6.1002000000000001</v>
      </c>
      <c r="BA277" s="30">
        <v>5.8663999999999996</v>
      </c>
      <c r="BB277" s="39">
        <v>6.9889999999999999</v>
      </c>
      <c r="BC277" s="15"/>
      <c r="BD277" s="151"/>
      <c r="BE277" s="151"/>
      <c r="BF277" s="151"/>
      <c r="BG277" s="151"/>
      <c r="BH277" s="151"/>
      <c r="BI277" s="151"/>
      <c r="BJ277" s="266">
        <v>6.1897859832000819</v>
      </c>
      <c r="BK277" s="266">
        <v>6.0172325979151911</v>
      </c>
      <c r="BL277" s="266">
        <v>6.4253935632000827</v>
      </c>
      <c r="BM277" s="266">
        <v>6.2462725179151919</v>
      </c>
      <c r="BN277" s="266">
        <v>6.2196711655576369</v>
      </c>
      <c r="BO277" s="266"/>
      <c r="BP277" s="266">
        <v>6.2427411649599511</v>
      </c>
      <c r="BQ277" s="292">
        <v>6.2003997566909979</v>
      </c>
      <c r="BR277" s="292">
        <v>6.2259834736262718</v>
      </c>
      <c r="BS277" s="292">
        <v>6.2675414285714286</v>
      </c>
      <c r="BT277" s="292">
        <v>6.2432864935852104</v>
      </c>
      <c r="BU277" s="292">
        <v>6.1477697146671115</v>
      </c>
      <c r="BV277" s="292">
        <v>6.1985999999999999</v>
      </c>
      <c r="BW277" s="169"/>
      <c r="BX277" s="148">
        <v>52.849882795698925</v>
      </c>
      <c r="BY277" s="165">
        <v>55.359373010752684</v>
      </c>
      <c r="BZ277" s="165">
        <v>49.217743010752692</v>
      </c>
      <c r="CA277" s="165">
        <v>57.926629784946229</v>
      </c>
      <c r="CB277" s="165">
        <v>55.359373010752691</v>
      </c>
      <c r="CC277" s="165">
        <v>58.848656559139783</v>
      </c>
      <c r="CD277" s="165">
        <v>54.525207526881722</v>
      </c>
      <c r="CE277" s="165">
        <v>58.749382688172041</v>
      </c>
      <c r="CF277" s="165">
        <v>53.628190215053763</v>
      </c>
      <c r="CG277" s="174"/>
      <c r="CH277" s="175"/>
      <c r="CI277" s="175"/>
      <c r="CJ277" s="175"/>
      <c r="CK277" s="175"/>
      <c r="CL277" s="175"/>
      <c r="CM277" s="175"/>
      <c r="CN277" s="175"/>
      <c r="CO277" s="171">
        <v>2038</v>
      </c>
      <c r="CP277" s="173">
        <v>50526</v>
      </c>
      <c r="CQ277" s="272">
        <v>6.6679731453853277</v>
      </c>
      <c r="CR277" s="272">
        <v>6.3475505891997139</v>
      </c>
      <c r="CS277" s="272">
        <v>6.2624092838926861</v>
      </c>
      <c r="CT277" s="272">
        <v>6.1597395692406511</v>
      </c>
      <c r="CU277" s="272">
        <v>6.2624092838926861</v>
      </c>
      <c r="CV277" s="272">
        <v>6.3811785057471262</v>
      </c>
      <c r="CW277" s="272">
        <v>6.544436011303997</v>
      </c>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39"/>
      <c r="EV277" s="139"/>
      <c r="EW277" s="139"/>
      <c r="EX277" s="139"/>
      <c r="EY277" s="139"/>
      <c r="EZ277" s="139"/>
      <c r="FA277" s="139"/>
      <c r="FB277" s="162"/>
      <c r="FC277" s="162"/>
      <c r="FD277" s="162"/>
      <c r="FE277" s="162"/>
      <c r="FF277" s="162"/>
      <c r="FG277" s="162"/>
      <c r="FH277" s="162"/>
      <c r="FI277" s="139"/>
      <c r="FJ277" s="139"/>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39"/>
      <c r="GH277" s="139"/>
      <c r="GI277" s="162"/>
      <c r="GJ277" s="162"/>
      <c r="GK277" s="162"/>
      <c r="GL277" s="162"/>
      <c r="GM277" s="162"/>
    </row>
    <row r="278" spans="1:195" s="138" customFormat="1" x14ac:dyDescent="0.2">
      <c r="A278" s="139"/>
      <c r="B278" s="193">
        <v>50557</v>
      </c>
      <c r="C278" s="193">
        <v>50586</v>
      </c>
      <c r="D278" s="191">
        <v>50557</v>
      </c>
      <c r="E278" s="2">
        <v>63.934669999999997</v>
      </c>
      <c r="F278" s="3">
        <v>52.114910000000002</v>
      </c>
      <c r="G278" s="4">
        <v>63.423920000000003</v>
      </c>
      <c r="H278" s="5">
        <v>56.506860000000003</v>
      </c>
      <c r="I278" s="2">
        <v>60.306229999999999</v>
      </c>
      <c r="J278" s="3">
        <v>48.61195</v>
      </c>
      <c r="K278" s="4">
        <v>68.99342</v>
      </c>
      <c r="L278" s="5">
        <v>59.905610000000003</v>
      </c>
      <c r="M278" s="2">
        <v>63.989269999999998</v>
      </c>
      <c r="N278" s="3">
        <v>60.906590000000001</v>
      </c>
      <c r="O278" s="4">
        <v>61.673920000000003</v>
      </c>
      <c r="P278" s="5">
        <v>55.006860000000003</v>
      </c>
      <c r="Q278" s="2">
        <v>62.673920000000003</v>
      </c>
      <c r="R278" s="3">
        <v>56.006860000000003</v>
      </c>
      <c r="S278" s="4">
        <v>59.923920000000003</v>
      </c>
      <c r="T278" s="5">
        <v>52.506860000000003</v>
      </c>
      <c r="U278" s="2">
        <v>61.673920000000003</v>
      </c>
      <c r="V278" s="3">
        <v>55.006860000000003</v>
      </c>
      <c r="W278" s="4">
        <v>60.306229999999999</v>
      </c>
      <c r="X278" s="5">
        <v>48.61195</v>
      </c>
      <c r="Y278" s="2">
        <v>64.423919999999995</v>
      </c>
      <c r="Z278" s="3">
        <v>57.006860000000003</v>
      </c>
      <c r="AA278" s="4">
        <v>67.211119999999994</v>
      </c>
      <c r="AB278" s="5">
        <v>62.712960000000002</v>
      </c>
      <c r="AC278" s="2">
        <v>62.423920000000003</v>
      </c>
      <c r="AD278" s="73">
        <v>55.256860000000003</v>
      </c>
      <c r="AE278" s="4">
        <v>65.329930000000004</v>
      </c>
      <c r="AF278" s="75">
        <v>56.962049999999998</v>
      </c>
      <c r="AG278" s="23">
        <v>6.9032999999999998</v>
      </c>
      <c r="AH278" s="37">
        <v>6.4431000000000003</v>
      </c>
      <c r="AI278" s="23">
        <v>6.2727000000000004</v>
      </c>
      <c r="AJ278" s="37">
        <v>6.2045000000000003</v>
      </c>
      <c r="AK278" s="28">
        <v>6.1894999999999998</v>
      </c>
      <c r="AL278" s="37">
        <v>6.31</v>
      </c>
      <c r="AM278" s="28">
        <v>6.2195</v>
      </c>
      <c r="AN278" s="37">
        <v>6.2727000000000004</v>
      </c>
      <c r="AO278" s="30">
        <v>6.1021999999999998</v>
      </c>
      <c r="AP278" s="39">
        <v>6.0681000000000003</v>
      </c>
      <c r="AQ278" s="30">
        <v>5.8635999999999999</v>
      </c>
      <c r="AR278" s="37">
        <v>6.4454000000000002</v>
      </c>
      <c r="AS278" s="23">
        <v>6.2686000000000002</v>
      </c>
      <c r="AT278" s="39">
        <v>6.4954000000000001</v>
      </c>
      <c r="AU278" s="31">
        <v>6.2840999999999996</v>
      </c>
      <c r="AV278" s="39">
        <v>6.2721999999999998</v>
      </c>
      <c r="AW278" s="31">
        <v>6.2207999999999997</v>
      </c>
      <c r="AX278" s="39">
        <v>6.2683999999999997</v>
      </c>
      <c r="AY278" s="31">
        <v>6.2145000000000001</v>
      </c>
      <c r="AZ278" s="39">
        <v>6.1172000000000004</v>
      </c>
      <c r="BA278" s="30">
        <v>6.0411000000000001</v>
      </c>
      <c r="BB278" s="39">
        <v>7.0883000000000003</v>
      </c>
      <c r="BC278" s="15"/>
      <c r="BD278" s="151"/>
      <c r="BE278" s="151"/>
      <c r="BF278" s="151"/>
      <c r="BG278" s="151"/>
      <c r="BH278" s="151"/>
      <c r="BI278" s="151"/>
      <c r="BJ278" s="266">
        <v>6.2069907195627971</v>
      </c>
      <c r="BK278" s="266">
        <v>6.1724800425058195</v>
      </c>
      <c r="BL278" s="266">
        <v>6.4432531395627981</v>
      </c>
      <c r="BM278" s="266">
        <v>6.4074289305058203</v>
      </c>
      <c r="BN278" s="266">
        <v>6.307538208034309</v>
      </c>
      <c r="BO278" s="266"/>
      <c r="BP278" s="266">
        <v>6.2946523481699286</v>
      </c>
      <c r="BQ278" s="292">
        <v>6.2176341443633412</v>
      </c>
      <c r="BR278" s="292">
        <v>6.2772079261309202</v>
      </c>
      <c r="BS278" s="292">
        <v>6.319786326530612</v>
      </c>
      <c r="BT278" s="292">
        <v>6.2899578745327807</v>
      </c>
      <c r="BU278" s="292">
        <v>6.1990295177707324</v>
      </c>
      <c r="BV278" s="292">
        <v>6.2498000000000005</v>
      </c>
      <c r="BW278" s="169"/>
      <c r="BX278" s="148">
        <v>58.944104666666668</v>
      </c>
      <c r="BY278" s="165">
        <v>60.503383555555558</v>
      </c>
      <c r="BZ278" s="165">
        <v>55.368645111111107</v>
      </c>
      <c r="CA278" s="165">
        <v>62.687694</v>
      </c>
      <c r="CB278" s="165">
        <v>59.858939111111113</v>
      </c>
      <c r="CC278" s="165">
        <v>65.156344666666669</v>
      </c>
      <c r="CD278" s="165">
        <v>61.796825111111112</v>
      </c>
      <c r="CE278" s="165">
        <v>65.311896888888882</v>
      </c>
      <c r="CF278" s="165">
        <v>58.858939111111113</v>
      </c>
      <c r="CG278" s="174"/>
      <c r="CH278" s="175"/>
      <c r="CI278" s="175"/>
      <c r="CJ278" s="175"/>
      <c r="CK278" s="175"/>
      <c r="CL278" s="175"/>
      <c r="CM278" s="175"/>
      <c r="CN278" s="175"/>
      <c r="CO278" s="171">
        <v>2038</v>
      </c>
      <c r="CP278" s="173">
        <v>50557</v>
      </c>
      <c r="CQ278" s="272">
        <v>6.7030590595740307</v>
      </c>
      <c r="CR278" s="272">
        <v>6.3948915052771804</v>
      </c>
      <c r="CS278" s="272">
        <v>6.3146381934101798</v>
      </c>
      <c r="CT278" s="272">
        <v>6.2111255866235764</v>
      </c>
      <c r="CU278" s="272">
        <v>6.3146381934101798</v>
      </c>
      <c r="CV278" s="272">
        <v>6.4285922988505737</v>
      </c>
      <c r="CW278" s="272">
        <v>6.5961114251110216</v>
      </c>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39"/>
      <c r="EV278" s="139"/>
      <c r="EW278" s="139"/>
      <c r="EX278" s="139"/>
      <c r="EY278" s="139"/>
      <c r="EZ278" s="139"/>
      <c r="FA278" s="139"/>
      <c r="FB278" s="162"/>
      <c r="FC278" s="162"/>
      <c r="FD278" s="162"/>
      <c r="FE278" s="162"/>
      <c r="FF278" s="162"/>
      <c r="FG278" s="162"/>
      <c r="FH278" s="162"/>
      <c r="FI278" s="139"/>
      <c r="FJ278" s="139"/>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39"/>
      <c r="GH278" s="139"/>
      <c r="GI278" s="162"/>
      <c r="GJ278" s="162"/>
      <c r="GK278" s="162"/>
      <c r="GL278" s="162"/>
      <c r="GM278" s="162"/>
    </row>
    <row r="279" spans="1:195" s="138" customFormat="1" x14ac:dyDescent="0.2">
      <c r="A279" s="139"/>
      <c r="B279" s="193">
        <v>50587</v>
      </c>
      <c r="C279" s="193">
        <v>50617</v>
      </c>
      <c r="D279" s="191">
        <v>50587</v>
      </c>
      <c r="E279" s="2">
        <v>77.670519999999996</v>
      </c>
      <c r="F279" s="3">
        <v>65.142089999999996</v>
      </c>
      <c r="G279" s="4">
        <v>74.841939999999994</v>
      </c>
      <c r="H279" s="5">
        <v>62.175690000000003</v>
      </c>
      <c r="I279" s="2">
        <v>73.530860000000004</v>
      </c>
      <c r="J279" s="3">
        <v>61.447479999999999</v>
      </c>
      <c r="K279" s="4">
        <v>83.704639999999998</v>
      </c>
      <c r="L279" s="5">
        <v>71.34657</v>
      </c>
      <c r="M279" s="2">
        <v>77.62961</v>
      </c>
      <c r="N279" s="3">
        <v>68.113680000000002</v>
      </c>
      <c r="O279" s="4">
        <v>78.591939999999994</v>
      </c>
      <c r="P279" s="5">
        <v>63.175690000000003</v>
      </c>
      <c r="Q279" s="2">
        <v>78.341939999999994</v>
      </c>
      <c r="R279" s="3">
        <v>62.675690000000003</v>
      </c>
      <c r="S279" s="4">
        <v>72.841939999999994</v>
      </c>
      <c r="T279" s="5">
        <v>59.675690000000003</v>
      </c>
      <c r="U279" s="2">
        <v>78.591939999999994</v>
      </c>
      <c r="V279" s="3">
        <v>63.175690000000003</v>
      </c>
      <c r="W279" s="4">
        <v>73.530860000000004</v>
      </c>
      <c r="X279" s="5">
        <v>61.447479999999999</v>
      </c>
      <c r="Y279" s="2">
        <v>77.341939999999994</v>
      </c>
      <c r="Z279" s="3">
        <v>63.675690000000003</v>
      </c>
      <c r="AA279" s="4">
        <v>74.699939999999998</v>
      </c>
      <c r="AB279" s="5">
        <v>68.750290000000007</v>
      </c>
      <c r="AC279" s="2">
        <v>76.341939999999994</v>
      </c>
      <c r="AD279" s="73">
        <v>61.675690000000003</v>
      </c>
      <c r="AE279" s="4">
        <v>78.228859999999997</v>
      </c>
      <c r="AF279" s="75">
        <v>68.870279999999994</v>
      </c>
      <c r="AG279" s="23">
        <v>7.2782999999999998</v>
      </c>
      <c r="AH279" s="37">
        <v>6.8692000000000002</v>
      </c>
      <c r="AI279" s="23">
        <v>6.6646999999999998</v>
      </c>
      <c r="AJ279" s="37">
        <v>6.6306000000000003</v>
      </c>
      <c r="AK279" s="28">
        <v>6.6155999999999997</v>
      </c>
      <c r="AL279" s="37">
        <v>6.7374000000000001</v>
      </c>
      <c r="AM279" s="28">
        <v>6.6505999999999998</v>
      </c>
      <c r="AN279" s="37">
        <v>6.7157999999999998</v>
      </c>
      <c r="AO279" s="30">
        <v>6.4771999999999998</v>
      </c>
      <c r="AP279" s="39">
        <v>6.5964999999999998</v>
      </c>
      <c r="AQ279" s="30">
        <v>6.2727000000000004</v>
      </c>
      <c r="AR279" s="37">
        <v>6.8741000000000003</v>
      </c>
      <c r="AS279" s="23">
        <v>6.6958000000000002</v>
      </c>
      <c r="AT279" s="39">
        <v>6.9241000000000001</v>
      </c>
      <c r="AU279" s="31">
        <v>6.7123999999999997</v>
      </c>
      <c r="AV279" s="39">
        <v>6.6990999999999996</v>
      </c>
      <c r="AW279" s="31">
        <v>6.7622999999999998</v>
      </c>
      <c r="AX279" s="39">
        <v>6.6957000000000004</v>
      </c>
      <c r="AY279" s="31">
        <v>6.6406000000000001</v>
      </c>
      <c r="AZ279" s="39">
        <v>6.4922000000000004</v>
      </c>
      <c r="BA279" s="30">
        <v>6.4638999999999998</v>
      </c>
      <c r="BB279" s="39">
        <v>7.4983000000000004</v>
      </c>
      <c r="BC279" s="15"/>
      <c r="BD279" s="1"/>
      <c r="BE279" s="151"/>
      <c r="BF279" s="151"/>
      <c r="BG279" s="151"/>
      <c r="BH279" s="151"/>
      <c r="BI279" s="151"/>
      <c r="BJ279" s="266">
        <v>6.5865069628580102</v>
      </c>
      <c r="BK279" s="266">
        <v>6.707243730391661</v>
      </c>
      <c r="BL279" s="266">
        <v>6.8372143828580105</v>
      </c>
      <c r="BM279" s="266">
        <v>6.962546586391662</v>
      </c>
      <c r="BN279" s="266">
        <v>6.7733779156248364</v>
      </c>
      <c r="BO279" s="266"/>
      <c r="BP279" s="266">
        <v>6.7266710037513944</v>
      </c>
      <c r="BQ279" s="292">
        <v>6.5978044606650439</v>
      </c>
      <c r="BR279" s="292">
        <v>6.7205195453654776</v>
      </c>
      <c r="BS279" s="292">
        <v>6.7545822448979589</v>
      </c>
      <c r="BT279" s="292">
        <v>6.7254564097383565</v>
      </c>
      <c r="BU279" s="292">
        <v>6.6256272150842648</v>
      </c>
      <c r="BV279" s="292">
        <v>6.6759000000000004</v>
      </c>
      <c r="BW279" s="169"/>
      <c r="BX279" s="148">
        <v>72.147233655913979</v>
      </c>
      <c r="BY279" s="165">
        <v>69.257894301075268</v>
      </c>
      <c r="BZ279" s="165">
        <v>68.203778494623648</v>
      </c>
      <c r="CA279" s="165">
        <v>73.434415053763445</v>
      </c>
      <c r="CB279" s="165">
        <v>71.435313655913973</v>
      </c>
      <c r="CC279" s="165">
        <v>78.256458602150531</v>
      </c>
      <c r="CD279" s="165">
        <v>74.103034408602142</v>
      </c>
      <c r="CE279" s="165">
        <v>72.076976021505374</v>
      </c>
      <c r="CF279" s="165">
        <v>71.795528709677413</v>
      </c>
      <c r="CG279" s="174"/>
      <c r="CH279" s="175"/>
      <c r="CI279" s="175"/>
      <c r="CJ279" s="175"/>
      <c r="CK279" s="175"/>
      <c r="CL279" s="175"/>
      <c r="CM279" s="175"/>
      <c r="CN279" s="175"/>
      <c r="CO279" s="171">
        <v>2038</v>
      </c>
      <c r="CP279" s="173">
        <v>50587</v>
      </c>
      <c r="CQ279" s="272">
        <v>7.1063927358781767</v>
      </c>
      <c r="CR279" s="272">
        <v>6.8366375858182193</v>
      </c>
      <c r="CS279" s="272">
        <v>6.7493010517188612</v>
      </c>
      <c r="CT279" s="272">
        <v>6.6387736726951561</v>
      </c>
      <c r="CU279" s="272">
        <v>6.7493010517188612</v>
      </c>
      <c r="CV279" s="272">
        <v>6.871018407224958</v>
      </c>
      <c r="CW279" s="272">
        <v>7.0261679450948735</v>
      </c>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39"/>
      <c r="EV279" s="139"/>
      <c r="EW279" s="139"/>
      <c r="EX279" s="139"/>
      <c r="EY279" s="139"/>
      <c r="EZ279" s="139"/>
      <c r="FA279" s="139"/>
      <c r="FB279" s="162"/>
      <c r="FC279" s="162"/>
      <c r="FD279" s="162"/>
      <c r="FE279" s="162"/>
      <c r="FF279" s="162"/>
      <c r="FG279" s="162"/>
      <c r="FH279" s="162"/>
      <c r="FI279" s="139"/>
      <c r="FJ279" s="139"/>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39"/>
      <c r="GH279" s="139"/>
      <c r="GI279" s="162"/>
      <c r="GJ279" s="162"/>
      <c r="GK279" s="162"/>
      <c r="GL279" s="162"/>
      <c r="GM279" s="162"/>
    </row>
    <row r="280" spans="1:195" s="138" customFormat="1" x14ac:dyDescent="0.2">
      <c r="A280" s="139"/>
      <c r="B280" s="193">
        <v>50618</v>
      </c>
      <c r="C280" s="193">
        <v>50648</v>
      </c>
      <c r="D280" s="191">
        <v>50618</v>
      </c>
      <c r="E280" s="2">
        <v>81.157449999999997</v>
      </c>
      <c r="F280" s="3">
        <v>67.289950000000005</v>
      </c>
      <c r="G280" s="4">
        <v>78.494249999999994</v>
      </c>
      <c r="H280" s="5">
        <v>64.542699999999996</v>
      </c>
      <c r="I280" s="2">
        <v>76.220280000000002</v>
      </c>
      <c r="J280" s="3">
        <v>63.952159999999999</v>
      </c>
      <c r="K280" s="4">
        <v>88.540570000000002</v>
      </c>
      <c r="L280" s="5">
        <v>74.281909999999996</v>
      </c>
      <c r="M280" s="2">
        <v>83.660640000000001</v>
      </c>
      <c r="N280" s="3">
        <v>71.123739999999998</v>
      </c>
      <c r="O280" s="4">
        <v>81.744249999999994</v>
      </c>
      <c r="P280" s="5">
        <v>65.042699999999996</v>
      </c>
      <c r="Q280" s="2">
        <v>81.494249999999994</v>
      </c>
      <c r="R280" s="3">
        <v>65.042699999999996</v>
      </c>
      <c r="S280" s="4">
        <v>76.494249999999994</v>
      </c>
      <c r="T280" s="5">
        <v>62.542700000000004</v>
      </c>
      <c r="U280" s="2">
        <v>81.744249999999994</v>
      </c>
      <c r="V280" s="3">
        <v>65.042699999999996</v>
      </c>
      <c r="W280" s="4">
        <v>76.220280000000002</v>
      </c>
      <c r="X280" s="5">
        <v>63.952159999999999</v>
      </c>
      <c r="Y280" s="2">
        <v>80.494249999999994</v>
      </c>
      <c r="Z280" s="3">
        <v>66.042699999999996</v>
      </c>
      <c r="AA280" s="4">
        <v>81.734549999999999</v>
      </c>
      <c r="AB280" s="5">
        <v>72.627600000000001</v>
      </c>
      <c r="AC280" s="2">
        <v>80.744249999999994</v>
      </c>
      <c r="AD280" s="73">
        <v>64.542699999999996</v>
      </c>
      <c r="AE280" s="4">
        <v>79.879279999999994</v>
      </c>
      <c r="AF280" s="75">
        <v>69.970860000000002</v>
      </c>
      <c r="AG280" s="23">
        <v>7.4146999999999998</v>
      </c>
      <c r="AH280" s="37">
        <v>7.0056000000000003</v>
      </c>
      <c r="AI280" s="23">
        <v>6.7839999999999998</v>
      </c>
      <c r="AJ280" s="37">
        <v>6.7328999999999999</v>
      </c>
      <c r="AK280" s="28">
        <v>6.7179000000000002</v>
      </c>
      <c r="AL280" s="37">
        <v>6.84</v>
      </c>
      <c r="AM280" s="28">
        <v>6.7529000000000003</v>
      </c>
      <c r="AN280" s="37">
        <v>6.8010999999999999</v>
      </c>
      <c r="AO280" s="30">
        <v>6.5624000000000002</v>
      </c>
      <c r="AP280" s="39">
        <v>6.6988000000000003</v>
      </c>
      <c r="AQ280" s="30">
        <v>6.3749000000000002</v>
      </c>
      <c r="AR280" s="37">
        <v>6.9771000000000001</v>
      </c>
      <c r="AS280" s="23">
        <v>6.7984</v>
      </c>
      <c r="AT280" s="39">
        <v>7.0270999999999999</v>
      </c>
      <c r="AU280" s="31">
        <v>6.8151000000000002</v>
      </c>
      <c r="AV280" s="39">
        <v>6.8015999999999996</v>
      </c>
      <c r="AW280" s="31">
        <v>6.8662999999999998</v>
      </c>
      <c r="AX280" s="39">
        <v>6.7981999999999996</v>
      </c>
      <c r="AY280" s="31">
        <v>6.7428999999999997</v>
      </c>
      <c r="AZ280" s="39">
        <v>6.5773999999999999</v>
      </c>
      <c r="BA280" s="30">
        <v>6.5712000000000002</v>
      </c>
      <c r="BB280" s="39">
        <v>7.6571999999999996</v>
      </c>
      <c r="BC280" s="15"/>
      <c r="BD280" s="1"/>
      <c r="BE280" s="151"/>
      <c r="BF280" s="151"/>
      <c r="BG280" s="151"/>
      <c r="BH280" s="151"/>
      <c r="BI280" s="151"/>
      <c r="BJ280" s="266">
        <v>6.6727330533346834</v>
      </c>
      <c r="BK280" s="266">
        <v>6.8107757615625957</v>
      </c>
      <c r="BL280" s="266">
        <v>6.9267223773346842</v>
      </c>
      <c r="BM280" s="266">
        <v>7.0700192135625963</v>
      </c>
      <c r="BN280" s="266">
        <v>6.8700626014486392</v>
      </c>
      <c r="BO280" s="266"/>
      <c r="BP280" s="266">
        <v>6.8303919811416405</v>
      </c>
      <c r="BQ280" s="292">
        <v>6.6841791565287911</v>
      </c>
      <c r="BR280" s="292">
        <v>6.8058602836202908</v>
      </c>
      <c r="BS280" s="292">
        <v>6.8589700000000002</v>
      </c>
      <c r="BT280" s="292">
        <v>6.8288001818365487</v>
      </c>
      <c r="BU280" s="292">
        <v>6.7280467044885706</v>
      </c>
      <c r="BV280" s="292">
        <v>6.7782</v>
      </c>
      <c r="BW280" s="169"/>
      <c r="BX280" s="148">
        <v>75.043820967741937</v>
      </c>
      <c r="BY280" s="165">
        <v>72.343566666666661</v>
      </c>
      <c r="BZ280" s="165">
        <v>70.811753978494622</v>
      </c>
      <c r="CA280" s="165">
        <v>78.133619569892474</v>
      </c>
      <c r="CB280" s="165">
        <v>74.24141612903226</v>
      </c>
      <c r="CC280" s="165">
        <v>82.254494086021509</v>
      </c>
      <c r="CD280" s="165">
        <v>75.511051827956976</v>
      </c>
      <c r="CE280" s="165">
        <v>77.719658064516139</v>
      </c>
      <c r="CF280" s="165">
        <v>74.38120107526882</v>
      </c>
      <c r="CG280" s="174"/>
      <c r="CH280" s="175"/>
      <c r="CI280" s="175"/>
      <c r="CJ280" s="175"/>
      <c r="CK280" s="175"/>
      <c r="CL280" s="175"/>
      <c r="CM280" s="175"/>
      <c r="CN280" s="175"/>
      <c r="CO280" s="171">
        <v>2038</v>
      </c>
      <c r="CP280" s="173">
        <v>50618</v>
      </c>
      <c r="CQ280" s="272">
        <v>7.2291419899166582</v>
      </c>
      <c r="CR280" s="272">
        <v>6.9414638999897535</v>
      </c>
      <c r="CS280" s="272">
        <v>6.85365686116495</v>
      </c>
      <c r="CT280" s="272">
        <v>6.7414453441458075</v>
      </c>
      <c r="CU280" s="272">
        <v>6.85365686116495</v>
      </c>
      <c r="CV280" s="272">
        <v>6.976006091954023</v>
      </c>
      <c r="CW280" s="272">
        <v>7.1294178441663307</v>
      </c>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39"/>
      <c r="EV280" s="139"/>
      <c r="EW280" s="139"/>
      <c r="EX280" s="139"/>
      <c r="EY280" s="139"/>
      <c r="EZ280" s="139"/>
      <c r="FA280" s="139"/>
      <c r="FB280" s="162"/>
      <c r="FC280" s="162"/>
      <c r="FD280" s="162"/>
      <c r="FE280" s="162"/>
      <c r="FF280" s="162"/>
      <c r="FG280" s="162"/>
      <c r="FH280" s="162"/>
      <c r="FI280" s="139"/>
      <c r="FJ280" s="139"/>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39"/>
      <c r="GH280" s="139"/>
      <c r="GI280" s="162"/>
      <c r="GJ280" s="162"/>
      <c r="GK280" s="162"/>
      <c r="GL280" s="162"/>
      <c r="GM280" s="162"/>
    </row>
    <row r="281" spans="1:195" s="138" customFormat="1" x14ac:dyDescent="0.2">
      <c r="A281" s="139"/>
      <c r="B281" s="193">
        <v>50649</v>
      </c>
      <c r="C281" s="193">
        <v>50678</v>
      </c>
      <c r="D281" s="191">
        <v>50649</v>
      </c>
      <c r="E281" s="2">
        <v>72.220680000000002</v>
      </c>
      <c r="F281" s="3">
        <v>62.96463</v>
      </c>
      <c r="G281" s="4">
        <v>70.232810000000001</v>
      </c>
      <c r="H281" s="5">
        <v>60.598289999999999</v>
      </c>
      <c r="I281" s="2">
        <v>69.313569999999999</v>
      </c>
      <c r="J281" s="3">
        <v>59.971429999999998</v>
      </c>
      <c r="K281" s="4">
        <v>80.385390000000001</v>
      </c>
      <c r="L281" s="5">
        <v>70.745729999999995</v>
      </c>
      <c r="M281" s="2">
        <v>76.802350000000004</v>
      </c>
      <c r="N281" s="3">
        <v>68.714219999999997</v>
      </c>
      <c r="O281" s="4">
        <v>72.982810000000001</v>
      </c>
      <c r="P281" s="5">
        <v>58.598289999999999</v>
      </c>
      <c r="Q281" s="2">
        <v>72.732810000000001</v>
      </c>
      <c r="R281" s="3">
        <v>59.098289999999999</v>
      </c>
      <c r="S281" s="4">
        <v>67.232810000000001</v>
      </c>
      <c r="T281" s="5">
        <v>59.598289999999999</v>
      </c>
      <c r="U281" s="2">
        <v>72.982810000000001</v>
      </c>
      <c r="V281" s="3">
        <v>58.598289999999999</v>
      </c>
      <c r="W281" s="4">
        <v>69.313569999999999</v>
      </c>
      <c r="X281" s="5">
        <v>59.971429999999998</v>
      </c>
      <c r="Y281" s="2">
        <v>71.732810000000001</v>
      </c>
      <c r="Z281" s="3">
        <v>61.598289999999999</v>
      </c>
      <c r="AA281" s="4">
        <v>79.604910000000004</v>
      </c>
      <c r="AB281" s="5">
        <v>69.896190000000004</v>
      </c>
      <c r="AC281" s="2">
        <v>71.232810000000001</v>
      </c>
      <c r="AD281" s="73">
        <v>58.098289999999999</v>
      </c>
      <c r="AE281" s="4">
        <v>73.759270000000001</v>
      </c>
      <c r="AF281" s="75">
        <v>65.404430000000005</v>
      </c>
      <c r="AG281" s="23">
        <v>7.1078999999999999</v>
      </c>
      <c r="AH281" s="37">
        <v>6.7670000000000003</v>
      </c>
      <c r="AI281" s="23">
        <v>6.4771999999999998</v>
      </c>
      <c r="AJ281" s="37">
        <v>6.4431000000000003</v>
      </c>
      <c r="AK281" s="28">
        <v>6.4280999999999997</v>
      </c>
      <c r="AL281" s="37">
        <v>6.5496999999999996</v>
      </c>
      <c r="AM281" s="28">
        <v>6.4581</v>
      </c>
      <c r="AN281" s="37">
        <v>6.5113000000000003</v>
      </c>
      <c r="AO281" s="30">
        <v>6.2727000000000004</v>
      </c>
      <c r="AP281" s="39">
        <v>6.4260999999999999</v>
      </c>
      <c r="AQ281" s="30">
        <v>6.0681000000000003</v>
      </c>
      <c r="AR281" s="37">
        <v>6.6863000000000001</v>
      </c>
      <c r="AS281" s="23">
        <v>6.5082000000000004</v>
      </c>
      <c r="AT281" s="39">
        <v>6.7363</v>
      </c>
      <c r="AU281" s="31">
        <v>6.5243000000000002</v>
      </c>
      <c r="AV281" s="39">
        <v>6.5114999999999998</v>
      </c>
      <c r="AW281" s="31">
        <v>6.5949</v>
      </c>
      <c r="AX281" s="39">
        <v>6.508</v>
      </c>
      <c r="AY281" s="31">
        <v>6.4531000000000001</v>
      </c>
      <c r="AZ281" s="39">
        <v>6.2877000000000001</v>
      </c>
      <c r="BA281" s="30">
        <v>6.2694000000000001</v>
      </c>
      <c r="BB281" s="39">
        <v>7.3379000000000003</v>
      </c>
      <c r="BC281" s="15"/>
      <c r="BD281" s="1"/>
      <c r="BE281" s="151"/>
      <c r="BF281" s="151"/>
      <c r="BG281" s="151"/>
      <c r="BH281" s="151"/>
      <c r="BI281" s="151"/>
      <c r="BJ281" s="266">
        <v>6.379544104847688</v>
      </c>
      <c r="BK281" s="266">
        <v>6.5347915494383164</v>
      </c>
      <c r="BL281" s="266">
        <v>6.6223741848476889</v>
      </c>
      <c r="BM281" s="266">
        <v>6.7835305974383173</v>
      </c>
      <c r="BN281" s="266">
        <v>6.5800601091430027</v>
      </c>
      <c r="BO281" s="266"/>
      <c r="BP281" s="266">
        <v>6.5365665730507967</v>
      </c>
      <c r="BQ281" s="292">
        <v>6.3904849148418492</v>
      </c>
      <c r="BR281" s="292">
        <v>6.5159218786232822</v>
      </c>
      <c r="BS281" s="292">
        <v>6.563255714285714</v>
      </c>
      <c r="BT281" s="292">
        <v>6.5309923224568127</v>
      </c>
      <c r="BU281" s="292">
        <v>6.4379082095778406</v>
      </c>
      <c r="BV281" s="292">
        <v>6.4884000000000004</v>
      </c>
      <c r="BW281" s="169"/>
      <c r="BX281" s="148">
        <v>68.106880000000004</v>
      </c>
      <c r="BY281" s="165">
        <v>65.950801111111119</v>
      </c>
      <c r="BZ281" s="165">
        <v>65.161507777777771</v>
      </c>
      <c r="CA281" s="165">
        <v>73.207625555555552</v>
      </c>
      <c r="CB281" s="165">
        <v>66.673023333333333</v>
      </c>
      <c r="CC281" s="165">
        <v>76.101096666666677</v>
      </c>
      <c r="CD281" s="165">
        <v>70.046007777777788</v>
      </c>
      <c r="CE281" s="165">
        <v>75.289923333333334</v>
      </c>
      <c r="CF281" s="165">
        <v>66.589690000000004</v>
      </c>
      <c r="CG281" s="174"/>
      <c r="CH281" s="175"/>
      <c r="CI281" s="175"/>
      <c r="CJ281" s="175"/>
      <c r="CK281" s="175"/>
      <c r="CL281" s="175"/>
      <c r="CM281" s="175"/>
      <c r="CN281" s="175"/>
      <c r="CO281" s="171">
        <v>2038</v>
      </c>
      <c r="CP281" s="173">
        <v>50649</v>
      </c>
      <c r="CQ281" s="272">
        <v>6.91347165346229</v>
      </c>
      <c r="CR281" s="272">
        <v>6.6393837688287736</v>
      </c>
      <c r="CS281" s="272">
        <v>6.5580330725288176</v>
      </c>
      <c r="CT281" s="272">
        <v>6.4505924566932284</v>
      </c>
      <c r="CU281" s="272">
        <v>6.5580330725288176</v>
      </c>
      <c r="CV281" s="272">
        <v>6.6734609359605903</v>
      </c>
      <c r="CW281" s="272">
        <v>6.8369269277351643</v>
      </c>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39"/>
      <c r="EV281" s="139"/>
      <c r="EW281" s="139"/>
      <c r="EX281" s="139"/>
      <c r="EY281" s="139"/>
      <c r="EZ281" s="139"/>
      <c r="FA281" s="139"/>
      <c r="FB281" s="162"/>
      <c r="FC281" s="162"/>
      <c r="FD281" s="162"/>
      <c r="FE281" s="162"/>
      <c r="FF281" s="162"/>
      <c r="FG281" s="162"/>
      <c r="FH281" s="162"/>
      <c r="FI281" s="139"/>
      <c r="FJ281" s="139"/>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39"/>
      <c r="GH281" s="139"/>
      <c r="GI281" s="162"/>
      <c r="GJ281" s="162"/>
      <c r="GK281" s="162"/>
      <c r="GL281" s="162"/>
      <c r="GM281" s="162"/>
    </row>
    <row r="282" spans="1:195" s="138" customFormat="1" x14ac:dyDescent="0.2">
      <c r="A282" s="139"/>
      <c r="B282" s="193">
        <v>50679</v>
      </c>
      <c r="C282" s="193">
        <v>50709</v>
      </c>
      <c r="D282" s="191">
        <v>50679</v>
      </c>
      <c r="E282" s="6">
        <v>69.750370000000004</v>
      </c>
      <c r="F282" s="7">
        <v>62.06082</v>
      </c>
      <c r="G282" s="9">
        <v>62.285049999999998</v>
      </c>
      <c r="H282" s="10">
        <v>54.820929999999997</v>
      </c>
      <c r="I282" s="6">
        <v>65.699680000000001</v>
      </c>
      <c r="J282" s="7">
        <v>57.41133</v>
      </c>
      <c r="K282" s="9">
        <v>79.116709999999998</v>
      </c>
      <c r="L282" s="10">
        <v>71.446489999999997</v>
      </c>
      <c r="M282" s="6">
        <v>72.335390000000004</v>
      </c>
      <c r="N282" s="7">
        <v>66.087890000000002</v>
      </c>
      <c r="O282" s="9">
        <v>62.285049999999998</v>
      </c>
      <c r="P282" s="10">
        <v>52.820929999999997</v>
      </c>
      <c r="Q282" s="6">
        <v>61.785049999999998</v>
      </c>
      <c r="R282" s="7">
        <v>54.320929999999997</v>
      </c>
      <c r="S282" s="9">
        <v>59.285049999999998</v>
      </c>
      <c r="T282" s="10">
        <v>52.320929999999997</v>
      </c>
      <c r="U282" s="6">
        <v>62.285049999999998</v>
      </c>
      <c r="V282" s="7">
        <v>52.820929999999997</v>
      </c>
      <c r="W282" s="9">
        <v>65.699680000000001</v>
      </c>
      <c r="X282" s="10">
        <v>57.41133</v>
      </c>
      <c r="Y282" s="6">
        <v>63.285049999999998</v>
      </c>
      <c r="Z282" s="7">
        <v>55.320929999999997</v>
      </c>
      <c r="AA282" s="9">
        <v>70.852149999999995</v>
      </c>
      <c r="AB282" s="10">
        <v>63.885330000000003</v>
      </c>
      <c r="AC282" s="6">
        <v>62.285049999999998</v>
      </c>
      <c r="AD282" s="74">
        <v>53.320929999999997</v>
      </c>
      <c r="AE282" s="9">
        <v>71.547979999999995</v>
      </c>
      <c r="AF282" s="76">
        <v>63.27223</v>
      </c>
      <c r="AG282" s="24">
        <v>7.0738000000000003</v>
      </c>
      <c r="AH282" s="38">
        <v>6.8350999999999997</v>
      </c>
      <c r="AI282" s="24">
        <v>6.5282999999999998</v>
      </c>
      <c r="AJ282" s="38">
        <v>6.4942000000000002</v>
      </c>
      <c r="AK282" s="29">
        <v>6.4791999999999996</v>
      </c>
      <c r="AL282" s="38">
        <v>6.6010999999999997</v>
      </c>
      <c r="AM282" s="29">
        <v>6.5141999999999998</v>
      </c>
      <c r="AN282" s="38">
        <v>6.5624000000000002</v>
      </c>
      <c r="AO282" s="24">
        <v>6.3238000000000003</v>
      </c>
      <c r="AP282" s="38">
        <v>6.3749000000000002</v>
      </c>
      <c r="AQ282" s="24">
        <v>6.0170000000000003</v>
      </c>
      <c r="AR282" s="38">
        <v>6.7378999999999998</v>
      </c>
      <c r="AS282" s="24">
        <v>6.5594999999999999</v>
      </c>
      <c r="AT282" s="38">
        <v>6.7878999999999996</v>
      </c>
      <c r="AU282" s="29">
        <v>6.5755999999999997</v>
      </c>
      <c r="AV282" s="38">
        <v>6.5628000000000002</v>
      </c>
      <c r="AW282" s="29">
        <v>6.5637999999999996</v>
      </c>
      <c r="AX282" s="38">
        <v>6.5594000000000001</v>
      </c>
      <c r="AY282" s="29">
        <v>6.5042</v>
      </c>
      <c r="AZ282" s="38">
        <v>6.3388</v>
      </c>
      <c r="BA282" s="24">
        <v>6.1970000000000001</v>
      </c>
      <c r="BB282" s="38">
        <v>7.2912999999999997</v>
      </c>
      <c r="BC282" s="15"/>
      <c r="BD282" s="1"/>
      <c r="BE282" s="151"/>
      <c r="BF282" s="151"/>
      <c r="BG282" s="151"/>
      <c r="BH282" s="151"/>
      <c r="BI282" s="151"/>
      <c r="BJ282" s="266">
        <v>6.4312595182673826</v>
      </c>
      <c r="BK282" s="266">
        <v>6.4829749316870764</v>
      </c>
      <c r="BL282" s="266">
        <v>6.676057970267383</v>
      </c>
      <c r="BM282" s="266">
        <v>6.7297417556870771</v>
      </c>
      <c r="BN282" s="266">
        <v>6.5800085439772298</v>
      </c>
      <c r="BO282" s="266"/>
      <c r="BP282" s="266">
        <v>6.5883763672310662</v>
      </c>
      <c r="BQ282" s="292">
        <v>6.4422894566098945</v>
      </c>
      <c r="BR282" s="292">
        <v>6.5670462833691312</v>
      </c>
      <c r="BS282" s="292">
        <v>6.615398571428571</v>
      </c>
      <c r="BT282" s="292">
        <v>6.5876647136074338</v>
      </c>
      <c r="BU282" s="292">
        <v>6.4890678958785246</v>
      </c>
      <c r="BV282" s="292">
        <v>6.5395000000000003</v>
      </c>
      <c r="BW282" s="169"/>
      <c r="BX282" s="148">
        <v>66.360353333333336</v>
      </c>
      <c r="BY282" s="165">
        <v>58.994416451612906</v>
      </c>
      <c r="BZ282" s="165">
        <v>62.045676236559139</v>
      </c>
      <c r="CA282" s="165">
        <v>69.581115806451606</v>
      </c>
      <c r="CB282" s="165">
        <v>58.494416451612913</v>
      </c>
      <c r="CC282" s="165">
        <v>75.735215161290313</v>
      </c>
      <c r="CD282" s="165">
        <v>67.899531075268811</v>
      </c>
      <c r="CE282" s="165">
        <v>67.780756236559142</v>
      </c>
      <c r="CF282" s="165">
        <v>58.112696021505378</v>
      </c>
      <c r="CG282" s="174"/>
      <c r="CH282" s="175"/>
      <c r="CI282" s="175"/>
      <c r="CJ282" s="175"/>
      <c r="CK282" s="175"/>
      <c r="CL282" s="175"/>
      <c r="CM282" s="175"/>
      <c r="CN282" s="175"/>
      <c r="CO282" s="171">
        <v>2038</v>
      </c>
      <c r="CP282" s="173">
        <v>50679</v>
      </c>
      <c r="CQ282" s="272">
        <v>6.9660490791233665</v>
      </c>
      <c r="CR282" s="272">
        <v>6.6968691669228404</v>
      </c>
      <c r="CS282" s="272">
        <v>6.6101599724574109</v>
      </c>
      <c r="CT282" s="272">
        <v>6.5018781107609538</v>
      </c>
      <c r="CU282" s="272">
        <v>6.6101599724574109</v>
      </c>
      <c r="CV282" s="272">
        <v>6.731034827586206</v>
      </c>
      <c r="CW282" s="272">
        <v>6.888501412999597</v>
      </c>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39"/>
      <c r="EV282" s="139"/>
      <c r="EW282" s="139"/>
      <c r="EX282" s="139"/>
      <c r="EY282" s="139"/>
      <c r="EZ282" s="139"/>
      <c r="FA282" s="139"/>
      <c r="FB282" s="162"/>
      <c r="FC282" s="162"/>
      <c r="FD282" s="162"/>
      <c r="FE282" s="162"/>
      <c r="FF282" s="162"/>
      <c r="FG282" s="162"/>
      <c r="FH282" s="162"/>
      <c r="FI282" s="139"/>
      <c r="FJ282" s="139"/>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39"/>
      <c r="GH282" s="139"/>
      <c r="GI282" s="162"/>
      <c r="GJ282" s="162"/>
      <c r="GK282" s="162"/>
      <c r="GL282" s="162"/>
      <c r="GM282" s="162"/>
    </row>
    <row r="283" spans="1:195" s="138" customFormat="1" x14ac:dyDescent="0.2">
      <c r="A283" s="139"/>
      <c r="B283" s="193">
        <v>50710</v>
      </c>
      <c r="C283" s="193">
        <v>50739</v>
      </c>
      <c r="D283" s="191">
        <v>50710</v>
      </c>
      <c r="E283" s="6">
        <v>71.199389999999994</v>
      </c>
      <c r="F283" s="7">
        <v>63.785510000000002</v>
      </c>
      <c r="G283" s="9">
        <v>63.16957</v>
      </c>
      <c r="H283" s="10">
        <v>56.301119999999997</v>
      </c>
      <c r="I283" s="6">
        <v>67.390219999999999</v>
      </c>
      <c r="J283" s="7">
        <v>59.42868</v>
      </c>
      <c r="K283" s="9">
        <v>81.116039999999998</v>
      </c>
      <c r="L283" s="10">
        <v>73.035579999999996</v>
      </c>
      <c r="M283" s="6">
        <v>74.362530000000007</v>
      </c>
      <c r="N283" s="7">
        <v>68.150800000000004</v>
      </c>
      <c r="O283" s="9">
        <v>61.66957</v>
      </c>
      <c r="P283" s="10">
        <v>54.801119999999997</v>
      </c>
      <c r="Q283" s="6">
        <v>62.66957</v>
      </c>
      <c r="R283" s="7">
        <v>55.801119999999997</v>
      </c>
      <c r="S283" s="9">
        <v>59.91957</v>
      </c>
      <c r="T283" s="10">
        <v>54.301119999999997</v>
      </c>
      <c r="U283" s="6">
        <v>61.66957</v>
      </c>
      <c r="V283" s="7">
        <v>54.801119999999997</v>
      </c>
      <c r="W283" s="9">
        <v>67.390219999999999</v>
      </c>
      <c r="X283" s="10">
        <v>59.42868</v>
      </c>
      <c r="Y283" s="6">
        <v>64.169569999999993</v>
      </c>
      <c r="Z283" s="7">
        <v>56.801119999999997</v>
      </c>
      <c r="AA283" s="9">
        <v>70.787769999999995</v>
      </c>
      <c r="AB283" s="10">
        <v>63.84122</v>
      </c>
      <c r="AC283" s="6">
        <v>61.66957</v>
      </c>
      <c r="AD283" s="74">
        <v>55.301119999999997</v>
      </c>
      <c r="AE283" s="9">
        <v>72.086519999999993</v>
      </c>
      <c r="AF283" s="76">
        <v>64.619780000000006</v>
      </c>
      <c r="AG283" s="24">
        <v>7.1078999999999999</v>
      </c>
      <c r="AH283" s="38">
        <v>7.0567000000000002</v>
      </c>
      <c r="AI283" s="24">
        <v>6.7157999999999998</v>
      </c>
      <c r="AJ283" s="38">
        <v>6.7670000000000003</v>
      </c>
      <c r="AK283" s="29">
        <v>6.7519999999999998</v>
      </c>
      <c r="AL283" s="38">
        <v>6.8776999999999999</v>
      </c>
      <c r="AM283" s="29">
        <v>6.6894999999999998</v>
      </c>
      <c r="AN283" s="38">
        <v>6.8350999999999997</v>
      </c>
      <c r="AO283" s="24">
        <v>6.7157999999999998</v>
      </c>
      <c r="AP283" s="38">
        <v>6.6646999999999998</v>
      </c>
      <c r="AQ283" s="24">
        <v>6.1532999999999998</v>
      </c>
      <c r="AR283" s="38">
        <v>7.0187999999999997</v>
      </c>
      <c r="AS283" s="24">
        <v>6.8358999999999996</v>
      </c>
      <c r="AT283" s="38">
        <v>7.0688000000000004</v>
      </c>
      <c r="AU283" s="29">
        <v>6.8544</v>
      </c>
      <c r="AV283" s="38">
        <v>6.8380000000000001</v>
      </c>
      <c r="AW283" s="29">
        <v>6.8689999999999998</v>
      </c>
      <c r="AX283" s="38">
        <v>6.8357000000000001</v>
      </c>
      <c r="AY283" s="29">
        <v>6.7770000000000001</v>
      </c>
      <c r="AZ283" s="38">
        <v>6.7308000000000003</v>
      </c>
      <c r="BA283" s="24">
        <v>6.4345999999999997</v>
      </c>
      <c r="BB283" s="38">
        <v>7.3554000000000004</v>
      </c>
      <c r="BC283" s="15"/>
      <c r="BD283" s="1"/>
      <c r="BE283" s="151"/>
      <c r="BF283" s="151"/>
      <c r="BG283" s="151"/>
      <c r="BH283" s="151"/>
      <c r="BI283" s="151"/>
      <c r="BJ283" s="266">
        <v>6.8279804979253109</v>
      </c>
      <c r="BK283" s="266">
        <v>6.7762650845056172</v>
      </c>
      <c r="BL283" s="266">
        <v>7.0878787899253117</v>
      </c>
      <c r="BM283" s="266">
        <v>7.0341950045056176</v>
      </c>
      <c r="BN283" s="266">
        <v>6.9315798442154648</v>
      </c>
      <c r="BO283" s="266"/>
      <c r="BP283" s="266">
        <v>6.8649656402717234</v>
      </c>
      <c r="BQ283" s="292">
        <v>6.8396941605839405</v>
      </c>
      <c r="BR283" s="292">
        <v>6.8398765216116582</v>
      </c>
      <c r="BS283" s="292">
        <v>6.8937659183673468</v>
      </c>
      <c r="BT283" s="292">
        <v>6.7647533084149902</v>
      </c>
      <c r="BU283" s="292">
        <v>6.7621865342900049</v>
      </c>
      <c r="BV283" s="292">
        <v>6.8123000000000005</v>
      </c>
      <c r="BW283" s="169"/>
      <c r="BX283" s="148">
        <v>67.898619570041618</v>
      </c>
      <c r="BY283" s="165">
        <v>60.111633176144245</v>
      </c>
      <c r="BZ283" s="165">
        <v>63.845623134535366</v>
      </c>
      <c r="CA283" s="165">
        <v>71.596974757281558</v>
      </c>
      <c r="CB283" s="165">
        <v>59.611633176144245</v>
      </c>
      <c r="CC283" s="165">
        <v>77.518498169209423</v>
      </c>
      <c r="CD283" s="165">
        <v>68.762215506241333</v>
      </c>
      <c r="CE283" s="165">
        <v>67.695061886269073</v>
      </c>
      <c r="CF283" s="165">
        <v>58.611633176144245</v>
      </c>
      <c r="CG283" s="174"/>
      <c r="CH283" s="175"/>
      <c r="CI283" s="175"/>
      <c r="CJ283" s="175"/>
      <c r="CK283" s="175"/>
      <c r="CL283" s="175"/>
      <c r="CM283" s="175"/>
      <c r="CN283" s="175"/>
      <c r="CO283" s="171">
        <v>2038</v>
      </c>
      <c r="CP283" s="173">
        <v>50710</v>
      </c>
      <c r="CQ283" s="272">
        <v>7.1589701615392531</v>
      </c>
      <c r="CR283" s="272">
        <v>6.8764982272773851</v>
      </c>
      <c r="CS283" s="272">
        <v>6.8884421309803123</v>
      </c>
      <c r="CT283" s="272">
        <v>6.7756692346293574</v>
      </c>
      <c r="CU283" s="272">
        <v>6.8884421309803123</v>
      </c>
      <c r="CV283" s="272">
        <v>6.9109404105090304</v>
      </c>
      <c r="CW283" s="272">
        <v>7.1638344771901501</v>
      </c>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39"/>
      <c r="EV283" s="139"/>
      <c r="EW283" s="139"/>
      <c r="EX283" s="139"/>
      <c r="EY283" s="139"/>
      <c r="EZ283" s="139"/>
      <c r="FA283" s="139"/>
      <c r="FB283" s="162"/>
      <c r="FC283" s="162"/>
      <c r="FD283" s="162"/>
      <c r="FE283" s="162"/>
      <c r="FF283" s="162"/>
      <c r="FG283" s="162"/>
      <c r="FH283" s="162"/>
      <c r="FI283" s="139"/>
      <c r="FJ283" s="139"/>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39"/>
      <c r="GH283" s="139"/>
      <c r="GI283" s="162"/>
      <c r="GJ283" s="162"/>
      <c r="GK283" s="162"/>
      <c r="GL283" s="162"/>
      <c r="GM283" s="162"/>
    </row>
    <row r="284" spans="1:195" s="138" customFormat="1" x14ac:dyDescent="0.2">
      <c r="A284" s="139"/>
      <c r="B284" s="193">
        <v>50740</v>
      </c>
      <c r="C284" s="193">
        <v>50770</v>
      </c>
      <c r="D284" s="191">
        <v>50740</v>
      </c>
      <c r="E284" s="6">
        <v>72.51746</v>
      </c>
      <c r="F284" s="7">
        <v>66.708259999999996</v>
      </c>
      <c r="G284" s="9">
        <v>64.136039999999994</v>
      </c>
      <c r="H284" s="10">
        <v>59.370919999999998</v>
      </c>
      <c r="I284" s="6">
        <v>68.659689999999998</v>
      </c>
      <c r="J284" s="7">
        <v>61.961559999999999</v>
      </c>
      <c r="K284" s="9">
        <v>82.074860000000001</v>
      </c>
      <c r="L284" s="10">
        <v>76.448880000000003</v>
      </c>
      <c r="M284" s="6">
        <v>75.802279999999996</v>
      </c>
      <c r="N284" s="7">
        <v>71.558369999999996</v>
      </c>
      <c r="O284" s="9">
        <v>62.136040000000001</v>
      </c>
      <c r="P284" s="10">
        <v>57.370919999999998</v>
      </c>
      <c r="Q284" s="6">
        <v>63.636040000000001</v>
      </c>
      <c r="R284" s="7">
        <v>58.870919999999998</v>
      </c>
      <c r="S284" s="9">
        <v>61.136040000000001</v>
      </c>
      <c r="T284" s="10">
        <v>57.370919999999998</v>
      </c>
      <c r="U284" s="6">
        <v>62.136040000000001</v>
      </c>
      <c r="V284" s="7">
        <v>57.370919999999998</v>
      </c>
      <c r="W284" s="9">
        <v>68.659689999999998</v>
      </c>
      <c r="X284" s="10">
        <v>61.961559999999999</v>
      </c>
      <c r="Y284" s="6">
        <v>65.136039999999994</v>
      </c>
      <c r="Z284" s="7">
        <v>60.120919999999998</v>
      </c>
      <c r="AA284" s="9">
        <v>70.115939999999995</v>
      </c>
      <c r="AB284" s="10">
        <v>65.478520000000003</v>
      </c>
      <c r="AC284" s="6">
        <v>64.636039999999994</v>
      </c>
      <c r="AD284" s="74">
        <v>59.370919999999998</v>
      </c>
      <c r="AE284" s="9">
        <v>71.21069</v>
      </c>
      <c r="AF284" s="76">
        <v>65.387860000000003</v>
      </c>
      <c r="AG284" s="24">
        <v>7.4999000000000002</v>
      </c>
      <c r="AH284" s="38">
        <v>7.5339999999999998</v>
      </c>
      <c r="AI284" s="24">
        <v>7.1420000000000003</v>
      </c>
      <c r="AJ284" s="38">
        <v>7.1931000000000003</v>
      </c>
      <c r="AK284" s="29">
        <v>7.1780999999999997</v>
      </c>
      <c r="AL284" s="38">
        <v>7.3064</v>
      </c>
      <c r="AM284" s="29">
        <v>7.1205999999999996</v>
      </c>
      <c r="AN284" s="38">
        <v>7.2613000000000003</v>
      </c>
      <c r="AO284" s="24">
        <v>7.1760999999999999</v>
      </c>
      <c r="AP284" s="38">
        <v>7.3124000000000002</v>
      </c>
      <c r="AQ284" s="24">
        <v>6.5282999999999998</v>
      </c>
      <c r="AR284" s="38">
        <v>7.4503000000000004</v>
      </c>
      <c r="AS284" s="24">
        <v>7.2644000000000002</v>
      </c>
      <c r="AT284" s="38">
        <v>7.5003000000000002</v>
      </c>
      <c r="AU284" s="29">
        <v>7.2842000000000002</v>
      </c>
      <c r="AV284" s="38">
        <v>7.2657999999999996</v>
      </c>
      <c r="AW284" s="29">
        <v>7.5446999999999997</v>
      </c>
      <c r="AX284" s="38">
        <v>7.2641999999999998</v>
      </c>
      <c r="AY284" s="29">
        <v>7.2031000000000001</v>
      </c>
      <c r="AZ284" s="38">
        <v>7.1910999999999996</v>
      </c>
      <c r="BA284" s="24">
        <v>6.8182999999999998</v>
      </c>
      <c r="BB284" s="38">
        <v>7.7449000000000003</v>
      </c>
      <c r="BC284" s="15"/>
      <c r="BD284" s="1"/>
      <c r="BE284" s="151"/>
      <c r="BF284" s="151"/>
      <c r="BG284" s="151"/>
      <c r="BH284" s="151"/>
      <c r="BI284" s="151"/>
      <c r="BJ284" s="266">
        <v>7.2938240360287425</v>
      </c>
      <c r="BK284" s="266">
        <v>7.4317655399251095</v>
      </c>
      <c r="BL284" s="266">
        <v>7.5714530840287431</v>
      </c>
      <c r="BM284" s="266">
        <v>7.71464486392511</v>
      </c>
      <c r="BN284" s="266">
        <v>7.5029218809769258</v>
      </c>
      <c r="BO284" s="266"/>
      <c r="BP284" s="266">
        <v>7.2969842958531892</v>
      </c>
      <c r="BQ284" s="292">
        <v>7.306340551500405</v>
      </c>
      <c r="BR284" s="292">
        <v>7.2662800696093308</v>
      </c>
      <c r="BS284" s="292">
        <v>7.3285618367346936</v>
      </c>
      <c r="BT284" s="292">
        <v>7.200251843620566</v>
      </c>
      <c r="BU284" s="292">
        <v>7.1887842316035373</v>
      </c>
      <c r="BV284" s="292">
        <v>7.2384000000000004</v>
      </c>
      <c r="BW284" s="169"/>
      <c r="BX284" s="148">
        <v>69.956414838709676</v>
      </c>
      <c r="BY284" s="165">
        <v>62.03528817204301</v>
      </c>
      <c r="BZ284" s="165">
        <v>65.706750967741939</v>
      </c>
      <c r="CA284" s="165">
        <v>73.931308924731184</v>
      </c>
      <c r="CB284" s="165">
        <v>61.53528817204301</v>
      </c>
      <c r="CC284" s="165">
        <v>79.594589247311831</v>
      </c>
      <c r="CD284" s="165">
        <v>68.6436359139785</v>
      </c>
      <c r="CE284" s="165">
        <v>68.071486021505379</v>
      </c>
      <c r="CF284" s="165">
        <v>60.03528817204301</v>
      </c>
      <c r="CG284" s="174"/>
      <c r="CH284" s="175"/>
      <c r="CI284" s="175"/>
      <c r="CJ284" s="175"/>
      <c r="CK284" s="175"/>
      <c r="CL284" s="175"/>
      <c r="CM284" s="175"/>
      <c r="CN284" s="175"/>
      <c r="CO284" s="171">
        <v>2038</v>
      </c>
      <c r="CP284" s="173">
        <v>50740</v>
      </c>
      <c r="CQ284" s="272">
        <v>7.5974926432760572</v>
      </c>
      <c r="CR284" s="272">
        <v>7.3182443078184241</v>
      </c>
      <c r="CS284" s="272">
        <v>7.3231049892889928</v>
      </c>
      <c r="CT284" s="272">
        <v>7.2033173207009371</v>
      </c>
      <c r="CU284" s="272">
        <v>7.3231049892889928</v>
      </c>
      <c r="CV284" s="272">
        <v>7.3533665188834147</v>
      </c>
      <c r="CW284" s="272">
        <v>7.5938909971740012</v>
      </c>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39"/>
      <c r="EV284" s="139"/>
      <c r="EW284" s="139"/>
      <c r="EX284" s="139"/>
      <c r="EY284" s="139"/>
      <c r="EZ284" s="139"/>
      <c r="FA284" s="139"/>
      <c r="FB284" s="162"/>
      <c r="FC284" s="162"/>
      <c r="FD284" s="162"/>
      <c r="FE284" s="162"/>
      <c r="FF284" s="162"/>
      <c r="FG284" s="162"/>
      <c r="FH284" s="162"/>
      <c r="FI284" s="139"/>
      <c r="FJ284" s="139"/>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39"/>
      <c r="GH284" s="139"/>
      <c r="GI284" s="162"/>
      <c r="GJ284" s="162"/>
      <c r="GK284" s="162"/>
      <c r="GL284" s="162"/>
      <c r="GM284" s="162"/>
    </row>
    <row r="285" spans="1:195" s="138" customFormat="1" x14ac:dyDescent="0.2">
      <c r="A285" s="139"/>
      <c r="B285" s="193">
        <v>50771</v>
      </c>
      <c r="C285" s="193">
        <v>50801</v>
      </c>
      <c r="D285" s="191">
        <v>50771</v>
      </c>
      <c r="E285" s="6">
        <v>69.833529999999996</v>
      </c>
      <c r="F285" s="7">
        <v>63.873399999999997</v>
      </c>
      <c r="G285" s="9">
        <v>62.917760000000001</v>
      </c>
      <c r="H285" s="10">
        <v>58.619070000000001</v>
      </c>
      <c r="I285" s="6">
        <v>66.548419999999993</v>
      </c>
      <c r="J285" s="7">
        <v>60.472070000000002</v>
      </c>
      <c r="K285" s="9">
        <v>76.746260000000007</v>
      </c>
      <c r="L285" s="10">
        <v>72.242369999999994</v>
      </c>
      <c r="M285" s="6">
        <v>72.35866</v>
      </c>
      <c r="N285" s="7">
        <v>68.920519999999996</v>
      </c>
      <c r="O285" s="9">
        <v>60.917760000000001</v>
      </c>
      <c r="P285" s="10">
        <v>56.619070000000001</v>
      </c>
      <c r="Q285" s="6">
        <v>62.417760000000001</v>
      </c>
      <c r="R285" s="7">
        <v>58.119070000000001</v>
      </c>
      <c r="S285" s="9">
        <v>60.167760000000001</v>
      </c>
      <c r="T285" s="10">
        <v>55.369070000000001</v>
      </c>
      <c r="U285" s="6">
        <v>60.917760000000001</v>
      </c>
      <c r="V285" s="7">
        <v>56.619070000000001</v>
      </c>
      <c r="W285" s="9">
        <v>66.548419999999993</v>
      </c>
      <c r="X285" s="10">
        <v>60.472070000000002</v>
      </c>
      <c r="Y285" s="6">
        <v>62.917760000000001</v>
      </c>
      <c r="Z285" s="7">
        <v>59.369070000000001</v>
      </c>
      <c r="AA285" s="9">
        <v>70.988460000000003</v>
      </c>
      <c r="AB285" s="10">
        <v>67.092770000000002</v>
      </c>
      <c r="AC285" s="6">
        <v>63.917760000000001</v>
      </c>
      <c r="AD285" s="74">
        <v>58.619070000000001</v>
      </c>
      <c r="AE285" s="9">
        <v>69.825919999999996</v>
      </c>
      <c r="AF285" s="76">
        <v>65.422569999999993</v>
      </c>
      <c r="AG285" s="24">
        <v>7.5952000000000002</v>
      </c>
      <c r="AH285" s="38">
        <v>7.5777999999999999</v>
      </c>
      <c r="AI285" s="24">
        <v>7.1771000000000003</v>
      </c>
      <c r="AJ285" s="38">
        <v>7.2294</v>
      </c>
      <c r="AK285" s="29">
        <v>7.2144000000000004</v>
      </c>
      <c r="AL285" s="38">
        <v>7.343</v>
      </c>
      <c r="AM285" s="29">
        <v>7.1543999999999999</v>
      </c>
      <c r="AN285" s="38">
        <v>7.3164999999999996</v>
      </c>
      <c r="AO285" s="24">
        <v>7.2641999999999998</v>
      </c>
      <c r="AP285" s="38">
        <v>7.3164999999999996</v>
      </c>
      <c r="AQ285" s="24">
        <v>6.6022999999999996</v>
      </c>
      <c r="AR285" s="38">
        <v>7.4874000000000001</v>
      </c>
      <c r="AS285" s="24">
        <v>7.3010000000000002</v>
      </c>
      <c r="AT285" s="38">
        <v>7.5373999999999999</v>
      </c>
      <c r="AU285" s="29">
        <v>7.3202999999999996</v>
      </c>
      <c r="AV285" s="38">
        <v>7.3022999999999998</v>
      </c>
      <c r="AW285" s="29">
        <v>7.5366999999999997</v>
      </c>
      <c r="AX285" s="38">
        <v>7.3007999999999997</v>
      </c>
      <c r="AY285" s="29">
        <v>7.2393999999999998</v>
      </c>
      <c r="AZ285" s="38">
        <v>7.2792000000000003</v>
      </c>
      <c r="BA285" s="24">
        <v>6.8760000000000003</v>
      </c>
      <c r="BB285" s="38">
        <v>7.8502000000000001</v>
      </c>
      <c r="BC285" s="15"/>
      <c r="BD285" s="1"/>
      <c r="BE285" s="151"/>
      <c r="BF285" s="151"/>
      <c r="BG285" s="151"/>
      <c r="BH285" s="151"/>
      <c r="BI285" s="151"/>
      <c r="BJ285" s="266">
        <v>7.3829850521202305</v>
      </c>
      <c r="BK285" s="266">
        <v>7.4359149175184696</v>
      </c>
      <c r="BL285" s="266">
        <v>7.664007712120231</v>
      </c>
      <c r="BM285" s="266">
        <v>7.7189521735184705</v>
      </c>
      <c r="BN285" s="266">
        <v>7.5504649638193504</v>
      </c>
      <c r="BO285" s="266"/>
      <c r="BP285" s="266">
        <v>7.3337885136368248</v>
      </c>
      <c r="BQ285" s="292">
        <v>7.3956552311435519</v>
      </c>
      <c r="BR285" s="292">
        <v>7.3215064324659034</v>
      </c>
      <c r="BS285" s="292">
        <v>7.3656026530612246</v>
      </c>
      <c r="BT285" s="292">
        <v>7.2343967067380532</v>
      </c>
      <c r="BU285" s="292">
        <v>7.2251266310695819</v>
      </c>
      <c r="BV285" s="292">
        <v>7.2747000000000002</v>
      </c>
      <c r="BW285" s="169"/>
      <c r="BX285" s="148">
        <v>67.077770967741927</v>
      </c>
      <c r="BY285" s="165">
        <v>60.930193655913982</v>
      </c>
      <c r="BZ285" s="165">
        <v>63.738924838709679</v>
      </c>
      <c r="CA285" s="165">
        <v>70.768982365591398</v>
      </c>
      <c r="CB285" s="165">
        <v>60.430193655913982</v>
      </c>
      <c r="CC285" s="165">
        <v>74.663816236559143</v>
      </c>
      <c r="CD285" s="165">
        <v>67.78996247311828</v>
      </c>
      <c r="CE285" s="165">
        <v>69.187226989247307</v>
      </c>
      <c r="CF285" s="165">
        <v>58.930193655913982</v>
      </c>
      <c r="CG285" s="174"/>
      <c r="CH285" s="175"/>
      <c r="CI285" s="175"/>
      <c r="CJ285" s="175"/>
      <c r="CK285" s="175"/>
      <c r="CL285" s="175"/>
      <c r="CM285" s="175"/>
      <c r="CN285" s="175"/>
      <c r="CO285" s="171">
        <v>2039</v>
      </c>
      <c r="CP285" s="173">
        <v>50771</v>
      </c>
      <c r="CQ285" s="272">
        <v>7.6336074699043115</v>
      </c>
      <c r="CR285" s="272">
        <v>7.3528790039963114</v>
      </c>
      <c r="CS285" s="272">
        <v>7.3601344700601858</v>
      </c>
      <c r="CT285" s="272">
        <v>7.2397492041189109</v>
      </c>
      <c r="CU285" s="272">
        <v>7.3601344700601858</v>
      </c>
      <c r="CV285" s="272">
        <v>7.3880545320197033</v>
      </c>
      <c r="CW285" s="272">
        <v>7.6305280581348409</v>
      </c>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39"/>
      <c r="EV285" s="139"/>
      <c r="EW285" s="139"/>
      <c r="EX285" s="139"/>
      <c r="EY285" s="139"/>
      <c r="EZ285" s="139"/>
      <c r="FA285" s="139"/>
      <c r="FB285" s="162"/>
      <c r="FC285" s="162"/>
      <c r="FD285" s="162"/>
      <c r="FE285" s="162"/>
      <c r="FF285" s="162"/>
      <c r="FG285" s="162"/>
      <c r="FH285" s="162"/>
      <c r="FI285" s="139"/>
      <c r="FJ285" s="139"/>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39"/>
      <c r="GH285" s="139"/>
      <c r="GI285" s="162"/>
      <c r="GJ285" s="162"/>
      <c r="GK285" s="162"/>
      <c r="GL285" s="162"/>
      <c r="GM285" s="162"/>
    </row>
    <row r="286" spans="1:195" s="138" customFormat="1" x14ac:dyDescent="0.2">
      <c r="A286" s="139"/>
      <c r="B286" s="193">
        <v>50802</v>
      </c>
      <c r="C286" s="193">
        <v>50829</v>
      </c>
      <c r="D286" s="191">
        <v>50802</v>
      </c>
      <c r="E286" s="6">
        <v>73.418030000000002</v>
      </c>
      <c r="F286" s="7">
        <v>68.47842</v>
      </c>
      <c r="G286" s="9">
        <v>65.956729999999993</v>
      </c>
      <c r="H286" s="10">
        <v>60.963410000000003</v>
      </c>
      <c r="I286" s="6">
        <v>70.73272</v>
      </c>
      <c r="J286" s="7">
        <v>65.16122</v>
      </c>
      <c r="K286" s="9">
        <v>83.156869999999998</v>
      </c>
      <c r="L286" s="10">
        <v>78.480360000000005</v>
      </c>
      <c r="M286" s="6">
        <v>76.685940000000002</v>
      </c>
      <c r="N286" s="7">
        <v>73.59496</v>
      </c>
      <c r="O286" s="9">
        <v>63.95673</v>
      </c>
      <c r="P286" s="10">
        <v>58.963410000000003</v>
      </c>
      <c r="Q286" s="6">
        <v>65.956729999999993</v>
      </c>
      <c r="R286" s="7">
        <v>60.463410000000003</v>
      </c>
      <c r="S286" s="9">
        <v>63.45673</v>
      </c>
      <c r="T286" s="10">
        <v>57.713410000000003</v>
      </c>
      <c r="U286" s="6">
        <v>63.95673</v>
      </c>
      <c r="V286" s="7">
        <v>58.963410000000003</v>
      </c>
      <c r="W286" s="9">
        <v>70.73272</v>
      </c>
      <c r="X286" s="10">
        <v>65.16122</v>
      </c>
      <c r="Y286" s="6">
        <v>65.956729999999993</v>
      </c>
      <c r="Z286" s="7">
        <v>61.713410000000003</v>
      </c>
      <c r="AA286" s="9">
        <v>73.431830000000005</v>
      </c>
      <c r="AB286" s="10">
        <v>71.049310000000006</v>
      </c>
      <c r="AC286" s="6">
        <v>64.956729999999993</v>
      </c>
      <c r="AD286" s="74">
        <v>60.963410000000003</v>
      </c>
      <c r="AE286" s="9">
        <v>75.582120000000003</v>
      </c>
      <c r="AF286" s="76">
        <v>70.942819999999998</v>
      </c>
      <c r="AG286" s="24">
        <v>7.6300999999999997</v>
      </c>
      <c r="AH286" s="38">
        <v>7.5430000000000001</v>
      </c>
      <c r="AI286" s="24">
        <v>7.1771000000000003</v>
      </c>
      <c r="AJ286" s="38">
        <v>7.2468000000000004</v>
      </c>
      <c r="AK286" s="29">
        <v>7.2317999999999998</v>
      </c>
      <c r="AL286" s="38">
        <v>7.3617999999999997</v>
      </c>
      <c r="AM286" s="29">
        <v>7.1893000000000002</v>
      </c>
      <c r="AN286" s="38">
        <v>7.3164999999999996</v>
      </c>
      <c r="AO286" s="24">
        <v>7.2294</v>
      </c>
      <c r="AP286" s="38">
        <v>7.1597</v>
      </c>
      <c r="AQ286" s="24">
        <v>6.5849000000000002</v>
      </c>
      <c r="AR286" s="38">
        <v>7.5076999999999998</v>
      </c>
      <c r="AS286" s="24">
        <v>7.3197000000000001</v>
      </c>
      <c r="AT286" s="38">
        <v>7.5576999999999996</v>
      </c>
      <c r="AU286" s="29">
        <v>7.3403999999999998</v>
      </c>
      <c r="AV286" s="38">
        <v>7.3205999999999998</v>
      </c>
      <c r="AW286" s="29">
        <v>7.3693</v>
      </c>
      <c r="AX286" s="38">
        <v>7.3194999999999997</v>
      </c>
      <c r="AY286" s="29">
        <v>7.2568000000000001</v>
      </c>
      <c r="AZ286" s="38">
        <v>7.2443999999999997</v>
      </c>
      <c r="BA286" s="24">
        <v>6.8785999999999996</v>
      </c>
      <c r="BB286" s="38">
        <v>7.8625999999999996</v>
      </c>
      <c r="BC286" s="15"/>
      <c r="BD286" s="1"/>
      <c r="BE286" s="151"/>
      <c r="BF286" s="151"/>
      <c r="BG286" s="151"/>
      <c r="BH286" s="151"/>
      <c r="BI286" s="151"/>
      <c r="BJ286" s="266">
        <v>7.3477659447424353</v>
      </c>
      <c r="BK286" s="266">
        <v>7.2772265256552986</v>
      </c>
      <c r="BL286" s="266">
        <v>7.6274481087424357</v>
      </c>
      <c r="BM286" s="266">
        <v>7.554223845655299</v>
      </c>
      <c r="BN286" s="266">
        <v>7.4516661061988678</v>
      </c>
      <c r="BO286" s="266"/>
      <c r="BP286" s="266">
        <v>7.3514302048058404</v>
      </c>
      <c r="BQ286" s="292">
        <v>7.3603754257907541</v>
      </c>
      <c r="BR286" s="292">
        <v>7.3215064324659034</v>
      </c>
      <c r="BS286" s="292">
        <v>7.3833577551020406</v>
      </c>
      <c r="BT286" s="292">
        <v>7.269652793211435</v>
      </c>
      <c r="BU286" s="292">
        <v>7.2425469547805772</v>
      </c>
      <c r="BV286" s="292">
        <v>7.2921000000000005</v>
      </c>
      <c r="BW286" s="169"/>
      <c r="BX286" s="148">
        <v>71.301054285714287</v>
      </c>
      <c r="BY286" s="165">
        <v>63.81673571428572</v>
      </c>
      <c r="BZ286" s="165">
        <v>68.344934285714274</v>
      </c>
      <c r="CA286" s="165">
        <v>75.361234285714275</v>
      </c>
      <c r="CB286" s="165">
        <v>63.60244999999999</v>
      </c>
      <c r="CC286" s="165">
        <v>81.152651428571431</v>
      </c>
      <c r="CD286" s="165">
        <v>73.593848571428566</v>
      </c>
      <c r="CE286" s="165">
        <v>72.410750000000007</v>
      </c>
      <c r="CF286" s="165">
        <v>61.81673571428572</v>
      </c>
      <c r="CG286" s="174"/>
      <c r="CH286" s="175"/>
      <c r="CI286" s="175"/>
      <c r="CJ286" s="175"/>
      <c r="CK286" s="175"/>
      <c r="CL286" s="175"/>
      <c r="CM286" s="175"/>
      <c r="CN286" s="175"/>
      <c r="CO286" s="171">
        <v>2039</v>
      </c>
      <c r="CP286" s="173">
        <v>50802</v>
      </c>
      <c r="CQ286" s="272">
        <v>7.6336074699043115</v>
      </c>
      <c r="CR286" s="272">
        <v>7.38864086484271</v>
      </c>
      <c r="CS286" s="272">
        <v>7.3778841385290219</v>
      </c>
      <c r="CT286" s="272">
        <v>7.2572124209638886</v>
      </c>
      <c r="CU286" s="272">
        <v>7.3778841385290219</v>
      </c>
      <c r="CV286" s="272">
        <v>7.4238714449917893</v>
      </c>
      <c r="CW286" s="272">
        <v>7.6480896245458219</v>
      </c>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39"/>
      <c r="EV286" s="139"/>
      <c r="EW286" s="139"/>
      <c r="EX286" s="139"/>
      <c r="EY286" s="139"/>
      <c r="EZ286" s="139"/>
      <c r="FA286" s="139"/>
      <c r="FB286" s="162"/>
      <c r="FC286" s="162"/>
      <c r="FD286" s="162"/>
      <c r="FE286" s="162"/>
      <c r="FF286" s="162"/>
      <c r="FG286" s="162"/>
      <c r="FH286" s="162"/>
      <c r="FI286" s="139"/>
      <c r="FJ286" s="139"/>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39"/>
      <c r="GH286" s="139"/>
      <c r="GI286" s="162"/>
      <c r="GJ286" s="162"/>
      <c r="GK286" s="162"/>
      <c r="GL286" s="162"/>
      <c r="GM286" s="162"/>
    </row>
    <row r="287" spans="1:195" s="138" customFormat="1" x14ac:dyDescent="0.2">
      <c r="A287" s="139"/>
      <c r="B287" s="193">
        <v>50830</v>
      </c>
      <c r="C287" s="193">
        <v>50860</v>
      </c>
      <c r="D287" s="191">
        <v>50830</v>
      </c>
      <c r="E287" s="6">
        <v>63.93647</v>
      </c>
      <c r="F287" s="7">
        <v>61.481549999999999</v>
      </c>
      <c r="G287" s="9">
        <v>57.260359999999999</v>
      </c>
      <c r="H287" s="10">
        <v>54.966589999999997</v>
      </c>
      <c r="I287" s="6">
        <v>60.499650000000003</v>
      </c>
      <c r="J287" s="7">
        <v>57.782269999999997</v>
      </c>
      <c r="K287" s="9">
        <v>67.247079999999997</v>
      </c>
      <c r="L287" s="10">
        <v>67.397639999999996</v>
      </c>
      <c r="M287" s="6">
        <v>63.88617</v>
      </c>
      <c r="N287" s="7">
        <v>65.926839999999999</v>
      </c>
      <c r="O287" s="9">
        <v>55.260359999999999</v>
      </c>
      <c r="P287" s="10">
        <v>52.966589999999997</v>
      </c>
      <c r="Q287" s="6">
        <v>57.260359999999999</v>
      </c>
      <c r="R287" s="7">
        <v>54.466589999999997</v>
      </c>
      <c r="S287" s="9">
        <v>55.510359999999999</v>
      </c>
      <c r="T287" s="10">
        <v>51.466589999999997</v>
      </c>
      <c r="U287" s="6">
        <v>55.260359999999999</v>
      </c>
      <c r="V287" s="7">
        <v>52.966589999999997</v>
      </c>
      <c r="W287" s="9">
        <v>60.499650000000003</v>
      </c>
      <c r="X287" s="10">
        <v>57.782269999999997</v>
      </c>
      <c r="Y287" s="6">
        <v>57.260359999999999</v>
      </c>
      <c r="Z287" s="7">
        <v>55.716589999999997</v>
      </c>
      <c r="AA287" s="9">
        <v>62.207160000000002</v>
      </c>
      <c r="AB287" s="10">
        <v>60.776290000000003</v>
      </c>
      <c r="AC287" s="6">
        <v>56.010359999999999</v>
      </c>
      <c r="AD287" s="74">
        <v>54.966589999999997</v>
      </c>
      <c r="AE287" s="9">
        <v>65.771249999999995</v>
      </c>
      <c r="AF287" s="76">
        <v>64.167169999999999</v>
      </c>
      <c r="AG287" s="24">
        <v>7.2468000000000004</v>
      </c>
      <c r="AH287" s="38">
        <v>6.9680999999999997</v>
      </c>
      <c r="AI287" s="24">
        <v>6.7591000000000001</v>
      </c>
      <c r="AJ287" s="38">
        <v>6.8113000000000001</v>
      </c>
      <c r="AK287" s="29">
        <v>6.7962999999999996</v>
      </c>
      <c r="AL287" s="38">
        <v>6.9238</v>
      </c>
      <c r="AM287" s="29">
        <v>6.7488000000000001</v>
      </c>
      <c r="AN287" s="38">
        <v>6.8810000000000002</v>
      </c>
      <c r="AO287" s="24">
        <v>6.7591000000000001</v>
      </c>
      <c r="AP287" s="38">
        <v>6.5674000000000001</v>
      </c>
      <c r="AQ287" s="24">
        <v>6.2016</v>
      </c>
      <c r="AR287" s="38">
        <v>7.0669000000000004</v>
      </c>
      <c r="AS287" s="24">
        <v>6.8818999999999999</v>
      </c>
      <c r="AT287" s="38">
        <v>7.1169000000000002</v>
      </c>
      <c r="AU287" s="29">
        <v>6.9006999999999996</v>
      </c>
      <c r="AV287" s="38">
        <v>6.8834999999999997</v>
      </c>
      <c r="AW287" s="29">
        <v>6.7728000000000002</v>
      </c>
      <c r="AX287" s="38">
        <v>6.8817000000000004</v>
      </c>
      <c r="AY287" s="29">
        <v>6.8212999999999999</v>
      </c>
      <c r="AZ287" s="38">
        <v>6.7740999999999998</v>
      </c>
      <c r="BA287" s="24">
        <v>6.4554</v>
      </c>
      <c r="BB287" s="38">
        <v>7.5193000000000003</v>
      </c>
      <c r="BC287" s="15"/>
      <c r="BD287" s="1"/>
      <c r="BE287" s="151"/>
      <c r="BF287" s="151"/>
      <c r="BG287" s="151"/>
      <c r="BH287" s="151"/>
      <c r="BI287" s="151"/>
      <c r="BJ287" s="266">
        <v>6.8718019734844651</v>
      </c>
      <c r="BK287" s="266">
        <v>6.6777932699119527</v>
      </c>
      <c r="BL287" s="266">
        <v>7.1333681814844656</v>
      </c>
      <c r="BM287" s="266">
        <v>6.9319751939119536</v>
      </c>
      <c r="BN287" s="266">
        <v>6.9037346546982086</v>
      </c>
      <c r="BO287" s="266"/>
      <c r="BP287" s="266">
        <v>6.9098809804319181</v>
      </c>
      <c r="BQ287" s="292">
        <v>6.8835911597729114</v>
      </c>
      <c r="BR287" s="292">
        <v>6.885798442900005</v>
      </c>
      <c r="BS287" s="292">
        <v>6.9389699999999994</v>
      </c>
      <c r="BT287" s="292">
        <v>6.8246583493282138</v>
      </c>
      <c r="BU287" s="292">
        <v>6.8065382779909891</v>
      </c>
      <c r="BV287" s="292">
        <v>6.8566000000000003</v>
      </c>
      <c r="BW287" s="169"/>
      <c r="BX287" s="148">
        <v>62.908905908479134</v>
      </c>
      <c r="BY287" s="165">
        <v>56.300249004037681</v>
      </c>
      <c r="BZ287" s="165">
        <v>59.362227146702558</v>
      </c>
      <c r="CA287" s="165">
        <v>64.740340080753697</v>
      </c>
      <c r="CB287" s="165">
        <v>56.090962328398376</v>
      </c>
      <c r="CC287" s="165">
        <v>67.310100403768502</v>
      </c>
      <c r="CD287" s="165">
        <v>65.099824858681018</v>
      </c>
      <c r="CE287" s="165">
        <v>61.608235948855992</v>
      </c>
      <c r="CF287" s="165">
        <v>54.300249004037681</v>
      </c>
      <c r="CG287" s="174"/>
      <c r="CH287" s="175"/>
      <c r="CI287" s="175"/>
      <c r="CJ287" s="175"/>
      <c r="CK287" s="175"/>
      <c r="CL287" s="175"/>
      <c r="CM287" s="175"/>
      <c r="CN287" s="175"/>
      <c r="CO287" s="171">
        <v>2039</v>
      </c>
      <c r="CP287" s="173">
        <v>50830</v>
      </c>
      <c r="CQ287" s="272">
        <v>7.2035220701718288</v>
      </c>
      <c r="CR287" s="272">
        <v>6.9372626498616672</v>
      </c>
      <c r="CS287" s="272">
        <v>6.9336323788636127</v>
      </c>
      <c r="CT287" s="272">
        <v>6.8201301832634131</v>
      </c>
      <c r="CU287" s="272">
        <v>6.9336323788636127</v>
      </c>
      <c r="CV287" s="272">
        <v>6.9717983743842362</v>
      </c>
      <c r="CW287" s="272">
        <v>7.2085458215583369</v>
      </c>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39"/>
      <c r="EV287" s="139"/>
      <c r="EW287" s="139"/>
      <c r="EX287" s="139"/>
      <c r="EY287" s="139"/>
      <c r="EZ287" s="139"/>
      <c r="FA287" s="139"/>
      <c r="FB287" s="162"/>
      <c r="FC287" s="162"/>
      <c r="FD287" s="162"/>
      <c r="FE287" s="162"/>
      <c r="FF287" s="162"/>
      <c r="FG287" s="162"/>
      <c r="FH287" s="162"/>
      <c r="FI287" s="139"/>
      <c r="FJ287" s="139"/>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39"/>
      <c r="GH287" s="139"/>
      <c r="GI287" s="162"/>
      <c r="GJ287" s="162"/>
      <c r="GK287" s="162"/>
      <c r="GL287" s="162"/>
      <c r="GM287" s="162"/>
    </row>
    <row r="288" spans="1:195" s="138" customFormat="1" x14ac:dyDescent="0.2">
      <c r="A288" s="139"/>
      <c r="B288" s="193">
        <v>50861</v>
      </c>
      <c r="C288" s="193">
        <v>50890</v>
      </c>
      <c r="D288" s="191">
        <v>50861</v>
      </c>
      <c r="E288" s="6">
        <v>60.636189999999999</v>
      </c>
      <c r="F288" s="7">
        <v>58.556959999999997</v>
      </c>
      <c r="G288" s="9">
        <v>56.08643</v>
      </c>
      <c r="H288" s="10">
        <v>54.793050000000001</v>
      </c>
      <c r="I288" s="6">
        <v>56.930050000000001</v>
      </c>
      <c r="J288" s="7">
        <v>54.873040000000003</v>
      </c>
      <c r="K288" s="9">
        <v>61.494169999999997</v>
      </c>
      <c r="L288" s="10">
        <v>63.439360000000001</v>
      </c>
      <c r="M288" s="6">
        <v>57.066580000000002</v>
      </c>
      <c r="N288" s="7">
        <v>62.132989999999999</v>
      </c>
      <c r="O288" s="9">
        <v>54.08643</v>
      </c>
      <c r="P288" s="10">
        <v>52.793050000000001</v>
      </c>
      <c r="Q288" s="6">
        <v>54.58643</v>
      </c>
      <c r="R288" s="7">
        <v>54.043050000000001</v>
      </c>
      <c r="S288" s="9">
        <v>51.08643</v>
      </c>
      <c r="T288" s="10">
        <v>50.793050000000001</v>
      </c>
      <c r="U288" s="6">
        <v>54.08643</v>
      </c>
      <c r="V288" s="7">
        <v>52.793050000000001</v>
      </c>
      <c r="W288" s="9">
        <v>56.930050000000001</v>
      </c>
      <c r="X288" s="10">
        <v>54.873040000000003</v>
      </c>
      <c r="Y288" s="6">
        <v>54.58643</v>
      </c>
      <c r="Z288" s="7">
        <v>52.793050000000001</v>
      </c>
      <c r="AA288" s="9">
        <v>57.909529999999997</v>
      </c>
      <c r="AB288" s="10">
        <v>59.435749999999999</v>
      </c>
      <c r="AC288" s="6">
        <v>54.58643</v>
      </c>
      <c r="AD288" s="74">
        <v>53.293050000000001</v>
      </c>
      <c r="AE288" s="9">
        <v>59.95805</v>
      </c>
      <c r="AF288" s="76">
        <v>60.793939999999999</v>
      </c>
      <c r="AG288" s="24">
        <v>6.9333</v>
      </c>
      <c r="AH288" s="38">
        <v>6.5849000000000002</v>
      </c>
      <c r="AI288" s="24">
        <v>6.4107000000000003</v>
      </c>
      <c r="AJ288" s="38">
        <v>6.3583999999999996</v>
      </c>
      <c r="AK288" s="29">
        <v>6.3433999999999999</v>
      </c>
      <c r="AL288" s="38">
        <v>6.4641999999999999</v>
      </c>
      <c r="AM288" s="29">
        <v>6.3734000000000002</v>
      </c>
      <c r="AN288" s="38">
        <v>6.4455</v>
      </c>
      <c r="AO288" s="24">
        <v>6.2713000000000001</v>
      </c>
      <c r="AP288" s="38">
        <v>6.1144999999999996</v>
      </c>
      <c r="AQ288" s="24">
        <v>5.9055</v>
      </c>
      <c r="AR288" s="38">
        <v>6.5998999999999999</v>
      </c>
      <c r="AS288" s="24">
        <v>6.4226999999999999</v>
      </c>
      <c r="AT288" s="38">
        <v>6.6498999999999997</v>
      </c>
      <c r="AU288" s="29">
        <v>6.4382000000000001</v>
      </c>
      <c r="AV288" s="38">
        <v>6.4263000000000003</v>
      </c>
      <c r="AW288" s="29">
        <v>6.2671999999999999</v>
      </c>
      <c r="AX288" s="38">
        <v>6.4226000000000001</v>
      </c>
      <c r="AY288" s="29">
        <v>6.3684000000000003</v>
      </c>
      <c r="AZ288" s="38">
        <v>6.2862999999999998</v>
      </c>
      <c r="BA288" s="24">
        <v>6.0766999999999998</v>
      </c>
      <c r="BB288" s="38">
        <v>7.1357999999999997</v>
      </c>
      <c r="BC288" s="15"/>
      <c r="BD288" s="1"/>
      <c r="BE288" s="151"/>
      <c r="BF288" s="151"/>
      <c r="BG288" s="151"/>
      <c r="BH288" s="151"/>
      <c r="BI288" s="151"/>
      <c r="BJ288" s="266">
        <v>6.3781272442060519</v>
      </c>
      <c r="BK288" s="266">
        <v>6.2194388523428801</v>
      </c>
      <c r="BL288" s="266">
        <v>6.6209033962060531</v>
      </c>
      <c r="BM288" s="266">
        <v>6.4561750683428807</v>
      </c>
      <c r="BN288" s="266">
        <v>6.418661140274466</v>
      </c>
      <c r="BO288" s="266"/>
      <c r="BP288" s="266">
        <v>6.4506900648889793</v>
      </c>
      <c r="BQ288" s="292">
        <v>6.3890656123276557</v>
      </c>
      <c r="BR288" s="292">
        <v>6.4500904533341057</v>
      </c>
      <c r="BS288" s="292">
        <v>6.4768271428571431</v>
      </c>
      <c r="BT288" s="292">
        <v>6.4454281240529339</v>
      </c>
      <c r="BU288" s="292">
        <v>6.3531092774904057</v>
      </c>
      <c r="BV288" s="292">
        <v>6.4036999999999997</v>
      </c>
      <c r="BW288" s="169"/>
      <c r="BX288" s="148">
        <v>59.758292888888882</v>
      </c>
      <c r="BY288" s="165">
        <v>55.540336222222223</v>
      </c>
      <c r="BZ288" s="165">
        <v>56.061534666666674</v>
      </c>
      <c r="CA288" s="165">
        <v>59.205730888888894</v>
      </c>
      <c r="CB288" s="165">
        <v>54.357002888888886</v>
      </c>
      <c r="CC288" s="165">
        <v>62.315472444444445</v>
      </c>
      <c r="CD288" s="165">
        <v>60.310981333333338</v>
      </c>
      <c r="CE288" s="165">
        <v>58.553933999999991</v>
      </c>
      <c r="CF288" s="165">
        <v>53.540336222222223</v>
      </c>
      <c r="CG288" s="174"/>
      <c r="CH288" s="175"/>
      <c r="CI288" s="175"/>
      <c r="CJ288" s="175"/>
      <c r="CK288" s="175"/>
      <c r="CL288" s="175"/>
      <c r="CM288" s="175"/>
      <c r="CN288" s="175"/>
      <c r="CO288" s="171">
        <v>2039</v>
      </c>
      <c r="CP288" s="173">
        <v>50861</v>
      </c>
      <c r="CQ288" s="272">
        <v>6.8450489762321229</v>
      </c>
      <c r="CR288" s="272">
        <v>6.5525920893534177</v>
      </c>
      <c r="CS288" s="272">
        <v>6.4716309507293683</v>
      </c>
      <c r="CT288" s="272">
        <v>6.365584728717959</v>
      </c>
      <c r="CU288" s="272">
        <v>6.4716309507293683</v>
      </c>
      <c r="CV288" s="272">
        <v>6.5865356486042685</v>
      </c>
      <c r="CW288" s="272">
        <v>6.751440452159871</v>
      </c>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39"/>
      <c r="EV288" s="139"/>
      <c r="EW288" s="139"/>
      <c r="EX288" s="139"/>
      <c r="EY288" s="139"/>
      <c r="EZ288" s="139"/>
      <c r="FA288" s="139"/>
      <c r="FB288" s="162"/>
      <c r="FC288" s="162"/>
      <c r="FD288" s="162"/>
      <c r="FE288" s="162"/>
      <c r="FF288" s="162"/>
      <c r="FG288" s="162"/>
      <c r="FH288" s="162"/>
      <c r="FI288" s="139"/>
      <c r="FJ288" s="139"/>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39"/>
      <c r="GH288" s="139"/>
      <c r="GI288" s="162"/>
      <c r="GJ288" s="162"/>
      <c r="GK288" s="162"/>
      <c r="GL288" s="162"/>
      <c r="GM288" s="162"/>
    </row>
    <row r="289" spans="1:195" s="138" customFormat="1" x14ac:dyDescent="0.2">
      <c r="A289" s="139"/>
      <c r="B289" s="193">
        <v>50891</v>
      </c>
      <c r="C289" s="193">
        <v>50921</v>
      </c>
      <c r="D289" s="191">
        <v>50891</v>
      </c>
      <c r="E289" s="6">
        <v>57.56503</v>
      </c>
      <c r="F289" s="7">
        <v>52.01305</v>
      </c>
      <c r="G289" s="9">
        <v>58.392490000000002</v>
      </c>
      <c r="H289" s="10">
        <v>55.192529999999998</v>
      </c>
      <c r="I289" s="6">
        <v>53.703699999999998</v>
      </c>
      <c r="J289" s="7">
        <v>48.355429999999998</v>
      </c>
      <c r="K289" s="9">
        <v>62.439630000000001</v>
      </c>
      <c r="L289" s="10">
        <v>59.27178</v>
      </c>
      <c r="M289" s="6">
        <v>58.598239999999997</v>
      </c>
      <c r="N289" s="7">
        <v>60.917140000000003</v>
      </c>
      <c r="O289" s="9">
        <v>56.892490000000002</v>
      </c>
      <c r="P289" s="10">
        <v>53.192529999999998</v>
      </c>
      <c r="Q289" s="6">
        <v>58.392490000000002</v>
      </c>
      <c r="R289" s="7">
        <v>55.192529999999998</v>
      </c>
      <c r="S289" s="9">
        <v>54.392490000000002</v>
      </c>
      <c r="T289" s="10">
        <v>50.192529999999998</v>
      </c>
      <c r="U289" s="6">
        <v>56.892490000000002</v>
      </c>
      <c r="V289" s="7">
        <v>53.192529999999998</v>
      </c>
      <c r="W289" s="9">
        <v>53.703699999999998</v>
      </c>
      <c r="X289" s="10">
        <v>48.355429999999998</v>
      </c>
      <c r="Y289" s="6">
        <v>56.892490000000002</v>
      </c>
      <c r="Z289" s="7">
        <v>53.192529999999998</v>
      </c>
      <c r="AA289" s="9">
        <v>60.843989999999998</v>
      </c>
      <c r="AB289" s="10">
        <v>59.673830000000002</v>
      </c>
      <c r="AC289" s="6">
        <v>56.892490000000002</v>
      </c>
      <c r="AD289" s="74">
        <v>53.192529999999998</v>
      </c>
      <c r="AE289" s="9">
        <v>57.435699999999997</v>
      </c>
      <c r="AF289" s="76">
        <v>55.49483</v>
      </c>
      <c r="AG289" s="24">
        <v>6.9680999999999997</v>
      </c>
      <c r="AH289" s="38">
        <v>6.55</v>
      </c>
      <c r="AI289" s="24">
        <v>6.3757999999999999</v>
      </c>
      <c r="AJ289" s="38">
        <v>6.3060999999999998</v>
      </c>
      <c r="AK289" s="29">
        <v>6.2911000000000001</v>
      </c>
      <c r="AL289" s="38">
        <v>6.4112999999999998</v>
      </c>
      <c r="AM289" s="29">
        <v>6.3261000000000003</v>
      </c>
      <c r="AN289" s="38">
        <v>6.3757999999999999</v>
      </c>
      <c r="AO289" s="24">
        <v>6.2363999999999997</v>
      </c>
      <c r="AP289" s="38">
        <v>6.2190000000000003</v>
      </c>
      <c r="AQ289" s="24">
        <v>6.01</v>
      </c>
      <c r="AR289" s="38">
        <v>6.5462999999999996</v>
      </c>
      <c r="AS289" s="24">
        <v>6.3699000000000003</v>
      </c>
      <c r="AT289" s="38">
        <v>6.5963000000000003</v>
      </c>
      <c r="AU289" s="29">
        <v>6.3853</v>
      </c>
      <c r="AV289" s="38">
        <v>6.3735999999999997</v>
      </c>
      <c r="AW289" s="29">
        <v>6.3711000000000002</v>
      </c>
      <c r="AX289" s="38">
        <v>6.3696999999999999</v>
      </c>
      <c r="AY289" s="29">
        <v>6.3160999999999996</v>
      </c>
      <c r="AZ289" s="38">
        <v>6.2514000000000003</v>
      </c>
      <c r="BA289" s="24">
        <v>6.1661999999999999</v>
      </c>
      <c r="BB289" s="38">
        <v>7.1730999999999998</v>
      </c>
      <c r="BC289" s="15"/>
      <c r="BD289" s="1"/>
      <c r="BE289" s="151"/>
      <c r="BF289" s="151"/>
      <c r="BG289" s="151"/>
      <c r="BH289" s="151"/>
      <c r="BI289" s="151"/>
      <c r="BJ289" s="266">
        <v>6.3428069324967105</v>
      </c>
      <c r="BK289" s="266">
        <v>6.3251973788078137</v>
      </c>
      <c r="BL289" s="266">
        <v>6.5842387364967108</v>
      </c>
      <c r="BM289" s="266">
        <v>6.5659589348078145</v>
      </c>
      <c r="BN289" s="266">
        <v>6.4545504956522626</v>
      </c>
      <c r="BO289" s="266"/>
      <c r="BP289" s="266">
        <v>6.3976636023522255</v>
      </c>
      <c r="BQ289" s="292">
        <v>6.3536844282238434</v>
      </c>
      <c r="BR289" s="292">
        <v>6.3803571654518016</v>
      </c>
      <c r="BS289" s="292">
        <v>6.423459795918367</v>
      </c>
      <c r="BT289" s="292">
        <v>6.397645519749469</v>
      </c>
      <c r="BU289" s="292">
        <v>6.3007481895544801</v>
      </c>
      <c r="BV289" s="292">
        <v>6.3513999999999999</v>
      </c>
      <c r="BW289" s="169"/>
      <c r="BX289" s="148">
        <v>54.997985483870963</v>
      </c>
      <c r="BY289" s="165">
        <v>56.91293860215054</v>
      </c>
      <c r="BZ289" s="165">
        <v>51.230843978494626</v>
      </c>
      <c r="CA289" s="165">
        <v>59.670419569892466</v>
      </c>
      <c r="CB289" s="165">
        <v>56.91293860215054</v>
      </c>
      <c r="CC289" s="165">
        <v>60.974925161290322</v>
      </c>
      <c r="CD289" s="165">
        <v>56.538308494623656</v>
      </c>
      <c r="CE289" s="165">
        <v>60.302948279569897</v>
      </c>
      <c r="CF289" s="165">
        <v>55.181755806451612</v>
      </c>
      <c r="CG289" s="174"/>
      <c r="CH289" s="175"/>
      <c r="CI289" s="175"/>
      <c r="CJ289" s="175"/>
      <c r="CK289" s="175"/>
      <c r="CL289" s="175"/>
      <c r="CM289" s="175"/>
      <c r="CN289" s="175"/>
      <c r="CO289" s="171">
        <v>2039</v>
      </c>
      <c r="CP289" s="173">
        <v>50891</v>
      </c>
      <c r="CQ289" s="272">
        <v>6.8091399320917789</v>
      </c>
      <c r="CR289" s="272">
        <v>6.5041240086074401</v>
      </c>
      <c r="CS289" s="272">
        <v>6.4182799357339588</v>
      </c>
      <c r="CT289" s="272">
        <v>6.3130947148678214</v>
      </c>
      <c r="CU289" s="272">
        <v>6.4182799357339588</v>
      </c>
      <c r="CV289" s="272">
        <v>6.5379929556650245</v>
      </c>
      <c r="CW289" s="272">
        <v>6.6986548243843362</v>
      </c>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39"/>
      <c r="EV289" s="139"/>
      <c r="EW289" s="139"/>
      <c r="EX289" s="139"/>
      <c r="EY289" s="139"/>
      <c r="EZ289" s="139"/>
      <c r="FA289" s="139"/>
      <c r="FB289" s="162"/>
      <c r="FC289" s="162"/>
      <c r="FD289" s="162"/>
      <c r="FE289" s="162"/>
      <c r="FF289" s="162"/>
      <c r="FG289" s="162"/>
      <c r="FH289" s="162"/>
      <c r="FI289" s="139"/>
      <c r="FJ289" s="139"/>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39"/>
      <c r="GH289" s="139"/>
      <c r="GI289" s="162"/>
      <c r="GJ289" s="162"/>
      <c r="GK289" s="162"/>
      <c r="GL289" s="162"/>
      <c r="GM289" s="162"/>
    </row>
    <row r="290" spans="1:195" s="138" customFormat="1" x14ac:dyDescent="0.2">
      <c r="A290" s="139"/>
      <c r="B290" s="193">
        <v>50922</v>
      </c>
      <c r="C290" s="193">
        <v>50951</v>
      </c>
      <c r="D290" s="191">
        <v>50922</v>
      </c>
      <c r="E290" s="6">
        <v>65.57602</v>
      </c>
      <c r="F290" s="7">
        <v>53.713050000000003</v>
      </c>
      <c r="G290" s="9">
        <v>64.418689999999998</v>
      </c>
      <c r="H290" s="10">
        <v>57.333309999999997</v>
      </c>
      <c r="I290" s="6">
        <v>61.795639999999999</v>
      </c>
      <c r="J290" s="7">
        <v>50.138120000000001</v>
      </c>
      <c r="K290" s="9">
        <v>70.87482</v>
      </c>
      <c r="L290" s="10">
        <v>61.201680000000003</v>
      </c>
      <c r="M290" s="6">
        <v>65.328540000000004</v>
      </c>
      <c r="N290" s="7">
        <v>61.824379999999998</v>
      </c>
      <c r="O290" s="9">
        <v>62.668689999999998</v>
      </c>
      <c r="P290" s="10">
        <v>55.833309999999997</v>
      </c>
      <c r="Q290" s="6">
        <v>63.668689999999998</v>
      </c>
      <c r="R290" s="7">
        <v>56.833309999999997</v>
      </c>
      <c r="S290" s="9">
        <v>60.918689999999998</v>
      </c>
      <c r="T290" s="10">
        <v>53.333309999999997</v>
      </c>
      <c r="U290" s="6">
        <v>62.668689999999998</v>
      </c>
      <c r="V290" s="7">
        <v>55.833309999999997</v>
      </c>
      <c r="W290" s="9">
        <v>61.795639999999999</v>
      </c>
      <c r="X290" s="10">
        <v>50.138120000000001</v>
      </c>
      <c r="Y290" s="6">
        <v>65.418689999999998</v>
      </c>
      <c r="Z290" s="7">
        <v>57.833309999999997</v>
      </c>
      <c r="AA290" s="9">
        <v>68.205889999999997</v>
      </c>
      <c r="AB290" s="10">
        <v>63.539409999999997</v>
      </c>
      <c r="AC290" s="6">
        <v>63.418689999999998</v>
      </c>
      <c r="AD290" s="74">
        <v>56.083309999999997</v>
      </c>
      <c r="AE290" s="9">
        <v>66.819339999999997</v>
      </c>
      <c r="AF290" s="76">
        <v>58.488219999999998</v>
      </c>
      <c r="AG290" s="24">
        <v>7.0552000000000001</v>
      </c>
      <c r="AH290" s="38">
        <v>6.5849000000000002</v>
      </c>
      <c r="AI290" s="24">
        <v>6.4107000000000003</v>
      </c>
      <c r="AJ290" s="38">
        <v>6.3410000000000002</v>
      </c>
      <c r="AK290" s="29">
        <v>6.3259999999999996</v>
      </c>
      <c r="AL290" s="38">
        <v>6.4465000000000003</v>
      </c>
      <c r="AM290" s="29">
        <v>6.3559999999999999</v>
      </c>
      <c r="AN290" s="38">
        <v>6.4107000000000003</v>
      </c>
      <c r="AO290" s="24">
        <v>6.2713000000000001</v>
      </c>
      <c r="AP290" s="38">
        <v>6.1668000000000003</v>
      </c>
      <c r="AQ290" s="24">
        <v>5.9751000000000003</v>
      </c>
      <c r="AR290" s="38">
        <v>6.5819000000000001</v>
      </c>
      <c r="AS290" s="24">
        <v>6.4051</v>
      </c>
      <c r="AT290" s="38">
        <v>6.6318999999999999</v>
      </c>
      <c r="AU290" s="29">
        <v>6.4206000000000003</v>
      </c>
      <c r="AV290" s="38">
        <v>6.4086999999999996</v>
      </c>
      <c r="AW290" s="29">
        <v>6.3194999999999997</v>
      </c>
      <c r="AX290" s="38">
        <v>6.4048999999999996</v>
      </c>
      <c r="AY290" s="29">
        <v>6.351</v>
      </c>
      <c r="AZ290" s="38">
        <v>6.2862999999999998</v>
      </c>
      <c r="BA290" s="24">
        <v>6.1525999999999996</v>
      </c>
      <c r="BB290" s="38">
        <v>7.2401999999999997</v>
      </c>
      <c r="BC290" s="15"/>
      <c r="BD290" s="1"/>
      <c r="BE290" s="151"/>
      <c r="BF290" s="151"/>
      <c r="BG290" s="151"/>
      <c r="BH290" s="151"/>
      <c r="BI290" s="151"/>
      <c r="BJ290" s="266">
        <v>6.3781272442060519</v>
      </c>
      <c r="BK290" s="266">
        <v>6.27236871774112</v>
      </c>
      <c r="BL290" s="266">
        <v>6.6209033962060531</v>
      </c>
      <c r="BM290" s="266">
        <v>6.5111195297411211</v>
      </c>
      <c r="BN290" s="266">
        <v>6.445629721973587</v>
      </c>
      <c r="BO290" s="266"/>
      <c r="BP290" s="266">
        <v>6.4330483737199637</v>
      </c>
      <c r="BQ290" s="292">
        <v>6.3890656123276557</v>
      </c>
      <c r="BR290" s="292">
        <v>6.4152738332723533</v>
      </c>
      <c r="BS290" s="292">
        <v>6.4590720408163262</v>
      </c>
      <c r="BT290" s="292">
        <v>6.4278505909687835</v>
      </c>
      <c r="BU290" s="292">
        <v>6.3356889537794085</v>
      </c>
      <c r="BV290" s="292">
        <v>6.3863000000000003</v>
      </c>
      <c r="BW290" s="169"/>
      <c r="BX290" s="148">
        <v>60.567210444444449</v>
      </c>
      <c r="BY290" s="165">
        <v>61.427085111111104</v>
      </c>
      <c r="BZ290" s="165">
        <v>56.873576</v>
      </c>
      <c r="CA290" s="165">
        <v>63.849005777777784</v>
      </c>
      <c r="CB290" s="165">
        <v>60.782640666666666</v>
      </c>
      <c r="CC290" s="165">
        <v>66.790605333333346</v>
      </c>
      <c r="CD290" s="165">
        <v>63.301755999999997</v>
      </c>
      <c r="CE290" s="165">
        <v>66.235598444444435</v>
      </c>
      <c r="CF290" s="165">
        <v>59.782640666666666</v>
      </c>
      <c r="CG290" s="174"/>
      <c r="CH290" s="175"/>
      <c r="CI290" s="175"/>
      <c r="CJ290" s="175"/>
      <c r="CK290" s="175"/>
      <c r="CL290" s="175"/>
      <c r="CM290" s="175"/>
      <c r="CN290" s="175"/>
      <c r="CO290" s="171">
        <v>2039</v>
      </c>
      <c r="CP290" s="173">
        <v>50922</v>
      </c>
      <c r="CQ290" s="272">
        <v>6.8450489762321229</v>
      </c>
      <c r="CR290" s="272">
        <v>6.5347623936878785</v>
      </c>
      <c r="CS290" s="272">
        <v>6.4538812822605323</v>
      </c>
      <c r="CT290" s="272">
        <v>6.3481215118729795</v>
      </c>
      <c r="CU290" s="272">
        <v>6.4538812822605323</v>
      </c>
      <c r="CV290" s="272">
        <v>6.5686785057471253</v>
      </c>
      <c r="CW290" s="272">
        <v>6.73387888574889</v>
      </c>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39"/>
      <c r="EV290" s="139"/>
      <c r="EW290" s="139"/>
      <c r="EX290" s="139"/>
      <c r="EY290" s="139"/>
      <c r="EZ290" s="139"/>
      <c r="FA290" s="139"/>
      <c r="FB290" s="162"/>
      <c r="FC290" s="162"/>
      <c r="FD290" s="162"/>
      <c r="FE290" s="162"/>
      <c r="FF290" s="162"/>
      <c r="FG290" s="162"/>
      <c r="FH290" s="162"/>
      <c r="FI290" s="139"/>
      <c r="FJ290" s="139"/>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39"/>
      <c r="GH290" s="139"/>
      <c r="GI290" s="162"/>
      <c r="GJ290" s="162"/>
      <c r="GK290" s="162"/>
      <c r="GL290" s="162"/>
      <c r="GM290" s="162"/>
    </row>
    <row r="291" spans="1:195" s="138" customFormat="1" x14ac:dyDescent="0.2">
      <c r="A291" s="139"/>
      <c r="B291" s="193">
        <v>50952</v>
      </c>
      <c r="C291" s="193">
        <v>50982</v>
      </c>
      <c r="D291" s="191">
        <v>50952</v>
      </c>
      <c r="E291" s="6">
        <v>78.129000000000005</v>
      </c>
      <c r="F291" s="7">
        <v>65.954430000000002</v>
      </c>
      <c r="G291" s="9">
        <v>75.186819999999997</v>
      </c>
      <c r="H291" s="10">
        <v>62.981839999999998</v>
      </c>
      <c r="I291" s="6">
        <v>73.803309999999996</v>
      </c>
      <c r="J291" s="7">
        <v>62.184849999999997</v>
      </c>
      <c r="K291" s="9">
        <v>84.421800000000005</v>
      </c>
      <c r="L291" s="10">
        <v>72.441079999999999</v>
      </c>
      <c r="M291" s="6">
        <v>78.104510000000005</v>
      </c>
      <c r="N291" s="7">
        <v>68.653909999999996</v>
      </c>
      <c r="O291" s="9">
        <v>78.936819999999997</v>
      </c>
      <c r="P291" s="10">
        <v>63.981839999999998</v>
      </c>
      <c r="Q291" s="6">
        <v>78.686819999999997</v>
      </c>
      <c r="R291" s="7">
        <v>63.481839999999998</v>
      </c>
      <c r="S291" s="9">
        <v>73.186819999999997</v>
      </c>
      <c r="T291" s="10">
        <v>60.481839999999998</v>
      </c>
      <c r="U291" s="6">
        <v>78.936819999999997</v>
      </c>
      <c r="V291" s="7">
        <v>63.981839999999998</v>
      </c>
      <c r="W291" s="9">
        <v>73.803309999999996</v>
      </c>
      <c r="X291" s="10">
        <v>62.184849999999997</v>
      </c>
      <c r="Y291" s="6">
        <v>77.686819999999997</v>
      </c>
      <c r="Z291" s="7">
        <v>64.481840000000005</v>
      </c>
      <c r="AA291" s="9">
        <v>75.044820000000001</v>
      </c>
      <c r="AB291" s="10">
        <v>69.556439999999995</v>
      </c>
      <c r="AC291" s="6">
        <v>76.686819999999997</v>
      </c>
      <c r="AD291" s="74">
        <v>62.481839999999998</v>
      </c>
      <c r="AE291" s="9">
        <v>78.501410000000007</v>
      </c>
      <c r="AF291" s="76">
        <v>69.607650000000007</v>
      </c>
      <c r="AG291" s="24">
        <v>7.3861999999999997</v>
      </c>
      <c r="AH291" s="38">
        <v>6.9507000000000003</v>
      </c>
      <c r="AI291" s="24">
        <v>6.7416</v>
      </c>
      <c r="AJ291" s="38">
        <v>6.7068000000000003</v>
      </c>
      <c r="AK291" s="29">
        <v>6.6917999999999997</v>
      </c>
      <c r="AL291" s="38">
        <v>6.8136000000000001</v>
      </c>
      <c r="AM291" s="29">
        <v>6.7267999999999999</v>
      </c>
      <c r="AN291" s="38">
        <v>6.7765000000000004</v>
      </c>
      <c r="AO291" s="24">
        <v>6.5326000000000004</v>
      </c>
      <c r="AP291" s="38">
        <v>6.6022999999999996</v>
      </c>
      <c r="AQ291" s="24">
        <v>6.2713000000000001</v>
      </c>
      <c r="AR291" s="38">
        <v>6.9503000000000004</v>
      </c>
      <c r="AS291" s="24">
        <v>6.7720000000000002</v>
      </c>
      <c r="AT291" s="38">
        <v>7.0003000000000002</v>
      </c>
      <c r="AU291" s="29">
        <v>6.7885999999999997</v>
      </c>
      <c r="AV291" s="38">
        <v>6.7752999999999997</v>
      </c>
      <c r="AW291" s="29">
        <v>6.7679999999999998</v>
      </c>
      <c r="AX291" s="38">
        <v>6.7718999999999996</v>
      </c>
      <c r="AY291" s="29">
        <v>6.7168000000000001</v>
      </c>
      <c r="AZ291" s="38">
        <v>6.5476000000000001</v>
      </c>
      <c r="BA291" s="24">
        <v>6.4625000000000004</v>
      </c>
      <c r="BB291" s="38">
        <v>7.6062000000000003</v>
      </c>
      <c r="BC291" s="15"/>
      <c r="BD291" s="1"/>
      <c r="BE291" s="151"/>
      <c r="BF291" s="151"/>
      <c r="BG291" s="151"/>
      <c r="BH291" s="151"/>
      <c r="BI291" s="151"/>
      <c r="BJ291" s="266">
        <v>6.6425741625341574</v>
      </c>
      <c r="BK291" s="266">
        <v>6.7131135816212932</v>
      </c>
      <c r="BL291" s="266">
        <v>6.8954155905341583</v>
      </c>
      <c r="BM291" s="266">
        <v>6.9686398536212941</v>
      </c>
      <c r="BN291" s="266">
        <v>6.804935797077726</v>
      </c>
      <c r="BO291" s="266"/>
      <c r="BP291" s="266">
        <v>6.8039294443881175</v>
      </c>
      <c r="BQ291" s="292">
        <v>6.6539682887266824</v>
      </c>
      <c r="BR291" s="292">
        <v>6.7812485349559486</v>
      </c>
      <c r="BS291" s="292">
        <v>6.8323373469387754</v>
      </c>
      <c r="BT291" s="292">
        <v>6.8024338822103232</v>
      </c>
      <c r="BU291" s="292">
        <v>6.7019162189220758</v>
      </c>
      <c r="BV291" s="292">
        <v>6.7521000000000004</v>
      </c>
      <c r="BW291" s="169"/>
      <c r="BX291" s="148">
        <v>72.499897741935484</v>
      </c>
      <c r="BY291" s="165">
        <v>69.54365720430107</v>
      </c>
      <c r="BZ291" s="165">
        <v>68.431333870967734</v>
      </c>
      <c r="CA291" s="165">
        <v>73.734877741935492</v>
      </c>
      <c r="CB291" s="165">
        <v>71.656560430107518</v>
      </c>
      <c r="CC291" s="165">
        <v>78.882327311827964</v>
      </c>
      <c r="CD291" s="165">
        <v>74.389241397849474</v>
      </c>
      <c r="CE291" s="165">
        <v>72.507181935483871</v>
      </c>
      <c r="CF291" s="165">
        <v>72.022151827956989</v>
      </c>
      <c r="CG291" s="174"/>
      <c r="CH291" s="175"/>
      <c r="CI291" s="175"/>
      <c r="CJ291" s="175"/>
      <c r="CK291" s="175"/>
      <c r="CL291" s="175"/>
      <c r="CM291" s="175"/>
      <c r="CN291" s="175"/>
      <c r="CO291" s="171">
        <v>2039</v>
      </c>
      <c r="CP291" s="173">
        <v>50952</v>
      </c>
      <c r="CQ291" s="272">
        <v>7.1855161024796788</v>
      </c>
      <c r="CR291" s="272">
        <v>6.9147193564914442</v>
      </c>
      <c r="CS291" s="272">
        <v>6.827032358461695</v>
      </c>
      <c r="CT291" s="272">
        <v>6.7152505188783387</v>
      </c>
      <c r="CU291" s="272">
        <v>6.827032358461695</v>
      </c>
      <c r="CV291" s="272">
        <v>6.9492203776683077</v>
      </c>
      <c r="CW291" s="272">
        <v>7.1030754945498593</v>
      </c>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39"/>
      <c r="EV291" s="139"/>
      <c r="EW291" s="139"/>
      <c r="EX291" s="139"/>
      <c r="EY291" s="139"/>
      <c r="EZ291" s="139"/>
      <c r="FA291" s="139"/>
      <c r="FB291" s="162"/>
      <c r="FC291" s="162"/>
      <c r="FD291" s="162"/>
      <c r="FE291" s="162"/>
      <c r="FF291" s="162"/>
      <c r="FG291" s="162"/>
      <c r="FH291" s="162"/>
      <c r="FI291" s="139"/>
      <c r="FJ291" s="139"/>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39"/>
      <c r="GH291" s="139"/>
      <c r="GI291" s="162"/>
      <c r="GJ291" s="162"/>
      <c r="GK291" s="162"/>
      <c r="GL291" s="162"/>
      <c r="GM291" s="162"/>
    </row>
    <row r="292" spans="1:195" s="138" customFormat="1" x14ac:dyDescent="0.2">
      <c r="A292" s="139"/>
      <c r="B292" s="193">
        <v>50983</v>
      </c>
      <c r="C292" s="193">
        <v>51013</v>
      </c>
      <c r="D292" s="191">
        <v>50983</v>
      </c>
      <c r="E292" s="6">
        <v>82.155460000000005</v>
      </c>
      <c r="F292" s="7">
        <v>67.9465</v>
      </c>
      <c r="G292" s="9">
        <v>78.994579999999999</v>
      </c>
      <c r="H292" s="10">
        <v>65.229910000000004</v>
      </c>
      <c r="I292" s="6">
        <v>76.243870000000001</v>
      </c>
      <c r="J292" s="7">
        <v>64.451639999999998</v>
      </c>
      <c r="K292" s="9">
        <v>89.549710000000005</v>
      </c>
      <c r="L292" s="10">
        <v>75.429389999999998</v>
      </c>
      <c r="M292" s="6">
        <v>84.455290000000005</v>
      </c>
      <c r="N292" s="7">
        <v>72.03886</v>
      </c>
      <c r="O292" s="9">
        <v>82.244579999999999</v>
      </c>
      <c r="P292" s="10">
        <v>65.729910000000004</v>
      </c>
      <c r="Q292" s="6">
        <v>81.994579999999999</v>
      </c>
      <c r="R292" s="7">
        <v>65.729910000000004</v>
      </c>
      <c r="S292" s="9">
        <v>76.994579999999999</v>
      </c>
      <c r="T292" s="10">
        <v>63.229909999999997</v>
      </c>
      <c r="U292" s="6">
        <v>82.244579999999999</v>
      </c>
      <c r="V292" s="7">
        <v>65.729910000000004</v>
      </c>
      <c r="W292" s="9">
        <v>76.243870000000001</v>
      </c>
      <c r="X292" s="10">
        <v>64.451639999999998</v>
      </c>
      <c r="Y292" s="6">
        <v>80.994579999999999</v>
      </c>
      <c r="Z292" s="7">
        <v>66.729910000000004</v>
      </c>
      <c r="AA292" s="9">
        <v>82.234880000000004</v>
      </c>
      <c r="AB292" s="10">
        <v>73.314809999999994</v>
      </c>
      <c r="AC292" s="6">
        <v>81.244579999999999</v>
      </c>
      <c r="AD292" s="74">
        <v>65.229910000000004</v>
      </c>
      <c r="AE292" s="9">
        <v>79.902869999999993</v>
      </c>
      <c r="AF292" s="76">
        <v>70.470339999999993</v>
      </c>
      <c r="AG292" s="24">
        <v>7.4383999999999997</v>
      </c>
      <c r="AH292" s="38">
        <v>7.0552000000000001</v>
      </c>
      <c r="AI292" s="24">
        <v>6.8287000000000004</v>
      </c>
      <c r="AJ292" s="38">
        <v>6.7765000000000004</v>
      </c>
      <c r="AK292" s="29">
        <v>6.7614999999999998</v>
      </c>
      <c r="AL292" s="38">
        <v>6.8836000000000004</v>
      </c>
      <c r="AM292" s="29">
        <v>6.7965</v>
      </c>
      <c r="AN292" s="38">
        <v>6.8461999999999996</v>
      </c>
      <c r="AO292" s="24">
        <v>6.6022999999999996</v>
      </c>
      <c r="AP292" s="38">
        <v>6.7241999999999997</v>
      </c>
      <c r="AQ292" s="24">
        <v>6.3932000000000002</v>
      </c>
      <c r="AR292" s="38">
        <v>7.0206999999999997</v>
      </c>
      <c r="AS292" s="24">
        <v>6.8419999999999996</v>
      </c>
      <c r="AT292" s="38">
        <v>7.0707000000000004</v>
      </c>
      <c r="AU292" s="29">
        <v>6.8586999999999998</v>
      </c>
      <c r="AV292" s="38">
        <v>6.8452000000000002</v>
      </c>
      <c r="AW292" s="29">
        <v>6.8917000000000002</v>
      </c>
      <c r="AX292" s="38">
        <v>6.8418000000000001</v>
      </c>
      <c r="AY292" s="29">
        <v>6.7865000000000002</v>
      </c>
      <c r="AZ292" s="38">
        <v>6.6173000000000002</v>
      </c>
      <c r="BA292" s="24">
        <v>6.5895000000000001</v>
      </c>
      <c r="BB292" s="38">
        <v>7.6809000000000003</v>
      </c>
      <c r="BC292" s="15"/>
      <c r="BD292" s="1"/>
      <c r="BE292" s="151"/>
      <c r="BF292" s="151"/>
      <c r="BG292" s="151"/>
      <c r="BH292" s="151"/>
      <c r="BI292" s="151"/>
      <c r="BJ292" s="266">
        <v>6.7131135816212932</v>
      </c>
      <c r="BK292" s="266">
        <v>6.8364816617751236</v>
      </c>
      <c r="BL292" s="266">
        <v>6.9686398536212941</v>
      </c>
      <c r="BM292" s="266">
        <v>7.0967035217751242</v>
      </c>
      <c r="BN292" s="266">
        <v>6.9037346546982086</v>
      </c>
      <c r="BO292" s="266"/>
      <c r="BP292" s="266">
        <v>6.8745975980938869</v>
      </c>
      <c r="BQ292" s="292">
        <v>6.7246292781832917</v>
      </c>
      <c r="BR292" s="292">
        <v>6.8509818228382517</v>
      </c>
      <c r="BS292" s="292">
        <v>6.9034597959183674</v>
      </c>
      <c r="BT292" s="292">
        <v>6.8728450348520047</v>
      </c>
      <c r="BU292" s="292">
        <v>6.7716976305689967</v>
      </c>
      <c r="BV292" s="292">
        <v>6.8218000000000005</v>
      </c>
      <c r="BW292" s="169"/>
      <c r="BX292" s="148">
        <v>76.196863870967746</v>
      </c>
      <c r="BY292" s="165">
        <v>73.222299032258064</v>
      </c>
      <c r="BZ292" s="165">
        <v>71.298741290322582</v>
      </c>
      <c r="CA292" s="165">
        <v>79.24839999999999</v>
      </c>
      <c r="CB292" s="165">
        <v>75.173911935483872</v>
      </c>
      <c r="CC292" s="165">
        <v>83.628285483870968</v>
      </c>
      <c r="CD292" s="165">
        <v>75.947292903225801</v>
      </c>
      <c r="CE292" s="165">
        <v>78.494205483870971</v>
      </c>
      <c r="CF292" s="165">
        <v>75.319073225806449</v>
      </c>
      <c r="CG292" s="174"/>
      <c r="CH292" s="175"/>
      <c r="CI292" s="175"/>
      <c r="CJ292" s="175"/>
      <c r="CK292" s="175"/>
      <c r="CL292" s="175"/>
      <c r="CM292" s="175"/>
      <c r="CN292" s="175"/>
      <c r="CO292" s="171">
        <v>2039</v>
      </c>
      <c r="CP292" s="173">
        <v>50983</v>
      </c>
      <c r="CQ292" s="272">
        <v>7.2751343759646057</v>
      </c>
      <c r="CR292" s="272">
        <v>6.9861406086689213</v>
      </c>
      <c r="CS292" s="272">
        <v>6.8981330419259406</v>
      </c>
      <c r="CT292" s="272">
        <v>6.785203749573455</v>
      </c>
      <c r="CU292" s="272">
        <v>6.8981330419259406</v>
      </c>
      <c r="CV292" s="272">
        <v>7.0207515763546793</v>
      </c>
      <c r="CW292" s="272">
        <v>7.173422688736375</v>
      </c>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39"/>
      <c r="EV292" s="139"/>
      <c r="EW292" s="139"/>
      <c r="EX292" s="139"/>
      <c r="EY292" s="139"/>
      <c r="EZ292" s="139"/>
      <c r="FA292" s="139"/>
      <c r="FB292" s="162"/>
      <c r="FC292" s="162"/>
      <c r="FD292" s="162"/>
      <c r="FE292" s="162"/>
      <c r="FF292" s="162"/>
      <c r="FG292" s="162"/>
      <c r="FH292" s="162"/>
      <c r="FI292" s="139"/>
      <c r="FJ292" s="139"/>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39"/>
      <c r="GH292" s="139"/>
      <c r="GI292" s="162"/>
      <c r="GJ292" s="162"/>
      <c r="GK292" s="162"/>
      <c r="GL292" s="162"/>
      <c r="GM292" s="162"/>
    </row>
    <row r="293" spans="1:195" s="138" customFormat="1" x14ac:dyDescent="0.2">
      <c r="A293" s="139"/>
      <c r="B293" s="193">
        <v>51014</v>
      </c>
      <c r="C293" s="193">
        <v>51043</v>
      </c>
      <c r="D293" s="191">
        <v>51014</v>
      </c>
      <c r="E293" s="6">
        <v>71.996480000000005</v>
      </c>
      <c r="F293" s="7">
        <v>63.493259999999999</v>
      </c>
      <c r="G293" s="9">
        <v>69.640569999999997</v>
      </c>
      <c r="H293" s="10">
        <v>61.028509999999997</v>
      </c>
      <c r="I293" s="6">
        <v>68.611969999999999</v>
      </c>
      <c r="J293" s="7">
        <v>60.292070000000002</v>
      </c>
      <c r="K293" s="9">
        <v>80.140919999999994</v>
      </c>
      <c r="L293" s="10">
        <v>71.276300000000006</v>
      </c>
      <c r="M293" s="6">
        <v>76.270380000000003</v>
      </c>
      <c r="N293" s="7">
        <v>69.30556</v>
      </c>
      <c r="O293" s="9">
        <v>72.390569999999997</v>
      </c>
      <c r="P293" s="10">
        <v>59.028509999999997</v>
      </c>
      <c r="Q293" s="6">
        <v>72.140569999999997</v>
      </c>
      <c r="R293" s="7">
        <v>59.528509999999997</v>
      </c>
      <c r="S293" s="9">
        <v>66.640569999999997</v>
      </c>
      <c r="T293" s="10">
        <v>60.028509999999997</v>
      </c>
      <c r="U293" s="6">
        <v>72.390569999999997</v>
      </c>
      <c r="V293" s="7">
        <v>59.028509999999997</v>
      </c>
      <c r="W293" s="9">
        <v>68.611969999999999</v>
      </c>
      <c r="X293" s="10">
        <v>60.292070000000002</v>
      </c>
      <c r="Y293" s="6">
        <v>71.140569999999997</v>
      </c>
      <c r="Z293" s="7">
        <v>62.028509999999997</v>
      </c>
      <c r="AA293" s="9">
        <v>79.01267</v>
      </c>
      <c r="AB293" s="10">
        <v>70.326409999999996</v>
      </c>
      <c r="AC293" s="6">
        <v>70.640569999999997</v>
      </c>
      <c r="AD293" s="74">
        <v>58.528509999999997</v>
      </c>
      <c r="AE293" s="9">
        <v>73.057670000000002</v>
      </c>
      <c r="AF293" s="76">
        <v>65.725070000000002</v>
      </c>
      <c r="AG293" s="24">
        <v>7.1422999999999996</v>
      </c>
      <c r="AH293" s="38">
        <v>6.7938999999999998</v>
      </c>
      <c r="AI293" s="24">
        <v>6.4977999999999998</v>
      </c>
      <c r="AJ293" s="38">
        <v>6.4629000000000003</v>
      </c>
      <c r="AK293" s="29">
        <v>6.4478999999999997</v>
      </c>
      <c r="AL293" s="38">
        <v>6.5694999999999997</v>
      </c>
      <c r="AM293" s="29">
        <v>6.4779</v>
      </c>
      <c r="AN293" s="38">
        <v>6.5326000000000004</v>
      </c>
      <c r="AO293" s="24">
        <v>6.2887000000000004</v>
      </c>
      <c r="AP293" s="38">
        <v>6.5326000000000004</v>
      </c>
      <c r="AQ293" s="24">
        <v>6.1668000000000003</v>
      </c>
      <c r="AR293" s="38">
        <v>6.7061000000000002</v>
      </c>
      <c r="AS293" s="24">
        <v>6.5279999999999996</v>
      </c>
      <c r="AT293" s="38">
        <v>6.7561</v>
      </c>
      <c r="AU293" s="29">
        <v>6.5441000000000003</v>
      </c>
      <c r="AV293" s="38">
        <v>6.5312999999999999</v>
      </c>
      <c r="AW293" s="29">
        <v>6.7015000000000002</v>
      </c>
      <c r="AX293" s="38">
        <v>6.5278</v>
      </c>
      <c r="AY293" s="29">
        <v>6.4729000000000001</v>
      </c>
      <c r="AZ293" s="38">
        <v>6.3037000000000001</v>
      </c>
      <c r="BA293" s="24">
        <v>6.3680000000000003</v>
      </c>
      <c r="BB293" s="38">
        <v>7.3723000000000001</v>
      </c>
      <c r="BC293" s="15"/>
      <c r="BD293" s="1"/>
      <c r="BE293" s="151"/>
      <c r="BF293" s="151"/>
      <c r="BG293" s="151"/>
      <c r="BH293" s="151"/>
      <c r="BI293" s="151"/>
      <c r="BJ293" s="266">
        <v>6.3957367978949504</v>
      </c>
      <c r="BK293" s="266">
        <v>6.6425741625341574</v>
      </c>
      <c r="BL293" s="266">
        <v>6.6391831978949511</v>
      </c>
      <c r="BM293" s="266">
        <v>6.8954155905341583</v>
      </c>
      <c r="BN293" s="266">
        <v>6.6432274372145539</v>
      </c>
      <c r="BO293" s="266"/>
      <c r="BP293" s="266">
        <v>6.5566416009327799</v>
      </c>
      <c r="BQ293" s="292">
        <v>6.4067055150040551</v>
      </c>
      <c r="BR293" s="292">
        <v>6.5372320512472859</v>
      </c>
      <c r="BS293" s="292">
        <v>6.5834597959183672</v>
      </c>
      <c r="BT293" s="292">
        <v>6.5509943428629143</v>
      </c>
      <c r="BU293" s="292">
        <v>6.457731336559319</v>
      </c>
      <c r="BV293" s="292">
        <v>6.5082000000000004</v>
      </c>
      <c r="BW293" s="169"/>
      <c r="BX293" s="148">
        <v>68.217271111111117</v>
      </c>
      <c r="BY293" s="165">
        <v>65.812987777777778</v>
      </c>
      <c r="BZ293" s="165">
        <v>64.914236666666667</v>
      </c>
      <c r="CA293" s="165">
        <v>73.174904444444451</v>
      </c>
      <c r="CB293" s="165">
        <v>66.535210000000006</v>
      </c>
      <c r="CC293" s="165">
        <v>76.20108888888889</v>
      </c>
      <c r="CD293" s="165">
        <v>69.798736666666656</v>
      </c>
      <c r="CE293" s="165">
        <v>75.152109999999993</v>
      </c>
      <c r="CF293" s="165">
        <v>66.451876666666664</v>
      </c>
      <c r="CG293" s="174"/>
      <c r="CH293" s="175"/>
      <c r="CI293" s="175"/>
      <c r="CJ293" s="175"/>
      <c r="CK293" s="175"/>
      <c r="CL293" s="175"/>
      <c r="CM293" s="175"/>
      <c r="CN293" s="175"/>
      <c r="CO293" s="171">
        <v>2039</v>
      </c>
      <c r="CP293" s="173">
        <v>51014</v>
      </c>
      <c r="CQ293" s="272">
        <v>6.934667249717049</v>
      </c>
      <c r="CR293" s="272">
        <v>6.6596727328619743</v>
      </c>
      <c r="CS293" s="272">
        <v>6.5782309711312861</v>
      </c>
      <c r="CT293" s="272">
        <v>6.4704643931030326</v>
      </c>
      <c r="CU293" s="272">
        <v>6.5782309711312861</v>
      </c>
      <c r="CV293" s="272">
        <v>6.6937811330049257</v>
      </c>
      <c r="CW293" s="272">
        <v>6.8569107791683495</v>
      </c>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39"/>
      <c r="EV293" s="139"/>
      <c r="EW293" s="139"/>
      <c r="EX293" s="139"/>
      <c r="EY293" s="139"/>
      <c r="EZ293" s="139"/>
      <c r="FA293" s="139"/>
      <c r="FB293" s="162"/>
      <c r="FC293" s="162"/>
      <c r="FD293" s="162"/>
      <c r="FE293" s="162"/>
      <c r="FF293" s="162"/>
      <c r="FG293" s="162"/>
      <c r="FH293" s="162"/>
      <c r="FI293" s="139"/>
      <c r="FJ293" s="139"/>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39"/>
      <c r="GH293" s="139"/>
      <c r="GI293" s="162"/>
      <c r="GJ293" s="162"/>
      <c r="GK293" s="162"/>
      <c r="GL293" s="162"/>
      <c r="GM293" s="162"/>
    </row>
    <row r="294" spans="1:195" s="138" customFormat="1" x14ac:dyDescent="0.2">
      <c r="A294" s="139"/>
      <c r="B294" s="193">
        <v>51044</v>
      </c>
      <c r="C294" s="193">
        <v>51074</v>
      </c>
      <c r="D294" s="191">
        <v>51044</v>
      </c>
      <c r="E294" s="6">
        <v>70.218440000000001</v>
      </c>
      <c r="F294" s="7">
        <v>62.833219999999997</v>
      </c>
      <c r="G294" s="9">
        <v>62.814439999999998</v>
      </c>
      <c r="H294" s="10">
        <v>55.297600000000003</v>
      </c>
      <c r="I294" s="6">
        <v>65.97775</v>
      </c>
      <c r="J294" s="7">
        <v>58.139319999999998</v>
      </c>
      <c r="K294" s="9">
        <v>79.729929999999996</v>
      </c>
      <c r="L294" s="10">
        <v>72.372669999999999</v>
      </c>
      <c r="M294" s="6">
        <v>72.712879999999998</v>
      </c>
      <c r="N294" s="7">
        <v>66.657070000000004</v>
      </c>
      <c r="O294" s="9">
        <v>62.814439999999998</v>
      </c>
      <c r="P294" s="10">
        <v>53.297600000000003</v>
      </c>
      <c r="Q294" s="6">
        <v>62.314439999999998</v>
      </c>
      <c r="R294" s="7">
        <v>54.797600000000003</v>
      </c>
      <c r="S294" s="9">
        <v>59.814439999999998</v>
      </c>
      <c r="T294" s="10">
        <v>52.797600000000003</v>
      </c>
      <c r="U294" s="6">
        <v>62.814439999999998</v>
      </c>
      <c r="V294" s="7">
        <v>53.297600000000003</v>
      </c>
      <c r="W294" s="9">
        <v>65.97775</v>
      </c>
      <c r="X294" s="10">
        <v>58.139319999999998</v>
      </c>
      <c r="Y294" s="6">
        <v>63.814439999999998</v>
      </c>
      <c r="Z294" s="7">
        <v>55.797600000000003</v>
      </c>
      <c r="AA294" s="9">
        <v>71.381540000000001</v>
      </c>
      <c r="AB294" s="10">
        <v>64.361900000000006</v>
      </c>
      <c r="AC294" s="6">
        <v>62.814439999999998</v>
      </c>
      <c r="AD294" s="74">
        <v>53.797600000000003</v>
      </c>
      <c r="AE294" s="9">
        <v>71.826049999999995</v>
      </c>
      <c r="AF294" s="76">
        <v>64.000219999999999</v>
      </c>
      <c r="AG294" s="24">
        <v>7.0726000000000004</v>
      </c>
      <c r="AH294" s="38">
        <v>6.8983999999999996</v>
      </c>
      <c r="AI294" s="24">
        <v>6.5674000000000001</v>
      </c>
      <c r="AJ294" s="38">
        <v>6.5326000000000004</v>
      </c>
      <c r="AK294" s="29">
        <v>6.5175999999999998</v>
      </c>
      <c r="AL294" s="38">
        <v>6.6394000000000002</v>
      </c>
      <c r="AM294" s="29">
        <v>6.5526</v>
      </c>
      <c r="AN294" s="38">
        <v>6.6022999999999996</v>
      </c>
      <c r="AO294" s="24">
        <v>6.3583999999999996</v>
      </c>
      <c r="AP294" s="38">
        <v>6.4629000000000003</v>
      </c>
      <c r="AQ294" s="24">
        <v>6.0971000000000002</v>
      </c>
      <c r="AR294" s="38">
        <v>6.7762000000000002</v>
      </c>
      <c r="AS294" s="24">
        <v>6.5979000000000001</v>
      </c>
      <c r="AT294" s="38">
        <v>6.8262</v>
      </c>
      <c r="AU294" s="29">
        <v>6.6139000000000001</v>
      </c>
      <c r="AV294" s="38">
        <v>6.6010999999999997</v>
      </c>
      <c r="AW294" s="29">
        <v>6.6517999999999997</v>
      </c>
      <c r="AX294" s="38">
        <v>6.5976999999999997</v>
      </c>
      <c r="AY294" s="29">
        <v>6.5426000000000002</v>
      </c>
      <c r="AZ294" s="38">
        <v>6.3734000000000002</v>
      </c>
      <c r="BA294" s="24">
        <v>6.2770999999999999</v>
      </c>
      <c r="BB294" s="38">
        <v>7.2900999999999998</v>
      </c>
      <c r="BC294" s="15"/>
      <c r="BD294" s="1"/>
      <c r="BE294" s="151"/>
      <c r="BF294" s="151"/>
      <c r="BG294" s="151"/>
      <c r="BH294" s="151"/>
      <c r="BI294" s="151"/>
      <c r="BJ294" s="266">
        <v>6.4662762169820862</v>
      </c>
      <c r="BK294" s="266">
        <v>6.5720347434470199</v>
      </c>
      <c r="BL294" s="266">
        <v>6.712407460982087</v>
      </c>
      <c r="BM294" s="266">
        <v>6.8221913274470207</v>
      </c>
      <c r="BN294" s="266">
        <v>6.6432274372145539</v>
      </c>
      <c r="BO294" s="266"/>
      <c r="BP294" s="266">
        <v>6.6273097546385484</v>
      </c>
      <c r="BQ294" s="292">
        <v>6.4773665044606643</v>
      </c>
      <c r="BR294" s="292">
        <v>6.6069653391295882</v>
      </c>
      <c r="BS294" s="292">
        <v>6.6545822448979592</v>
      </c>
      <c r="BT294" s="292">
        <v>6.6264565107586613</v>
      </c>
      <c r="BU294" s="292">
        <v>6.5275127482062407</v>
      </c>
      <c r="BV294" s="292">
        <v>6.5779000000000005</v>
      </c>
      <c r="BW294" s="169"/>
      <c r="BX294" s="148">
        <v>66.962590322580638</v>
      </c>
      <c r="BY294" s="165">
        <v>59.500564301075272</v>
      </c>
      <c r="BZ294" s="165">
        <v>62.522098064516122</v>
      </c>
      <c r="CA294" s="165">
        <v>70.043114301075263</v>
      </c>
      <c r="CB294" s="165">
        <v>59.000564301075272</v>
      </c>
      <c r="CC294" s="165">
        <v>76.486406774193554</v>
      </c>
      <c r="CD294" s="165">
        <v>68.375952903225794</v>
      </c>
      <c r="CE294" s="165">
        <v>68.286860000000004</v>
      </c>
      <c r="CF294" s="165">
        <v>58.618843870967744</v>
      </c>
      <c r="CG294" s="174"/>
      <c r="CH294" s="175"/>
      <c r="CI294" s="175"/>
      <c r="CJ294" s="175"/>
      <c r="CK294" s="175"/>
      <c r="CL294" s="175"/>
      <c r="CM294" s="175"/>
      <c r="CN294" s="175"/>
      <c r="CO294" s="171">
        <v>2039</v>
      </c>
      <c r="CP294" s="173">
        <v>51044</v>
      </c>
      <c r="CQ294" s="272">
        <v>7.0062795555098258</v>
      </c>
      <c r="CR294" s="272">
        <v>6.7362174608054106</v>
      </c>
      <c r="CS294" s="272">
        <v>6.6493316545955317</v>
      </c>
      <c r="CT294" s="272">
        <v>6.5404176237981488</v>
      </c>
      <c r="CU294" s="272">
        <v>6.6493316545955317</v>
      </c>
      <c r="CV294" s="272">
        <v>6.7704436945812798</v>
      </c>
      <c r="CW294" s="272">
        <v>6.9272579733548652</v>
      </c>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39"/>
      <c r="EV294" s="139"/>
      <c r="EW294" s="139"/>
      <c r="EX294" s="139"/>
      <c r="EY294" s="139"/>
      <c r="EZ294" s="139"/>
      <c r="FA294" s="139"/>
      <c r="FB294" s="162"/>
      <c r="FC294" s="162"/>
      <c r="FD294" s="162"/>
      <c r="FE294" s="162"/>
      <c r="FF294" s="162"/>
      <c r="FG294" s="162"/>
      <c r="FH294" s="162"/>
      <c r="FI294" s="139"/>
      <c r="FJ294" s="139"/>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c r="GG294" s="139"/>
      <c r="GH294" s="139"/>
      <c r="GI294" s="162"/>
      <c r="GJ294" s="162"/>
      <c r="GK294" s="162"/>
      <c r="GL294" s="162"/>
      <c r="GM294" s="162"/>
    </row>
    <row r="295" spans="1:195" s="138" customFormat="1" x14ac:dyDescent="0.2">
      <c r="A295" s="139"/>
      <c r="B295" s="193">
        <v>51075</v>
      </c>
      <c r="C295" s="193">
        <v>51104</v>
      </c>
      <c r="D295" s="191">
        <v>51075</v>
      </c>
      <c r="E295" s="6">
        <v>70.987639999999999</v>
      </c>
      <c r="F295" s="7">
        <v>64.072839999999999</v>
      </c>
      <c r="G295" s="9">
        <v>62.638530000000003</v>
      </c>
      <c r="H295" s="10">
        <v>56.012770000000003</v>
      </c>
      <c r="I295" s="6">
        <v>67.095830000000007</v>
      </c>
      <c r="J295" s="7">
        <v>59.596809999999998</v>
      </c>
      <c r="K295" s="9">
        <v>80.810649999999995</v>
      </c>
      <c r="L295" s="10">
        <v>73.475279999999998</v>
      </c>
      <c r="M295" s="6">
        <v>73.813580000000002</v>
      </c>
      <c r="N295" s="7">
        <v>68.143789999999996</v>
      </c>
      <c r="O295" s="9">
        <v>61.138530000000003</v>
      </c>
      <c r="P295" s="10">
        <v>54.512770000000003</v>
      </c>
      <c r="Q295" s="6">
        <v>62.138530000000003</v>
      </c>
      <c r="R295" s="7">
        <v>55.512770000000003</v>
      </c>
      <c r="S295" s="9">
        <v>59.388530000000003</v>
      </c>
      <c r="T295" s="10">
        <v>54.012770000000003</v>
      </c>
      <c r="U295" s="6">
        <v>61.138530000000003</v>
      </c>
      <c r="V295" s="7">
        <v>54.512770000000003</v>
      </c>
      <c r="W295" s="9">
        <v>67.095830000000007</v>
      </c>
      <c r="X295" s="10">
        <v>59.596809999999998</v>
      </c>
      <c r="Y295" s="6">
        <v>63.638530000000003</v>
      </c>
      <c r="Z295" s="7">
        <v>56.512770000000003</v>
      </c>
      <c r="AA295" s="9">
        <v>70.256730000000005</v>
      </c>
      <c r="AB295" s="10">
        <v>63.552869999999999</v>
      </c>
      <c r="AC295" s="6">
        <v>61.138530000000003</v>
      </c>
      <c r="AD295" s="74">
        <v>55.012770000000003</v>
      </c>
      <c r="AE295" s="9">
        <v>71.79213</v>
      </c>
      <c r="AF295" s="76">
        <v>64.787809999999993</v>
      </c>
      <c r="AG295" s="24">
        <v>7.1074999999999999</v>
      </c>
      <c r="AH295" s="38">
        <v>7.0204000000000004</v>
      </c>
      <c r="AI295" s="24">
        <v>6.7068000000000003</v>
      </c>
      <c r="AJ295" s="38">
        <v>6.7416</v>
      </c>
      <c r="AK295" s="29">
        <v>6.7266000000000004</v>
      </c>
      <c r="AL295" s="38">
        <v>6.8524000000000003</v>
      </c>
      <c r="AM295" s="29">
        <v>6.6641000000000004</v>
      </c>
      <c r="AN295" s="38">
        <v>6.8287000000000004</v>
      </c>
      <c r="AO295" s="24">
        <v>6.7068000000000003</v>
      </c>
      <c r="AP295" s="38">
        <v>6.6719999999999997</v>
      </c>
      <c r="AQ295" s="24">
        <v>6.1668000000000003</v>
      </c>
      <c r="AR295" s="38">
        <v>6.9935</v>
      </c>
      <c r="AS295" s="24">
        <v>6.8105000000000002</v>
      </c>
      <c r="AT295" s="38">
        <v>7.0434999999999999</v>
      </c>
      <c r="AU295" s="29">
        <v>6.8291000000000004</v>
      </c>
      <c r="AV295" s="38">
        <v>6.8127000000000004</v>
      </c>
      <c r="AW295" s="29">
        <v>6.8762999999999996</v>
      </c>
      <c r="AX295" s="38">
        <v>6.8102999999999998</v>
      </c>
      <c r="AY295" s="29">
        <v>6.7515999999999998</v>
      </c>
      <c r="AZ295" s="38">
        <v>6.7218</v>
      </c>
      <c r="BA295" s="24">
        <v>6.4480000000000004</v>
      </c>
      <c r="BB295" s="38">
        <v>7.3550000000000004</v>
      </c>
      <c r="BC295" s="15"/>
      <c r="BD295" s="1"/>
      <c r="BE295" s="151"/>
      <c r="BF295" s="151"/>
      <c r="BG295" s="151"/>
      <c r="BH295" s="151"/>
      <c r="BI295" s="151"/>
      <c r="BJ295" s="266">
        <v>6.8188721080862269</v>
      </c>
      <c r="BK295" s="266">
        <v>6.7836530007084299</v>
      </c>
      <c r="BL295" s="266">
        <v>7.0784237200862279</v>
      </c>
      <c r="BM295" s="266">
        <v>7.0418641167084308</v>
      </c>
      <c r="BN295" s="266">
        <v>6.9307032363973295</v>
      </c>
      <c r="BO295" s="266"/>
      <c r="BP295" s="266">
        <v>6.8392128267261487</v>
      </c>
      <c r="BQ295" s="292">
        <v>6.8305700729927006</v>
      </c>
      <c r="BR295" s="292">
        <v>6.833473465048578</v>
      </c>
      <c r="BS295" s="292">
        <v>6.8678475510204082</v>
      </c>
      <c r="BT295" s="292">
        <v>6.7390941509243349</v>
      </c>
      <c r="BU295" s="292">
        <v>6.7367568663440682</v>
      </c>
      <c r="BV295" s="292">
        <v>6.7869000000000002</v>
      </c>
      <c r="BW295" s="169"/>
      <c r="BX295" s="148">
        <v>67.909067461858541</v>
      </c>
      <c r="BY295" s="165">
        <v>59.688642399445214</v>
      </c>
      <c r="BZ295" s="165">
        <v>63.757153966712906</v>
      </c>
      <c r="CA295" s="165">
        <v>71.289304563106796</v>
      </c>
      <c r="CB295" s="165">
        <v>59.188642399445214</v>
      </c>
      <c r="CC295" s="165">
        <v>77.544833398058245</v>
      </c>
      <c r="CD295" s="165">
        <v>68.673701816920939</v>
      </c>
      <c r="CE295" s="165">
        <v>67.272071109570049</v>
      </c>
      <c r="CF295" s="165">
        <v>58.188642399445214</v>
      </c>
      <c r="CG295" s="174"/>
      <c r="CH295" s="175"/>
      <c r="CI295" s="175"/>
      <c r="CJ295" s="175"/>
      <c r="CK295" s="175"/>
      <c r="CL295" s="175"/>
      <c r="CM295" s="175"/>
      <c r="CN295" s="175"/>
      <c r="CO295" s="171">
        <v>2039</v>
      </c>
      <c r="CP295" s="173">
        <v>51075</v>
      </c>
      <c r="CQ295" s="272">
        <v>7.1497099495832908</v>
      </c>
      <c r="CR295" s="272">
        <v>6.8504709703863105</v>
      </c>
      <c r="CS295" s="272">
        <v>6.862531695399368</v>
      </c>
      <c r="CT295" s="272">
        <v>6.7501769525682969</v>
      </c>
      <c r="CU295" s="272">
        <v>6.862531695399368</v>
      </c>
      <c r="CV295" s="272">
        <v>6.8848730870279145</v>
      </c>
      <c r="CW295" s="272">
        <v>7.1381986273718212</v>
      </c>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39"/>
      <c r="EV295" s="139"/>
      <c r="EW295" s="139"/>
      <c r="EX295" s="139"/>
      <c r="EY295" s="139"/>
      <c r="EZ295" s="139"/>
      <c r="FA295" s="139"/>
      <c r="FB295" s="162"/>
      <c r="FC295" s="162"/>
      <c r="FD295" s="162"/>
      <c r="FE295" s="162"/>
      <c r="FF295" s="162"/>
      <c r="FG295" s="162"/>
      <c r="FH295" s="162"/>
      <c r="FI295" s="139"/>
      <c r="FJ295" s="139"/>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c r="GG295" s="139"/>
      <c r="GH295" s="139"/>
      <c r="GI295" s="162"/>
      <c r="GJ295" s="162"/>
      <c r="GK295" s="162"/>
      <c r="GL295" s="162"/>
      <c r="GM295" s="162"/>
    </row>
    <row r="296" spans="1:195" s="138" customFormat="1" x14ac:dyDescent="0.2">
      <c r="A296" s="139"/>
      <c r="B296" s="193">
        <v>51105</v>
      </c>
      <c r="C296" s="193">
        <v>51135</v>
      </c>
      <c r="D296" s="191">
        <v>51105</v>
      </c>
      <c r="E296" s="6">
        <v>72.494609999999994</v>
      </c>
      <c r="F296" s="7">
        <v>67.211849999999998</v>
      </c>
      <c r="G296" s="9">
        <v>64.195409999999995</v>
      </c>
      <c r="H296" s="10">
        <v>59.632620000000003</v>
      </c>
      <c r="I296" s="6">
        <v>68.470470000000006</v>
      </c>
      <c r="J296" s="7">
        <v>62.219990000000003</v>
      </c>
      <c r="K296" s="9">
        <v>82.272530000000003</v>
      </c>
      <c r="L296" s="10">
        <v>77.132310000000004</v>
      </c>
      <c r="M296" s="6">
        <v>75.67886</v>
      </c>
      <c r="N296" s="7">
        <v>71.701279999999997</v>
      </c>
      <c r="O296" s="9">
        <v>62.195410000000003</v>
      </c>
      <c r="P296" s="10">
        <v>57.632620000000003</v>
      </c>
      <c r="Q296" s="6">
        <v>63.695410000000003</v>
      </c>
      <c r="R296" s="7">
        <v>59.132620000000003</v>
      </c>
      <c r="S296" s="9">
        <v>61.195410000000003</v>
      </c>
      <c r="T296" s="10">
        <v>57.632620000000003</v>
      </c>
      <c r="U296" s="6">
        <v>62.195410000000003</v>
      </c>
      <c r="V296" s="7">
        <v>57.632620000000003</v>
      </c>
      <c r="W296" s="9">
        <v>68.470470000000006</v>
      </c>
      <c r="X296" s="10">
        <v>62.219990000000003</v>
      </c>
      <c r="Y296" s="6">
        <v>65.195409999999995</v>
      </c>
      <c r="Z296" s="7">
        <v>60.382620000000003</v>
      </c>
      <c r="AA296" s="9">
        <v>70.175309999999996</v>
      </c>
      <c r="AB296" s="10">
        <v>65.740219999999994</v>
      </c>
      <c r="AC296" s="6">
        <v>64.695409999999995</v>
      </c>
      <c r="AD296" s="74">
        <v>59.632620000000003</v>
      </c>
      <c r="AE296" s="9">
        <v>71.021469999999994</v>
      </c>
      <c r="AF296" s="76">
        <v>65.646289999999993</v>
      </c>
      <c r="AG296" s="24">
        <v>7.5255000000000001</v>
      </c>
      <c r="AH296" s="38">
        <v>7.6125999999999996</v>
      </c>
      <c r="AI296" s="24">
        <v>7.2294</v>
      </c>
      <c r="AJ296" s="38">
        <v>7.2641999999999998</v>
      </c>
      <c r="AK296" s="29">
        <v>7.2492000000000001</v>
      </c>
      <c r="AL296" s="38">
        <v>7.3775000000000004</v>
      </c>
      <c r="AM296" s="29">
        <v>7.1917</v>
      </c>
      <c r="AN296" s="38">
        <v>7.3513000000000002</v>
      </c>
      <c r="AO296" s="24">
        <v>7.2468000000000004</v>
      </c>
      <c r="AP296" s="38">
        <v>7.3164999999999996</v>
      </c>
      <c r="AQ296" s="24">
        <v>6.5326000000000004</v>
      </c>
      <c r="AR296" s="38">
        <v>7.5214999999999996</v>
      </c>
      <c r="AS296" s="24">
        <v>7.3354999999999997</v>
      </c>
      <c r="AT296" s="38">
        <v>7.5715000000000003</v>
      </c>
      <c r="AU296" s="29">
        <v>7.3552999999999997</v>
      </c>
      <c r="AV296" s="38">
        <v>7.3369</v>
      </c>
      <c r="AW296" s="29">
        <v>7.5488</v>
      </c>
      <c r="AX296" s="38">
        <v>7.3353000000000002</v>
      </c>
      <c r="AY296" s="29">
        <v>7.2742000000000004</v>
      </c>
      <c r="AZ296" s="38">
        <v>7.2618</v>
      </c>
      <c r="BA296" s="24">
        <v>6.8226000000000004</v>
      </c>
      <c r="BB296" s="38">
        <v>7.7705000000000002</v>
      </c>
      <c r="BC296" s="15"/>
      <c r="BD296" s="1"/>
      <c r="BE296" s="151"/>
      <c r="BF296" s="151"/>
      <c r="BG296" s="151"/>
      <c r="BH296" s="151"/>
      <c r="BI296" s="151"/>
      <c r="BJ296" s="266">
        <v>7.3653754984313338</v>
      </c>
      <c r="BK296" s="266">
        <v>7.4359149175184696</v>
      </c>
      <c r="BL296" s="266">
        <v>7.6457279104313347</v>
      </c>
      <c r="BM296" s="266">
        <v>7.7189521735184705</v>
      </c>
      <c r="BN296" s="266">
        <v>7.5414926249749028</v>
      </c>
      <c r="BO296" s="266"/>
      <c r="BP296" s="266">
        <v>7.369071895974856</v>
      </c>
      <c r="BQ296" s="292">
        <v>7.3780153284671535</v>
      </c>
      <c r="BR296" s="292">
        <v>7.3563230525276566</v>
      </c>
      <c r="BS296" s="292">
        <v>7.4011128571428575</v>
      </c>
      <c r="BT296" s="292">
        <v>7.2720772805333862</v>
      </c>
      <c r="BU296" s="292">
        <v>7.2599672784915734</v>
      </c>
      <c r="BV296" s="292">
        <v>7.3094999999999999</v>
      </c>
      <c r="BW296" s="169"/>
      <c r="BX296" s="148">
        <v>70.165651290322572</v>
      </c>
      <c r="BY296" s="165">
        <v>62.18385741935483</v>
      </c>
      <c r="BZ296" s="165">
        <v>65.714882043010761</v>
      </c>
      <c r="CA296" s="165">
        <v>73.925303225806445</v>
      </c>
      <c r="CB296" s="165">
        <v>61.683857419354844</v>
      </c>
      <c r="CC296" s="165">
        <v>80.006411505376349</v>
      </c>
      <c r="CD296" s="165">
        <v>68.651766989247307</v>
      </c>
      <c r="CE296" s="165">
        <v>68.220055268817191</v>
      </c>
      <c r="CF296" s="165">
        <v>60.183857419354837</v>
      </c>
      <c r="CG296" s="174"/>
      <c r="CH296" s="175"/>
      <c r="CI296" s="175"/>
      <c r="CJ296" s="175"/>
      <c r="CK296" s="175"/>
      <c r="CL296" s="175"/>
      <c r="CM296" s="175"/>
      <c r="CN296" s="175"/>
      <c r="CO296" s="171">
        <v>2039</v>
      </c>
      <c r="CP296" s="173">
        <v>51105</v>
      </c>
      <c r="CQ296" s="272">
        <v>7.6874195904928495</v>
      </c>
      <c r="CR296" s="272">
        <v>7.3911001332103705</v>
      </c>
      <c r="CS296" s="272">
        <v>7.395633806997858</v>
      </c>
      <c r="CT296" s="272">
        <v>7.2746756378088682</v>
      </c>
      <c r="CU296" s="272">
        <v>7.395633806997858</v>
      </c>
      <c r="CV296" s="272">
        <v>7.4263344991789815</v>
      </c>
      <c r="CW296" s="272">
        <v>7.6656511909568028</v>
      </c>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39"/>
      <c r="EV296" s="139"/>
      <c r="EW296" s="139"/>
      <c r="EX296" s="139"/>
      <c r="EY296" s="139"/>
      <c r="EZ296" s="139"/>
      <c r="FA296" s="139"/>
      <c r="FB296" s="162"/>
      <c r="FC296" s="162"/>
      <c r="FD296" s="162"/>
      <c r="FE296" s="162"/>
      <c r="FF296" s="162"/>
      <c r="FG296" s="162"/>
      <c r="FH296" s="162"/>
      <c r="FI296" s="139"/>
      <c r="FJ296" s="139"/>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c r="GG296" s="139"/>
      <c r="GH296" s="139"/>
      <c r="GI296" s="162"/>
      <c r="GJ296" s="162"/>
      <c r="GK296" s="162"/>
      <c r="GL296" s="162"/>
      <c r="GM296" s="162"/>
    </row>
    <row r="297" spans="1:195" s="138" customFormat="1" x14ac:dyDescent="0.2">
      <c r="A297" s="139"/>
      <c r="B297" s="193">
        <v>51136</v>
      </c>
      <c r="C297" s="193">
        <v>51166</v>
      </c>
      <c r="D297" s="191">
        <v>51136</v>
      </c>
      <c r="E297" s="6">
        <v>71.724689999999995</v>
      </c>
      <c r="F297" s="7">
        <v>65.385170000000002</v>
      </c>
      <c r="G297" s="9">
        <v>64.120329999999996</v>
      </c>
      <c r="H297" s="10">
        <v>59.455710000000003</v>
      </c>
      <c r="I297" s="6">
        <v>68.157910000000001</v>
      </c>
      <c r="J297" s="7">
        <v>61.573439999999998</v>
      </c>
      <c r="K297" s="9">
        <v>78.206980000000001</v>
      </c>
      <c r="L297" s="10">
        <v>73.631879999999995</v>
      </c>
      <c r="M297" s="6">
        <v>73.694490000000002</v>
      </c>
      <c r="N297" s="7">
        <v>70.00882</v>
      </c>
      <c r="O297" s="9">
        <v>62.120330000000003</v>
      </c>
      <c r="P297" s="10">
        <v>57.455710000000003</v>
      </c>
      <c r="Q297" s="6">
        <v>63.620330000000003</v>
      </c>
      <c r="R297" s="7">
        <v>58.955710000000003</v>
      </c>
      <c r="S297" s="9">
        <v>61.370330000000003</v>
      </c>
      <c r="T297" s="10">
        <v>56.205710000000003</v>
      </c>
      <c r="U297" s="6">
        <v>62.120330000000003</v>
      </c>
      <c r="V297" s="7">
        <v>57.455710000000003</v>
      </c>
      <c r="W297" s="9">
        <v>68.157910000000001</v>
      </c>
      <c r="X297" s="10">
        <v>61.573439999999998</v>
      </c>
      <c r="Y297" s="6">
        <v>64.120329999999996</v>
      </c>
      <c r="Z297" s="7">
        <v>60.205710000000003</v>
      </c>
      <c r="AA297" s="9">
        <v>72.191029999999998</v>
      </c>
      <c r="AB297" s="10">
        <v>67.929410000000004</v>
      </c>
      <c r="AC297" s="6">
        <v>65.120329999999996</v>
      </c>
      <c r="AD297" s="74">
        <v>59.455710000000003</v>
      </c>
      <c r="AE297" s="9">
        <v>71.435410000000005</v>
      </c>
      <c r="AF297" s="76">
        <v>66.523840000000007</v>
      </c>
      <c r="AG297" s="24">
        <v>7.6555</v>
      </c>
      <c r="AH297" s="38">
        <v>7.6733000000000002</v>
      </c>
      <c r="AI297" s="24">
        <v>7.2816000000000001</v>
      </c>
      <c r="AJ297" s="38">
        <v>7.3171999999999997</v>
      </c>
      <c r="AK297" s="29">
        <v>7.3022</v>
      </c>
      <c r="AL297" s="38">
        <v>7.4309000000000003</v>
      </c>
      <c r="AM297" s="29">
        <v>7.2422000000000004</v>
      </c>
      <c r="AN297" s="38">
        <v>7.4062999999999999</v>
      </c>
      <c r="AO297" s="24">
        <v>7.3528000000000002</v>
      </c>
      <c r="AP297" s="38">
        <v>7.3705999999999996</v>
      </c>
      <c r="AQ297" s="24">
        <v>6.6585000000000001</v>
      </c>
      <c r="AR297" s="38">
        <v>7.5751999999999997</v>
      </c>
      <c r="AS297" s="24">
        <v>7.3887999999999998</v>
      </c>
      <c r="AT297" s="38">
        <v>7.6252000000000004</v>
      </c>
      <c r="AU297" s="29">
        <v>7.4081000000000001</v>
      </c>
      <c r="AV297" s="38">
        <v>7.3901000000000003</v>
      </c>
      <c r="AW297" s="29">
        <v>7.5907999999999998</v>
      </c>
      <c r="AX297" s="38">
        <v>7.3886000000000003</v>
      </c>
      <c r="AY297" s="29">
        <v>7.3272000000000004</v>
      </c>
      <c r="AZ297" s="38">
        <v>7.3677999999999999</v>
      </c>
      <c r="BA297" s="24">
        <v>6.9322999999999997</v>
      </c>
      <c r="BB297" s="38">
        <v>7.9104999999999999</v>
      </c>
      <c r="BC297" s="15"/>
      <c r="BD297" s="1"/>
      <c r="BE297" s="151"/>
      <c r="BF297" s="151"/>
      <c r="BG297" s="151"/>
      <c r="BH297" s="151"/>
      <c r="BI297" s="151"/>
      <c r="BJ297" s="266">
        <v>7.4726520898694471</v>
      </c>
      <c r="BK297" s="266">
        <v>7.4906664608845253</v>
      </c>
      <c r="BL297" s="266">
        <v>7.7570876218694478</v>
      </c>
      <c r="BM297" s="266">
        <v>7.7757876488845259</v>
      </c>
      <c r="BN297" s="266">
        <v>7.6240484553769861</v>
      </c>
      <c r="BO297" s="266"/>
      <c r="BP297" s="266">
        <v>7.4228080817195581</v>
      </c>
      <c r="BQ297" s="292">
        <v>7.4854768045417677</v>
      </c>
      <c r="BR297" s="292">
        <v>7.4113493198666331</v>
      </c>
      <c r="BS297" s="292">
        <v>7.4551944897959181</v>
      </c>
      <c r="BT297" s="292">
        <v>7.3230925345994544</v>
      </c>
      <c r="BU297" s="292">
        <v>7.3130291840480561</v>
      </c>
      <c r="BV297" s="292">
        <v>7.3624999999999998</v>
      </c>
      <c r="BW297" s="169"/>
      <c r="BX297" s="148">
        <v>68.793514086021503</v>
      </c>
      <c r="BY297" s="165">
        <v>61.963570215053764</v>
      </c>
      <c r="BZ297" s="165">
        <v>65.113477634408611</v>
      </c>
      <c r="CA297" s="165">
        <v>71.990363010752688</v>
      </c>
      <c r="CB297" s="165">
        <v>61.463570215053771</v>
      </c>
      <c r="CC297" s="165">
        <v>76.091611182795688</v>
      </c>
      <c r="CD297" s="165">
        <v>69.164469032258083</v>
      </c>
      <c r="CE297" s="165">
        <v>70.220603548387103</v>
      </c>
      <c r="CF297" s="165">
        <v>59.963570215053764</v>
      </c>
      <c r="CG297" s="174"/>
      <c r="CH297" s="175"/>
      <c r="CI297" s="175"/>
      <c r="CJ297" s="175"/>
      <c r="CK297" s="175"/>
      <c r="CL297" s="175"/>
      <c r="CM297" s="175"/>
      <c r="CN297" s="175"/>
      <c r="CO297" s="171">
        <v>2040</v>
      </c>
      <c r="CP297" s="173">
        <v>51136</v>
      </c>
      <c r="CQ297" s="272">
        <v>7.7411288198374315</v>
      </c>
      <c r="CR297" s="272">
        <v>7.4428472384465634</v>
      </c>
      <c r="CS297" s="272">
        <v>7.4496988891155773</v>
      </c>
      <c r="CT297" s="272">
        <v>7.3278681948654123</v>
      </c>
      <c r="CU297" s="272">
        <v>7.4496988891155773</v>
      </c>
      <c r="CV297" s="272">
        <v>7.4781612643678157</v>
      </c>
      <c r="CW297" s="272">
        <v>7.7191433185304801</v>
      </c>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39"/>
      <c r="EV297" s="139"/>
      <c r="EW297" s="139"/>
      <c r="EX297" s="139"/>
      <c r="EY297" s="139"/>
      <c r="EZ297" s="139"/>
      <c r="FA297" s="139"/>
      <c r="FB297" s="162"/>
      <c r="FC297" s="162"/>
      <c r="FD297" s="162"/>
      <c r="FE297" s="162"/>
      <c r="FF297" s="162"/>
      <c r="FG297" s="162"/>
      <c r="FH297" s="162"/>
      <c r="FI297" s="139"/>
      <c r="FJ297" s="139"/>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39"/>
      <c r="GH297" s="139"/>
      <c r="GI297" s="162"/>
      <c r="GJ297" s="162"/>
      <c r="GK297" s="162"/>
      <c r="GL297" s="162"/>
      <c r="GM297" s="162"/>
    </row>
    <row r="298" spans="1:195" s="138" customFormat="1" x14ac:dyDescent="0.2">
      <c r="A298" s="139"/>
      <c r="B298" s="193">
        <v>51167</v>
      </c>
      <c r="C298" s="193">
        <v>51195</v>
      </c>
      <c r="D298" s="191">
        <v>51167</v>
      </c>
      <c r="E298" s="6">
        <v>74.810959999999994</v>
      </c>
      <c r="F298" s="7">
        <v>69.560270000000003</v>
      </c>
      <c r="G298" s="9">
        <v>66.540310000000005</v>
      </c>
      <c r="H298" s="10">
        <v>61.207360000000001</v>
      </c>
      <c r="I298" s="6">
        <v>71.73075</v>
      </c>
      <c r="J298" s="7">
        <v>65.951269999999994</v>
      </c>
      <c r="K298" s="9">
        <v>84.707520000000002</v>
      </c>
      <c r="L298" s="10">
        <v>79.637280000000004</v>
      </c>
      <c r="M298" s="6">
        <v>77.748819999999995</v>
      </c>
      <c r="N298" s="7">
        <v>74.544430000000006</v>
      </c>
      <c r="O298" s="9">
        <v>64.540310000000005</v>
      </c>
      <c r="P298" s="10">
        <v>59.207360000000001</v>
      </c>
      <c r="Q298" s="6">
        <v>66.540310000000005</v>
      </c>
      <c r="R298" s="7">
        <v>60.707360000000001</v>
      </c>
      <c r="S298" s="9">
        <v>64.040310000000005</v>
      </c>
      <c r="T298" s="10">
        <v>57.957360000000001</v>
      </c>
      <c r="U298" s="6">
        <v>64.540310000000005</v>
      </c>
      <c r="V298" s="7">
        <v>59.207360000000001</v>
      </c>
      <c r="W298" s="9">
        <v>71.73075</v>
      </c>
      <c r="X298" s="10">
        <v>65.951269999999994</v>
      </c>
      <c r="Y298" s="6">
        <v>66.540310000000005</v>
      </c>
      <c r="Z298" s="7">
        <v>61.957360000000001</v>
      </c>
      <c r="AA298" s="9">
        <v>74.015410000000003</v>
      </c>
      <c r="AB298" s="10">
        <v>71.293260000000004</v>
      </c>
      <c r="AC298" s="6">
        <v>65.540310000000005</v>
      </c>
      <c r="AD298" s="74">
        <v>61.207360000000001</v>
      </c>
      <c r="AE298" s="9">
        <v>76.580150000000003</v>
      </c>
      <c r="AF298" s="76">
        <v>71.732870000000005</v>
      </c>
      <c r="AG298" s="24">
        <v>7.6733000000000002</v>
      </c>
      <c r="AH298" s="38">
        <v>7.6199000000000003</v>
      </c>
      <c r="AI298" s="24">
        <v>7.2460000000000004</v>
      </c>
      <c r="AJ298" s="38">
        <v>7.3171999999999997</v>
      </c>
      <c r="AK298" s="29">
        <v>7.3022</v>
      </c>
      <c r="AL298" s="38">
        <v>7.4321999999999999</v>
      </c>
      <c r="AM298" s="29">
        <v>7.2596999999999996</v>
      </c>
      <c r="AN298" s="38">
        <v>7.3884999999999996</v>
      </c>
      <c r="AO298" s="24">
        <v>7.3171999999999997</v>
      </c>
      <c r="AP298" s="38">
        <v>7.2103999999999999</v>
      </c>
      <c r="AQ298" s="24">
        <v>6.6406999999999998</v>
      </c>
      <c r="AR298" s="38">
        <v>7.5781000000000001</v>
      </c>
      <c r="AS298" s="24">
        <v>7.3901000000000003</v>
      </c>
      <c r="AT298" s="38">
        <v>7.6280999999999999</v>
      </c>
      <c r="AU298" s="29">
        <v>7.4108000000000001</v>
      </c>
      <c r="AV298" s="38">
        <v>7.391</v>
      </c>
      <c r="AW298" s="29">
        <v>7.42</v>
      </c>
      <c r="AX298" s="38">
        <v>7.3898999999999999</v>
      </c>
      <c r="AY298" s="29">
        <v>7.3272000000000004</v>
      </c>
      <c r="AZ298" s="38">
        <v>7.3322000000000003</v>
      </c>
      <c r="BA298" s="24">
        <v>6.9344999999999999</v>
      </c>
      <c r="BB298" s="38">
        <v>7.9058000000000002</v>
      </c>
      <c r="BC298" s="15"/>
      <c r="BD298" s="1"/>
      <c r="BE298" s="151"/>
      <c r="BF298" s="151"/>
      <c r="BG298" s="151"/>
      <c r="BH298" s="151"/>
      <c r="BI298" s="151"/>
      <c r="BJ298" s="266">
        <v>7.4366233478392871</v>
      </c>
      <c r="BK298" s="266">
        <v>7.3285371217488109</v>
      </c>
      <c r="BL298" s="266">
        <v>7.719687567839288</v>
      </c>
      <c r="BM298" s="266">
        <v>7.6074874057488113</v>
      </c>
      <c r="BN298" s="266">
        <v>7.5230838607940491</v>
      </c>
      <c r="BO298" s="266"/>
      <c r="BP298" s="266">
        <v>7.4228080817195581</v>
      </c>
      <c r="BQ298" s="292">
        <v>7.4493859691808586</v>
      </c>
      <c r="BR298" s="292">
        <v>7.393540818800564</v>
      </c>
      <c r="BS298" s="292">
        <v>7.4551944897959181</v>
      </c>
      <c r="BT298" s="292">
        <v>7.3407710879886841</v>
      </c>
      <c r="BU298" s="292">
        <v>7.3130291840480561</v>
      </c>
      <c r="BV298" s="292">
        <v>7.3624999999999998</v>
      </c>
      <c r="BW298" s="169"/>
      <c r="BX298" s="148">
        <v>72.577907931034488</v>
      </c>
      <c r="BY298" s="165">
        <v>64.272273793103452</v>
      </c>
      <c r="BZ298" s="165">
        <v>69.272810229885039</v>
      </c>
      <c r="CA298" s="165">
        <v>76.386033448275853</v>
      </c>
      <c r="CB298" s="165">
        <v>64.059630114942536</v>
      </c>
      <c r="CC298" s="165">
        <v>82.551211034482762</v>
      </c>
      <c r="CD298" s="165">
        <v>74.518663103448276</v>
      </c>
      <c r="CE298" s="165">
        <v>72.857714022988503</v>
      </c>
      <c r="CF298" s="165">
        <v>62.272273793103452</v>
      </c>
      <c r="CG298" s="174"/>
      <c r="CH298" s="175"/>
      <c r="CI298" s="175"/>
      <c r="CJ298" s="175"/>
      <c r="CK298" s="175"/>
      <c r="CL298" s="175"/>
      <c r="CM298" s="175"/>
      <c r="CN298" s="175"/>
      <c r="CO298" s="171">
        <v>2040</v>
      </c>
      <c r="CP298" s="173">
        <v>51167</v>
      </c>
      <c r="CQ298" s="272">
        <v>7.7044995369894025</v>
      </c>
      <c r="CR298" s="272">
        <v>7.4607794036274209</v>
      </c>
      <c r="CS298" s="272">
        <v>7.4496988891155773</v>
      </c>
      <c r="CT298" s="272">
        <v>7.3278681948654123</v>
      </c>
      <c r="CU298" s="272">
        <v>7.4496988891155773</v>
      </c>
      <c r="CV298" s="272">
        <v>7.4961210344827576</v>
      </c>
      <c r="CW298" s="272">
        <v>7.7191433185304801</v>
      </c>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39"/>
      <c r="EV298" s="139"/>
      <c r="EW298" s="139"/>
      <c r="EX298" s="139"/>
      <c r="EY298" s="139"/>
      <c r="EZ298" s="139"/>
      <c r="FA298" s="139"/>
      <c r="FB298" s="162"/>
      <c r="FC298" s="162"/>
      <c r="FD298" s="162"/>
      <c r="FE298" s="162"/>
      <c r="FF298" s="162"/>
      <c r="FG298" s="162"/>
      <c r="FH298" s="162"/>
      <c r="FI298" s="139"/>
      <c r="FJ298" s="139"/>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c r="GG298" s="139"/>
      <c r="GH298" s="139"/>
      <c r="GI298" s="162"/>
      <c r="GJ298" s="162"/>
      <c r="GK298" s="162"/>
      <c r="GL298" s="162"/>
      <c r="GM298" s="162"/>
    </row>
    <row r="299" spans="1:195" s="138" customFormat="1" x14ac:dyDescent="0.2">
      <c r="A299" s="139"/>
      <c r="B299" s="193">
        <v>51196</v>
      </c>
      <c r="C299" s="193">
        <v>51226</v>
      </c>
      <c r="D299" s="191">
        <v>51196</v>
      </c>
      <c r="E299" s="6">
        <v>65.558419999999998</v>
      </c>
      <c r="F299" s="7">
        <v>63.492870000000003</v>
      </c>
      <c r="G299" s="9">
        <v>58.362279999999998</v>
      </c>
      <c r="H299" s="10">
        <v>56.347360000000002</v>
      </c>
      <c r="I299" s="6">
        <v>61.916130000000003</v>
      </c>
      <c r="J299" s="7">
        <v>59.696629999999999</v>
      </c>
      <c r="K299" s="9">
        <v>68.25318</v>
      </c>
      <c r="L299" s="10">
        <v>69.688640000000007</v>
      </c>
      <c r="M299" s="6">
        <v>64.541550000000001</v>
      </c>
      <c r="N299" s="7">
        <v>67.900369999999995</v>
      </c>
      <c r="O299" s="9">
        <v>56.362279999999998</v>
      </c>
      <c r="P299" s="10">
        <v>54.347360000000002</v>
      </c>
      <c r="Q299" s="6">
        <v>58.362279999999998</v>
      </c>
      <c r="R299" s="7">
        <v>55.847360000000002</v>
      </c>
      <c r="S299" s="9">
        <v>56.612279999999998</v>
      </c>
      <c r="T299" s="10">
        <v>52.847360000000002</v>
      </c>
      <c r="U299" s="6">
        <v>56.362279999999998</v>
      </c>
      <c r="V299" s="7">
        <v>54.347360000000002</v>
      </c>
      <c r="W299" s="9">
        <v>61.916130000000003</v>
      </c>
      <c r="X299" s="10">
        <v>59.696629999999999</v>
      </c>
      <c r="Y299" s="6">
        <v>58.362279999999998</v>
      </c>
      <c r="Z299" s="7">
        <v>57.097360000000002</v>
      </c>
      <c r="AA299" s="9">
        <v>63.309080000000002</v>
      </c>
      <c r="AB299" s="10">
        <v>62.156959999999998</v>
      </c>
      <c r="AC299" s="6">
        <v>57.112279999999998</v>
      </c>
      <c r="AD299" s="74">
        <v>56.347360000000002</v>
      </c>
      <c r="AE299" s="9">
        <v>67.187730000000002</v>
      </c>
      <c r="AF299" s="76">
        <v>66.081530000000001</v>
      </c>
      <c r="AG299" s="24">
        <v>7.4419000000000004</v>
      </c>
      <c r="AH299" s="38">
        <v>7.157</v>
      </c>
      <c r="AI299" s="24">
        <v>6.9077999999999999</v>
      </c>
      <c r="AJ299" s="38">
        <v>6.9611999999999998</v>
      </c>
      <c r="AK299" s="29">
        <v>6.9462000000000002</v>
      </c>
      <c r="AL299" s="38">
        <v>7.0736999999999997</v>
      </c>
      <c r="AM299" s="29">
        <v>6.8986999999999998</v>
      </c>
      <c r="AN299" s="38">
        <v>7.0324</v>
      </c>
      <c r="AO299" s="24">
        <v>6.9433999999999996</v>
      </c>
      <c r="AP299" s="38">
        <v>6.8365</v>
      </c>
      <c r="AQ299" s="24">
        <v>6.4448999999999996</v>
      </c>
      <c r="AR299" s="38">
        <v>7.2168000000000001</v>
      </c>
      <c r="AS299" s="24">
        <v>7.0316999999999998</v>
      </c>
      <c r="AT299" s="38">
        <v>7.2667999999999999</v>
      </c>
      <c r="AU299" s="29">
        <v>7.0506000000000002</v>
      </c>
      <c r="AV299" s="38">
        <v>7.0334000000000003</v>
      </c>
      <c r="AW299" s="29">
        <v>7.0419</v>
      </c>
      <c r="AX299" s="38">
        <v>7.0315000000000003</v>
      </c>
      <c r="AY299" s="29">
        <v>6.9711999999999996</v>
      </c>
      <c r="AZ299" s="38">
        <v>6.9584000000000001</v>
      </c>
      <c r="BA299" s="24">
        <v>6.6985999999999999</v>
      </c>
      <c r="BB299" s="38">
        <v>7.7144000000000004</v>
      </c>
      <c r="BC299" s="15"/>
      <c r="BD299" s="1"/>
      <c r="BE299" s="151"/>
      <c r="BF299" s="151"/>
      <c r="BG299" s="151"/>
      <c r="BH299" s="151"/>
      <c r="BI299" s="151"/>
      <c r="BJ299" s="266">
        <v>7.0583215565226185</v>
      </c>
      <c r="BK299" s="266">
        <v>6.9501341261005969</v>
      </c>
      <c r="BL299" s="266">
        <v>7.3269870005226192</v>
      </c>
      <c r="BM299" s="266">
        <v>7.2146817821005973</v>
      </c>
      <c r="BN299" s="266">
        <v>7.1375311163116084</v>
      </c>
      <c r="BO299" s="266"/>
      <c r="BP299" s="266">
        <v>7.0618631359626889</v>
      </c>
      <c r="BQ299" s="292">
        <v>7.0704321978913214</v>
      </c>
      <c r="BR299" s="292">
        <v>7.0372707497203884</v>
      </c>
      <c r="BS299" s="292">
        <v>7.0919291836734697</v>
      </c>
      <c r="BT299" s="292">
        <v>6.976087786645115</v>
      </c>
      <c r="BU299" s="292">
        <v>6.9566133655931921</v>
      </c>
      <c r="BV299" s="292">
        <v>7.0065</v>
      </c>
      <c r="BW299" s="169"/>
      <c r="BX299" s="148">
        <v>64.693835814266478</v>
      </c>
      <c r="BY299" s="165">
        <v>57.518888183041717</v>
      </c>
      <c r="BZ299" s="165">
        <v>60.987106446837139</v>
      </c>
      <c r="CA299" s="165">
        <v>65.94746254374158</v>
      </c>
      <c r="CB299" s="165">
        <v>57.309601507402427</v>
      </c>
      <c r="CC299" s="165">
        <v>68.854025302826386</v>
      </c>
      <c r="CD299" s="165">
        <v>66.724704158815612</v>
      </c>
      <c r="CE299" s="165">
        <v>62.826833270524901</v>
      </c>
      <c r="CF299" s="165">
        <v>55.518888183041717</v>
      </c>
      <c r="CG299" s="174"/>
      <c r="CH299" s="175"/>
      <c r="CI299" s="175"/>
      <c r="CJ299" s="175"/>
      <c r="CK299" s="175"/>
      <c r="CL299" s="175"/>
      <c r="CM299" s="175"/>
      <c r="CN299" s="175"/>
      <c r="CO299" s="171">
        <v>2040</v>
      </c>
      <c r="CP299" s="173">
        <v>51196</v>
      </c>
      <c r="CQ299" s="272">
        <v>7.3565213499331206</v>
      </c>
      <c r="CR299" s="272">
        <v>7.0908644533251364</v>
      </c>
      <c r="CS299" s="272">
        <v>7.0865447526267475</v>
      </c>
      <c r="CT299" s="272">
        <v>6.9705747927497539</v>
      </c>
      <c r="CU299" s="272">
        <v>7.0865447526267475</v>
      </c>
      <c r="CV299" s="272">
        <v>7.1256366338259429</v>
      </c>
      <c r="CW299" s="272">
        <v>7.3598377069035124</v>
      </c>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39"/>
      <c r="EV299" s="139"/>
      <c r="EW299" s="139"/>
      <c r="EX299" s="139"/>
      <c r="EY299" s="139"/>
      <c r="EZ299" s="139"/>
      <c r="FA299" s="139"/>
      <c r="FB299" s="162"/>
      <c r="FC299" s="162"/>
      <c r="FD299" s="162"/>
      <c r="FE299" s="162"/>
      <c r="FF299" s="162"/>
      <c r="FG299" s="162"/>
      <c r="FH299" s="162"/>
      <c r="FI299" s="139"/>
      <c r="FJ299" s="139"/>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c r="GG299" s="139"/>
      <c r="GH299" s="139"/>
      <c r="GI299" s="162"/>
      <c r="GJ299" s="162"/>
      <c r="GK299" s="162"/>
      <c r="GL299" s="162"/>
      <c r="GM299" s="162"/>
    </row>
    <row r="300" spans="1:195" s="138" customFormat="1" x14ac:dyDescent="0.2">
      <c r="A300" s="139"/>
      <c r="B300" s="193">
        <v>51227</v>
      </c>
      <c r="C300" s="193">
        <v>51256</v>
      </c>
      <c r="D300" s="191">
        <v>51227</v>
      </c>
      <c r="E300" s="6">
        <v>63.583579999999998</v>
      </c>
      <c r="F300" s="7">
        <v>60.688850000000002</v>
      </c>
      <c r="G300" s="9">
        <v>58.43927</v>
      </c>
      <c r="H300" s="10">
        <v>56.414839999999998</v>
      </c>
      <c r="I300" s="6">
        <v>59.793610000000001</v>
      </c>
      <c r="J300" s="7">
        <v>56.926690000000001</v>
      </c>
      <c r="K300" s="9">
        <v>64.642970000000005</v>
      </c>
      <c r="L300" s="10">
        <v>65.451899999999995</v>
      </c>
      <c r="M300" s="6">
        <v>59.876510000000003</v>
      </c>
      <c r="N300" s="7">
        <v>63.304119999999998</v>
      </c>
      <c r="O300" s="9">
        <v>56.43927</v>
      </c>
      <c r="P300" s="10">
        <v>54.414839999999998</v>
      </c>
      <c r="Q300" s="6">
        <v>56.93927</v>
      </c>
      <c r="R300" s="7">
        <v>55.664839999999998</v>
      </c>
      <c r="S300" s="9">
        <v>53.43927</v>
      </c>
      <c r="T300" s="10">
        <v>52.414839999999998</v>
      </c>
      <c r="U300" s="6">
        <v>56.43927</v>
      </c>
      <c r="V300" s="7">
        <v>54.414839999999998</v>
      </c>
      <c r="W300" s="9">
        <v>59.793610000000001</v>
      </c>
      <c r="X300" s="10">
        <v>56.926690000000001</v>
      </c>
      <c r="Y300" s="6">
        <v>56.93927</v>
      </c>
      <c r="Z300" s="7">
        <v>54.414839999999998</v>
      </c>
      <c r="AA300" s="9">
        <v>60.262369999999997</v>
      </c>
      <c r="AB300" s="10">
        <v>61.057540000000003</v>
      </c>
      <c r="AC300" s="6">
        <v>56.93927</v>
      </c>
      <c r="AD300" s="74">
        <v>54.914839999999998</v>
      </c>
      <c r="AE300" s="9">
        <v>62.82161</v>
      </c>
      <c r="AF300" s="76">
        <v>62.847589999999997</v>
      </c>
      <c r="AG300" s="24">
        <v>7.2103999999999999</v>
      </c>
      <c r="AH300" s="38">
        <v>6.8720999999999997</v>
      </c>
      <c r="AI300" s="24">
        <v>6.6763000000000003</v>
      </c>
      <c r="AJ300" s="38">
        <v>6.6406999999999998</v>
      </c>
      <c r="AK300" s="29">
        <v>6.6257000000000001</v>
      </c>
      <c r="AL300" s="38">
        <v>6.7465000000000002</v>
      </c>
      <c r="AM300" s="29">
        <v>6.6557000000000004</v>
      </c>
      <c r="AN300" s="38">
        <v>6.7119</v>
      </c>
      <c r="AO300" s="24">
        <v>6.5694999999999997</v>
      </c>
      <c r="AP300" s="38">
        <v>6.3914999999999997</v>
      </c>
      <c r="AQ300" s="24">
        <v>6.1778000000000004</v>
      </c>
      <c r="AR300" s="38">
        <v>6.8822000000000001</v>
      </c>
      <c r="AS300" s="24">
        <v>6.7050000000000001</v>
      </c>
      <c r="AT300" s="38">
        <v>6.9321999999999999</v>
      </c>
      <c r="AU300" s="29">
        <v>6.7205000000000004</v>
      </c>
      <c r="AV300" s="38">
        <v>6.7085999999999997</v>
      </c>
      <c r="AW300" s="29">
        <v>6.5442</v>
      </c>
      <c r="AX300" s="38">
        <v>6.7049000000000003</v>
      </c>
      <c r="AY300" s="29">
        <v>6.6506999999999996</v>
      </c>
      <c r="AZ300" s="38">
        <v>6.5845000000000002</v>
      </c>
      <c r="BA300" s="24">
        <v>6.3491</v>
      </c>
      <c r="BB300" s="38">
        <v>7.4128999999999996</v>
      </c>
      <c r="BC300" s="15"/>
      <c r="BD300" s="1"/>
      <c r="BE300" s="151"/>
      <c r="BF300" s="151"/>
      <c r="BG300" s="151"/>
      <c r="BH300" s="151"/>
      <c r="BI300" s="151"/>
      <c r="BJ300" s="266">
        <v>6.6799185608744054</v>
      </c>
      <c r="BK300" s="266">
        <v>6.4997748507236111</v>
      </c>
      <c r="BL300" s="266">
        <v>6.9341813768744061</v>
      </c>
      <c r="BM300" s="266">
        <v>6.7471811067236116</v>
      </c>
      <c r="BN300" s="266">
        <v>6.7152639737990087</v>
      </c>
      <c r="BO300" s="266"/>
      <c r="BP300" s="266">
        <v>6.7369112957518</v>
      </c>
      <c r="BQ300" s="292">
        <v>6.6913770478507697</v>
      </c>
      <c r="BR300" s="292">
        <v>6.7166176827723501</v>
      </c>
      <c r="BS300" s="292">
        <v>6.7648883673469387</v>
      </c>
      <c r="BT300" s="292">
        <v>6.7306084452975039</v>
      </c>
      <c r="BU300" s="292">
        <v>6.6357390121808777</v>
      </c>
      <c r="BV300" s="292">
        <v>6.6859999999999999</v>
      </c>
      <c r="BW300" s="169"/>
      <c r="BX300" s="148">
        <v>62.297033333333331</v>
      </c>
      <c r="BY300" s="165">
        <v>57.539523333333335</v>
      </c>
      <c r="BZ300" s="165">
        <v>58.519423333333329</v>
      </c>
      <c r="CA300" s="165">
        <v>61.399892222222228</v>
      </c>
      <c r="CB300" s="165">
        <v>56.372856666666664</v>
      </c>
      <c r="CC300" s="165">
        <v>65.002494444444437</v>
      </c>
      <c r="CD300" s="165">
        <v>62.83315666666666</v>
      </c>
      <c r="CE300" s="165">
        <v>60.61577888888889</v>
      </c>
      <c r="CF300" s="165">
        <v>55.539523333333335</v>
      </c>
      <c r="CG300" s="174"/>
      <c r="CH300" s="175"/>
      <c r="CI300" s="175"/>
      <c r="CJ300" s="175"/>
      <c r="CK300" s="175"/>
      <c r="CL300" s="175"/>
      <c r="CM300" s="175"/>
      <c r="CN300" s="175"/>
      <c r="CO300" s="171">
        <v>2040</v>
      </c>
      <c r="CP300" s="173">
        <v>51227</v>
      </c>
      <c r="CQ300" s="272">
        <v>7.1183281201769733</v>
      </c>
      <c r="CR300" s="272">
        <v>6.8418635310994986</v>
      </c>
      <c r="CS300" s="272">
        <v>6.7596040201978989</v>
      </c>
      <c r="CT300" s="272">
        <v>6.6489103675304602</v>
      </c>
      <c r="CU300" s="272">
        <v>6.7596040201978989</v>
      </c>
      <c r="CV300" s="272">
        <v>6.8762523973727419</v>
      </c>
      <c r="CW300" s="272">
        <v>7.036361727896649</v>
      </c>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39"/>
      <c r="EV300" s="139"/>
      <c r="EW300" s="139"/>
      <c r="EX300" s="139"/>
      <c r="EY300" s="139"/>
      <c r="EZ300" s="139"/>
      <c r="FA300" s="139"/>
      <c r="FB300" s="162"/>
      <c r="FC300" s="162"/>
      <c r="FD300" s="162"/>
      <c r="FE300" s="162"/>
      <c r="FF300" s="162"/>
      <c r="FG300" s="162"/>
      <c r="FH300" s="162"/>
      <c r="FI300" s="139"/>
      <c r="FJ300" s="139"/>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c r="GG300" s="139"/>
      <c r="GH300" s="139"/>
      <c r="GI300" s="162"/>
      <c r="GJ300" s="162"/>
      <c r="GK300" s="162"/>
      <c r="GL300" s="162"/>
      <c r="GM300" s="162"/>
    </row>
    <row r="301" spans="1:195" s="138" customFormat="1" x14ac:dyDescent="0.2">
      <c r="A301" s="139"/>
      <c r="B301" s="193">
        <v>51257</v>
      </c>
      <c r="C301" s="193">
        <v>51287</v>
      </c>
      <c r="D301" s="191">
        <v>51257</v>
      </c>
      <c r="E301" s="6">
        <v>60.447740000000003</v>
      </c>
      <c r="F301" s="7">
        <v>53.772500000000001</v>
      </c>
      <c r="G301" s="9">
        <v>61.052160000000001</v>
      </c>
      <c r="H301" s="10">
        <v>57.015949999999997</v>
      </c>
      <c r="I301" s="6">
        <v>56.459350000000001</v>
      </c>
      <c r="J301" s="7">
        <v>50.011830000000003</v>
      </c>
      <c r="K301" s="9">
        <v>65.418099999999995</v>
      </c>
      <c r="L301" s="10">
        <v>61.165460000000003</v>
      </c>
      <c r="M301" s="6">
        <v>61.488860000000003</v>
      </c>
      <c r="N301" s="7">
        <v>62.839170000000003</v>
      </c>
      <c r="O301" s="9">
        <v>59.552160000000001</v>
      </c>
      <c r="P301" s="10">
        <v>55.015949999999997</v>
      </c>
      <c r="Q301" s="6">
        <v>61.052160000000001</v>
      </c>
      <c r="R301" s="7">
        <v>57.015949999999997</v>
      </c>
      <c r="S301" s="9">
        <v>57.052160000000001</v>
      </c>
      <c r="T301" s="10">
        <v>52.015949999999997</v>
      </c>
      <c r="U301" s="6">
        <v>59.552160000000001</v>
      </c>
      <c r="V301" s="7">
        <v>55.015949999999997</v>
      </c>
      <c r="W301" s="9">
        <v>56.459350000000001</v>
      </c>
      <c r="X301" s="10">
        <v>50.011830000000003</v>
      </c>
      <c r="Y301" s="6">
        <v>59.552160000000001</v>
      </c>
      <c r="Z301" s="7">
        <v>55.015949999999997</v>
      </c>
      <c r="AA301" s="9">
        <v>63.503660000000004</v>
      </c>
      <c r="AB301" s="10">
        <v>61.497250000000001</v>
      </c>
      <c r="AC301" s="6">
        <v>59.552160000000001</v>
      </c>
      <c r="AD301" s="74">
        <v>55.015949999999997</v>
      </c>
      <c r="AE301" s="9">
        <v>60.19135</v>
      </c>
      <c r="AF301" s="76">
        <v>57.151229999999998</v>
      </c>
      <c r="AG301" s="24">
        <v>7.2816000000000001</v>
      </c>
      <c r="AH301" s="38">
        <v>6.8186999999999998</v>
      </c>
      <c r="AI301" s="24">
        <v>6.6406999999999998</v>
      </c>
      <c r="AJ301" s="38">
        <v>6.5517000000000003</v>
      </c>
      <c r="AK301" s="29">
        <v>6.5366999999999997</v>
      </c>
      <c r="AL301" s="38">
        <v>6.6569000000000003</v>
      </c>
      <c r="AM301" s="29">
        <v>6.5716999999999999</v>
      </c>
      <c r="AN301" s="38">
        <v>6.6228999999999996</v>
      </c>
      <c r="AO301" s="24">
        <v>6.4983000000000004</v>
      </c>
      <c r="AP301" s="38">
        <v>6.4093</v>
      </c>
      <c r="AQ301" s="24">
        <v>6.1955999999999998</v>
      </c>
      <c r="AR301" s="38">
        <v>6.7919</v>
      </c>
      <c r="AS301" s="24">
        <v>6.6154000000000002</v>
      </c>
      <c r="AT301" s="38">
        <v>6.8418999999999999</v>
      </c>
      <c r="AU301" s="29">
        <v>6.6308999999999996</v>
      </c>
      <c r="AV301" s="38">
        <v>6.6192000000000002</v>
      </c>
      <c r="AW301" s="29">
        <v>6.5613000000000001</v>
      </c>
      <c r="AX301" s="38">
        <v>6.6153000000000004</v>
      </c>
      <c r="AY301" s="29">
        <v>6.5617000000000001</v>
      </c>
      <c r="AZ301" s="38">
        <v>6.5133000000000001</v>
      </c>
      <c r="BA301" s="24">
        <v>6.3518999999999997</v>
      </c>
      <c r="BB301" s="38">
        <v>7.4866000000000001</v>
      </c>
      <c r="BC301" s="15"/>
      <c r="BD301" s="1"/>
      <c r="BE301" s="151"/>
      <c r="BF301" s="151"/>
      <c r="BG301" s="151"/>
      <c r="BH301" s="151"/>
      <c r="BI301" s="151"/>
      <c r="BJ301" s="266">
        <v>6.6078610768140882</v>
      </c>
      <c r="BK301" s="266">
        <v>6.517789221738691</v>
      </c>
      <c r="BL301" s="266">
        <v>6.8593812688140892</v>
      </c>
      <c r="BM301" s="266">
        <v>6.7658811337386915</v>
      </c>
      <c r="BN301" s="266">
        <v>6.6877281752763897</v>
      </c>
      <c r="BO301" s="266"/>
      <c r="BP301" s="266">
        <v>6.6466750593125834</v>
      </c>
      <c r="BQ301" s="292">
        <v>6.6191953771289533</v>
      </c>
      <c r="BR301" s="292">
        <v>6.6275751774420053</v>
      </c>
      <c r="BS301" s="292">
        <v>6.6740720408163261</v>
      </c>
      <c r="BT301" s="292">
        <v>6.6457513890291935</v>
      </c>
      <c r="BU301" s="292">
        <v>6.546635057567161</v>
      </c>
      <c r="BV301" s="292">
        <v>6.5970000000000004</v>
      </c>
      <c r="BW301" s="169"/>
      <c r="BX301" s="148">
        <v>57.504892258064523</v>
      </c>
      <c r="BY301" s="165">
        <v>59.272755591397846</v>
      </c>
      <c r="BZ301" s="165">
        <v>53.616894946236563</v>
      </c>
      <c r="CA301" s="165">
        <v>62.084157956989245</v>
      </c>
      <c r="CB301" s="165">
        <v>59.272755591397846</v>
      </c>
      <c r="CC301" s="165">
        <v>63.543280215053755</v>
      </c>
      <c r="CD301" s="165">
        <v>58.851082043010749</v>
      </c>
      <c r="CE301" s="165">
        <v>62.619113655913985</v>
      </c>
      <c r="CF301" s="165">
        <v>57.552325483870966</v>
      </c>
      <c r="CG301" s="174"/>
      <c r="CH301" s="175"/>
      <c r="CI301" s="175"/>
      <c r="CJ301" s="175"/>
      <c r="CK301" s="175"/>
      <c r="CL301" s="175"/>
      <c r="CM301" s="175"/>
      <c r="CN301" s="175"/>
      <c r="CO301" s="171">
        <v>2040</v>
      </c>
      <c r="CP301" s="173">
        <v>51257</v>
      </c>
      <c r="CQ301" s="272">
        <v>7.0816988373289433</v>
      </c>
      <c r="CR301" s="272">
        <v>6.7557891382313766</v>
      </c>
      <c r="CS301" s="272">
        <v>6.6688154860756912</v>
      </c>
      <c r="CT301" s="272">
        <v>6.5595870170015447</v>
      </c>
      <c r="CU301" s="272">
        <v>6.6688154860756912</v>
      </c>
      <c r="CV301" s="272">
        <v>6.7900455008210177</v>
      </c>
      <c r="CW301" s="272">
        <v>6.9465353249899078</v>
      </c>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39"/>
      <c r="EV301" s="139"/>
      <c r="EW301" s="139"/>
      <c r="EX301" s="139"/>
      <c r="EY301" s="139"/>
      <c r="EZ301" s="139"/>
      <c r="FA301" s="139"/>
      <c r="FB301" s="162"/>
      <c r="FC301" s="162"/>
      <c r="FD301" s="162"/>
      <c r="FE301" s="162"/>
      <c r="FF301" s="162"/>
      <c r="FG301" s="162"/>
      <c r="FH301" s="162"/>
      <c r="FI301" s="139"/>
      <c r="FJ301" s="139"/>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c r="GG301" s="139"/>
      <c r="GH301" s="139"/>
      <c r="GI301" s="162"/>
      <c r="GJ301" s="162"/>
      <c r="GK301" s="162"/>
      <c r="GL301" s="162"/>
      <c r="GM301" s="162"/>
    </row>
    <row r="302" spans="1:195" s="138" customFormat="1" x14ac:dyDescent="0.2">
      <c r="A302" s="139"/>
      <c r="B302" s="193">
        <v>51288</v>
      </c>
      <c r="C302" s="193">
        <v>51317</v>
      </c>
      <c r="D302" s="191">
        <v>51288</v>
      </c>
      <c r="E302" s="6">
        <v>68.799310000000006</v>
      </c>
      <c r="F302" s="7">
        <v>55.915390000000002</v>
      </c>
      <c r="G302" s="9">
        <v>68.235870000000006</v>
      </c>
      <c r="H302" s="10">
        <v>59.730130000000003</v>
      </c>
      <c r="I302" s="6">
        <v>64.888689999999997</v>
      </c>
      <c r="J302" s="7">
        <v>52.275149999999996</v>
      </c>
      <c r="K302" s="9">
        <v>74.279539999999997</v>
      </c>
      <c r="L302" s="10">
        <v>63.459780000000002</v>
      </c>
      <c r="M302" s="6">
        <v>68.653289999999998</v>
      </c>
      <c r="N302" s="7">
        <v>63.847619999999999</v>
      </c>
      <c r="O302" s="9">
        <v>66.485870000000006</v>
      </c>
      <c r="P302" s="10">
        <v>58.230130000000003</v>
      </c>
      <c r="Q302" s="6">
        <v>67.485870000000006</v>
      </c>
      <c r="R302" s="7">
        <v>59.230130000000003</v>
      </c>
      <c r="S302" s="9">
        <v>64.735870000000006</v>
      </c>
      <c r="T302" s="10">
        <v>55.730130000000003</v>
      </c>
      <c r="U302" s="6">
        <v>66.485870000000006</v>
      </c>
      <c r="V302" s="7">
        <v>58.230130000000003</v>
      </c>
      <c r="W302" s="9">
        <v>64.888689999999997</v>
      </c>
      <c r="X302" s="10">
        <v>52.275149999999996</v>
      </c>
      <c r="Y302" s="6">
        <v>69.235870000000006</v>
      </c>
      <c r="Z302" s="7">
        <v>60.230130000000003</v>
      </c>
      <c r="AA302" s="9">
        <v>72.023070000000004</v>
      </c>
      <c r="AB302" s="10">
        <v>65.936229999999995</v>
      </c>
      <c r="AC302" s="6">
        <v>67.235870000000006</v>
      </c>
      <c r="AD302" s="74">
        <v>58.480130000000003</v>
      </c>
      <c r="AE302" s="9">
        <v>69.912390000000002</v>
      </c>
      <c r="AF302" s="76">
        <v>60.625250000000001</v>
      </c>
      <c r="AG302" s="24">
        <v>7.3705999999999996</v>
      </c>
      <c r="AH302" s="38">
        <v>6.89</v>
      </c>
      <c r="AI302" s="24">
        <v>6.6940999999999997</v>
      </c>
      <c r="AJ302" s="38">
        <v>6.6228999999999996</v>
      </c>
      <c r="AK302" s="29">
        <v>6.6078999999999999</v>
      </c>
      <c r="AL302" s="38">
        <v>6.7285000000000004</v>
      </c>
      <c r="AM302" s="29">
        <v>6.6379000000000001</v>
      </c>
      <c r="AN302" s="38">
        <v>6.6940999999999997</v>
      </c>
      <c r="AO302" s="24">
        <v>6.5160999999999998</v>
      </c>
      <c r="AP302" s="38">
        <v>6.3914999999999997</v>
      </c>
      <c r="AQ302" s="24">
        <v>6.1955999999999998</v>
      </c>
      <c r="AR302" s="38">
        <v>6.8639000000000001</v>
      </c>
      <c r="AS302" s="24">
        <v>6.6870000000000003</v>
      </c>
      <c r="AT302" s="38">
        <v>6.9138999999999999</v>
      </c>
      <c r="AU302" s="29">
        <v>6.7026000000000003</v>
      </c>
      <c r="AV302" s="38">
        <v>6.6905999999999999</v>
      </c>
      <c r="AW302" s="29">
        <v>6.5442</v>
      </c>
      <c r="AX302" s="38">
        <v>6.6867999999999999</v>
      </c>
      <c r="AY302" s="29">
        <v>6.6329000000000002</v>
      </c>
      <c r="AZ302" s="38">
        <v>6.5311000000000003</v>
      </c>
      <c r="BA302" s="24">
        <v>6.3731</v>
      </c>
      <c r="BB302" s="38">
        <v>7.5556000000000001</v>
      </c>
      <c r="BC302" s="15"/>
      <c r="BD302" s="1"/>
      <c r="BE302" s="151"/>
      <c r="BF302" s="151"/>
      <c r="BG302" s="151"/>
      <c r="BH302" s="151"/>
      <c r="BI302" s="151"/>
      <c r="BJ302" s="266">
        <v>6.6258754478291673</v>
      </c>
      <c r="BK302" s="266">
        <v>6.4997748507236111</v>
      </c>
      <c r="BL302" s="266">
        <v>6.8780812958291682</v>
      </c>
      <c r="BM302" s="266">
        <v>6.7471811067236116</v>
      </c>
      <c r="BN302" s="266">
        <v>6.6877281752763897</v>
      </c>
      <c r="BO302" s="266"/>
      <c r="BP302" s="266">
        <v>6.7188640484639564</v>
      </c>
      <c r="BQ302" s="292">
        <v>6.637240794809407</v>
      </c>
      <c r="BR302" s="292">
        <v>6.6988091817062809</v>
      </c>
      <c r="BS302" s="292">
        <v>6.7467251020408163</v>
      </c>
      <c r="BT302" s="292">
        <v>6.7126268309930293</v>
      </c>
      <c r="BU302" s="292">
        <v>6.617918221258134</v>
      </c>
      <c r="BV302" s="292">
        <v>6.6681999999999997</v>
      </c>
      <c r="BW302" s="169"/>
      <c r="BX302" s="148">
        <v>63.35943266666667</v>
      </c>
      <c r="BY302" s="165">
        <v>64.644557555555565</v>
      </c>
      <c r="BZ302" s="165">
        <v>59.562973111111106</v>
      </c>
      <c r="CA302" s="165">
        <v>66.624229333333332</v>
      </c>
      <c r="CB302" s="165">
        <v>64.000113111111119</v>
      </c>
      <c r="CC302" s="165">
        <v>69.711196888888892</v>
      </c>
      <c r="CD302" s="165">
        <v>65.991153111111103</v>
      </c>
      <c r="CE302" s="165">
        <v>69.453070888888888</v>
      </c>
      <c r="CF302" s="165">
        <v>63.000113111111112</v>
      </c>
      <c r="CG302" s="174"/>
      <c r="CH302" s="175"/>
      <c r="CI302" s="175"/>
      <c r="CJ302" s="175"/>
      <c r="CK302" s="175"/>
      <c r="CL302" s="175"/>
      <c r="CM302" s="175"/>
      <c r="CN302" s="175"/>
      <c r="CO302" s="171">
        <v>2040</v>
      </c>
      <c r="CP302" s="173">
        <v>51288</v>
      </c>
      <c r="CQ302" s="272">
        <v>7.1366427616009878</v>
      </c>
      <c r="CR302" s="272">
        <v>6.823623957372682</v>
      </c>
      <c r="CS302" s="272">
        <v>6.7414463133734568</v>
      </c>
      <c r="CT302" s="272">
        <v>6.6310456974246765</v>
      </c>
      <c r="CU302" s="272">
        <v>6.7414463133734568</v>
      </c>
      <c r="CV302" s="272">
        <v>6.8579847454844005</v>
      </c>
      <c r="CW302" s="272">
        <v>7.0183964473153004</v>
      </c>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39"/>
      <c r="EV302" s="139"/>
      <c r="EW302" s="139"/>
      <c r="EX302" s="139"/>
      <c r="EY302" s="139"/>
      <c r="EZ302" s="139"/>
      <c r="FA302" s="139"/>
      <c r="FB302" s="162"/>
      <c r="FC302" s="162"/>
      <c r="FD302" s="162"/>
      <c r="FE302" s="162"/>
      <c r="FF302" s="162"/>
      <c r="FG302" s="162"/>
      <c r="FH302" s="162"/>
      <c r="FI302" s="139"/>
      <c r="FJ302" s="139"/>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c r="GG302" s="139"/>
      <c r="GH302" s="139"/>
      <c r="GI302" s="162"/>
      <c r="GJ302" s="162"/>
      <c r="GK302" s="162"/>
      <c r="GL302" s="162"/>
      <c r="GM302" s="162"/>
    </row>
    <row r="303" spans="1:195" s="138" customFormat="1" x14ac:dyDescent="0.2">
      <c r="A303" s="139"/>
      <c r="B303" s="193">
        <v>51318</v>
      </c>
      <c r="C303" s="193">
        <v>51348</v>
      </c>
      <c r="D303" s="191">
        <v>51318</v>
      </c>
      <c r="E303" s="6">
        <v>81.981979999999993</v>
      </c>
      <c r="F303" s="7">
        <v>68.749309999999994</v>
      </c>
      <c r="G303" s="9">
        <v>78.870289999999997</v>
      </c>
      <c r="H303" s="10">
        <v>65.534329999999997</v>
      </c>
      <c r="I303" s="6">
        <v>77.414869999999993</v>
      </c>
      <c r="J303" s="7">
        <v>64.856899999999996</v>
      </c>
      <c r="K303" s="9">
        <v>88.617940000000004</v>
      </c>
      <c r="L303" s="10">
        <v>75.596369999999993</v>
      </c>
      <c r="M303" s="6">
        <v>82.058210000000003</v>
      </c>
      <c r="N303" s="7">
        <v>71.676959999999994</v>
      </c>
      <c r="O303" s="9">
        <v>82.620289999999997</v>
      </c>
      <c r="P303" s="10">
        <v>66.534329999999997</v>
      </c>
      <c r="Q303" s="6">
        <v>82.370289999999997</v>
      </c>
      <c r="R303" s="7">
        <v>66.034329999999997</v>
      </c>
      <c r="S303" s="9">
        <v>76.870289999999997</v>
      </c>
      <c r="T303" s="10">
        <v>63.034329999999997</v>
      </c>
      <c r="U303" s="6">
        <v>82.620289999999997</v>
      </c>
      <c r="V303" s="7">
        <v>66.534329999999997</v>
      </c>
      <c r="W303" s="9">
        <v>77.414869999999993</v>
      </c>
      <c r="X303" s="10">
        <v>64.856899999999996</v>
      </c>
      <c r="Y303" s="6">
        <v>81.370289999999997</v>
      </c>
      <c r="Z303" s="7">
        <v>67.034329999999997</v>
      </c>
      <c r="AA303" s="9">
        <v>78.728290000000001</v>
      </c>
      <c r="AB303" s="10">
        <v>72.108930000000001</v>
      </c>
      <c r="AC303" s="6">
        <v>80.370289999999997</v>
      </c>
      <c r="AD303" s="74">
        <v>65.034329999999997</v>
      </c>
      <c r="AE303" s="9">
        <v>82.112970000000004</v>
      </c>
      <c r="AF303" s="76">
        <v>72.279700000000005</v>
      </c>
      <c r="AG303" s="24">
        <v>7.7088999999999999</v>
      </c>
      <c r="AH303" s="38">
        <v>7.2637999999999998</v>
      </c>
      <c r="AI303" s="24">
        <v>6.9968000000000004</v>
      </c>
      <c r="AJ303" s="38">
        <v>6.9611999999999998</v>
      </c>
      <c r="AK303" s="29">
        <v>6.9462000000000002</v>
      </c>
      <c r="AL303" s="38">
        <v>7.0679999999999996</v>
      </c>
      <c r="AM303" s="29">
        <v>6.9812000000000003</v>
      </c>
      <c r="AN303" s="38">
        <v>7.0324</v>
      </c>
      <c r="AO303" s="24">
        <v>6.7831000000000001</v>
      </c>
      <c r="AP303" s="38">
        <v>6.89</v>
      </c>
      <c r="AQ303" s="24">
        <v>6.5694999999999997</v>
      </c>
      <c r="AR303" s="38">
        <v>7.2046999999999999</v>
      </c>
      <c r="AS303" s="24">
        <v>7.0263999999999998</v>
      </c>
      <c r="AT303" s="38">
        <v>7.2546999999999997</v>
      </c>
      <c r="AU303" s="29">
        <v>7.0429000000000004</v>
      </c>
      <c r="AV303" s="38">
        <v>7.0297000000000001</v>
      </c>
      <c r="AW303" s="29">
        <v>7.0556999999999999</v>
      </c>
      <c r="AX303" s="38">
        <v>7.0262000000000002</v>
      </c>
      <c r="AY303" s="29">
        <v>6.9711999999999996</v>
      </c>
      <c r="AZ303" s="38">
        <v>6.7980999999999998</v>
      </c>
      <c r="BA303" s="24">
        <v>6.7606999999999999</v>
      </c>
      <c r="BB303" s="38">
        <v>7.9288999999999996</v>
      </c>
      <c r="BC303" s="15"/>
      <c r="BD303" s="1"/>
      <c r="BE303" s="151"/>
      <c r="BF303" s="151"/>
      <c r="BG303" s="151"/>
      <c r="BH303" s="151"/>
      <c r="BI303" s="151"/>
      <c r="BJ303" s="266">
        <v>6.8960910130553588</v>
      </c>
      <c r="BK303" s="266">
        <v>7.0042784434773804</v>
      </c>
      <c r="BL303" s="266">
        <v>7.1585817010553594</v>
      </c>
      <c r="BM303" s="266">
        <v>7.2708869194773813</v>
      </c>
      <c r="BN303" s="266">
        <v>7.0824595192663695</v>
      </c>
      <c r="BO303" s="266"/>
      <c r="BP303" s="266">
        <v>7.0618631359626889</v>
      </c>
      <c r="BQ303" s="292">
        <v>6.9079220600162206</v>
      </c>
      <c r="BR303" s="292">
        <v>7.0372707497203884</v>
      </c>
      <c r="BS303" s="292">
        <v>7.0919291836734697</v>
      </c>
      <c r="BT303" s="292">
        <v>7.0594295383372048</v>
      </c>
      <c r="BU303" s="292">
        <v>6.9566133655931921</v>
      </c>
      <c r="BV303" s="292">
        <v>7.0065</v>
      </c>
      <c r="BW303" s="169"/>
      <c r="BX303" s="148">
        <v>75.863648709677406</v>
      </c>
      <c r="BY303" s="165">
        <v>72.704200967741926</v>
      </c>
      <c r="BZ303" s="165">
        <v>71.60849677419354</v>
      </c>
      <c r="CA303" s="165">
        <v>77.258277204301066</v>
      </c>
      <c r="CB303" s="165">
        <v>74.817104193548388</v>
      </c>
      <c r="CC303" s="165">
        <v>82.597214086021509</v>
      </c>
      <c r="CD303" s="165">
        <v>77.566404301075281</v>
      </c>
      <c r="CE303" s="165">
        <v>75.667725698924727</v>
      </c>
      <c r="CF303" s="165">
        <v>75.182695591397845</v>
      </c>
      <c r="CG303" s="174"/>
      <c r="CH303" s="175"/>
      <c r="CI303" s="175"/>
      <c r="CJ303" s="175"/>
      <c r="CK303" s="175"/>
      <c r="CL303" s="175"/>
      <c r="CM303" s="175"/>
      <c r="CN303" s="175"/>
      <c r="CO303" s="171">
        <v>2040</v>
      </c>
      <c r="CP303" s="173">
        <v>51318</v>
      </c>
      <c r="CQ303" s="272">
        <v>7.4480945570531949</v>
      </c>
      <c r="CR303" s="272">
        <v>7.1754018034634708</v>
      </c>
      <c r="CS303" s="272">
        <v>7.0865447526267475</v>
      </c>
      <c r="CT303" s="272">
        <v>6.9705747927497539</v>
      </c>
      <c r="CU303" s="272">
        <v>7.0865447526267475</v>
      </c>
      <c r="CV303" s="272">
        <v>7.2103041215106725</v>
      </c>
      <c r="CW303" s="272">
        <v>7.3598377069035124</v>
      </c>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39"/>
      <c r="EV303" s="139"/>
      <c r="EW303" s="139"/>
      <c r="EX303" s="139"/>
      <c r="EY303" s="139"/>
      <c r="EZ303" s="139"/>
      <c r="FA303" s="139"/>
      <c r="FB303" s="162"/>
      <c r="FC303" s="162"/>
      <c r="FD303" s="162"/>
      <c r="FE303" s="162"/>
      <c r="FF303" s="162"/>
      <c r="FG303" s="162"/>
      <c r="FH303" s="162"/>
      <c r="FI303" s="139"/>
      <c r="FJ303" s="139"/>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c r="GG303" s="139"/>
      <c r="GH303" s="139"/>
      <c r="GI303" s="162"/>
      <c r="GJ303" s="162"/>
      <c r="GK303" s="162"/>
      <c r="GL303" s="162"/>
      <c r="GM303" s="162"/>
    </row>
    <row r="304" spans="1:195" s="138" customFormat="1" x14ac:dyDescent="0.2">
      <c r="A304" s="139"/>
      <c r="B304" s="193">
        <v>51349</v>
      </c>
      <c r="C304" s="193">
        <v>51379</v>
      </c>
      <c r="D304" s="191">
        <v>51349</v>
      </c>
      <c r="E304" s="6">
        <v>85.576970000000003</v>
      </c>
      <c r="F304" s="7">
        <v>70.275530000000003</v>
      </c>
      <c r="G304" s="9">
        <v>81.536490000000001</v>
      </c>
      <c r="H304" s="10">
        <v>67.308430000000001</v>
      </c>
      <c r="I304" s="6">
        <v>78.675669999999997</v>
      </c>
      <c r="J304" s="7">
        <v>66.509249999999994</v>
      </c>
      <c r="K304" s="9">
        <v>93.279939999999996</v>
      </c>
      <c r="L304" s="10">
        <v>78.248130000000003</v>
      </c>
      <c r="M304" s="6">
        <v>88.229230000000001</v>
      </c>
      <c r="N304" s="7">
        <v>74.779390000000006</v>
      </c>
      <c r="O304" s="9">
        <v>84.786490000000001</v>
      </c>
      <c r="P304" s="10">
        <v>67.808430000000001</v>
      </c>
      <c r="Q304" s="6">
        <v>84.536490000000001</v>
      </c>
      <c r="R304" s="7">
        <v>67.808430000000001</v>
      </c>
      <c r="S304" s="9">
        <v>79.536490000000001</v>
      </c>
      <c r="T304" s="10">
        <v>65.308430000000001</v>
      </c>
      <c r="U304" s="6">
        <v>84.786490000000001</v>
      </c>
      <c r="V304" s="7">
        <v>67.808430000000001</v>
      </c>
      <c r="W304" s="9">
        <v>78.675669999999997</v>
      </c>
      <c r="X304" s="10">
        <v>66.509249999999994</v>
      </c>
      <c r="Y304" s="6">
        <v>83.536490000000001</v>
      </c>
      <c r="Z304" s="7">
        <v>68.808430000000001</v>
      </c>
      <c r="AA304" s="9">
        <v>84.776790000000005</v>
      </c>
      <c r="AB304" s="10">
        <v>75.393230000000003</v>
      </c>
      <c r="AC304" s="6">
        <v>83.786490000000001</v>
      </c>
      <c r="AD304" s="74">
        <v>67.308430000000001</v>
      </c>
      <c r="AE304" s="9">
        <v>82.334670000000003</v>
      </c>
      <c r="AF304" s="76">
        <v>72.527950000000004</v>
      </c>
      <c r="AG304" s="24">
        <v>7.7622999999999998</v>
      </c>
      <c r="AH304" s="38">
        <v>7.2816000000000001</v>
      </c>
      <c r="AI304" s="24">
        <v>7.0502000000000002</v>
      </c>
      <c r="AJ304" s="38">
        <v>6.9790000000000001</v>
      </c>
      <c r="AK304" s="29">
        <v>6.9640000000000004</v>
      </c>
      <c r="AL304" s="38">
        <v>7.0861000000000001</v>
      </c>
      <c r="AM304" s="29">
        <v>6.9989999999999997</v>
      </c>
      <c r="AN304" s="38">
        <v>7.0679999999999996</v>
      </c>
      <c r="AO304" s="24">
        <v>6.8186999999999998</v>
      </c>
      <c r="AP304" s="38">
        <v>6.9968000000000004</v>
      </c>
      <c r="AQ304" s="24">
        <v>6.6763000000000003</v>
      </c>
      <c r="AR304" s="38">
        <v>7.2232000000000003</v>
      </c>
      <c r="AS304" s="24">
        <v>7.0445000000000002</v>
      </c>
      <c r="AT304" s="38">
        <v>7.2732000000000001</v>
      </c>
      <c r="AU304" s="29">
        <v>7.0612000000000004</v>
      </c>
      <c r="AV304" s="38">
        <v>7.0476999999999999</v>
      </c>
      <c r="AW304" s="29">
        <v>7.1642999999999999</v>
      </c>
      <c r="AX304" s="38">
        <v>7.0442999999999998</v>
      </c>
      <c r="AY304" s="29">
        <v>6.9889999999999999</v>
      </c>
      <c r="AZ304" s="38">
        <v>6.8337000000000003</v>
      </c>
      <c r="BA304" s="24">
        <v>6.8726000000000003</v>
      </c>
      <c r="BB304" s="38">
        <v>8.0047999999999995</v>
      </c>
      <c r="BC304" s="15"/>
      <c r="BD304" s="1"/>
      <c r="BE304" s="151"/>
      <c r="BF304" s="151"/>
      <c r="BG304" s="151"/>
      <c r="BH304" s="151"/>
      <c r="BI304" s="151"/>
      <c r="BJ304" s="266">
        <v>6.9321197550855178</v>
      </c>
      <c r="BK304" s="266">
        <v>7.1123646695678584</v>
      </c>
      <c r="BL304" s="266">
        <v>7.1959817550855183</v>
      </c>
      <c r="BM304" s="266">
        <v>7.3830870815678589</v>
      </c>
      <c r="BN304" s="266">
        <v>7.1558883153266883</v>
      </c>
      <c r="BO304" s="266"/>
      <c r="BP304" s="266">
        <v>7.0799103832505326</v>
      </c>
      <c r="BQ304" s="292">
        <v>6.9440128953771278</v>
      </c>
      <c r="BR304" s="292">
        <v>7.0728877518525257</v>
      </c>
      <c r="BS304" s="292">
        <v>7.110092448979592</v>
      </c>
      <c r="BT304" s="292">
        <v>7.0774111526416794</v>
      </c>
      <c r="BU304" s="292">
        <v>6.9744341565159358</v>
      </c>
      <c r="BV304" s="292">
        <v>7.0243000000000002</v>
      </c>
      <c r="BW304" s="169"/>
      <c r="BX304" s="148">
        <v>79.160237096774196</v>
      </c>
      <c r="BY304" s="165">
        <v>75.56988419354839</v>
      </c>
      <c r="BZ304" s="165">
        <v>73.573622903225797</v>
      </c>
      <c r="CA304" s="165">
        <v>82.588974516129028</v>
      </c>
      <c r="CB304" s="165">
        <v>77.521497096774198</v>
      </c>
      <c r="CC304" s="165">
        <v>86.976277741935476</v>
      </c>
      <c r="CD304" s="165">
        <v>78.222174516129044</v>
      </c>
      <c r="CE304" s="165">
        <v>80.841748709677418</v>
      </c>
      <c r="CF304" s="165">
        <v>77.666658387096774</v>
      </c>
      <c r="CG304" s="174"/>
      <c r="CH304" s="175"/>
      <c r="CI304" s="175"/>
      <c r="CJ304" s="175"/>
      <c r="CK304" s="175"/>
      <c r="CL304" s="175"/>
      <c r="CM304" s="175"/>
      <c r="CN304" s="175"/>
      <c r="CO304" s="171">
        <v>2040</v>
      </c>
      <c r="CP304" s="173">
        <v>51349</v>
      </c>
      <c r="CQ304" s="272">
        <v>7.5030384813252393</v>
      </c>
      <c r="CR304" s="272">
        <v>7.1936413771902856</v>
      </c>
      <c r="CS304" s="272">
        <v>7.1047024594511887</v>
      </c>
      <c r="CT304" s="272">
        <v>6.9884394628555375</v>
      </c>
      <c r="CU304" s="272">
        <v>7.1047024594511887</v>
      </c>
      <c r="CV304" s="272">
        <v>7.2285717733990138</v>
      </c>
      <c r="CW304" s="272">
        <v>7.377802987484861</v>
      </c>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39"/>
      <c r="EV304" s="139"/>
      <c r="EW304" s="139"/>
      <c r="EX304" s="139"/>
      <c r="EY304" s="139"/>
      <c r="EZ304" s="139"/>
      <c r="FA304" s="139"/>
      <c r="FB304" s="162"/>
      <c r="FC304" s="162"/>
      <c r="FD304" s="162"/>
      <c r="FE304" s="162"/>
      <c r="FF304" s="162"/>
      <c r="FG304" s="162"/>
      <c r="FH304" s="162"/>
      <c r="FI304" s="139"/>
      <c r="FJ304" s="139"/>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c r="GG304" s="139"/>
      <c r="GH304" s="139"/>
      <c r="GI304" s="162"/>
      <c r="GJ304" s="162"/>
      <c r="GK304" s="162"/>
      <c r="GL304" s="162"/>
      <c r="GM304" s="162"/>
    </row>
    <row r="305" spans="1:195" s="138" customFormat="1" x14ac:dyDescent="0.2">
      <c r="A305" s="139"/>
      <c r="B305" s="193">
        <v>51380</v>
      </c>
      <c r="C305" s="193">
        <v>51409</v>
      </c>
      <c r="D305" s="191">
        <v>51380</v>
      </c>
      <c r="E305" s="6">
        <v>73.242609999999999</v>
      </c>
      <c r="F305" s="7">
        <v>65.132679999999993</v>
      </c>
      <c r="G305" s="9">
        <v>70.406899999999993</v>
      </c>
      <c r="H305" s="10">
        <v>62.28848</v>
      </c>
      <c r="I305" s="6">
        <v>69.397379999999998</v>
      </c>
      <c r="J305" s="7">
        <v>61.626300000000001</v>
      </c>
      <c r="K305" s="9">
        <v>80.94847</v>
      </c>
      <c r="L305" s="10">
        <v>72.863529999999997</v>
      </c>
      <c r="M305" s="6">
        <v>76.876819999999995</v>
      </c>
      <c r="N305" s="7">
        <v>70.615399999999994</v>
      </c>
      <c r="O305" s="9">
        <v>73.156899999999993</v>
      </c>
      <c r="P305" s="10">
        <v>60.28848</v>
      </c>
      <c r="Q305" s="6">
        <v>72.906899999999993</v>
      </c>
      <c r="R305" s="7">
        <v>60.78848</v>
      </c>
      <c r="S305" s="9">
        <v>67.406899999999993</v>
      </c>
      <c r="T305" s="10">
        <v>61.28848</v>
      </c>
      <c r="U305" s="6">
        <v>73.156899999999993</v>
      </c>
      <c r="V305" s="7">
        <v>60.28848</v>
      </c>
      <c r="W305" s="9">
        <v>69.397379999999998</v>
      </c>
      <c r="X305" s="10">
        <v>61.626300000000001</v>
      </c>
      <c r="Y305" s="6">
        <v>71.906899999999993</v>
      </c>
      <c r="Z305" s="7">
        <v>63.28848</v>
      </c>
      <c r="AA305" s="9">
        <v>79.778999999999996</v>
      </c>
      <c r="AB305" s="10">
        <v>71.586479999999995</v>
      </c>
      <c r="AC305" s="6">
        <v>71.406899999999993</v>
      </c>
      <c r="AD305" s="74">
        <v>59.78848</v>
      </c>
      <c r="AE305" s="9">
        <v>73.84308</v>
      </c>
      <c r="AF305" s="76">
        <v>67.059299999999993</v>
      </c>
      <c r="AG305" s="24">
        <v>7.3705999999999996</v>
      </c>
      <c r="AH305" s="38">
        <v>6.9790000000000001</v>
      </c>
      <c r="AI305" s="24">
        <v>6.6763000000000003</v>
      </c>
      <c r="AJ305" s="38">
        <v>6.6406999999999998</v>
      </c>
      <c r="AK305" s="29">
        <v>6.6257000000000001</v>
      </c>
      <c r="AL305" s="38">
        <v>6.7473000000000001</v>
      </c>
      <c r="AM305" s="29">
        <v>6.6557000000000004</v>
      </c>
      <c r="AN305" s="38">
        <v>6.7119</v>
      </c>
      <c r="AO305" s="24">
        <v>6.4626999999999999</v>
      </c>
      <c r="AP305" s="38">
        <v>6.6940999999999997</v>
      </c>
      <c r="AQ305" s="24">
        <v>6.3201999999999998</v>
      </c>
      <c r="AR305" s="38">
        <v>6.8838999999999997</v>
      </c>
      <c r="AS305" s="24">
        <v>6.7058</v>
      </c>
      <c r="AT305" s="38">
        <v>6.9339000000000004</v>
      </c>
      <c r="AU305" s="29">
        <v>6.7218999999999998</v>
      </c>
      <c r="AV305" s="38">
        <v>6.7091000000000003</v>
      </c>
      <c r="AW305" s="29">
        <v>6.8630000000000004</v>
      </c>
      <c r="AX305" s="38">
        <v>6.7055999999999996</v>
      </c>
      <c r="AY305" s="29">
        <v>6.6506999999999996</v>
      </c>
      <c r="AZ305" s="38">
        <v>6.4776999999999996</v>
      </c>
      <c r="BA305" s="24">
        <v>6.5214999999999996</v>
      </c>
      <c r="BB305" s="38">
        <v>7.6006</v>
      </c>
      <c r="BC305" s="15"/>
      <c r="BD305" s="1"/>
      <c r="BE305" s="151"/>
      <c r="BF305" s="151"/>
      <c r="BG305" s="151"/>
      <c r="BH305" s="151"/>
      <c r="BI305" s="151"/>
      <c r="BJ305" s="266">
        <v>6.5718323347839291</v>
      </c>
      <c r="BK305" s="266">
        <v>6.8060191579799616</v>
      </c>
      <c r="BL305" s="266">
        <v>6.8219812147839303</v>
      </c>
      <c r="BM305" s="266">
        <v>7.0650815659799626</v>
      </c>
      <c r="BN305" s="266">
        <v>6.8162285683819457</v>
      </c>
      <c r="BO305" s="266"/>
      <c r="BP305" s="266">
        <v>6.7369112957518</v>
      </c>
      <c r="BQ305" s="292">
        <v>6.5831045417680452</v>
      </c>
      <c r="BR305" s="292">
        <v>6.7166176827723501</v>
      </c>
      <c r="BS305" s="292">
        <v>6.7648883673469387</v>
      </c>
      <c r="BT305" s="292">
        <v>6.7306084452975039</v>
      </c>
      <c r="BU305" s="292">
        <v>6.6357390121808777</v>
      </c>
      <c r="BV305" s="292">
        <v>6.6859999999999999</v>
      </c>
      <c r="BW305" s="169"/>
      <c r="BX305" s="148">
        <v>69.457976000000002</v>
      </c>
      <c r="BY305" s="165">
        <v>66.618303999999995</v>
      </c>
      <c r="BZ305" s="165">
        <v>65.770876000000001</v>
      </c>
      <c r="CA305" s="165">
        <v>73.954824000000002</v>
      </c>
      <c r="CB305" s="165">
        <v>67.251637333333321</v>
      </c>
      <c r="CC305" s="165">
        <v>77.175498000000005</v>
      </c>
      <c r="CD305" s="165">
        <v>70.67731599999999</v>
      </c>
      <c r="CE305" s="165">
        <v>75.955823999999993</v>
      </c>
      <c r="CF305" s="165">
        <v>67.151637333333326</v>
      </c>
      <c r="CG305" s="174"/>
      <c r="CH305" s="175"/>
      <c r="CI305" s="175"/>
      <c r="CJ305" s="175"/>
      <c r="CK305" s="175"/>
      <c r="CL305" s="175"/>
      <c r="CM305" s="175"/>
      <c r="CN305" s="175"/>
      <c r="CO305" s="171">
        <v>2040</v>
      </c>
      <c r="CP305" s="173">
        <v>51380</v>
      </c>
      <c r="CQ305" s="272">
        <v>7.1183281201769733</v>
      </c>
      <c r="CR305" s="272">
        <v>6.8418635310994986</v>
      </c>
      <c r="CS305" s="272">
        <v>6.7596040201978989</v>
      </c>
      <c r="CT305" s="272">
        <v>6.6489103675304602</v>
      </c>
      <c r="CU305" s="272">
        <v>6.7596040201978989</v>
      </c>
      <c r="CV305" s="272">
        <v>6.8762523973727419</v>
      </c>
      <c r="CW305" s="272">
        <v>7.036361727896649</v>
      </c>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39"/>
      <c r="EV305" s="139"/>
      <c r="EW305" s="139"/>
      <c r="EX305" s="139"/>
      <c r="EY305" s="139"/>
      <c r="EZ305" s="139"/>
      <c r="FA305" s="139"/>
      <c r="FB305" s="162"/>
      <c r="FC305" s="162"/>
      <c r="FD305" s="162"/>
      <c r="FE305" s="162"/>
      <c r="FF305" s="162"/>
      <c r="FG305" s="162"/>
      <c r="FH305" s="162"/>
      <c r="FI305" s="139"/>
      <c r="FJ305" s="139"/>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c r="GG305" s="139"/>
      <c r="GH305" s="139"/>
      <c r="GI305" s="162"/>
      <c r="GJ305" s="162"/>
      <c r="GK305" s="162"/>
      <c r="GL305" s="162"/>
      <c r="GM305" s="162"/>
    </row>
    <row r="306" spans="1:195" s="138" customFormat="1" x14ac:dyDescent="0.2">
      <c r="A306" s="139"/>
      <c r="B306" s="193">
        <v>51410</v>
      </c>
      <c r="C306" s="193">
        <v>51440</v>
      </c>
      <c r="D306" s="191">
        <v>51410</v>
      </c>
      <c r="E306" s="6">
        <v>72.028649999999999</v>
      </c>
      <c r="F306" s="7">
        <v>63.968249999999998</v>
      </c>
      <c r="G306" s="9">
        <v>63.82479</v>
      </c>
      <c r="H306" s="10">
        <v>56.04242</v>
      </c>
      <c r="I306" s="6">
        <v>67.733789999999999</v>
      </c>
      <c r="J306" s="7">
        <v>59.216819999999998</v>
      </c>
      <c r="K306" s="9">
        <v>81.500889999999998</v>
      </c>
      <c r="L306" s="10">
        <v>73.730770000000007</v>
      </c>
      <c r="M306" s="6">
        <v>74.28716</v>
      </c>
      <c r="N306" s="7">
        <v>68.057500000000005</v>
      </c>
      <c r="O306" s="9">
        <v>63.82479</v>
      </c>
      <c r="P306" s="10">
        <v>54.04242</v>
      </c>
      <c r="Q306" s="6">
        <v>63.32479</v>
      </c>
      <c r="R306" s="7">
        <v>55.54242</v>
      </c>
      <c r="S306" s="9">
        <v>60.82479</v>
      </c>
      <c r="T306" s="10">
        <v>53.54242</v>
      </c>
      <c r="U306" s="6">
        <v>63.82479</v>
      </c>
      <c r="V306" s="7">
        <v>54.04242</v>
      </c>
      <c r="W306" s="9">
        <v>67.733789999999999</v>
      </c>
      <c r="X306" s="10">
        <v>59.216819999999998</v>
      </c>
      <c r="Y306" s="6">
        <v>64.824789999999993</v>
      </c>
      <c r="Z306" s="7">
        <v>56.54242</v>
      </c>
      <c r="AA306" s="9">
        <v>72.391890000000004</v>
      </c>
      <c r="AB306" s="10">
        <v>65.106719999999996</v>
      </c>
      <c r="AC306" s="6">
        <v>63.82479</v>
      </c>
      <c r="AD306" s="74">
        <v>54.54242</v>
      </c>
      <c r="AE306" s="9">
        <v>73.582089999999994</v>
      </c>
      <c r="AF306" s="76">
        <v>65.077719999999999</v>
      </c>
      <c r="AG306" s="24">
        <v>7.2994000000000003</v>
      </c>
      <c r="AH306" s="38">
        <v>6.9968000000000004</v>
      </c>
      <c r="AI306" s="24">
        <v>6.6940999999999997</v>
      </c>
      <c r="AJ306" s="38">
        <v>6.6406999999999998</v>
      </c>
      <c r="AK306" s="29">
        <v>6.6257000000000001</v>
      </c>
      <c r="AL306" s="38">
        <v>6.7474999999999996</v>
      </c>
      <c r="AM306" s="29">
        <v>6.6607000000000003</v>
      </c>
      <c r="AN306" s="38">
        <v>6.7119</v>
      </c>
      <c r="AO306" s="24">
        <v>6.4805000000000001</v>
      </c>
      <c r="AP306" s="38">
        <v>6.6585000000000001</v>
      </c>
      <c r="AQ306" s="24">
        <v>6.2846000000000002</v>
      </c>
      <c r="AR306" s="38">
        <v>6.8844000000000003</v>
      </c>
      <c r="AS306" s="24">
        <v>6.7060000000000004</v>
      </c>
      <c r="AT306" s="38">
        <v>6.9344000000000001</v>
      </c>
      <c r="AU306" s="29">
        <v>6.7220000000000004</v>
      </c>
      <c r="AV306" s="38">
        <v>6.7092000000000001</v>
      </c>
      <c r="AW306" s="29">
        <v>6.8474000000000004</v>
      </c>
      <c r="AX306" s="38">
        <v>6.7058</v>
      </c>
      <c r="AY306" s="29">
        <v>6.6506999999999996</v>
      </c>
      <c r="AZ306" s="38">
        <v>6.4954999999999998</v>
      </c>
      <c r="BA306" s="24">
        <v>6.4645999999999999</v>
      </c>
      <c r="BB306" s="38">
        <v>7.5168999999999997</v>
      </c>
      <c r="BC306" s="15"/>
      <c r="BD306" s="1"/>
      <c r="BE306" s="151"/>
      <c r="BF306" s="151"/>
      <c r="BG306" s="151"/>
      <c r="BH306" s="151"/>
      <c r="BI306" s="151"/>
      <c r="BJ306" s="266">
        <v>6.5898467057990082</v>
      </c>
      <c r="BK306" s="266">
        <v>6.7699904159498026</v>
      </c>
      <c r="BL306" s="266">
        <v>6.8406812417990093</v>
      </c>
      <c r="BM306" s="266">
        <v>7.0276815119498037</v>
      </c>
      <c r="BN306" s="266">
        <v>6.8070499688744066</v>
      </c>
      <c r="BO306" s="266"/>
      <c r="BP306" s="266">
        <v>6.7369112957518</v>
      </c>
      <c r="BQ306" s="292">
        <v>6.6011499594484997</v>
      </c>
      <c r="BR306" s="292">
        <v>6.7166176827723501</v>
      </c>
      <c r="BS306" s="292">
        <v>6.7648883673469387</v>
      </c>
      <c r="BT306" s="292">
        <v>6.7356594605515703</v>
      </c>
      <c r="BU306" s="292">
        <v>6.6357390121808777</v>
      </c>
      <c r="BV306" s="292">
        <v>6.6859999999999999</v>
      </c>
      <c r="BW306" s="169"/>
      <c r="BX306" s="148">
        <v>68.648482258064504</v>
      </c>
      <c r="BY306" s="165">
        <v>60.561215483870967</v>
      </c>
      <c r="BZ306" s="165">
        <v>64.162157419354841</v>
      </c>
      <c r="CA306" s="165">
        <v>71.674721935483873</v>
      </c>
      <c r="CB306" s="165">
        <v>60.061215483870974</v>
      </c>
      <c r="CC306" s="165">
        <v>78.242452580645164</v>
      </c>
      <c r="CD306" s="165">
        <v>70.015741290322566</v>
      </c>
      <c r="CE306" s="165">
        <v>69.336818709677416</v>
      </c>
      <c r="CF306" s="165">
        <v>59.722505806451615</v>
      </c>
      <c r="CG306" s="174"/>
      <c r="CH306" s="175"/>
      <c r="CI306" s="175"/>
      <c r="CJ306" s="175"/>
      <c r="CK306" s="175"/>
      <c r="CL306" s="175"/>
      <c r="CM306" s="175"/>
      <c r="CN306" s="175"/>
      <c r="CO306" s="171">
        <v>2040</v>
      </c>
      <c r="CP306" s="173">
        <v>51410</v>
      </c>
      <c r="CQ306" s="272">
        <v>7.1366427616009878</v>
      </c>
      <c r="CR306" s="272">
        <v>6.8469870068654579</v>
      </c>
      <c r="CS306" s="272">
        <v>6.7596040201978989</v>
      </c>
      <c r="CT306" s="272">
        <v>6.6489103675304602</v>
      </c>
      <c r="CU306" s="272">
        <v>6.7596040201978989</v>
      </c>
      <c r="CV306" s="272">
        <v>6.8813837602627252</v>
      </c>
      <c r="CW306" s="272">
        <v>7.036361727896649</v>
      </c>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39"/>
      <c r="EV306" s="139"/>
      <c r="EW306" s="139"/>
      <c r="EX306" s="139"/>
      <c r="EY306" s="139"/>
      <c r="EZ306" s="139"/>
      <c r="FA306" s="139"/>
      <c r="FB306" s="162"/>
      <c r="FC306" s="162"/>
      <c r="FD306" s="162"/>
      <c r="FE306" s="162"/>
      <c r="FF306" s="162"/>
      <c r="FG306" s="162"/>
      <c r="FH306" s="162"/>
      <c r="FI306" s="139"/>
      <c r="FJ306" s="139"/>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c r="GG306" s="139"/>
      <c r="GH306" s="139"/>
      <c r="GI306" s="162"/>
      <c r="GJ306" s="162"/>
      <c r="GK306" s="162"/>
      <c r="GL306" s="162"/>
      <c r="GM306" s="162"/>
    </row>
    <row r="307" spans="1:195" s="138" customFormat="1" x14ac:dyDescent="0.2">
      <c r="A307" s="139"/>
      <c r="B307" s="193">
        <v>51441</v>
      </c>
      <c r="C307" s="193">
        <v>51470</v>
      </c>
      <c r="D307" s="191">
        <v>51441</v>
      </c>
      <c r="E307" s="6">
        <v>73.59272</v>
      </c>
      <c r="F307" s="7">
        <v>66.526240000000001</v>
      </c>
      <c r="G307" s="9">
        <v>64.778689999999997</v>
      </c>
      <c r="H307" s="10">
        <v>57.676659999999998</v>
      </c>
      <c r="I307" s="6">
        <v>69.620900000000006</v>
      </c>
      <c r="J307" s="7">
        <v>61.611499999999999</v>
      </c>
      <c r="K307" s="9">
        <v>83.485950000000003</v>
      </c>
      <c r="L307" s="10">
        <v>76.131270000000001</v>
      </c>
      <c r="M307" s="6">
        <v>76.411839999999998</v>
      </c>
      <c r="N307" s="7">
        <v>70.341359999999995</v>
      </c>
      <c r="O307" s="9">
        <v>63.278689999999997</v>
      </c>
      <c r="P307" s="10">
        <v>56.176659999999998</v>
      </c>
      <c r="Q307" s="6">
        <v>64.278689999999997</v>
      </c>
      <c r="R307" s="7">
        <v>57.176659999999998</v>
      </c>
      <c r="S307" s="9">
        <v>61.528689999999997</v>
      </c>
      <c r="T307" s="10">
        <v>55.676659999999998</v>
      </c>
      <c r="U307" s="6">
        <v>63.278689999999997</v>
      </c>
      <c r="V307" s="7">
        <v>56.176659999999998</v>
      </c>
      <c r="W307" s="9">
        <v>69.620900000000006</v>
      </c>
      <c r="X307" s="10">
        <v>61.611499999999999</v>
      </c>
      <c r="Y307" s="6">
        <v>65.778689999999997</v>
      </c>
      <c r="Z307" s="7">
        <v>58.176659999999998</v>
      </c>
      <c r="AA307" s="9">
        <v>72.396889999999999</v>
      </c>
      <c r="AB307" s="10">
        <v>65.216759999999994</v>
      </c>
      <c r="AC307" s="6">
        <v>63.278689999999997</v>
      </c>
      <c r="AD307" s="74">
        <v>56.676659999999998</v>
      </c>
      <c r="AE307" s="9">
        <v>74.3172</v>
      </c>
      <c r="AF307" s="76">
        <v>66.802499999999995</v>
      </c>
      <c r="AG307" s="24">
        <v>7.3528000000000002</v>
      </c>
      <c r="AH307" s="38">
        <v>7.1925999999999997</v>
      </c>
      <c r="AI307" s="24">
        <v>6.89</v>
      </c>
      <c r="AJ307" s="38">
        <v>6.9256000000000002</v>
      </c>
      <c r="AK307" s="29">
        <v>6.9105999999999996</v>
      </c>
      <c r="AL307" s="38">
        <v>7.0362999999999998</v>
      </c>
      <c r="AM307" s="29">
        <v>6.8480999999999996</v>
      </c>
      <c r="AN307" s="38">
        <v>6.9968000000000004</v>
      </c>
      <c r="AO307" s="24">
        <v>6.8543000000000003</v>
      </c>
      <c r="AP307" s="38">
        <v>6.89</v>
      </c>
      <c r="AQ307" s="24">
        <v>6.3737000000000004</v>
      </c>
      <c r="AR307" s="38">
        <v>7.1773999999999996</v>
      </c>
      <c r="AS307" s="24">
        <v>6.9945000000000004</v>
      </c>
      <c r="AT307" s="38">
        <v>7.2274000000000003</v>
      </c>
      <c r="AU307" s="29">
        <v>7.0129999999999999</v>
      </c>
      <c r="AV307" s="38">
        <v>6.9965999999999999</v>
      </c>
      <c r="AW307" s="29">
        <v>7.0942999999999996</v>
      </c>
      <c r="AX307" s="38">
        <v>6.9943</v>
      </c>
      <c r="AY307" s="29">
        <v>6.9356</v>
      </c>
      <c r="AZ307" s="38">
        <v>6.8693</v>
      </c>
      <c r="BA307" s="24">
        <v>6.6548999999999996</v>
      </c>
      <c r="BB307" s="38">
        <v>7.6002999999999998</v>
      </c>
      <c r="BC307" s="15"/>
      <c r="BD307" s="1"/>
      <c r="BE307" s="151"/>
      <c r="BF307" s="151"/>
      <c r="BG307" s="151"/>
      <c r="BH307" s="151"/>
      <c r="BI307" s="151"/>
      <c r="BJ307" s="266">
        <v>6.9681484971156769</v>
      </c>
      <c r="BK307" s="266">
        <v>7.0042784434773804</v>
      </c>
      <c r="BL307" s="266">
        <v>7.2333818091156772</v>
      </c>
      <c r="BM307" s="266">
        <v>7.2708869194773813</v>
      </c>
      <c r="BN307" s="266">
        <v>7.1191739172965285</v>
      </c>
      <c r="BO307" s="266"/>
      <c r="BP307" s="266">
        <v>7.0257686413870024</v>
      </c>
      <c r="BQ307" s="292">
        <v>6.9801037307380369</v>
      </c>
      <c r="BR307" s="292">
        <v>7.001653747588251</v>
      </c>
      <c r="BS307" s="292">
        <v>7.0556026530612241</v>
      </c>
      <c r="BT307" s="292">
        <v>6.9249715122739657</v>
      </c>
      <c r="BU307" s="292">
        <v>6.9209717837477056</v>
      </c>
      <c r="BV307" s="292">
        <v>6.9709000000000003</v>
      </c>
      <c r="BW307" s="169"/>
      <c r="BX307" s="148">
        <v>70.446617253814154</v>
      </c>
      <c r="BY307" s="165">
        <v>61.616759861303748</v>
      </c>
      <c r="BZ307" s="165">
        <v>66.054995145631068</v>
      </c>
      <c r="CA307" s="165">
        <v>73.709171373092914</v>
      </c>
      <c r="CB307" s="165">
        <v>61.116759861303741</v>
      </c>
      <c r="CC307" s="165">
        <v>80.211536296809996</v>
      </c>
      <c r="CD307" s="165">
        <v>70.971542995839101</v>
      </c>
      <c r="CE307" s="165">
        <v>69.200188571428569</v>
      </c>
      <c r="CF307" s="165">
        <v>60.116759861303748</v>
      </c>
      <c r="CG307" s="174"/>
      <c r="CH307" s="175"/>
      <c r="CI307" s="175"/>
      <c r="CJ307" s="175"/>
      <c r="CK307" s="175"/>
      <c r="CL307" s="175"/>
      <c r="CM307" s="175"/>
      <c r="CN307" s="175"/>
      <c r="CO307" s="171">
        <v>2040</v>
      </c>
      <c r="CP307" s="173">
        <v>51441</v>
      </c>
      <c r="CQ307" s="272">
        <v>7.3382067085091052</v>
      </c>
      <c r="CR307" s="272">
        <v>7.0390148785736244</v>
      </c>
      <c r="CS307" s="272">
        <v>7.0502293389778634</v>
      </c>
      <c r="CT307" s="272">
        <v>6.9348454525381875</v>
      </c>
      <c r="CU307" s="272">
        <v>7.0502293389778634</v>
      </c>
      <c r="CV307" s="272">
        <v>7.0737072413793092</v>
      </c>
      <c r="CW307" s="272">
        <v>7.323907145740816</v>
      </c>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39"/>
      <c r="EV307" s="139"/>
      <c r="EW307" s="139"/>
      <c r="EX307" s="139"/>
      <c r="EY307" s="139"/>
      <c r="EZ307" s="139"/>
      <c r="FA307" s="139"/>
      <c r="FB307" s="162"/>
      <c r="FC307" s="162"/>
      <c r="FD307" s="162"/>
      <c r="FE307" s="162"/>
      <c r="FF307" s="162"/>
      <c r="FG307" s="162"/>
      <c r="FH307" s="162"/>
      <c r="FI307" s="139"/>
      <c r="FJ307" s="139"/>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c r="GG307" s="139"/>
      <c r="GH307" s="139"/>
      <c r="GI307" s="162"/>
      <c r="GJ307" s="162"/>
      <c r="GK307" s="162"/>
      <c r="GL307" s="162"/>
      <c r="GM307" s="162"/>
    </row>
    <row r="308" spans="1:195" s="138" customFormat="1" x14ac:dyDescent="0.2">
      <c r="A308" s="139"/>
      <c r="B308" s="193">
        <v>51471</v>
      </c>
      <c r="C308" s="193">
        <v>51501</v>
      </c>
      <c r="D308" s="191">
        <v>51471</v>
      </c>
      <c r="E308" s="6">
        <v>73.693989999999999</v>
      </c>
      <c r="F308" s="7">
        <v>68.076769999999996</v>
      </c>
      <c r="G308" s="9">
        <v>65.181219999999996</v>
      </c>
      <c r="H308" s="10">
        <v>60.461089999999999</v>
      </c>
      <c r="I308" s="6">
        <v>69.729129999999998</v>
      </c>
      <c r="J308" s="7">
        <v>64.033709999999999</v>
      </c>
      <c r="K308" s="9">
        <v>83.521699999999996</v>
      </c>
      <c r="L308" s="10">
        <v>78.125519999999995</v>
      </c>
      <c r="M308" s="6">
        <v>76.889790000000005</v>
      </c>
      <c r="N308" s="7">
        <v>73.138850000000005</v>
      </c>
      <c r="O308" s="9">
        <v>63.181220000000003</v>
      </c>
      <c r="P308" s="10">
        <v>58.461089999999999</v>
      </c>
      <c r="Q308" s="6">
        <v>64.681219999999996</v>
      </c>
      <c r="R308" s="7">
        <v>59.961089999999999</v>
      </c>
      <c r="S308" s="9">
        <v>62.181220000000003</v>
      </c>
      <c r="T308" s="10">
        <v>58.461089999999999</v>
      </c>
      <c r="U308" s="6">
        <v>63.181220000000003</v>
      </c>
      <c r="V308" s="7">
        <v>58.461089999999999</v>
      </c>
      <c r="W308" s="9">
        <v>69.729129999999998</v>
      </c>
      <c r="X308" s="10">
        <v>64.033709999999999</v>
      </c>
      <c r="Y308" s="6">
        <v>66.181219999999996</v>
      </c>
      <c r="Z308" s="7">
        <v>61.211089999999999</v>
      </c>
      <c r="AA308" s="9">
        <v>71.161119999999997</v>
      </c>
      <c r="AB308" s="10">
        <v>66.568690000000004</v>
      </c>
      <c r="AC308" s="6">
        <v>65.681219999999996</v>
      </c>
      <c r="AD308" s="74">
        <v>60.461089999999999</v>
      </c>
      <c r="AE308" s="9">
        <v>72.28013</v>
      </c>
      <c r="AF308" s="76">
        <v>67.460009999999997</v>
      </c>
      <c r="AG308" s="24">
        <v>7.6021000000000001</v>
      </c>
      <c r="AH308" s="38">
        <v>7.6376999999999997</v>
      </c>
      <c r="AI308" s="24">
        <v>7.2460000000000004</v>
      </c>
      <c r="AJ308" s="38">
        <v>7.2816000000000001</v>
      </c>
      <c r="AK308" s="29">
        <v>7.2666000000000004</v>
      </c>
      <c r="AL308" s="38">
        <v>7.3948999999999998</v>
      </c>
      <c r="AM308" s="29">
        <v>7.2091000000000003</v>
      </c>
      <c r="AN308" s="38">
        <v>7.3705999999999996</v>
      </c>
      <c r="AO308" s="24">
        <v>7.3171999999999997</v>
      </c>
      <c r="AP308" s="38">
        <v>7.3884999999999996</v>
      </c>
      <c r="AQ308" s="24">
        <v>6.6406999999999998</v>
      </c>
      <c r="AR308" s="38">
        <v>7.5388999999999999</v>
      </c>
      <c r="AS308" s="24">
        <v>7.3529</v>
      </c>
      <c r="AT308" s="38">
        <v>7.5888999999999998</v>
      </c>
      <c r="AU308" s="29">
        <v>7.3727</v>
      </c>
      <c r="AV308" s="38">
        <v>7.3543000000000003</v>
      </c>
      <c r="AW308" s="29">
        <v>7.6207000000000003</v>
      </c>
      <c r="AX308" s="38">
        <v>7.3526999999999996</v>
      </c>
      <c r="AY308" s="29">
        <v>7.2915999999999999</v>
      </c>
      <c r="AZ308" s="38">
        <v>7.3322000000000003</v>
      </c>
      <c r="BA308" s="24">
        <v>6.9306999999999999</v>
      </c>
      <c r="BB308" s="38">
        <v>7.8471000000000002</v>
      </c>
      <c r="BC308" s="15"/>
      <c r="BD308" s="1"/>
      <c r="BE308" s="151"/>
      <c r="BF308" s="151"/>
      <c r="BG308" s="151"/>
      <c r="BH308" s="151"/>
      <c r="BI308" s="151"/>
      <c r="BJ308" s="266">
        <v>7.4366233478392871</v>
      </c>
      <c r="BK308" s="266">
        <v>7.5087820362311506</v>
      </c>
      <c r="BL308" s="266">
        <v>7.719687567839288</v>
      </c>
      <c r="BM308" s="266">
        <v>7.794592732231151</v>
      </c>
      <c r="BN308" s="266">
        <v>7.614921421035219</v>
      </c>
      <c r="BO308" s="266"/>
      <c r="BP308" s="266">
        <v>7.3867135871438716</v>
      </c>
      <c r="BQ308" s="292">
        <v>7.4493859691808586</v>
      </c>
      <c r="BR308" s="292">
        <v>7.3756322699756973</v>
      </c>
      <c r="BS308" s="292">
        <v>7.4188679591836735</v>
      </c>
      <c r="BT308" s="292">
        <v>7.2896548136175365</v>
      </c>
      <c r="BU308" s="292">
        <v>7.2773876022025696</v>
      </c>
      <c r="BV308" s="292">
        <v>7.3269000000000002</v>
      </c>
      <c r="BW308" s="169"/>
      <c r="BX308" s="148">
        <v>71.096780752688176</v>
      </c>
      <c r="BY308" s="165">
        <v>62.998794301075257</v>
      </c>
      <c r="BZ308" s="165">
        <v>67.095763763440857</v>
      </c>
      <c r="CA308" s="165">
        <v>75.155484408602163</v>
      </c>
      <c r="CB308" s="165">
        <v>62.498794301075264</v>
      </c>
      <c r="CC308" s="165">
        <v>81.026692043010755</v>
      </c>
      <c r="CD308" s="165">
        <v>70.051472365591394</v>
      </c>
      <c r="CE308" s="165">
        <v>69.037738387096766</v>
      </c>
      <c r="CF308" s="165">
        <v>60.998794301075257</v>
      </c>
      <c r="CG308" s="174"/>
      <c r="CH308" s="175"/>
      <c r="CI308" s="175"/>
      <c r="CJ308" s="175"/>
      <c r="CK308" s="175"/>
      <c r="CL308" s="175"/>
      <c r="CM308" s="175"/>
      <c r="CN308" s="175"/>
      <c r="CO308" s="171">
        <v>2040</v>
      </c>
      <c r="CP308" s="173">
        <v>51471</v>
      </c>
      <c r="CQ308" s="272">
        <v>7.7044995369894025</v>
      </c>
      <c r="CR308" s="272">
        <v>7.4089298288759107</v>
      </c>
      <c r="CS308" s="272">
        <v>7.4133834754666941</v>
      </c>
      <c r="CT308" s="272">
        <v>7.2921388546538468</v>
      </c>
      <c r="CU308" s="272">
        <v>7.4133834754666941</v>
      </c>
      <c r="CV308" s="272">
        <v>7.4441916420361247</v>
      </c>
      <c r="CW308" s="272">
        <v>7.6832127573677838</v>
      </c>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39"/>
      <c r="EV308" s="139"/>
      <c r="EW308" s="139"/>
      <c r="EX308" s="139"/>
      <c r="EY308" s="139"/>
      <c r="EZ308" s="139"/>
      <c r="FA308" s="139"/>
      <c r="FB308" s="162"/>
      <c r="FC308" s="162"/>
      <c r="FD308" s="162"/>
      <c r="FE308" s="162"/>
      <c r="FF308" s="162"/>
      <c r="FG308" s="162"/>
      <c r="FH308" s="162"/>
      <c r="FI308" s="139"/>
      <c r="FJ308" s="139"/>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c r="GG308" s="139"/>
      <c r="GH308" s="139"/>
      <c r="GI308" s="162"/>
      <c r="GJ308" s="162"/>
      <c r="GK308" s="162"/>
      <c r="GL308" s="162"/>
      <c r="GM308" s="162"/>
    </row>
    <row r="309" spans="1:195" s="138" customFormat="1" x14ac:dyDescent="0.2">
      <c r="A309" s="139"/>
      <c r="B309" s="193">
        <v>51502</v>
      </c>
      <c r="C309" s="193">
        <v>51532</v>
      </c>
      <c r="D309" s="191">
        <v>51502</v>
      </c>
      <c r="E309" s="6">
        <v>73.635429999999999</v>
      </c>
      <c r="F309" s="7">
        <v>66.881360000000001</v>
      </c>
      <c r="G309" s="9">
        <v>66.044939999999997</v>
      </c>
      <c r="H309" s="10">
        <v>61.047899999999998</v>
      </c>
      <c r="I309" s="6">
        <v>70.025869999999998</v>
      </c>
      <c r="J309" s="7">
        <v>62.985860000000002</v>
      </c>
      <c r="K309" s="9">
        <v>80.076809999999995</v>
      </c>
      <c r="L309" s="10">
        <v>75.448639999999997</v>
      </c>
      <c r="M309" s="6">
        <v>75.492459999999994</v>
      </c>
      <c r="N309" s="7">
        <v>71.762249999999995</v>
      </c>
      <c r="O309" s="9">
        <v>64.044939999999997</v>
      </c>
      <c r="P309" s="10">
        <v>59.047899999999998</v>
      </c>
      <c r="Q309" s="6">
        <v>65.544939999999997</v>
      </c>
      <c r="R309" s="7">
        <v>60.547899999999998</v>
      </c>
      <c r="S309" s="9">
        <v>63.294939999999997</v>
      </c>
      <c r="T309" s="10">
        <v>57.797899999999998</v>
      </c>
      <c r="U309" s="6">
        <v>64.044939999999997</v>
      </c>
      <c r="V309" s="7">
        <v>59.047899999999998</v>
      </c>
      <c r="W309" s="9">
        <v>70.025869999999998</v>
      </c>
      <c r="X309" s="10">
        <v>62.985860000000002</v>
      </c>
      <c r="Y309" s="6">
        <v>66.044939999999997</v>
      </c>
      <c r="Z309" s="7">
        <v>61.797899999999998</v>
      </c>
      <c r="AA309" s="9">
        <v>74.115639999999999</v>
      </c>
      <c r="AB309" s="10">
        <v>69.521600000000007</v>
      </c>
      <c r="AC309" s="6">
        <v>67.044939999999997</v>
      </c>
      <c r="AD309" s="74">
        <v>61.047899999999998</v>
      </c>
      <c r="AE309" s="9">
        <v>73.303370000000001</v>
      </c>
      <c r="AF309" s="76">
        <v>67.936260000000004</v>
      </c>
      <c r="AG309" s="24">
        <v>7.8239000000000001</v>
      </c>
      <c r="AH309" s="38">
        <v>7.8421000000000003</v>
      </c>
      <c r="AI309" s="24">
        <v>7.4417999999999997</v>
      </c>
      <c r="AJ309" s="38">
        <v>7.4782000000000002</v>
      </c>
      <c r="AK309" s="29">
        <v>7.4631999999999996</v>
      </c>
      <c r="AL309" s="38">
        <v>7.5918000000000001</v>
      </c>
      <c r="AM309" s="29">
        <v>7.4032</v>
      </c>
      <c r="AN309" s="38">
        <v>7.5692000000000004</v>
      </c>
      <c r="AO309" s="24">
        <v>7.5145999999999997</v>
      </c>
      <c r="AP309" s="38">
        <v>7.5327999999999999</v>
      </c>
      <c r="AQ309" s="24">
        <v>6.8049999999999997</v>
      </c>
      <c r="AR309" s="38">
        <v>7.7362000000000002</v>
      </c>
      <c r="AS309" s="24">
        <v>7.5498000000000003</v>
      </c>
      <c r="AT309" s="38">
        <v>7.7862</v>
      </c>
      <c r="AU309" s="29">
        <v>7.5690999999999997</v>
      </c>
      <c r="AV309" s="38">
        <v>7.5510999999999999</v>
      </c>
      <c r="AW309" s="29">
        <v>7.7530000000000001</v>
      </c>
      <c r="AX309" s="38">
        <v>7.5495999999999999</v>
      </c>
      <c r="AY309" s="29">
        <v>7.4882</v>
      </c>
      <c r="AZ309" s="38">
        <v>7.5296000000000003</v>
      </c>
      <c r="BA309" s="24">
        <v>7.0787000000000004</v>
      </c>
      <c r="BB309" s="38">
        <v>8.0789000000000009</v>
      </c>
      <c r="BC309" s="15"/>
      <c r="BD309" s="1"/>
      <c r="BE309" s="151"/>
      <c r="BF309" s="151"/>
      <c r="BG309" s="151"/>
      <c r="BH309" s="151"/>
      <c r="BI309" s="151"/>
      <c r="BJ309" s="266">
        <v>7.6364006983098873</v>
      </c>
      <c r="BK309" s="266">
        <v>7.6548198866511488</v>
      </c>
      <c r="BL309" s="266">
        <v>7.9270687663098878</v>
      </c>
      <c r="BM309" s="266">
        <v>7.9461890186511495</v>
      </c>
      <c r="BN309" s="266">
        <v>7.7911195924805181</v>
      </c>
      <c r="BO309" s="266"/>
      <c r="BP309" s="266">
        <v>7.5860444195478056</v>
      </c>
      <c r="BQ309" s="292">
        <v>7.6495076236820756</v>
      </c>
      <c r="BR309" s="292">
        <v>7.5743271189488039</v>
      </c>
      <c r="BS309" s="292">
        <v>7.6194802040816318</v>
      </c>
      <c r="BT309" s="292">
        <v>7.4857352257803811</v>
      </c>
      <c r="BU309" s="292">
        <v>7.4742172367762381</v>
      </c>
      <c r="BV309" s="292">
        <v>7.5235000000000003</v>
      </c>
      <c r="BW309" s="169"/>
      <c r="BX309" s="148">
        <v>70.657829247311824</v>
      </c>
      <c r="BY309" s="165">
        <v>63.841943870967739</v>
      </c>
      <c r="BZ309" s="165">
        <v>66.92220967741936</v>
      </c>
      <c r="CA309" s="165">
        <v>73.847958817204301</v>
      </c>
      <c r="CB309" s="165">
        <v>63.341943870967739</v>
      </c>
      <c r="CC309" s="165">
        <v>78.036433978494614</v>
      </c>
      <c r="CD309" s="165">
        <v>70.937224731182795</v>
      </c>
      <c r="CE309" s="165">
        <v>72.090310537634409</v>
      </c>
      <c r="CF309" s="165">
        <v>61.841943870967739</v>
      </c>
      <c r="CG309" s="174"/>
      <c r="CH309" s="175"/>
      <c r="CI309" s="175"/>
      <c r="CJ309" s="175"/>
      <c r="CK309" s="175"/>
      <c r="CL309" s="175"/>
      <c r="CM309" s="175"/>
      <c r="CN309" s="175"/>
      <c r="CO309" s="171">
        <v>2041</v>
      </c>
      <c r="CP309" s="173">
        <v>51502</v>
      </c>
      <c r="CQ309" s="272">
        <v>7.9059605926535648</v>
      </c>
      <c r="CR309" s="272">
        <v>7.6078231581104623</v>
      </c>
      <c r="CS309" s="272">
        <v>7.6139343272467608</v>
      </c>
      <c r="CT309" s="272">
        <v>7.489453132339067</v>
      </c>
      <c r="CU309" s="272">
        <v>7.6139343272467608</v>
      </c>
      <c r="CV309" s="272">
        <v>7.6433911494252866</v>
      </c>
      <c r="CW309" s="272">
        <v>7.8816382721033511</v>
      </c>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39"/>
      <c r="EV309" s="139"/>
      <c r="EW309" s="139"/>
      <c r="EX309" s="139"/>
      <c r="EY309" s="139"/>
      <c r="EZ309" s="139"/>
      <c r="FA309" s="139"/>
      <c r="FB309" s="162"/>
      <c r="FC309" s="162"/>
      <c r="FD309" s="162"/>
      <c r="FE309" s="162"/>
      <c r="FF309" s="162"/>
      <c r="FG309" s="162"/>
      <c r="FH309" s="162"/>
      <c r="FI309" s="139"/>
      <c r="FJ309" s="139"/>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c r="GG309" s="139"/>
      <c r="GH309" s="139"/>
      <c r="GI309" s="162"/>
      <c r="GJ309" s="162"/>
      <c r="GK309" s="162"/>
      <c r="GL309" s="162"/>
      <c r="GM309" s="162"/>
    </row>
    <row r="310" spans="1:195" s="138" customFormat="1" x14ac:dyDescent="0.2">
      <c r="A310" s="139"/>
      <c r="B310" s="193">
        <v>51533</v>
      </c>
      <c r="C310" s="193">
        <v>51560</v>
      </c>
      <c r="D310" s="191">
        <v>51533</v>
      </c>
      <c r="E310" s="6">
        <v>76.959010000000006</v>
      </c>
      <c r="F310" s="7">
        <v>71.630690000000001</v>
      </c>
      <c r="G310" s="9">
        <v>69.173959999999994</v>
      </c>
      <c r="H310" s="10">
        <v>63.537700000000001</v>
      </c>
      <c r="I310" s="6">
        <v>74.085179999999994</v>
      </c>
      <c r="J310" s="7">
        <v>68.034999999999997</v>
      </c>
      <c r="K310" s="9">
        <v>86.910049999999998</v>
      </c>
      <c r="L310" s="10">
        <v>82.007679999999993</v>
      </c>
      <c r="M310" s="6">
        <v>79.971599999999995</v>
      </c>
      <c r="N310" s="7">
        <v>76.757159999999999</v>
      </c>
      <c r="O310" s="9">
        <v>67.173959999999994</v>
      </c>
      <c r="P310" s="10">
        <v>61.537700000000001</v>
      </c>
      <c r="Q310" s="6">
        <v>69.173959999999994</v>
      </c>
      <c r="R310" s="7">
        <v>63.037700000000001</v>
      </c>
      <c r="S310" s="9">
        <v>66.673959999999994</v>
      </c>
      <c r="T310" s="10">
        <v>60.287700000000001</v>
      </c>
      <c r="U310" s="6">
        <v>67.173959999999994</v>
      </c>
      <c r="V310" s="7">
        <v>61.537700000000001</v>
      </c>
      <c r="W310" s="9">
        <v>74.085179999999994</v>
      </c>
      <c r="X310" s="10">
        <v>68.034999999999997</v>
      </c>
      <c r="Y310" s="6">
        <v>69.173959999999994</v>
      </c>
      <c r="Z310" s="7">
        <v>64.287700000000001</v>
      </c>
      <c r="AA310" s="9">
        <v>76.649060000000006</v>
      </c>
      <c r="AB310" s="10">
        <v>73.623599999999996</v>
      </c>
      <c r="AC310" s="6">
        <v>68.173959999999994</v>
      </c>
      <c r="AD310" s="74">
        <v>63.537700000000001</v>
      </c>
      <c r="AE310" s="9">
        <v>78.934579999999997</v>
      </c>
      <c r="AF310" s="76">
        <v>73.816599999999994</v>
      </c>
      <c r="AG310" s="24">
        <v>7.8421000000000003</v>
      </c>
      <c r="AH310" s="38">
        <v>7.7874999999999996</v>
      </c>
      <c r="AI310" s="24">
        <v>7.4054000000000002</v>
      </c>
      <c r="AJ310" s="38">
        <v>7.4782000000000002</v>
      </c>
      <c r="AK310" s="29">
        <v>7.4631999999999996</v>
      </c>
      <c r="AL310" s="38">
        <v>7.5932000000000004</v>
      </c>
      <c r="AM310" s="29">
        <v>7.4207000000000001</v>
      </c>
      <c r="AN310" s="38">
        <v>7.5510000000000002</v>
      </c>
      <c r="AO310" s="24">
        <v>7.4782000000000002</v>
      </c>
      <c r="AP310" s="38">
        <v>7.3689999999999998</v>
      </c>
      <c r="AQ310" s="24">
        <v>6.7868000000000004</v>
      </c>
      <c r="AR310" s="38">
        <v>7.7390999999999996</v>
      </c>
      <c r="AS310" s="24">
        <v>7.5510999999999999</v>
      </c>
      <c r="AT310" s="38">
        <v>7.7891000000000004</v>
      </c>
      <c r="AU310" s="29">
        <v>7.5717999999999996</v>
      </c>
      <c r="AV310" s="38">
        <v>7.5519999999999996</v>
      </c>
      <c r="AW310" s="29">
        <v>7.5785999999999998</v>
      </c>
      <c r="AX310" s="38">
        <v>7.5509000000000004</v>
      </c>
      <c r="AY310" s="29">
        <v>7.4882</v>
      </c>
      <c r="AZ310" s="38">
        <v>7.4931999999999999</v>
      </c>
      <c r="BA310" s="24">
        <v>7.0804999999999998</v>
      </c>
      <c r="BB310" s="38">
        <v>8.0746000000000002</v>
      </c>
      <c r="BC310" s="15"/>
      <c r="BD310" s="1"/>
      <c r="BE310" s="151"/>
      <c r="BF310" s="151"/>
      <c r="BG310" s="151"/>
      <c r="BH310" s="151"/>
      <c r="BI310" s="151"/>
      <c r="BJ310" s="266">
        <v>7.5995623216273662</v>
      </c>
      <c r="BK310" s="266">
        <v>7.4890471915797994</v>
      </c>
      <c r="BL310" s="266">
        <v>7.8888282616273671</v>
      </c>
      <c r="BM310" s="266">
        <v>7.7741067475798005</v>
      </c>
      <c r="BN310" s="266">
        <v>7.6878861306035837</v>
      </c>
      <c r="BO310" s="266"/>
      <c r="BP310" s="266">
        <v>7.5860444195478056</v>
      </c>
      <c r="BQ310" s="292">
        <v>7.6126057583130571</v>
      </c>
      <c r="BR310" s="292">
        <v>7.5561184268475419</v>
      </c>
      <c r="BS310" s="292">
        <v>7.6194802040816318</v>
      </c>
      <c r="BT310" s="292">
        <v>7.5034137791696125</v>
      </c>
      <c r="BU310" s="292">
        <v>7.4742172367762381</v>
      </c>
      <c r="BV310" s="292">
        <v>7.5235000000000003</v>
      </c>
      <c r="BW310" s="169"/>
      <c r="BX310" s="148">
        <v>74.675444285714292</v>
      </c>
      <c r="BY310" s="165">
        <v>66.758420000000001</v>
      </c>
      <c r="BZ310" s="165">
        <v>71.492245714285701</v>
      </c>
      <c r="CA310" s="165">
        <v>78.593982857142848</v>
      </c>
      <c r="CB310" s="165">
        <v>66.544134285714279</v>
      </c>
      <c r="CC310" s="165">
        <v>84.809034285714276</v>
      </c>
      <c r="CD310" s="165">
        <v>76.741159999999994</v>
      </c>
      <c r="CE310" s="165">
        <v>75.352434285714295</v>
      </c>
      <c r="CF310" s="165">
        <v>64.758420000000001</v>
      </c>
      <c r="CG310" s="174"/>
      <c r="CH310" s="175"/>
      <c r="CI310" s="175"/>
      <c r="CJ310" s="175"/>
      <c r="CK310" s="175"/>
      <c r="CL310" s="175"/>
      <c r="CM310" s="175"/>
      <c r="CN310" s="175"/>
      <c r="CO310" s="171">
        <v>2041</v>
      </c>
      <c r="CP310" s="173">
        <v>51533</v>
      </c>
      <c r="CQ310" s="272">
        <v>7.8685081798538947</v>
      </c>
      <c r="CR310" s="272">
        <v>7.6257553232913216</v>
      </c>
      <c r="CS310" s="272">
        <v>7.6139343272467608</v>
      </c>
      <c r="CT310" s="272">
        <v>7.489453132339067</v>
      </c>
      <c r="CU310" s="272">
        <v>7.6139343272467608</v>
      </c>
      <c r="CV310" s="272">
        <v>7.6613509195402294</v>
      </c>
      <c r="CW310" s="272">
        <v>7.8816382721033511</v>
      </c>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39"/>
      <c r="EV310" s="139"/>
      <c r="EW310" s="139"/>
      <c r="EX310" s="139"/>
      <c r="EY310" s="139"/>
      <c r="EZ310" s="139"/>
      <c r="FA310" s="139"/>
      <c r="FB310" s="162"/>
      <c r="FC310" s="162"/>
      <c r="FD310" s="162"/>
      <c r="FE310" s="162"/>
      <c r="FF310" s="162"/>
      <c r="FG310" s="162"/>
      <c r="FH310" s="162"/>
      <c r="FI310" s="139"/>
      <c r="FJ310" s="139"/>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c r="GG310" s="139"/>
      <c r="GH310" s="139"/>
      <c r="GI310" s="162"/>
      <c r="GJ310" s="162"/>
      <c r="GK310" s="162"/>
      <c r="GL310" s="162"/>
      <c r="GM310" s="162"/>
    </row>
    <row r="311" spans="1:195" s="138" customFormat="1" x14ac:dyDescent="0.2">
      <c r="A311" s="139"/>
      <c r="B311" s="193">
        <v>51561</v>
      </c>
      <c r="C311" s="193">
        <v>51591</v>
      </c>
      <c r="D311" s="191">
        <v>51561</v>
      </c>
      <c r="E311" s="6">
        <v>68.424610000000001</v>
      </c>
      <c r="F311" s="7">
        <v>65.793710000000004</v>
      </c>
      <c r="G311" s="9">
        <v>60.829349999999998</v>
      </c>
      <c r="H311" s="10">
        <v>58.48563</v>
      </c>
      <c r="I311" s="6">
        <v>64.696129999999997</v>
      </c>
      <c r="J311" s="7">
        <v>61.905119999999997</v>
      </c>
      <c r="K311" s="9">
        <v>70.609920000000002</v>
      </c>
      <c r="L311" s="10">
        <v>71.105320000000006</v>
      </c>
      <c r="M311" s="6">
        <v>66.841970000000003</v>
      </c>
      <c r="N311" s="7">
        <v>69.459010000000006</v>
      </c>
      <c r="O311" s="9">
        <v>58.829349999999998</v>
      </c>
      <c r="P311" s="10">
        <v>56.48563</v>
      </c>
      <c r="Q311" s="6">
        <v>60.829349999999998</v>
      </c>
      <c r="R311" s="7">
        <v>57.98563</v>
      </c>
      <c r="S311" s="9">
        <v>59.079349999999998</v>
      </c>
      <c r="T311" s="10">
        <v>54.98563</v>
      </c>
      <c r="U311" s="6">
        <v>58.829349999999998</v>
      </c>
      <c r="V311" s="7">
        <v>56.48563</v>
      </c>
      <c r="W311" s="9">
        <v>64.696129999999997</v>
      </c>
      <c r="X311" s="10">
        <v>61.905119999999997</v>
      </c>
      <c r="Y311" s="6">
        <v>60.829349999999998</v>
      </c>
      <c r="Z311" s="7">
        <v>59.23563</v>
      </c>
      <c r="AA311" s="9">
        <v>65.776150000000001</v>
      </c>
      <c r="AB311" s="10">
        <v>64.295230000000004</v>
      </c>
      <c r="AC311" s="6">
        <v>59.579349999999998</v>
      </c>
      <c r="AD311" s="74">
        <v>58.48563</v>
      </c>
      <c r="AE311" s="9">
        <v>69.967730000000003</v>
      </c>
      <c r="AF311" s="76">
        <v>68.290019999999998</v>
      </c>
      <c r="AG311" s="24">
        <v>7.6055999999999999</v>
      </c>
      <c r="AH311" s="38">
        <v>7.3144999999999998</v>
      </c>
      <c r="AI311" s="24">
        <v>7.0597000000000003</v>
      </c>
      <c r="AJ311" s="38">
        <v>7.1143000000000001</v>
      </c>
      <c r="AK311" s="29">
        <v>7.0993000000000004</v>
      </c>
      <c r="AL311" s="38">
        <v>7.2267999999999999</v>
      </c>
      <c r="AM311" s="29">
        <v>7.0518000000000001</v>
      </c>
      <c r="AN311" s="38">
        <v>7.1871</v>
      </c>
      <c r="AO311" s="24">
        <v>7.0960999999999999</v>
      </c>
      <c r="AP311" s="38">
        <v>6.9869000000000003</v>
      </c>
      <c r="AQ311" s="24">
        <v>6.5867000000000004</v>
      </c>
      <c r="AR311" s="38">
        <v>7.3699000000000003</v>
      </c>
      <c r="AS311" s="24">
        <v>7.1848999999999998</v>
      </c>
      <c r="AT311" s="38">
        <v>7.4199000000000002</v>
      </c>
      <c r="AU311" s="29">
        <v>7.2037000000000004</v>
      </c>
      <c r="AV311" s="38">
        <v>7.1864999999999997</v>
      </c>
      <c r="AW311" s="29">
        <v>7.1923000000000004</v>
      </c>
      <c r="AX311" s="38">
        <v>7.1847000000000003</v>
      </c>
      <c r="AY311" s="29">
        <v>7.1242999999999999</v>
      </c>
      <c r="AZ311" s="38">
        <v>7.1111000000000004</v>
      </c>
      <c r="BA311" s="24">
        <v>6.8403999999999998</v>
      </c>
      <c r="BB311" s="38">
        <v>7.8780999999999999</v>
      </c>
      <c r="BC311" s="15"/>
      <c r="BD311" s="1"/>
      <c r="BE311" s="151"/>
      <c r="BF311" s="151"/>
      <c r="BG311" s="151"/>
      <c r="BH311" s="151"/>
      <c r="BI311" s="151"/>
      <c r="BJ311" s="266">
        <v>7.2128605707924303</v>
      </c>
      <c r="BK311" s="266">
        <v>7.1023454407448643</v>
      </c>
      <c r="BL311" s="266">
        <v>7.487408018792431</v>
      </c>
      <c r="BM311" s="266">
        <v>7.3726865047448653</v>
      </c>
      <c r="BN311" s="266">
        <v>7.2938251337686486</v>
      </c>
      <c r="BO311" s="266"/>
      <c r="BP311" s="266">
        <v>7.2170897404440844</v>
      </c>
      <c r="BQ311" s="292">
        <v>7.2252375506893749</v>
      </c>
      <c r="BR311" s="292">
        <v>7.1920446325811112</v>
      </c>
      <c r="BS311" s="292">
        <v>7.2481536734693881</v>
      </c>
      <c r="BT311" s="292">
        <v>7.1307498737246178</v>
      </c>
      <c r="BU311" s="292">
        <v>7.1098921908893713</v>
      </c>
      <c r="BV311" s="292">
        <v>7.1596000000000002</v>
      </c>
      <c r="BW311" s="169"/>
      <c r="BX311" s="148">
        <v>67.266730726783308</v>
      </c>
      <c r="BY311" s="165">
        <v>59.79786084791386</v>
      </c>
      <c r="BZ311" s="165">
        <v>63.467785087483165</v>
      </c>
      <c r="CA311" s="165">
        <v>67.993749380888289</v>
      </c>
      <c r="CB311" s="165">
        <v>59.577807012113048</v>
      </c>
      <c r="CC311" s="165">
        <v>70.827949340511438</v>
      </c>
      <c r="CD311" s="165">
        <v>69.229356958277251</v>
      </c>
      <c r="CE311" s="165">
        <v>65.12438574697174</v>
      </c>
      <c r="CF311" s="165">
        <v>57.79786084791386</v>
      </c>
      <c r="CG311" s="174"/>
      <c r="CH311" s="175"/>
      <c r="CI311" s="175"/>
      <c r="CJ311" s="175"/>
      <c r="CK311" s="175"/>
      <c r="CL311" s="175"/>
      <c r="CM311" s="175"/>
      <c r="CN311" s="175"/>
      <c r="CO311" s="171">
        <v>2041</v>
      </c>
      <c r="CP311" s="173">
        <v>51561</v>
      </c>
      <c r="CQ311" s="272">
        <v>7.5128131495009773</v>
      </c>
      <c r="CR311" s="272">
        <v>7.2477452812788199</v>
      </c>
      <c r="CS311" s="272">
        <v>7.2427214332347249</v>
      </c>
      <c r="CT311" s="272">
        <v>7.1242310283225274</v>
      </c>
      <c r="CU311" s="272">
        <v>7.2427214332347249</v>
      </c>
      <c r="CV311" s="272">
        <v>7.2827589655172407</v>
      </c>
      <c r="CW311" s="272">
        <v>7.5143593056116273</v>
      </c>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39"/>
      <c r="EV311" s="139"/>
      <c r="EW311" s="139"/>
      <c r="EX311" s="139"/>
      <c r="EY311" s="139"/>
      <c r="EZ311" s="139"/>
      <c r="FA311" s="139"/>
      <c r="FB311" s="162"/>
      <c r="FC311" s="162"/>
      <c r="FD311" s="162"/>
      <c r="FE311" s="162"/>
      <c r="FF311" s="162"/>
      <c r="FG311" s="162"/>
      <c r="FH311" s="162"/>
      <c r="FI311" s="139"/>
      <c r="FJ311" s="139"/>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c r="GG311" s="139"/>
      <c r="GH311" s="139"/>
      <c r="GI311" s="162"/>
      <c r="GJ311" s="162"/>
      <c r="GK311" s="162"/>
      <c r="GL311" s="162"/>
      <c r="GM311" s="162"/>
    </row>
    <row r="312" spans="1:195" s="138" customFormat="1" x14ac:dyDescent="0.2">
      <c r="A312" s="139"/>
      <c r="B312" s="193">
        <v>51592</v>
      </c>
      <c r="C312" s="193">
        <v>51621</v>
      </c>
      <c r="D312" s="191">
        <v>51592</v>
      </c>
      <c r="E312" s="6">
        <v>65.812550000000002</v>
      </c>
      <c r="F312" s="7">
        <v>62.39875</v>
      </c>
      <c r="G312" s="9">
        <v>60.070039999999999</v>
      </c>
      <c r="H312" s="10">
        <v>57.74691</v>
      </c>
      <c r="I312" s="6">
        <v>61.924230000000001</v>
      </c>
      <c r="J312" s="7">
        <v>58.555630000000001</v>
      </c>
      <c r="K312" s="9">
        <v>65.744450000000001</v>
      </c>
      <c r="L312" s="10">
        <v>66.916409999999999</v>
      </c>
      <c r="M312" s="6">
        <v>61.507210000000001</v>
      </c>
      <c r="N312" s="7">
        <v>65.314359999999994</v>
      </c>
      <c r="O312" s="9">
        <v>58.070039999999999</v>
      </c>
      <c r="P312" s="10">
        <v>55.74691</v>
      </c>
      <c r="Q312" s="6">
        <v>58.570039999999999</v>
      </c>
      <c r="R312" s="7">
        <v>56.99691</v>
      </c>
      <c r="S312" s="9">
        <v>55.070039999999999</v>
      </c>
      <c r="T312" s="10">
        <v>53.74691</v>
      </c>
      <c r="U312" s="6">
        <v>58.070039999999999</v>
      </c>
      <c r="V312" s="7">
        <v>55.74691</v>
      </c>
      <c r="W312" s="9">
        <v>61.924230000000001</v>
      </c>
      <c r="X312" s="10">
        <v>58.555630000000001</v>
      </c>
      <c r="Y312" s="6">
        <v>58.570039999999999</v>
      </c>
      <c r="Z312" s="7">
        <v>55.74691</v>
      </c>
      <c r="AA312" s="9">
        <v>61.893140000000002</v>
      </c>
      <c r="AB312" s="10">
        <v>62.389609999999998</v>
      </c>
      <c r="AC312" s="6">
        <v>58.570039999999999</v>
      </c>
      <c r="AD312" s="74">
        <v>56.24691</v>
      </c>
      <c r="AE312" s="9">
        <v>64.95223</v>
      </c>
      <c r="AF312" s="76">
        <v>64.476529999999997</v>
      </c>
      <c r="AG312" s="24">
        <v>7.3689999999999998</v>
      </c>
      <c r="AH312" s="38">
        <v>7.0232999999999999</v>
      </c>
      <c r="AI312" s="24">
        <v>6.8231999999999999</v>
      </c>
      <c r="AJ312" s="38">
        <v>6.7868000000000004</v>
      </c>
      <c r="AK312" s="29">
        <v>6.7717999999999998</v>
      </c>
      <c r="AL312" s="38">
        <v>6.8925999999999998</v>
      </c>
      <c r="AM312" s="29">
        <v>6.8018000000000001</v>
      </c>
      <c r="AN312" s="38">
        <v>6.8596000000000004</v>
      </c>
      <c r="AO312" s="24">
        <v>6.7140000000000004</v>
      </c>
      <c r="AP312" s="38">
        <v>6.5320999999999998</v>
      </c>
      <c r="AQ312" s="24">
        <v>6.3136999999999999</v>
      </c>
      <c r="AR312" s="38">
        <v>7.0282999999999998</v>
      </c>
      <c r="AS312" s="24">
        <v>6.8510999999999997</v>
      </c>
      <c r="AT312" s="38">
        <v>7.0782999999999996</v>
      </c>
      <c r="AU312" s="29">
        <v>6.8666</v>
      </c>
      <c r="AV312" s="38">
        <v>6.8547000000000002</v>
      </c>
      <c r="AW312" s="29">
        <v>6.6848000000000001</v>
      </c>
      <c r="AX312" s="38">
        <v>6.851</v>
      </c>
      <c r="AY312" s="29">
        <v>6.7968000000000002</v>
      </c>
      <c r="AZ312" s="38">
        <v>6.7290000000000001</v>
      </c>
      <c r="BA312" s="24">
        <v>6.4850000000000003</v>
      </c>
      <c r="BB312" s="38">
        <v>7.5715000000000003</v>
      </c>
      <c r="BC312" s="15"/>
      <c r="BD312" s="1"/>
      <c r="BE312" s="151"/>
      <c r="BF312" s="151"/>
      <c r="BG312" s="151"/>
      <c r="BH312" s="151"/>
      <c r="BI312" s="151"/>
      <c r="BJ312" s="266">
        <v>6.8261588199574952</v>
      </c>
      <c r="BK312" s="266">
        <v>6.6420681408764297</v>
      </c>
      <c r="BL312" s="266">
        <v>7.0859877759574958</v>
      </c>
      <c r="BM312" s="266">
        <v>6.8948903088764304</v>
      </c>
      <c r="BN312" s="266">
        <v>6.8622762614169623</v>
      </c>
      <c r="BO312" s="266"/>
      <c r="BP312" s="266">
        <v>6.8850406681537066</v>
      </c>
      <c r="BQ312" s="292">
        <v>6.8378693430656936</v>
      </c>
      <c r="BR312" s="292">
        <v>6.8643882225172028</v>
      </c>
      <c r="BS312" s="292">
        <v>6.9139699999999999</v>
      </c>
      <c r="BT312" s="292">
        <v>6.8781991110213143</v>
      </c>
      <c r="BU312" s="292">
        <v>6.7820096612714833</v>
      </c>
      <c r="BV312" s="292">
        <v>6.8321000000000005</v>
      </c>
      <c r="BW312" s="169"/>
      <c r="BX312" s="148">
        <v>64.371167777777785</v>
      </c>
      <c r="BY312" s="165">
        <v>59.089162888888886</v>
      </c>
      <c r="BZ312" s="165">
        <v>60.50193222222223</v>
      </c>
      <c r="CA312" s="165">
        <v>63.114673333333329</v>
      </c>
      <c r="CB312" s="165">
        <v>57.905829555555556</v>
      </c>
      <c r="CC312" s="165">
        <v>66.23927755555556</v>
      </c>
      <c r="CD312" s="165">
        <v>64.751378888888894</v>
      </c>
      <c r="CE312" s="165">
        <v>62.102760666666661</v>
      </c>
      <c r="CF312" s="165">
        <v>57.089162888888886</v>
      </c>
      <c r="CG312" s="174"/>
      <c r="CH312" s="175"/>
      <c r="CI312" s="175"/>
      <c r="CJ312" s="175"/>
      <c r="CK312" s="175"/>
      <c r="CL312" s="175"/>
      <c r="CM312" s="175"/>
      <c r="CN312" s="175"/>
      <c r="CO312" s="171">
        <v>2041</v>
      </c>
      <c r="CP312" s="173">
        <v>51592</v>
      </c>
      <c r="CQ312" s="272">
        <v>7.2694753575470727</v>
      </c>
      <c r="CR312" s="272">
        <v>6.9915714929808388</v>
      </c>
      <c r="CS312" s="272">
        <v>6.9086400295827808</v>
      </c>
      <c r="CT312" s="272">
        <v>6.7955411710391616</v>
      </c>
      <c r="CU312" s="272">
        <v>6.9086400295827808</v>
      </c>
      <c r="CV312" s="272">
        <v>7.0261908210180621</v>
      </c>
      <c r="CW312" s="272">
        <v>7.1838183286233352</v>
      </c>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39"/>
      <c r="EV312" s="139"/>
      <c r="EW312" s="139"/>
      <c r="EX312" s="139"/>
      <c r="EY312" s="139"/>
      <c r="EZ312" s="139"/>
      <c r="FA312" s="139"/>
      <c r="FB312" s="162"/>
      <c r="FC312" s="162"/>
      <c r="FD312" s="162"/>
      <c r="FE312" s="162"/>
      <c r="FF312" s="162"/>
      <c r="FG312" s="162"/>
      <c r="FH312" s="162"/>
      <c r="FI312" s="139"/>
      <c r="FJ312" s="139"/>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c r="GG312" s="139"/>
      <c r="GH312" s="139"/>
      <c r="GI312" s="162"/>
      <c r="GJ312" s="162"/>
      <c r="GK312" s="162"/>
      <c r="GL312" s="162"/>
      <c r="GM312" s="162"/>
    </row>
    <row r="313" spans="1:195" s="138" customFormat="1" x14ac:dyDescent="0.2">
      <c r="A313" s="139"/>
      <c r="B313" s="193">
        <v>51622</v>
      </c>
      <c r="C313" s="193">
        <v>51652</v>
      </c>
      <c r="D313" s="191">
        <v>51622</v>
      </c>
      <c r="E313" s="6">
        <v>61.571219999999997</v>
      </c>
      <c r="F313" s="7">
        <v>55.263480000000001</v>
      </c>
      <c r="G313" s="9">
        <v>61.444809999999997</v>
      </c>
      <c r="H313" s="10">
        <v>57.95223</v>
      </c>
      <c r="I313" s="6">
        <v>57.624699999999997</v>
      </c>
      <c r="J313" s="7">
        <v>51.463149999999999</v>
      </c>
      <c r="K313" s="9">
        <v>66.256180000000001</v>
      </c>
      <c r="L313" s="10">
        <v>62.840649999999997</v>
      </c>
      <c r="M313" s="6">
        <v>62.255760000000002</v>
      </c>
      <c r="N313" s="7">
        <v>64.155420000000007</v>
      </c>
      <c r="O313" s="9">
        <v>59.944809999999997</v>
      </c>
      <c r="P313" s="10">
        <v>55.95223</v>
      </c>
      <c r="Q313" s="6">
        <v>61.444809999999997</v>
      </c>
      <c r="R313" s="7">
        <v>57.95223</v>
      </c>
      <c r="S313" s="9">
        <v>57.444809999999997</v>
      </c>
      <c r="T313" s="10">
        <v>52.95223</v>
      </c>
      <c r="U313" s="6">
        <v>59.944809999999997</v>
      </c>
      <c r="V313" s="7">
        <v>55.95223</v>
      </c>
      <c r="W313" s="9">
        <v>57.624699999999997</v>
      </c>
      <c r="X313" s="10">
        <v>51.463149999999999</v>
      </c>
      <c r="Y313" s="6">
        <v>59.944809999999997</v>
      </c>
      <c r="Z313" s="7">
        <v>55.95223</v>
      </c>
      <c r="AA313" s="9">
        <v>63.89631</v>
      </c>
      <c r="AB313" s="10">
        <v>62.433529999999998</v>
      </c>
      <c r="AC313" s="6">
        <v>59.944809999999997</v>
      </c>
      <c r="AD313" s="74">
        <v>55.95223</v>
      </c>
      <c r="AE313" s="9">
        <v>61.356699999999996</v>
      </c>
      <c r="AF313" s="76">
        <v>58.602550000000001</v>
      </c>
      <c r="AG313" s="24">
        <v>7.4417999999999997</v>
      </c>
      <c r="AH313" s="38">
        <v>6.9687999999999999</v>
      </c>
      <c r="AI313" s="24">
        <v>6.7868000000000004</v>
      </c>
      <c r="AJ313" s="38">
        <v>6.6958000000000002</v>
      </c>
      <c r="AK313" s="29">
        <v>6.6807999999999996</v>
      </c>
      <c r="AL313" s="38">
        <v>6.8010000000000002</v>
      </c>
      <c r="AM313" s="29">
        <v>6.7157999999999998</v>
      </c>
      <c r="AN313" s="38">
        <v>6.7686000000000002</v>
      </c>
      <c r="AO313" s="24">
        <v>6.6412000000000004</v>
      </c>
      <c r="AP313" s="38">
        <v>6.5503</v>
      </c>
      <c r="AQ313" s="24">
        <v>6.3319000000000001</v>
      </c>
      <c r="AR313" s="38">
        <v>6.9359999999999999</v>
      </c>
      <c r="AS313" s="24">
        <v>6.7595999999999998</v>
      </c>
      <c r="AT313" s="38">
        <v>6.9859999999999998</v>
      </c>
      <c r="AU313" s="29">
        <v>6.7750000000000004</v>
      </c>
      <c r="AV313" s="38">
        <v>6.7633000000000001</v>
      </c>
      <c r="AW313" s="29">
        <v>6.7023000000000001</v>
      </c>
      <c r="AX313" s="38">
        <v>6.7594000000000003</v>
      </c>
      <c r="AY313" s="29">
        <v>6.7058</v>
      </c>
      <c r="AZ313" s="38">
        <v>6.6562000000000001</v>
      </c>
      <c r="BA313" s="24">
        <v>6.4882</v>
      </c>
      <c r="BB313" s="38">
        <v>7.6467999999999998</v>
      </c>
      <c r="BC313" s="15"/>
      <c r="BD313" s="1"/>
      <c r="BE313" s="151"/>
      <c r="BF313" s="151"/>
      <c r="BG313" s="151"/>
      <c r="BH313" s="151"/>
      <c r="BI313" s="151"/>
      <c r="BJ313" s="266">
        <v>6.7524820665924512</v>
      </c>
      <c r="BK313" s="266">
        <v>6.6604873292176903</v>
      </c>
      <c r="BL313" s="266">
        <v>7.0095067665924518</v>
      </c>
      <c r="BM313" s="266">
        <v>6.9140105612176912</v>
      </c>
      <c r="BN313" s="266">
        <v>6.8341216809050707</v>
      </c>
      <c r="BO313" s="266"/>
      <c r="BP313" s="266">
        <v>6.7927766511203496</v>
      </c>
      <c r="BQ313" s="292">
        <v>6.7640656123276557</v>
      </c>
      <c r="BR313" s="292">
        <v>6.773344762010896</v>
      </c>
      <c r="BS313" s="292">
        <v>6.8211128571428565</v>
      </c>
      <c r="BT313" s="292">
        <v>6.7913216486513779</v>
      </c>
      <c r="BU313" s="292">
        <v>6.690903370599032</v>
      </c>
      <c r="BV313" s="292">
        <v>6.7411000000000003</v>
      </c>
      <c r="BW313" s="169"/>
      <c r="BX313" s="148">
        <v>58.790388387096776</v>
      </c>
      <c r="BY313" s="165">
        <v>59.905070430107529</v>
      </c>
      <c r="BZ313" s="165">
        <v>54.908317741935477</v>
      </c>
      <c r="CA313" s="165">
        <v>63.093244516129033</v>
      </c>
      <c r="CB313" s="165">
        <v>59.905070430107521</v>
      </c>
      <c r="CC313" s="165">
        <v>64.750408709677416</v>
      </c>
      <c r="CD313" s="165">
        <v>60.142504838709677</v>
      </c>
      <c r="CE313" s="165">
        <v>63.251428494623653</v>
      </c>
      <c r="CF313" s="165">
        <v>58.184640322580648</v>
      </c>
      <c r="CG313" s="174"/>
      <c r="CH313" s="175"/>
      <c r="CI313" s="175"/>
      <c r="CJ313" s="175"/>
      <c r="CK313" s="175"/>
      <c r="CL313" s="175"/>
      <c r="CM313" s="175"/>
      <c r="CN313" s="175"/>
      <c r="CO313" s="171">
        <v>2041</v>
      </c>
      <c r="CP313" s="173">
        <v>51622</v>
      </c>
      <c r="CQ313" s="272">
        <v>7.2320229447474027</v>
      </c>
      <c r="CR313" s="272">
        <v>6.9034477098063327</v>
      </c>
      <c r="CS313" s="272">
        <v>6.8158113036825458</v>
      </c>
      <c r="CT313" s="272">
        <v>6.7042105542062256</v>
      </c>
      <c r="CU313" s="272">
        <v>6.8158113036825458</v>
      </c>
      <c r="CV313" s="272">
        <v>6.9379313793103439</v>
      </c>
      <c r="CW313" s="272">
        <v>7.0919733548647566</v>
      </c>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39"/>
      <c r="EV313" s="139"/>
      <c r="EW313" s="139"/>
      <c r="EX313" s="139"/>
      <c r="EY313" s="139"/>
      <c r="EZ313" s="139"/>
      <c r="FA313" s="139"/>
      <c r="FB313" s="162"/>
      <c r="FC313" s="162"/>
      <c r="FD313" s="162"/>
      <c r="FE313" s="162"/>
      <c r="FF313" s="162"/>
      <c r="FG313" s="162"/>
      <c r="FH313" s="162"/>
      <c r="FI313" s="139"/>
      <c r="FJ313" s="139"/>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c r="GG313" s="139"/>
      <c r="GH313" s="139"/>
      <c r="GI313" s="162"/>
      <c r="GJ313" s="162"/>
      <c r="GK313" s="162"/>
      <c r="GL313" s="162"/>
      <c r="GM313" s="162"/>
    </row>
    <row r="314" spans="1:195" s="138" customFormat="1" x14ac:dyDescent="0.2">
      <c r="A314" s="139"/>
      <c r="B314" s="193">
        <v>51653</v>
      </c>
      <c r="C314" s="193">
        <v>51682</v>
      </c>
      <c r="D314" s="191">
        <v>51653</v>
      </c>
      <c r="E314" s="6">
        <v>68.005679999999998</v>
      </c>
      <c r="F314" s="7">
        <v>56.574019999999997</v>
      </c>
      <c r="G314" s="9">
        <v>67.576499999999996</v>
      </c>
      <c r="H314" s="10">
        <v>60.808109999999999</v>
      </c>
      <c r="I314" s="6">
        <v>64.074169999999995</v>
      </c>
      <c r="J314" s="7">
        <v>52.845120000000001</v>
      </c>
      <c r="K314" s="9">
        <v>73.159940000000006</v>
      </c>
      <c r="L314" s="10">
        <v>64.125219999999999</v>
      </c>
      <c r="M314" s="6">
        <v>67.805599999999998</v>
      </c>
      <c r="N314" s="7">
        <v>65.179829999999995</v>
      </c>
      <c r="O314" s="9">
        <v>65.826499999999996</v>
      </c>
      <c r="P314" s="10">
        <v>59.308109999999999</v>
      </c>
      <c r="Q314" s="6">
        <v>66.826499999999996</v>
      </c>
      <c r="R314" s="7">
        <v>60.308109999999999</v>
      </c>
      <c r="S314" s="9">
        <v>64.076499999999996</v>
      </c>
      <c r="T314" s="10">
        <v>56.808109999999999</v>
      </c>
      <c r="U314" s="6">
        <v>65.826499999999996</v>
      </c>
      <c r="V314" s="7">
        <v>59.308109999999999</v>
      </c>
      <c r="W314" s="9">
        <v>64.074169999999995</v>
      </c>
      <c r="X314" s="10">
        <v>52.845120000000001</v>
      </c>
      <c r="Y314" s="6">
        <v>68.576499999999996</v>
      </c>
      <c r="Z314" s="7">
        <v>61.308109999999999</v>
      </c>
      <c r="AA314" s="9">
        <v>71.363699999999994</v>
      </c>
      <c r="AB314" s="10">
        <v>67.014210000000006</v>
      </c>
      <c r="AC314" s="6">
        <v>66.576499999999996</v>
      </c>
      <c r="AD314" s="74">
        <v>59.558109999999999</v>
      </c>
      <c r="AE314" s="9">
        <v>69.09787</v>
      </c>
      <c r="AF314" s="76">
        <v>61.195219999999999</v>
      </c>
      <c r="AG314" s="24">
        <v>7.5327999999999999</v>
      </c>
      <c r="AH314" s="38">
        <v>7.0415000000000001</v>
      </c>
      <c r="AI314" s="24">
        <v>6.8414000000000001</v>
      </c>
      <c r="AJ314" s="38">
        <v>6.7686000000000002</v>
      </c>
      <c r="AK314" s="29">
        <v>6.7535999999999996</v>
      </c>
      <c r="AL314" s="38">
        <v>6.8742000000000001</v>
      </c>
      <c r="AM314" s="29">
        <v>6.7835999999999999</v>
      </c>
      <c r="AN314" s="38">
        <v>6.8414000000000001</v>
      </c>
      <c r="AO314" s="24">
        <v>6.6593999999999998</v>
      </c>
      <c r="AP314" s="38">
        <v>6.5320999999999998</v>
      </c>
      <c r="AQ314" s="24">
        <v>6.3319000000000001</v>
      </c>
      <c r="AR314" s="38">
        <v>7.0095999999999998</v>
      </c>
      <c r="AS314" s="24">
        <v>6.8327</v>
      </c>
      <c r="AT314" s="38">
        <v>7.0595999999999997</v>
      </c>
      <c r="AU314" s="29">
        <v>6.8483000000000001</v>
      </c>
      <c r="AV314" s="38">
        <v>6.8362999999999996</v>
      </c>
      <c r="AW314" s="29">
        <v>6.6848000000000001</v>
      </c>
      <c r="AX314" s="38">
        <v>6.8324999999999996</v>
      </c>
      <c r="AY314" s="29">
        <v>6.7786</v>
      </c>
      <c r="AZ314" s="38">
        <v>6.6744000000000003</v>
      </c>
      <c r="BA314" s="24">
        <v>6.5094000000000003</v>
      </c>
      <c r="BB314" s="38">
        <v>7.7178000000000004</v>
      </c>
      <c r="BC314" s="15"/>
      <c r="BD314" s="1"/>
      <c r="BE314" s="151"/>
      <c r="BF314" s="151"/>
      <c r="BG314" s="151"/>
      <c r="BH314" s="151"/>
      <c r="BI314" s="151"/>
      <c r="BJ314" s="266">
        <v>6.7709012549337109</v>
      </c>
      <c r="BK314" s="266">
        <v>6.6420681408764297</v>
      </c>
      <c r="BL314" s="266">
        <v>7.0286270189337117</v>
      </c>
      <c r="BM314" s="266">
        <v>6.8948903088764304</v>
      </c>
      <c r="BN314" s="266">
        <v>6.8341216809050707</v>
      </c>
      <c r="BO314" s="266"/>
      <c r="BP314" s="266">
        <v>6.8665878647470349</v>
      </c>
      <c r="BQ314" s="292">
        <v>6.7825165450121645</v>
      </c>
      <c r="BR314" s="292">
        <v>6.8461795304159416</v>
      </c>
      <c r="BS314" s="292">
        <v>6.8953985714285713</v>
      </c>
      <c r="BT314" s="292">
        <v>6.8598134154965136</v>
      </c>
      <c r="BU314" s="292">
        <v>6.763788403136993</v>
      </c>
      <c r="BV314" s="292">
        <v>6.8139000000000003</v>
      </c>
      <c r="BW314" s="169"/>
      <c r="BX314" s="148">
        <v>62.924942222222228</v>
      </c>
      <c r="BY314" s="165">
        <v>64.568326666666664</v>
      </c>
      <c r="BZ314" s="165">
        <v>59.083481111111112</v>
      </c>
      <c r="CA314" s="165">
        <v>66.638591111111111</v>
      </c>
      <c r="CB314" s="165">
        <v>63.929437777777778</v>
      </c>
      <c r="CC314" s="165">
        <v>69.144508888888893</v>
      </c>
      <c r="CD314" s="165">
        <v>65.585581111111111</v>
      </c>
      <c r="CE314" s="165">
        <v>69.430593333333334</v>
      </c>
      <c r="CF314" s="165">
        <v>62.929437777777778</v>
      </c>
      <c r="CG314" s="174"/>
      <c r="CH314" s="175"/>
      <c r="CI314" s="175"/>
      <c r="CJ314" s="175"/>
      <c r="CK314" s="175"/>
      <c r="CL314" s="175"/>
      <c r="CM314" s="175"/>
      <c r="CN314" s="175"/>
      <c r="CO314" s="171">
        <v>2041</v>
      </c>
      <c r="CP314" s="173">
        <v>51653</v>
      </c>
      <c r="CQ314" s="272">
        <v>7.2882015639469087</v>
      </c>
      <c r="CR314" s="272">
        <v>6.9729220411927457</v>
      </c>
      <c r="CS314" s="272">
        <v>6.8900742844027336</v>
      </c>
      <c r="CT314" s="272">
        <v>6.7772750476725738</v>
      </c>
      <c r="CU314" s="272">
        <v>6.8900742844027336</v>
      </c>
      <c r="CV314" s="272">
        <v>7.0075126600985218</v>
      </c>
      <c r="CW314" s="272">
        <v>7.165449333871619</v>
      </c>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39"/>
      <c r="EV314" s="139"/>
      <c r="EW314" s="139"/>
      <c r="EX314" s="139"/>
      <c r="EY314" s="139"/>
      <c r="EZ314" s="139"/>
      <c r="FA314" s="139"/>
      <c r="FB314" s="162"/>
      <c r="FC314" s="162"/>
      <c r="FD314" s="162"/>
      <c r="FE314" s="162"/>
      <c r="FF314" s="162"/>
      <c r="FG314" s="162"/>
      <c r="FH314" s="162"/>
      <c r="FI314" s="139"/>
      <c r="FJ314" s="139"/>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c r="GG314" s="139"/>
      <c r="GH314" s="139"/>
      <c r="GI314" s="162"/>
      <c r="GJ314" s="162"/>
      <c r="GK314" s="162"/>
      <c r="GL314" s="162"/>
      <c r="GM314" s="162"/>
    </row>
    <row r="315" spans="1:195" s="138" customFormat="1" x14ac:dyDescent="0.2">
      <c r="A315" s="139"/>
      <c r="B315" s="193">
        <v>51683</v>
      </c>
      <c r="C315" s="193">
        <v>51713</v>
      </c>
      <c r="D315" s="191">
        <v>51683</v>
      </c>
      <c r="E315" s="6">
        <v>84.955380000000005</v>
      </c>
      <c r="F315" s="7">
        <v>70.796369999999996</v>
      </c>
      <c r="G315" s="9">
        <v>82.05341</v>
      </c>
      <c r="H315" s="10">
        <v>67.519490000000005</v>
      </c>
      <c r="I315" s="6">
        <v>80.181049999999999</v>
      </c>
      <c r="J315" s="7">
        <v>66.793689999999998</v>
      </c>
      <c r="K315" s="9">
        <v>91.891990000000007</v>
      </c>
      <c r="L315" s="10">
        <v>77.948520000000002</v>
      </c>
      <c r="M315" s="6">
        <v>85.525409999999994</v>
      </c>
      <c r="N315" s="7">
        <v>74.311679999999996</v>
      </c>
      <c r="O315" s="9">
        <v>85.80341</v>
      </c>
      <c r="P315" s="10">
        <v>68.519490000000005</v>
      </c>
      <c r="Q315" s="6">
        <v>85.55341</v>
      </c>
      <c r="R315" s="7">
        <v>68.019490000000005</v>
      </c>
      <c r="S315" s="9">
        <v>80.05341</v>
      </c>
      <c r="T315" s="10">
        <v>65.019490000000005</v>
      </c>
      <c r="U315" s="6">
        <v>85.80341</v>
      </c>
      <c r="V315" s="7">
        <v>68.519490000000005</v>
      </c>
      <c r="W315" s="9">
        <v>80.181049999999999</v>
      </c>
      <c r="X315" s="10">
        <v>66.793689999999998</v>
      </c>
      <c r="Y315" s="6">
        <v>84.55341</v>
      </c>
      <c r="Z315" s="7">
        <v>69.019490000000005</v>
      </c>
      <c r="AA315" s="9">
        <v>81.91131</v>
      </c>
      <c r="AB315" s="10">
        <v>74.094089999999994</v>
      </c>
      <c r="AC315" s="6">
        <v>83.55341</v>
      </c>
      <c r="AD315" s="74">
        <v>67.019490000000005</v>
      </c>
      <c r="AE315" s="9">
        <v>84.879050000000007</v>
      </c>
      <c r="AF315" s="76">
        <v>74.216489999999993</v>
      </c>
      <c r="AG315" s="24">
        <v>7.8784999999999998</v>
      </c>
      <c r="AH315" s="38">
        <v>7.4236000000000004</v>
      </c>
      <c r="AI315" s="24">
        <v>7.1506999999999996</v>
      </c>
      <c r="AJ315" s="38">
        <v>7.1143000000000001</v>
      </c>
      <c r="AK315" s="29">
        <v>7.0993000000000004</v>
      </c>
      <c r="AL315" s="38">
        <v>7.2210999999999999</v>
      </c>
      <c r="AM315" s="29">
        <v>7.1342999999999996</v>
      </c>
      <c r="AN315" s="38">
        <v>7.1871</v>
      </c>
      <c r="AO315" s="24">
        <v>6.9324000000000003</v>
      </c>
      <c r="AP315" s="38">
        <v>7.0415000000000001</v>
      </c>
      <c r="AQ315" s="24">
        <v>6.7140000000000004</v>
      </c>
      <c r="AR315" s="38">
        <v>7.3578999999999999</v>
      </c>
      <c r="AS315" s="24">
        <v>7.1795999999999998</v>
      </c>
      <c r="AT315" s="38">
        <v>7.4078999999999997</v>
      </c>
      <c r="AU315" s="29">
        <v>7.1961000000000004</v>
      </c>
      <c r="AV315" s="38">
        <v>7.1828000000000003</v>
      </c>
      <c r="AW315" s="29">
        <v>7.2073</v>
      </c>
      <c r="AX315" s="38">
        <v>7.1794000000000002</v>
      </c>
      <c r="AY315" s="29">
        <v>7.1242999999999999</v>
      </c>
      <c r="AZ315" s="38">
        <v>6.9474</v>
      </c>
      <c r="BA315" s="24">
        <v>6.9053000000000004</v>
      </c>
      <c r="BB315" s="38">
        <v>8.0984999999999996</v>
      </c>
      <c r="BC315" s="15"/>
      <c r="BD315" s="1"/>
      <c r="BE315" s="151"/>
      <c r="BF315" s="151"/>
      <c r="BG315" s="151"/>
      <c r="BH315" s="151"/>
      <c r="BI315" s="151"/>
      <c r="BJ315" s="266">
        <v>7.0471890800526271</v>
      </c>
      <c r="BK315" s="266">
        <v>7.1576030057686468</v>
      </c>
      <c r="BL315" s="266">
        <v>7.3154308040526281</v>
      </c>
      <c r="BM315" s="266">
        <v>7.4300472617686477</v>
      </c>
      <c r="BN315" s="266">
        <v>7.2375675379106372</v>
      </c>
      <c r="BO315" s="266"/>
      <c r="BP315" s="266">
        <v>7.2170897404440844</v>
      </c>
      <c r="BQ315" s="292">
        <v>7.0592805352798056</v>
      </c>
      <c r="BR315" s="292">
        <v>7.1920446325811112</v>
      </c>
      <c r="BS315" s="292">
        <v>7.2481536734693881</v>
      </c>
      <c r="BT315" s="292">
        <v>7.2140916254167076</v>
      </c>
      <c r="BU315" s="292">
        <v>7.1098921908893713</v>
      </c>
      <c r="BV315" s="292">
        <v>7.1596000000000002</v>
      </c>
      <c r="BW315" s="169"/>
      <c r="BX315" s="148">
        <v>78.713235806451607</v>
      </c>
      <c r="BY315" s="165">
        <v>75.6459829032258</v>
      </c>
      <c r="BZ315" s="165">
        <v>74.279095591397848</v>
      </c>
      <c r="CA315" s="165">
        <v>80.581722580645163</v>
      </c>
      <c r="CB315" s="165">
        <v>77.823402258064519</v>
      </c>
      <c r="CC315" s="165">
        <v>85.744868817204306</v>
      </c>
      <c r="CD315" s="165">
        <v>80.178351505376341</v>
      </c>
      <c r="CE315" s="165">
        <v>78.46500870967742</v>
      </c>
      <c r="CF315" s="165">
        <v>78.183617311827959</v>
      </c>
      <c r="CG315" s="174"/>
      <c r="CH315" s="175"/>
      <c r="CI315" s="175"/>
      <c r="CJ315" s="175"/>
      <c r="CK315" s="175"/>
      <c r="CL315" s="175"/>
      <c r="CM315" s="175"/>
      <c r="CN315" s="175"/>
      <c r="CO315" s="171">
        <v>2041</v>
      </c>
      <c r="CP315" s="173">
        <v>51683</v>
      </c>
      <c r="CQ315" s="272">
        <v>7.6064441815001542</v>
      </c>
      <c r="CR315" s="272">
        <v>7.3322826314171534</v>
      </c>
      <c r="CS315" s="272">
        <v>7.2427214332347249</v>
      </c>
      <c r="CT315" s="272">
        <v>7.1242310283225274</v>
      </c>
      <c r="CU315" s="272">
        <v>7.2427214332347249</v>
      </c>
      <c r="CV315" s="272">
        <v>7.3674264532019693</v>
      </c>
      <c r="CW315" s="272">
        <v>7.5143593056116273</v>
      </c>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39"/>
      <c r="EV315" s="139"/>
      <c r="EW315" s="139"/>
      <c r="EX315" s="139"/>
      <c r="EY315" s="139"/>
      <c r="EZ315" s="139"/>
      <c r="FA315" s="139"/>
      <c r="FB315" s="162"/>
      <c r="FC315" s="162"/>
      <c r="FD315" s="162"/>
      <c r="FE315" s="162"/>
      <c r="FF315" s="162"/>
      <c r="FG315" s="162"/>
      <c r="FH315" s="162"/>
      <c r="FI315" s="139"/>
      <c r="FJ315" s="139"/>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c r="GG315" s="139"/>
      <c r="GH315" s="139"/>
      <c r="GI315" s="162"/>
      <c r="GJ315" s="162"/>
      <c r="GK315" s="162"/>
      <c r="GL315" s="162"/>
      <c r="GM315" s="162"/>
    </row>
    <row r="316" spans="1:195" s="138" customFormat="1" x14ac:dyDescent="0.2">
      <c r="A316" s="139"/>
      <c r="B316" s="193">
        <v>51714</v>
      </c>
      <c r="C316" s="193">
        <v>51744</v>
      </c>
      <c r="D316" s="191">
        <v>51714</v>
      </c>
      <c r="E316" s="6">
        <v>88.812970000000007</v>
      </c>
      <c r="F316" s="7">
        <v>71.974530000000001</v>
      </c>
      <c r="G316" s="9">
        <v>84.431129999999996</v>
      </c>
      <c r="H316" s="10">
        <v>68.646789999999996</v>
      </c>
      <c r="I316" s="6">
        <v>81.274420000000006</v>
      </c>
      <c r="J316" s="7">
        <v>68.091660000000005</v>
      </c>
      <c r="K316" s="9">
        <v>97.009709999999998</v>
      </c>
      <c r="L316" s="10">
        <v>80.368639999999999</v>
      </c>
      <c r="M316" s="6">
        <v>91.443470000000005</v>
      </c>
      <c r="N316" s="7">
        <v>76.394019999999998</v>
      </c>
      <c r="O316" s="9">
        <v>87.681129999999996</v>
      </c>
      <c r="P316" s="10">
        <v>69.146789999999996</v>
      </c>
      <c r="Q316" s="6">
        <v>87.431129999999996</v>
      </c>
      <c r="R316" s="7">
        <v>69.146789999999996</v>
      </c>
      <c r="S316" s="9">
        <v>82.431129999999996</v>
      </c>
      <c r="T316" s="10">
        <v>66.646789999999996</v>
      </c>
      <c r="U316" s="6">
        <v>87.681129999999996</v>
      </c>
      <c r="V316" s="7">
        <v>69.146789999999996</v>
      </c>
      <c r="W316" s="9">
        <v>81.274420000000006</v>
      </c>
      <c r="X316" s="10">
        <v>68.091660000000005</v>
      </c>
      <c r="Y316" s="6">
        <v>86.431129999999996</v>
      </c>
      <c r="Z316" s="7">
        <v>70.146789999999996</v>
      </c>
      <c r="AA316" s="9">
        <v>87.671430000000001</v>
      </c>
      <c r="AB316" s="10">
        <v>76.73169</v>
      </c>
      <c r="AC316" s="6">
        <v>86.681129999999996</v>
      </c>
      <c r="AD316" s="74">
        <v>68.646789999999996</v>
      </c>
      <c r="AE316" s="9">
        <v>84.933419999999998</v>
      </c>
      <c r="AF316" s="76">
        <v>74.11036</v>
      </c>
      <c r="AG316" s="24">
        <v>7.9330999999999996</v>
      </c>
      <c r="AH316" s="38">
        <v>7.4417999999999997</v>
      </c>
      <c r="AI316" s="24">
        <v>7.2053000000000003</v>
      </c>
      <c r="AJ316" s="38">
        <v>7.1325000000000003</v>
      </c>
      <c r="AK316" s="29">
        <v>7.1174999999999997</v>
      </c>
      <c r="AL316" s="38">
        <v>7.2396000000000003</v>
      </c>
      <c r="AM316" s="29">
        <v>7.1524999999999999</v>
      </c>
      <c r="AN316" s="38">
        <v>7.2234999999999996</v>
      </c>
      <c r="AO316" s="24">
        <v>6.9687999999999999</v>
      </c>
      <c r="AP316" s="38">
        <v>7.1506999999999996</v>
      </c>
      <c r="AQ316" s="24">
        <v>6.8231999999999999</v>
      </c>
      <c r="AR316" s="38">
        <v>7.3766999999999996</v>
      </c>
      <c r="AS316" s="24">
        <v>7.1981000000000002</v>
      </c>
      <c r="AT316" s="38">
        <v>7.4267000000000003</v>
      </c>
      <c r="AU316" s="29">
        <v>7.2146999999999997</v>
      </c>
      <c r="AV316" s="38">
        <v>7.2012</v>
      </c>
      <c r="AW316" s="29">
        <v>7.3182</v>
      </c>
      <c r="AX316" s="38">
        <v>7.1978999999999997</v>
      </c>
      <c r="AY316" s="29">
        <v>7.1425000000000001</v>
      </c>
      <c r="AZ316" s="38">
        <v>6.9837999999999996</v>
      </c>
      <c r="BA316" s="24">
        <v>7.0194000000000001</v>
      </c>
      <c r="BB316" s="38">
        <v>8.1755999999999993</v>
      </c>
      <c r="BC316" s="15"/>
      <c r="BD316" s="1"/>
      <c r="BE316" s="151"/>
      <c r="BF316" s="151"/>
      <c r="BG316" s="151"/>
      <c r="BH316" s="151"/>
      <c r="BI316" s="151"/>
      <c r="BJ316" s="266">
        <v>7.0840274567351482</v>
      </c>
      <c r="BK316" s="266">
        <v>7.2681181358162128</v>
      </c>
      <c r="BL316" s="266">
        <v>7.3536713087351488</v>
      </c>
      <c r="BM316" s="266">
        <v>7.5447687758162134</v>
      </c>
      <c r="BN316" s="266">
        <v>7.3126464192756808</v>
      </c>
      <c r="BO316" s="266"/>
      <c r="BP316" s="266">
        <v>7.2355425438507561</v>
      </c>
      <c r="BQ316" s="292">
        <v>7.0961824006488232</v>
      </c>
      <c r="BR316" s="292">
        <v>7.2284620167836335</v>
      </c>
      <c r="BS316" s="292">
        <v>7.2667251020408159</v>
      </c>
      <c r="BT316" s="292">
        <v>7.2324773209415083</v>
      </c>
      <c r="BU316" s="292">
        <v>7.1281134490238607</v>
      </c>
      <c r="BV316" s="292">
        <v>7.1778000000000004</v>
      </c>
      <c r="BW316" s="169"/>
      <c r="BX316" s="148">
        <v>81.751688709677438</v>
      </c>
      <c r="BY316" s="165">
        <v>77.811890645161284</v>
      </c>
      <c r="BZ316" s="165">
        <v>75.746165806451614</v>
      </c>
      <c r="CA316" s="165">
        <v>85.13241032258064</v>
      </c>
      <c r="CB316" s="165">
        <v>79.763503548387092</v>
      </c>
      <c r="CC316" s="165">
        <v>90.03119677419356</v>
      </c>
      <c r="CD316" s="165">
        <v>80.394717419354834</v>
      </c>
      <c r="CE316" s="165">
        <v>83.083797096774191</v>
      </c>
      <c r="CF316" s="165">
        <v>79.908664838709669</v>
      </c>
      <c r="CG316" s="174"/>
      <c r="CH316" s="175"/>
      <c r="CI316" s="175"/>
      <c r="CJ316" s="175"/>
      <c r="CK316" s="175"/>
      <c r="CL316" s="175"/>
      <c r="CM316" s="175"/>
      <c r="CN316" s="175"/>
      <c r="CO316" s="171">
        <v>2041</v>
      </c>
      <c r="CP316" s="173">
        <v>51714</v>
      </c>
      <c r="CQ316" s="272">
        <v>7.6626228006996611</v>
      </c>
      <c r="CR316" s="272">
        <v>7.3509320832052465</v>
      </c>
      <c r="CS316" s="272">
        <v>7.2612871784147703</v>
      </c>
      <c r="CT316" s="272">
        <v>7.1424971516891143</v>
      </c>
      <c r="CU316" s="272">
        <v>7.2612871784147703</v>
      </c>
      <c r="CV316" s="272">
        <v>7.3861046141215096</v>
      </c>
      <c r="CW316" s="272">
        <v>7.5327283003633436</v>
      </c>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39"/>
      <c r="EV316" s="139"/>
      <c r="EW316" s="139"/>
      <c r="EX316" s="139"/>
      <c r="EY316" s="139"/>
      <c r="EZ316" s="139"/>
      <c r="FA316" s="139"/>
      <c r="FB316" s="162"/>
      <c r="FC316" s="162"/>
      <c r="FD316" s="162"/>
      <c r="FE316" s="162"/>
      <c r="FF316" s="162"/>
      <c r="FG316" s="162"/>
      <c r="FH316" s="162"/>
      <c r="FI316" s="139"/>
      <c r="FJ316" s="139"/>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c r="GG316" s="139"/>
      <c r="GH316" s="139"/>
      <c r="GI316" s="162"/>
      <c r="GJ316" s="162"/>
      <c r="GK316" s="162"/>
      <c r="GL316" s="162"/>
      <c r="GM316" s="162"/>
    </row>
    <row r="317" spans="1:195" s="138" customFormat="1" x14ac:dyDescent="0.2">
      <c r="A317" s="139"/>
      <c r="B317" s="193">
        <v>51745</v>
      </c>
      <c r="C317" s="193">
        <v>51774</v>
      </c>
      <c r="D317" s="191">
        <v>51745</v>
      </c>
      <c r="E317" s="6">
        <v>79.306359999999998</v>
      </c>
      <c r="F317" s="7">
        <v>68.238069999999993</v>
      </c>
      <c r="G317" s="9">
        <v>75.692890000000006</v>
      </c>
      <c r="H317" s="10">
        <v>65.003969999999995</v>
      </c>
      <c r="I317" s="6">
        <v>74.28613</v>
      </c>
      <c r="J317" s="7">
        <v>64.480829999999997</v>
      </c>
      <c r="K317" s="9">
        <v>87.925780000000003</v>
      </c>
      <c r="L317" s="10">
        <v>76.47784</v>
      </c>
      <c r="M317" s="6">
        <v>84.729579999999999</v>
      </c>
      <c r="N317" s="7">
        <v>74.096090000000004</v>
      </c>
      <c r="O317" s="9">
        <v>78.442890000000006</v>
      </c>
      <c r="P317" s="10">
        <v>63.003970000000002</v>
      </c>
      <c r="Q317" s="6">
        <v>78.192890000000006</v>
      </c>
      <c r="R317" s="7">
        <v>63.503970000000002</v>
      </c>
      <c r="S317" s="9">
        <v>72.692890000000006</v>
      </c>
      <c r="T317" s="10">
        <v>64.003969999999995</v>
      </c>
      <c r="U317" s="6">
        <v>78.442890000000006</v>
      </c>
      <c r="V317" s="7">
        <v>63.003970000000002</v>
      </c>
      <c r="W317" s="9">
        <v>74.28613</v>
      </c>
      <c r="X317" s="10">
        <v>64.480829999999997</v>
      </c>
      <c r="Y317" s="6">
        <v>77.192890000000006</v>
      </c>
      <c r="Z317" s="7">
        <v>66.003969999999995</v>
      </c>
      <c r="AA317" s="9">
        <v>85.064989999999995</v>
      </c>
      <c r="AB317" s="10">
        <v>74.301969999999997</v>
      </c>
      <c r="AC317" s="6">
        <v>76.692890000000006</v>
      </c>
      <c r="AD317" s="74">
        <v>62.503970000000002</v>
      </c>
      <c r="AE317" s="9">
        <v>78.731830000000002</v>
      </c>
      <c r="AF317" s="76">
        <v>69.913830000000004</v>
      </c>
      <c r="AG317" s="24">
        <v>7.5327999999999999</v>
      </c>
      <c r="AH317" s="38">
        <v>7.1325000000000003</v>
      </c>
      <c r="AI317" s="24">
        <v>6.8231999999999999</v>
      </c>
      <c r="AJ317" s="38">
        <v>6.7868000000000004</v>
      </c>
      <c r="AK317" s="29">
        <v>6.7717999999999998</v>
      </c>
      <c r="AL317" s="38">
        <v>6.8933999999999997</v>
      </c>
      <c r="AM317" s="29">
        <v>6.8018000000000001</v>
      </c>
      <c r="AN317" s="38">
        <v>6.8596000000000004</v>
      </c>
      <c r="AO317" s="24">
        <v>6.6048</v>
      </c>
      <c r="AP317" s="38">
        <v>6.8414000000000001</v>
      </c>
      <c r="AQ317" s="24">
        <v>6.4592999999999998</v>
      </c>
      <c r="AR317" s="38">
        <v>7.03</v>
      </c>
      <c r="AS317" s="24">
        <v>6.8518999999999997</v>
      </c>
      <c r="AT317" s="38">
        <v>7.08</v>
      </c>
      <c r="AU317" s="29">
        <v>6.8680000000000003</v>
      </c>
      <c r="AV317" s="38">
        <v>6.8552</v>
      </c>
      <c r="AW317" s="29">
        <v>7.0103</v>
      </c>
      <c r="AX317" s="38">
        <v>6.8517000000000001</v>
      </c>
      <c r="AY317" s="29">
        <v>6.7968000000000002</v>
      </c>
      <c r="AZ317" s="38">
        <v>6.6197999999999997</v>
      </c>
      <c r="BA317" s="24">
        <v>6.6604999999999999</v>
      </c>
      <c r="BB317" s="38">
        <v>7.7628000000000004</v>
      </c>
      <c r="BC317" s="15"/>
      <c r="BD317" s="1"/>
      <c r="BE317" s="151"/>
      <c r="BF317" s="151"/>
      <c r="BG317" s="151"/>
      <c r="BH317" s="151"/>
      <c r="BI317" s="151"/>
      <c r="BJ317" s="266">
        <v>6.7156436899099283</v>
      </c>
      <c r="BK317" s="266">
        <v>6.9550931383463217</v>
      </c>
      <c r="BL317" s="266">
        <v>6.9712662619099293</v>
      </c>
      <c r="BM317" s="266">
        <v>7.2198295423463223</v>
      </c>
      <c r="BN317" s="266">
        <v>6.9654581581281247</v>
      </c>
      <c r="BO317" s="266"/>
      <c r="BP317" s="266">
        <v>6.8850406681537066</v>
      </c>
      <c r="BQ317" s="292">
        <v>6.7271637469586372</v>
      </c>
      <c r="BR317" s="292">
        <v>6.8643882225172028</v>
      </c>
      <c r="BS317" s="292">
        <v>6.9139699999999999</v>
      </c>
      <c r="BT317" s="292">
        <v>6.8781991110213143</v>
      </c>
      <c r="BU317" s="292">
        <v>6.7820096612714833</v>
      </c>
      <c r="BV317" s="292">
        <v>6.8321000000000005</v>
      </c>
      <c r="BW317" s="169"/>
      <c r="BX317" s="148">
        <v>74.14115799999999</v>
      </c>
      <c r="BY317" s="165">
        <v>70.704727333333338</v>
      </c>
      <c r="BZ317" s="165">
        <v>69.710323333333335</v>
      </c>
      <c r="CA317" s="165">
        <v>79.767284666666669</v>
      </c>
      <c r="CB317" s="165">
        <v>71.338060666666678</v>
      </c>
      <c r="CC317" s="165">
        <v>82.583407999999991</v>
      </c>
      <c r="CD317" s="165">
        <v>74.616763333333338</v>
      </c>
      <c r="CE317" s="165">
        <v>80.042247333333322</v>
      </c>
      <c r="CF317" s="165">
        <v>71.238060666666669</v>
      </c>
      <c r="CG317" s="174"/>
      <c r="CH317" s="175"/>
      <c r="CI317" s="175"/>
      <c r="CJ317" s="175"/>
      <c r="CK317" s="175"/>
      <c r="CL317" s="175"/>
      <c r="CM317" s="175"/>
      <c r="CN317" s="175"/>
      <c r="CO317" s="171">
        <v>2041</v>
      </c>
      <c r="CP317" s="173">
        <v>51745</v>
      </c>
      <c r="CQ317" s="272">
        <v>7.2694753575470727</v>
      </c>
      <c r="CR317" s="272">
        <v>6.9915714929808388</v>
      </c>
      <c r="CS317" s="272">
        <v>6.9086400295827808</v>
      </c>
      <c r="CT317" s="272">
        <v>6.7955411710391616</v>
      </c>
      <c r="CU317" s="272">
        <v>6.9086400295827808</v>
      </c>
      <c r="CV317" s="272">
        <v>7.0261908210180621</v>
      </c>
      <c r="CW317" s="272">
        <v>7.1838183286233352</v>
      </c>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39"/>
      <c r="EV317" s="139"/>
      <c r="EW317" s="139"/>
      <c r="EX317" s="139"/>
      <c r="EY317" s="139"/>
      <c r="EZ317" s="139"/>
      <c r="FA317" s="139"/>
      <c r="FB317" s="162"/>
      <c r="FC317" s="162"/>
      <c r="FD317" s="162"/>
      <c r="FE317" s="162"/>
      <c r="FF317" s="162"/>
      <c r="FG317" s="162"/>
      <c r="FH317" s="162"/>
      <c r="FI317" s="139"/>
      <c r="FJ317" s="139"/>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c r="GG317" s="139"/>
      <c r="GH317" s="139"/>
      <c r="GI317" s="162"/>
      <c r="GJ317" s="162"/>
      <c r="GK317" s="162"/>
      <c r="GL317" s="162"/>
      <c r="GM317" s="162"/>
    </row>
    <row r="318" spans="1:195" s="138" customFormat="1" x14ac:dyDescent="0.2">
      <c r="A318" s="139"/>
      <c r="B318" s="193">
        <v>51775</v>
      </c>
      <c r="C318" s="193">
        <v>51805</v>
      </c>
      <c r="D318" s="191">
        <v>51775</v>
      </c>
      <c r="E318" s="6">
        <v>74.58229</v>
      </c>
      <c r="F318" s="7">
        <v>65.624989999999997</v>
      </c>
      <c r="G318" s="9">
        <v>66.233999999999995</v>
      </c>
      <c r="H318" s="10">
        <v>57.523850000000003</v>
      </c>
      <c r="I318" s="6">
        <v>69.856039999999993</v>
      </c>
      <c r="J318" s="7">
        <v>60.519579999999998</v>
      </c>
      <c r="K318" s="9">
        <v>84.443370000000002</v>
      </c>
      <c r="L318" s="10">
        <v>75.58717</v>
      </c>
      <c r="M318" s="6">
        <v>77.222909999999999</v>
      </c>
      <c r="N318" s="7">
        <v>69.495469999999997</v>
      </c>
      <c r="O318" s="9">
        <v>66.233999999999995</v>
      </c>
      <c r="P318" s="10">
        <v>55.523850000000003</v>
      </c>
      <c r="Q318" s="6">
        <v>65.733999999999995</v>
      </c>
      <c r="R318" s="7">
        <v>57.023850000000003</v>
      </c>
      <c r="S318" s="9">
        <v>63.234000000000002</v>
      </c>
      <c r="T318" s="10">
        <v>55.023850000000003</v>
      </c>
      <c r="U318" s="6">
        <v>66.233999999999995</v>
      </c>
      <c r="V318" s="7">
        <v>55.523850000000003</v>
      </c>
      <c r="W318" s="9">
        <v>69.856039999999993</v>
      </c>
      <c r="X318" s="10">
        <v>60.519579999999998</v>
      </c>
      <c r="Y318" s="6">
        <v>67.233999999999995</v>
      </c>
      <c r="Z318" s="7">
        <v>58.023850000000003</v>
      </c>
      <c r="AA318" s="9">
        <v>74.801100000000005</v>
      </c>
      <c r="AB318" s="10">
        <v>66.588149999999999</v>
      </c>
      <c r="AC318" s="6">
        <v>66.233999999999995</v>
      </c>
      <c r="AD318" s="74">
        <v>56.023850000000003</v>
      </c>
      <c r="AE318" s="9">
        <v>75.704340000000002</v>
      </c>
      <c r="AF318" s="76">
        <v>66.380480000000006</v>
      </c>
      <c r="AG318" s="24">
        <v>7.46</v>
      </c>
      <c r="AH318" s="38">
        <v>7.1506999999999996</v>
      </c>
      <c r="AI318" s="24">
        <v>6.8414000000000001</v>
      </c>
      <c r="AJ318" s="38">
        <v>6.7868000000000004</v>
      </c>
      <c r="AK318" s="29">
        <v>6.7717999999999998</v>
      </c>
      <c r="AL318" s="38">
        <v>6.8936000000000002</v>
      </c>
      <c r="AM318" s="29">
        <v>6.8068</v>
      </c>
      <c r="AN318" s="38">
        <v>6.8596000000000004</v>
      </c>
      <c r="AO318" s="24">
        <v>6.6230000000000002</v>
      </c>
      <c r="AP318" s="38">
        <v>6.8049999999999997</v>
      </c>
      <c r="AQ318" s="24">
        <v>6.4229000000000003</v>
      </c>
      <c r="AR318" s="38">
        <v>7.0305</v>
      </c>
      <c r="AS318" s="24">
        <v>6.8521000000000001</v>
      </c>
      <c r="AT318" s="38">
        <v>7.0804999999999998</v>
      </c>
      <c r="AU318" s="29">
        <v>6.8681000000000001</v>
      </c>
      <c r="AV318" s="38">
        <v>6.8552999999999997</v>
      </c>
      <c r="AW318" s="29">
        <v>6.9939</v>
      </c>
      <c r="AX318" s="38">
        <v>6.8518999999999997</v>
      </c>
      <c r="AY318" s="29">
        <v>6.7968000000000002</v>
      </c>
      <c r="AZ318" s="38">
        <v>6.6379999999999999</v>
      </c>
      <c r="BA318" s="24">
        <v>6.6029</v>
      </c>
      <c r="BB318" s="38">
        <v>7.6775000000000002</v>
      </c>
      <c r="BC318" s="15"/>
      <c r="BD318" s="1"/>
      <c r="BE318" s="151"/>
      <c r="BF318" s="151"/>
      <c r="BG318" s="151"/>
      <c r="BH318" s="151"/>
      <c r="BI318" s="151"/>
      <c r="BJ318" s="266">
        <v>6.7340628782511898</v>
      </c>
      <c r="BK318" s="266">
        <v>6.9182547616637988</v>
      </c>
      <c r="BL318" s="266">
        <v>6.9903865142511901</v>
      </c>
      <c r="BM318" s="266">
        <v>7.1815890376637999</v>
      </c>
      <c r="BN318" s="266">
        <v>6.9560732979574951</v>
      </c>
      <c r="BO318" s="266"/>
      <c r="BP318" s="266">
        <v>6.8850406681537066</v>
      </c>
      <c r="BQ318" s="292">
        <v>6.7456146796431469</v>
      </c>
      <c r="BR318" s="292">
        <v>6.8643882225172028</v>
      </c>
      <c r="BS318" s="292">
        <v>6.9139699999999999</v>
      </c>
      <c r="BT318" s="292">
        <v>6.8832501262753807</v>
      </c>
      <c r="BU318" s="292">
        <v>6.7820096612714833</v>
      </c>
      <c r="BV318" s="292">
        <v>6.8321000000000005</v>
      </c>
      <c r="BW318" s="169"/>
      <c r="BX318" s="148">
        <v>70.826002903225799</v>
      </c>
      <c r="BY318" s="165">
        <v>62.581356451612898</v>
      </c>
      <c r="BZ318" s="165">
        <v>65.940750322580641</v>
      </c>
      <c r="CA318" s="165">
        <v>73.982370645161296</v>
      </c>
      <c r="CB318" s="165">
        <v>62.081356451612905</v>
      </c>
      <c r="CC318" s="165">
        <v>80.729479677419349</v>
      </c>
      <c r="CD318" s="165">
        <v>71.794334193548394</v>
      </c>
      <c r="CE318" s="165">
        <v>71.356959677419354</v>
      </c>
      <c r="CF318" s="165">
        <v>61.742646774193545</v>
      </c>
      <c r="CG318" s="174"/>
      <c r="CH318" s="175"/>
      <c r="CI318" s="175"/>
      <c r="CJ318" s="175"/>
      <c r="CK318" s="175"/>
      <c r="CL318" s="175"/>
      <c r="CM318" s="175"/>
      <c r="CN318" s="175"/>
      <c r="CO318" s="171">
        <v>2041</v>
      </c>
      <c r="CP318" s="173">
        <v>51775</v>
      </c>
      <c r="CQ318" s="272">
        <v>7.2882015639469087</v>
      </c>
      <c r="CR318" s="272">
        <v>6.9966949687467981</v>
      </c>
      <c r="CS318" s="272">
        <v>6.9086400295827808</v>
      </c>
      <c r="CT318" s="272">
        <v>6.7955411710391616</v>
      </c>
      <c r="CU318" s="272">
        <v>6.9086400295827808</v>
      </c>
      <c r="CV318" s="272">
        <v>7.0313221839080455</v>
      </c>
      <c r="CW318" s="272">
        <v>7.1838183286233352</v>
      </c>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39"/>
      <c r="EV318" s="139"/>
      <c r="EW318" s="139"/>
      <c r="EX318" s="139"/>
      <c r="EY318" s="139"/>
      <c r="EZ318" s="139"/>
      <c r="FA318" s="139"/>
      <c r="FB318" s="162"/>
      <c r="FC318" s="162"/>
      <c r="FD318" s="162"/>
      <c r="FE318" s="162"/>
      <c r="FF318" s="162"/>
      <c r="FG318" s="162"/>
      <c r="FH318" s="162"/>
      <c r="FI318" s="139"/>
      <c r="FJ318" s="139"/>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c r="GG318" s="139"/>
      <c r="GH318" s="139"/>
      <c r="GI318" s="162"/>
      <c r="GJ318" s="162"/>
      <c r="GK318" s="162"/>
      <c r="GL318" s="162"/>
      <c r="GM318" s="162"/>
    </row>
    <row r="319" spans="1:195" s="138" customFormat="1" x14ac:dyDescent="0.2">
      <c r="A319" s="139"/>
      <c r="B319" s="193">
        <v>51806</v>
      </c>
      <c r="C319" s="193">
        <v>51835</v>
      </c>
      <c r="D319" s="191">
        <v>51806</v>
      </c>
      <c r="E319" s="6">
        <v>74.161730000000006</v>
      </c>
      <c r="F319" s="7">
        <v>67.300820000000002</v>
      </c>
      <c r="G319" s="9">
        <v>66.085750000000004</v>
      </c>
      <c r="H319" s="10">
        <v>59.12623</v>
      </c>
      <c r="I319" s="6">
        <v>70.014160000000004</v>
      </c>
      <c r="J319" s="7">
        <v>62.301319999999997</v>
      </c>
      <c r="K319" s="9">
        <v>84.412009999999995</v>
      </c>
      <c r="L319" s="10">
        <v>77.408680000000004</v>
      </c>
      <c r="M319" s="6">
        <v>77.317220000000006</v>
      </c>
      <c r="N319" s="7">
        <v>71.753190000000004</v>
      </c>
      <c r="O319" s="9">
        <v>64.585750000000004</v>
      </c>
      <c r="P319" s="10">
        <v>57.62623</v>
      </c>
      <c r="Q319" s="6">
        <v>65.585750000000004</v>
      </c>
      <c r="R319" s="7">
        <v>58.62623</v>
      </c>
      <c r="S319" s="9">
        <v>62.835749999999997</v>
      </c>
      <c r="T319" s="10">
        <v>57.12623</v>
      </c>
      <c r="U319" s="6">
        <v>64.585750000000004</v>
      </c>
      <c r="V319" s="7">
        <v>57.62623</v>
      </c>
      <c r="W319" s="9">
        <v>70.014160000000004</v>
      </c>
      <c r="X319" s="10">
        <v>62.301319999999997</v>
      </c>
      <c r="Y319" s="6">
        <v>67.085750000000004</v>
      </c>
      <c r="Z319" s="7">
        <v>59.62623</v>
      </c>
      <c r="AA319" s="9">
        <v>73.703950000000006</v>
      </c>
      <c r="AB319" s="10">
        <v>66.666330000000002</v>
      </c>
      <c r="AC319" s="6">
        <v>64.585750000000004</v>
      </c>
      <c r="AD319" s="74">
        <v>58.12623</v>
      </c>
      <c r="AE319" s="9">
        <v>74.710459999999998</v>
      </c>
      <c r="AF319" s="76">
        <v>67.492320000000007</v>
      </c>
      <c r="AG319" s="24">
        <v>7.5145999999999997</v>
      </c>
      <c r="AH319" s="38">
        <v>7.3509000000000002</v>
      </c>
      <c r="AI319" s="24">
        <v>7.0415000000000001</v>
      </c>
      <c r="AJ319" s="38">
        <v>7.0778999999999996</v>
      </c>
      <c r="AK319" s="29">
        <v>7.0629</v>
      </c>
      <c r="AL319" s="38">
        <v>7.1886000000000001</v>
      </c>
      <c r="AM319" s="29">
        <v>7.0004</v>
      </c>
      <c r="AN319" s="38">
        <v>7.1506999999999996</v>
      </c>
      <c r="AO319" s="24">
        <v>7.0050999999999997</v>
      </c>
      <c r="AP319" s="38">
        <v>7.0415000000000001</v>
      </c>
      <c r="AQ319" s="24">
        <v>6.5138999999999996</v>
      </c>
      <c r="AR319" s="38">
        <v>7.3297999999999996</v>
      </c>
      <c r="AS319" s="24">
        <v>7.1467999999999998</v>
      </c>
      <c r="AT319" s="38">
        <v>7.3798000000000004</v>
      </c>
      <c r="AU319" s="29">
        <v>7.1654</v>
      </c>
      <c r="AV319" s="38">
        <v>7.149</v>
      </c>
      <c r="AW319" s="29">
        <v>7.2458999999999998</v>
      </c>
      <c r="AX319" s="38">
        <v>7.1466000000000003</v>
      </c>
      <c r="AY319" s="29">
        <v>7.0879000000000003</v>
      </c>
      <c r="AZ319" s="38">
        <v>7.0201000000000002</v>
      </c>
      <c r="BA319" s="24">
        <v>6.7950999999999997</v>
      </c>
      <c r="BB319" s="38">
        <v>7.7621000000000002</v>
      </c>
      <c r="BC319" s="15"/>
      <c r="BD319" s="1"/>
      <c r="BE319" s="151"/>
      <c r="BF319" s="151"/>
      <c r="BG319" s="151"/>
      <c r="BH319" s="151"/>
      <c r="BI319" s="151"/>
      <c r="BJ319" s="266">
        <v>7.1207646290861248</v>
      </c>
      <c r="BK319" s="266">
        <v>7.1576030057686468</v>
      </c>
      <c r="BL319" s="266">
        <v>7.3918067570861252</v>
      </c>
      <c r="BM319" s="266">
        <v>7.4300472617686477</v>
      </c>
      <c r="BN319" s="266">
        <v>7.2750554134273866</v>
      </c>
      <c r="BO319" s="266"/>
      <c r="BP319" s="266">
        <v>7.1801841336307408</v>
      </c>
      <c r="BQ319" s="292">
        <v>7.1329828872668282</v>
      </c>
      <c r="BR319" s="292">
        <v>7.1556272483785879</v>
      </c>
      <c r="BS319" s="292">
        <v>7.2110108163265307</v>
      </c>
      <c r="BT319" s="292">
        <v>7.078825436912819</v>
      </c>
      <c r="BU319" s="292">
        <v>7.0734496746203908</v>
      </c>
      <c r="BV319" s="292">
        <v>7.1231999999999998</v>
      </c>
      <c r="BW319" s="169"/>
      <c r="BX319" s="148">
        <v>71.107150097087384</v>
      </c>
      <c r="BY319" s="165">
        <v>62.987267447988906</v>
      </c>
      <c r="BZ319" s="165">
        <v>66.580288099861292</v>
      </c>
      <c r="CA319" s="165">
        <v>74.840030499306508</v>
      </c>
      <c r="CB319" s="165">
        <v>62.487267447988913</v>
      </c>
      <c r="CC319" s="165">
        <v>81.294022579750347</v>
      </c>
      <c r="CD319" s="165">
        <v>71.49683595006934</v>
      </c>
      <c r="CE319" s="165">
        <v>70.570696158113734</v>
      </c>
      <c r="CF319" s="165">
        <v>61.487267447988906</v>
      </c>
      <c r="CG319" s="174"/>
      <c r="CH319" s="175"/>
      <c r="CI319" s="175"/>
      <c r="CJ319" s="175"/>
      <c r="CK319" s="175"/>
      <c r="CL319" s="175"/>
      <c r="CM319" s="175"/>
      <c r="CN319" s="175"/>
      <c r="CO319" s="171">
        <v>2041</v>
      </c>
      <c r="CP319" s="173">
        <v>51806</v>
      </c>
      <c r="CQ319" s="272">
        <v>7.4940869431011423</v>
      </c>
      <c r="CR319" s="272">
        <v>7.195075950404755</v>
      </c>
      <c r="CS319" s="272">
        <v>7.2055899428746306</v>
      </c>
      <c r="CT319" s="272">
        <v>7.0876987815893528</v>
      </c>
      <c r="CU319" s="272">
        <v>7.2055899428746306</v>
      </c>
      <c r="CV319" s="272">
        <v>7.2300085550082098</v>
      </c>
      <c r="CW319" s="272">
        <v>7.4776213161081957</v>
      </c>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39"/>
      <c r="EV319" s="139"/>
      <c r="EW319" s="139"/>
      <c r="EX319" s="139"/>
      <c r="EY319" s="139"/>
      <c r="EZ319" s="139"/>
      <c r="FA319" s="139"/>
      <c r="FB319" s="162"/>
      <c r="FC319" s="162"/>
      <c r="FD319" s="162"/>
      <c r="FE319" s="162"/>
      <c r="FF319" s="162"/>
      <c r="FG319" s="162"/>
      <c r="FH319" s="162"/>
      <c r="FI319" s="139"/>
      <c r="FJ319" s="139"/>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c r="GG319" s="139"/>
      <c r="GH319" s="139"/>
      <c r="GI319" s="162"/>
      <c r="GJ319" s="162"/>
      <c r="GK319" s="162"/>
      <c r="GL319" s="162"/>
      <c r="GM319" s="162"/>
    </row>
    <row r="320" spans="1:195" s="138" customFormat="1" x14ac:dyDescent="0.2">
      <c r="A320" s="139"/>
      <c r="B320" s="193">
        <v>51836</v>
      </c>
      <c r="C320" s="193">
        <v>51866</v>
      </c>
      <c r="D320" s="191">
        <v>51836</v>
      </c>
      <c r="E320" s="6">
        <v>75.28622</v>
      </c>
      <c r="F320" s="7">
        <v>69.261080000000007</v>
      </c>
      <c r="G320" s="9">
        <v>67.166370000000001</v>
      </c>
      <c r="H320" s="10">
        <v>62.361739999999998</v>
      </c>
      <c r="I320" s="6">
        <v>71.233009999999993</v>
      </c>
      <c r="J320" s="7">
        <v>65.207359999999994</v>
      </c>
      <c r="K320" s="9">
        <v>85.477199999999996</v>
      </c>
      <c r="L320" s="10">
        <v>79.525440000000003</v>
      </c>
      <c r="M320" s="6">
        <v>78.754720000000006</v>
      </c>
      <c r="N320" s="7">
        <v>74.830110000000005</v>
      </c>
      <c r="O320" s="9">
        <v>65.166370000000001</v>
      </c>
      <c r="P320" s="10">
        <v>60.361739999999998</v>
      </c>
      <c r="Q320" s="6">
        <v>66.666370000000001</v>
      </c>
      <c r="R320" s="7">
        <v>61.861739999999998</v>
      </c>
      <c r="S320" s="9">
        <v>64.166370000000001</v>
      </c>
      <c r="T320" s="10">
        <v>60.361739999999998</v>
      </c>
      <c r="U320" s="6">
        <v>65.166370000000001</v>
      </c>
      <c r="V320" s="7">
        <v>60.361739999999998</v>
      </c>
      <c r="W320" s="9">
        <v>71.233009999999993</v>
      </c>
      <c r="X320" s="10">
        <v>65.207359999999994</v>
      </c>
      <c r="Y320" s="6">
        <v>68.166370000000001</v>
      </c>
      <c r="Z320" s="7">
        <v>63.111739999999998</v>
      </c>
      <c r="AA320" s="9">
        <v>73.146270000000001</v>
      </c>
      <c r="AB320" s="10">
        <v>68.469340000000003</v>
      </c>
      <c r="AC320" s="6">
        <v>67.666370000000001</v>
      </c>
      <c r="AD320" s="74">
        <v>62.361739999999998</v>
      </c>
      <c r="AE320" s="9">
        <v>73.784009999999995</v>
      </c>
      <c r="AF320" s="76">
        <v>68.633660000000006</v>
      </c>
      <c r="AG320" s="24">
        <v>7.7693000000000003</v>
      </c>
      <c r="AH320" s="38">
        <v>7.8056999999999999</v>
      </c>
      <c r="AI320" s="24">
        <v>7.4054000000000002</v>
      </c>
      <c r="AJ320" s="38">
        <v>7.4417999999999997</v>
      </c>
      <c r="AK320" s="29">
        <v>7.4268000000000001</v>
      </c>
      <c r="AL320" s="38">
        <v>7.5551000000000004</v>
      </c>
      <c r="AM320" s="29">
        <v>7.3693</v>
      </c>
      <c r="AN320" s="38">
        <v>7.5327999999999999</v>
      </c>
      <c r="AO320" s="24">
        <v>7.4782000000000002</v>
      </c>
      <c r="AP320" s="38">
        <v>7.5510000000000002</v>
      </c>
      <c r="AQ320" s="24">
        <v>6.7868000000000004</v>
      </c>
      <c r="AR320" s="38">
        <v>7.6989999999999998</v>
      </c>
      <c r="AS320" s="24">
        <v>7.5130999999999997</v>
      </c>
      <c r="AT320" s="38">
        <v>7.7489999999999997</v>
      </c>
      <c r="AU320" s="29">
        <v>7.5328999999999997</v>
      </c>
      <c r="AV320" s="38">
        <v>7.5145</v>
      </c>
      <c r="AW320" s="29">
        <v>7.7831999999999999</v>
      </c>
      <c r="AX320" s="38">
        <v>7.5129000000000001</v>
      </c>
      <c r="AY320" s="29">
        <v>7.4518000000000004</v>
      </c>
      <c r="AZ320" s="38">
        <v>7.4931999999999999</v>
      </c>
      <c r="BA320" s="24">
        <v>7.0768000000000004</v>
      </c>
      <c r="BB320" s="38">
        <v>8.0143000000000004</v>
      </c>
      <c r="BC320" s="15"/>
      <c r="BD320" s="1"/>
      <c r="BE320" s="151"/>
      <c r="BF320" s="151"/>
      <c r="BG320" s="151"/>
      <c r="BH320" s="151"/>
      <c r="BI320" s="151"/>
      <c r="BJ320" s="266">
        <v>7.5995623216273662</v>
      </c>
      <c r="BK320" s="266">
        <v>7.6732390749924102</v>
      </c>
      <c r="BL320" s="266">
        <v>7.8888282616273671</v>
      </c>
      <c r="BM320" s="266">
        <v>7.9653092709924112</v>
      </c>
      <c r="BN320" s="266">
        <v>7.7817347323098884</v>
      </c>
      <c r="BO320" s="266"/>
      <c r="BP320" s="266">
        <v>7.5491388127344621</v>
      </c>
      <c r="BQ320" s="292">
        <v>7.6126057583130571</v>
      </c>
      <c r="BR320" s="292">
        <v>7.5379097347462807</v>
      </c>
      <c r="BS320" s="292">
        <v>7.5823373469387754</v>
      </c>
      <c r="BT320" s="292">
        <v>7.4514893423578128</v>
      </c>
      <c r="BU320" s="292">
        <v>7.4377747205072584</v>
      </c>
      <c r="BV320" s="292">
        <v>7.4870999999999999</v>
      </c>
      <c r="BW320" s="169"/>
      <c r="BX320" s="148">
        <v>72.500402580645158</v>
      </c>
      <c r="BY320" s="165">
        <v>64.944874408602146</v>
      </c>
      <c r="BZ320" s="165">
        <v>68.446956774193538</v>
      </c>
      <c r="CA320" s="165">
        <v>76.940115376344096</v>
      </c>
      <c r="CB320" s="165">
        <v>64.444874408602161</v>
      </c>
      <c r="CC320" s="165">
        <v>82.725310967741933</v>
      </c>
      <c r="CD320" s="165">
        <v>71.402665376344089</v>
      </c>
      <c r="CE320" s="165">
        <v>70.983818494623662</v>
      </c>
      <c r="CF320" s="165">
        <v>62.944874408602139</v>
      </c>
      <c r="CG320" s="174"/>
      <c r="CH320" s="175"/>
      <c r="CI320" s="175"/>
      <c r="CJ320" s="175"/>
      <c r="CK320" s="175"/>
      <c r="CL320" s="175"/>
      <c r="CM320" s="175"/>
      <c r="CN320" s="175"/>
      <c r="CO320" s="171">
        <v>2041</v>
      </c>
      <c r="CP320" s="173">
        <v>51836</v>
      </c>
      <c r="CQ320" s="272">
        <v>7.8685081798538947</v>
      </c>
      <c r="CR320" s="272">
        <v>7.5730859924172567</v>
      </c>
      <c r="CS320" s="272">
        <v>7.5768028368866673</v>
      </c>
      <c r="CT320" s="272">
        <v>7.4529208856058933</v>
      </c>
      <c r="CU320" s="272">
        <v>7.5768028368866673</v>
      </c>
      <c r="CV320" s="272">
        <v>7.6086005090311977</v>
      </c>
      <c r="CW320" s="272">
        <v>7.8449002825999194</v>
      </c>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39"/>
      <c r="EV320" s="139"/>
      <c r="EW320" s="139"/>
      <c r="EX320" s="139"/>
      <c r="EY320" s="139"/>
      <c r="EZ320" s="139"/>
      <c r="FA320" s="139"/>
      <c r="FB320" s="162"/>
      <c r="FC320" s="162"/>
      <c r="FD320" s="162"/>
      <c r="FE320" s="162"/>
      <c r="FF320" s="162"/>
      <c r="FG320" s="162"/>
      <c r="FH320" s="162"/>
      <c r="FI320" s="139"/>
      <c r="FJ320" s="139"/>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c r="GG320" s="139"/>
      <c r="GH320" s="139"/>
      <c r="GI320" s="162"/>
      <c r="GJ320" s="162"/>
      <c r="GK320" s="162"/>
      <c r="GL320" s="162"/>
      <c r="GM320" s="162"/>
    </row>
    <row r="321" spans="1:195" s="138" customFormat="1" x14ac:dyDescent="0.2">
      <c r="A321" s="139"/>
      <c r="B321" s="193">
        <v>51867</v>
      </c>
      <c r="C321" s="193">
        <v>51897</v>
      </c>
      <c r="D321" s="191">
        <v>51867</v>
      </c>
      <c r="E321" s="6">
        <v>75.497510000000005</v>
      </c>
      <c r="F321" s="7">
        <v>68.542630000000003</v>
      </c>
      <c r="G321" s="9">
        <v>67.737629999999996</v>
      </c>
      <c r="H321" s="10">
        <v>62.283949999999997</v>
      </c>
      <c r="I321" s="6">
        <v>71.678960000000004</v>
      </c>
      <c r="J321" s="7">
        <v>64.547219999999996</v>
      </c>
      <c r="K321" s="9">
        <v>81.54504</v>
      </c>
      <c r="L321" s="10">
        <v>77.610550000000003</v>
      </c>
      <c r="M321" s="6">
        <v>77.407979999999995</v>
      </c>
      <c r="N321" s="7">
        <v>73.510310000000004</v>
      </c>
      <c r="O321" s="9">
        <v>65.737629999999996</v>
      </c>
      <c r="P321" s="10">
        <v>60.283949999999997</v>
      </c>
      <c r="Q321" s="6">
        <v>67.237629999999996</v>
      </c>
      <c r="R321" s="7">
        <v>61.783949999999997</v>
      </c>
      <c r="S321" s="9">
        <v>64.987629999999996</v>
      </c>
      <c r="T321" s="10">
        <v>59.033949999999997</v>
      </c>
      <c r="U321" s="6">
        <v>65.737629999999996</v>
      </c>
      <c r="V321" s="7">
        <v>60.283949999999997</v>
      </c>
      <c r="W321" s="9">
        <v>71.678960000000004</v>
      </c>
      <c r="X321" s="10">
        <v>64.547219999999996</v>
      </c>
      <c r="Y321" s="6">
        <v>67.737629999999996</v>
      </c>
      <c r="Z321" s="7">
        <v>63.033949999999997</v>
      </c>
      <c r="AA321" s="9">
        <v>75.808329999999998</v>
      </c>
      <c r="AB321" s="10">
        <v>70.757649999999998</v>
      </c>
      <c r="AC321" s="6">
        <v>68.737629999999996</v>
      </c>
      <c r="AD321" s="74">
        <v>62.283949999999997</v>
      </c>
      <c r="AE321" s="9">
        <v>74.956460000000007</v>
      </c>
      <c r="AF321" s="76">
        <v>69.497720000000001</v>
      </c>
      <c r="AG321" s="24">
        <v>7.9961000000000002</v>
      </c>
      <c r="AH321" s="38">
        <v>8.0145999999999997</v>
      </c>
      <c r="AI321" s="24">
        <v>7.6055000000000001</v>
      </c>
      <c r="AJ321" s="38">
        <v>7.6426999999999996</v>
      </c>
      <c r="AK321" s="29">
        <v>7.6276999999999999</v>
      </c>
      <c r="AL321" s="38">
        <v>7.7564000000000002</v>
      </c>
      <c r="AM321" s="29">
        <v>7.5677000000000003</v>
      </c>
      <c r="AN321" s="38">
        <v>7.7356999999999996</v>
      </c>
      <c r="AO321" s="24">
        <v>7.6798999999999999</v>
      </c>
      <c r="AP321" s="38">
        <v>7.6985000000000001</v>
      </c>
      <c r="AQ321" s="24">
        <v>6.9546999999999999</v>
      </c>
      <c r="AR321" s="38">
        <v>7.9006999999999996</v>
      </c>
      <c r="AS321" s="24">
        <v>7.7142999999999997</v>
      </c>
      <c r="AT321" s="38">
        <v>7.9507000000000003</v>
      </c>
      <c r="AU321" s="29">
        <v>7.7336</v>
      </c>
      <c r="AV321" s="38">
        <v>7.7156000000000002</v>
      </c>
      <c r="AW321" s="29">
        <v>7.9187000000000003</v>
      </c>
      <c r="AX321" s="38">
        <v>7.7141000000000002</v>
      </c>
      <c r="AY321" s="29">
        <v>7.6527000000000003</v>
      </c>
      <c r="AZ321" s="38">
        <v>7.6948999999999996</v>
      </c>
      <c r="BA321" s="24">
        <v>7.2285000000000004</v>
      </c>
      <c r="BB321" s="38">
        <v>8.2510999999999992</v>
      </c>
      <c r="BC321" s="15"/>
      <c r="BD321" s="1"/>
      <c r="BE321" s="151"/>
      <c r="BF321" s="151"/>
      <c r="BG321" s="151"/>
      <c r="BH321" s="151"/>
      <c r="BI321" s="151"/>
      <c r="BJ321" s="266">
        <v>7.8036914583544181</v>
      </c>
      <c r="BK321" s="266">
        <v>7.8225154640218602</v>
      </c>
      <c r="BL321" s="266">
        <v>8.1007268823544187</v>
      </c>
      <c r="BM321" s="266">
        <v>8.1202673600218613</v>
      </c>
      <c r="BN321" s="266">
        <v>7.9618002911881405</v>
      </c>
      <c r="BO321" s="266"/>
      <c r="BP321" s="266">
        <v>7.7528293734157963</v>
      </c>
      <c r="BQ321" s="292">
        <v>7.8170866991078665</v>
      </c>
      <c r="BR321" s="292">
        <v>7.740906637347706</v>
      </c>
      <c r="BS321" s="292">
        <v>7.7873373469387754</v>
      </c>
      <c r="BT321" s="292">
        <v>7.6519136276391553</v>
      </c>
      <c r="BU321" s="292">
        <v>7.6389093776072086</v>
      </c>
      <c r="BV321" s="292">
        <v>7.6879999999999997</v>
      </c>
      <c r="BW321" s="169"/>
      <c r="BX321" s="148">
        <v>72.431380107526877</v>
      </c>
      <c r="BY321" s="165">
        <v>65.333319462365594</v>
      </c>
      <c r="BZ321" s="165">
        <v>68.534859569892475</v>
      </c>
      <c r="CA321" s="165">
        <v>75.6896523655914</v>
      </c>
      <c r="CB321" s="165">
        <v>64.83331946236558</v>
      </c>
      <c r="CC321" s="165">
        <v>79.810479892473111</v>
      </c>
      <c r="CD321" s="165">
        <v>72.549918709677414</v>
      </c>
      <c r="CE321" s="165">
        <v>73.581686129032249</v>
      </c>
      <c r="CF321" s="165">
        <v>63.333319462365587</v>
      </c>
      <c r="CG321" s="174"/>
      <c r="CH321" s="175"/>
      <c r="CI321" s="175"/>
      <c r="CJ321" s="175"/>
      <c r="CK321" s="175"/>
      <c r="CL321" s="175"/>
      <c r="CM321" s="175"/>
      <c r="CN321" s="175"/>
      <c r="CO321" s="171">
        <v>2042</v>
      </c>
      <c r="CP321" s="173">
        <v>51867</v>
      </c>
      <c r="CQ321" s="272">
        <v>8.0743935590081293</v>
      </c>
      <c r="CR321" s="272">
        <v>7.7763855108105346</v>
      </c>
      <c r="CS321" s="272">
        <v>7.7817401009894933</v>
      </c>
      <c r="CT321" s="272">
        <v>7.6545507858447577</v>
      </c>
      <c r="CU321" s="272">
        <v>7.7817401009894933</v>
      </c>
      <c r="CV321" s="272">
        <v>7.8122129885057472</v>
      </c>
      <c r="CW321" s="272">
        <v>8.0476657246669365</v>
      </c>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39"/>
      <c r="EV321" s="139"/>
      <c r="EW321" s="139"/>
      <c r="EX321" s="139"/>
      <c r="EY321" s="139"/>
      <c r="EZ321" s="139"/>
      <c r="FA321" s="139"/>
      <c r="FB321" s="162"/>
      <c r="FC321" s="162"/>
      <c r="FD321" s="162"/>
      <c r="FE321" s="162"/>
      <c r="FF321" s="162"/>
      <c r="FG321" s="162"/>
      <c r="FH321" s="162"/>
      <c r="FI321" s="139"/>
      <c r="FJ321" s="139"/>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c r="GG321" s="139"/>
      <c r="GH321" s="139"/>
      <c r="GI321" s="162"/>
      <c r="GJ321" s="162"/>
      <c r="GK321" s="162"/>
      <c r="GL321" s="162"/>
      <c r="GM321" s="162"/>
    </row>
    <row r="322" spans="1:195" s="138" customFormat="1" x14ac:dyDescent="0.2">
      <c r="A322" s="139"/>
      <c r="B322" s="193">
        <v>51898</v>
      </c>
      <c r="C322" s="193">
        <v>51925</v>
      </c>
      <c r="D322" s="191">
        <v>51898</v>
      </c>
      <c r="E322" s="6">
        <v>79.038730000000001</v>
      </c>
      <c r="F322" s="7">
        <v>73.452290000000005</v>
      </c>
      <c r="G322" s="9">
        <v>70.954740000000001</v>
      </c>
      <c r="H322" s="10">
        <v>65.119389999999996</v>
      </c>
      <c r="I322" s="6">
        <v>75.709490000000002</v>
      </c>
      <c r="J322" s="7">
        <v>69.597340000000003</v>
      </c>
      <c r="K322" s="9">
        <v>89.029160000000005</v>
      </c>
      <c r="L322" s="10">
        <v>84.011219999999994</v>
      </c>
      <c r="M322" s="6">
        <v>81.800349999999995</v>
      </c>
      <c r="N322" s="7">
        <v>78.436329999999998</v>
      </c>
      <c r="O322" s="9">
        <v>68.954740000000001</v>
      </c>
      <c r="P322" s="10">
        <v>63.119390000000003</v>
      </c>
      <c r="Q322" s="6">
        <v>70.954740000000001</v>
      </c>
      <c r="R322" s="7">
        <v>64.619389999999996</v>
      </c>
      <c r="S322" s="9">
        <v>68.454740000000001</v>
      </c>
      <c r="T322" s="10">
        <v>61.869390000000003</v>
      </c>
      <c r="U322" s="6">
        <v>68.954740000000001</v>
      </c>
      <c r="V322" s="7">
        <v>63.119390000000003</v>
      </c>
      <c r="W322" s="9">
        <v>75.709490000000002</v>
      </c>
      <c r="X322" s="10">
        <v>69.597340000000003</v>
      </c>
      <c r="Y322" s="6">
        <v>70.954740000000001</v>
      </c>
      <c r="Z322" s="7">
        <v>65.869389999999996</v>
      </c>
      <c r="AA322" s="9">
        <v>78.429839999999999</v>
      </c>
      <c r="AB322" s="10">
        <v>75.205290000000005</v>
      </c>
      <c r="AC322" s="6">
        <v>69.954740000000001</v>
      </c>
      <c r="AD322" s="74">
        <v>65.119389999999996</v>
      </c>
      <c r="AE322" s="9">
        <v>80.558890000000005</v>
      </c>
      <c r="AF322" s="76">
        <v>75.37894</v>
      </c>
      <c r="AG322" s="24">
        <v>8.0145999999999997</v>
      </c>
      <c r="AH322" s="38">
        <v>7.9588999999999999</v>
      </c>
      <c r="AI322" s="24">
        <v>7.5683999999999996</v>
      </c>
      <c r="AJ322" s="38">
        <v>7.6426999999999996</v>
      </c>
      <c r="AK322" s="29">
        <v>7.6276999999999999</v>
      </c>
      <c r="AL322" s="38">
        <v>7.7576999999999998</v>
      </c>
      <c r="AM322" s="29">
        <v>7.5852000000000004</v>
      </c>
      <c r="AN322" s="38">
        <v>7.7171000000000003</v>
      </c>
      <c r="AO322" s="24">
        <v>7.6426999999999996</v>
      </c>
      <c r="AP322" s="38">
        <v>7.5312000000000001</v>
      </c>
      <c r="AQ322" s="24">
        <v>6.9360999999999997</v>
      </c>
      <c r="AR322" s="38">
        <v>7.9036</v>
      </c>
      <c r="AS322" s="24">
        <v>7.7156000000000002</v>
      </c>
      <c r="AT322" s="38">
        <v>7.9535999999999998</v>
      </c>
      <c r="AU322" s="29">
        <v>7.7363</v>
      </c>
      <c r="AV322" s="38">
        <v>7.7164999999999999</v>
      </c>
      <c r="AW322" s="29">
        <v>7.7407000000000004</v>
      </c>
      <c r="AX322" s="38">
        <v>7.7153999999999998</v>
      </c>
      <c r="AY322" s="29">
        <v>7.6527000000000003</v>
      </c>
      <c r="AZ322" s="38">
        <v>7.6577000000000002</v>
      </c>
      <c r="BA322" s="24">
        <v>7.2298999999999998</v>
      </c>
      <c r="BB322" s="38">
        <v>8.2470999999999997</v>
      </c>
      <c r="BC322" s="15"/>
      <c r="BD322" s="1"/>
      <c r="BE322" s="151"/>
      <c r="BF322" s="151"/>
      <c r="BG322" s="151"/>
      <c r="BH322" s="151"/>
      <c r="BI322" s="151"/>
      <c r="BJ322" s="266">
        <v>7.7660434470195323</v>
      </c>
      <c r="BK322" s="266">
        <v>7.6532006173464229</v>
      </c>
      <c r="BL322" s="266">
        <v>8.0616459270195335</v>
      </c>
      <c r="BM322" s="266">
        <v>7.944508117346424</v>
      </c>
      <c r="BN322" s="266">
        <v>7.856349527182978</v>
      </c>
      <c r="BO322" s="266"/>
      <c r="BP322" s="266">
        <v>7.7528293734157963</v>
      </c>
      <c r="BQ322" s="292">
        <v>7.7793738037307367</v>
      </c>
      <c r="BR322" s="292">
        <v>7.7222977542112528</v>
      </c>
      <c r="BS322" s="292">
        <v>7.7873373469387754</v>
      </c>
      <c r="BT322" s="292">
        <v>7.6695921810283858</v>
      </c>
      <c r="BU322" s="292">
        <v>7.6389093776072086</v>
      </c>
      <c r="BV322" s="292">
        <v>7.6879999999999997</v>
      </c>
      <c r="BW322" s="169"/>
      <c r="BX322" s="148">
        <v>76.644541428571429</v>
      </c>
      <c r="BY322" s="165">
        <v>68.453875714285715</v>
      </c>
      <c r="BZ322" s="165">
        <v>73.089997142857143</v>
      </c>
      <c r="CA322" s="165">
        <v>80.358627142857131</v>
      </c>
      <c r="CB322" s="165">
        <v>68.239589999999993</v>
      </c>
      <c r="CC322" s="165">
        <v>86.878614285714292</v>
      </c>
      <c r="CD322" s="165">
        <v>78.338911428571421</v>
      </c>
      <c r="CE322" s="165">
        <v>77.04789000000001</v>
      </c>
      <c r="CF322" s="165">
        <v>66.453875714285715</v>
      </c>
      <c r="CG322" s="174"/>
      <c r="CH322" s="175"/>
      <c r="CI322" s="175"/>
      <c r="CJ322" s="175"/>
      <c r="CK322" s="175"/>
      <c r="CL322" s="175"/>
      <c r="CM322" s="175"/>
      <c r="CN322" s="175"/>
      <c r="CO322" s="171">
        <v>2042</v>
      </c>
      <c r="CP322" s="173">
        <v>51898</v>
      </c>
      <c r="CQ322" s="272">
        <v>8.0362209075007716</v>
      </c>
      <c r="CR322" s="272">
        <v>7.7943176759913939</v>
      </c>
      <c r="CS322" s="272">
        <v>7.7817401009894933</v>
      </c>
      <c r="CT322" s="272">
        <v>7.6545507858447577</v>
      </c>
      <c r="CU322" s="272">
        <v>7.7817401009894933</v>
      </c>
      <c r="CV322" s="272">
        <v>7.8301727586206891</v>
      </c>
      <c r="CW322" s="272">
        <v>8.0476657246669365</v>
      </c>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39"/>
      <c r="EV322" s="139"/>
      <c r="EW322" s="139"/>
      <c r="EX322" s="139"/>
      <c r="EY322" s="139"/>
      <c r="EZ322" s="139"/>
      <c r="FA322" s="139"/>
      <c r="FB322" s="162"/>
      <c r="FC322" s="162"/>
      <c r="FD322" s="162"/>
      <c r="FE322" s="162"/>
      <c r="FF322" s="162"/>
      <c r="FG322" s="162"/>
      <c r="FH322" s="162"/>
      <c r="FI322" s="139"/>
      <c r="FJ322" s="139"/>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c r="GG322" s="139"/>
      <c r="GH322" s="139"/>
      <c r="GI322" s="162"/>
      <c r="GJ322" s="162"/>
      <c r="GK322" s="162"/>
      <c r="GL322" s="162"/>
      <c r="GM322" s="162"/>
    </row>
    <row r="323" spans="1:195" s="138" customFormat="1" x14ac:dyDescent="0.2">
      <c r="A323" s="139"/>
      <c r="B323" s="193">
        <v>51926</v>
      </c>
      <c r="C323" s="193">
        <v>51956</v>
      </c>
      <c r="D323" s="191">
        <v>51926</v>
      </c>
      <c r="E323" s="6">
        <v>69.417050000000003</v>
      </c>
      <c r="F323" s="7">
        <v>66.248900000000006</v>
      </c>
      <c r="G323" s="9">
        <v>61.75526</v>
      </c>
      <c r="H323" s="10">
        <v>59.056229999999999</v>
      </c>
      <c r="I323" s="6">
        <v>65.473740000000006</v>
      </c>
      <c r="J323" s="7">
        <v>62.277189999999997</v>
      </c>
      <c r="K323" s="9">
        <v>71.166150000000002</v>
      </c>
      <c r="L323" s="10">
        <v>71.558170000000004</v>
      </c>
      <c r="M323" s="6">
        <v>67.347890000000007</v>
      </c>
      <c r="N323" s="7">
        <v>69.554860000000005</v>
      </c>
      <c r="O323" s="9">
        <v>59.75526</v>
      </c>
      <c r="P323" s="10">
        <v>57.056229999999999</v>
      </c>
      <c r="Q323" s="6">
        <v>61.75526</v>
      </c>
      <c r="R323" s="7">
        <v>58.556229999999999</v>
      </c>
      <c r="S323" s="9">
        <v>60.00526</v>
      </c>
      <c r="T323" s="10">
        <v>55.556229999999999</v>
      </c>
      <c r="U323" s="6">
        <v>59.75526</v>
      </c>
      <c r="V323" s="7">
        <v>57.056229999999999</v>
      </c>
      <c r="W323" s="9">
        <v>65.473740000000006</v>
      </c>
      <c r="X323" s="10">
        <v>62.277189999999997</v>
      </c>
      <c r="Y323" s="6">
        <v>61.75526</v>
      </c>
      <c r="Z323" s="7">
        <v>59.806229999999999</v>
      </c>
      <c r="AA323" s="9">
        <v>66.702060000000003</v>
      </c>
      <c r="AB323" s="10">
        <v>64.865930000000006</v>
      </c>
      <c r="AC323" s="6">
        <v>60.50526</v>
      </c>
      <c r="AD323" s="74">
        <v>59.056229999999999</v>
      </c>
      <c r="AE323" s="9">
        <v>70.745339999999999</v>
      </c>
      <c r="AF323" s="76">
        <v>68.662090000000006</v>
      </c>
      <c r="AG323" s="24">
        <v>7.7728999999999999</v>
      </c>
      <c r="AH323" s="38">
        <v>7.4753999999999996</v>
      </c>
      <c r="AI323" s="24">
        <v>7.2149999999999999</v>
      </c>
      <c r="AJ323" s="38">
        <v>7.2708000000000004</v>
      </c>
      <c r="AK323" s="29">
        <v>7.2557999999999998</v>
      </c>
      <c r="AL323" s="38">
        <v>7.3833000000000002</v>
      </c>
      <c r="AM323" s="29">
        <v>7.2083000000000004</v>
      </c>
      <c r="AN323" s="38">
        <v>7.3452000000000002</v>
      </c>
      <c r="AO323" s="24">
        <v>7.2522000000000002</v>
      </c>
      <c r="AP323" s="38">
        <v>7.1406999999999998</v>
      </c>
      <c r="AQ323" s="24">
        <v>6.7316000000000003</v>
      </c>
      <c r="AR323" s="38">
        <v>7.5265000000000004</v>
      </c>
      <c r="AS323" s="24">
        <v>7.3414000000000001</v>
      </c>
      <c r="AT323" s="38">
        <v>7.5765000000000002</v>
      </c>
      <c r="AU323" s="29">
        <v>7.3601999999999999</v>
      </c>
      <c r="AV323" s="38">
        <v>7.343</v>
      </c>
      <c r="AW323" s="29">
        <v>7.3460000000000001</v>
      </c>
      <c r="AX323" s="38">
        <v>7.3411999999999997</v>
      </c>
      <c r="AY323" s="29">
        <v>7.2808000000000002</v>
      </c>
      <c r="AZ323" s="38">
        <v>7.2671999999999999</v>
      </c>
      <c r="BA323" s="24">
        <v>6.9852999999999996</v>
      </c>
      <c r="BB323" s="38">
        <v>8.0454000000000008</v>
      </c>
      <c r="BC323" s="15"/>
      <c r="BD323" s="1"/>
      <c r="BE323" s="151"/>
      <c r="BF323" s="151"/>
      <c r="BG323" s="151"/>
      <c r="BH323" s="151"/>
      <c r="BI323" s="151"/>
      <c r="BJ323" s="266">
        <v>7.3708405323347845</v>
      </c>
      <c r="BK323" s="266">
        <v>7.2579977026616742</v>
      </c>
      <c r="BL323" s="266">
        <v>7.651400952334785</v>
      </c>
      <c r="BM323" s="266">
        <v>7.5342631426616746</v>
      </c>
      <c r="BN323" s="266">
        <v>7.4536255824982298</v>
      </c>
      <c r="BO323" s="266"/>
      <c r="BP323" s="266">
        <v>7.3757635719355177</v>
      </c>
      <c r="BQ323" s="292">
        <v>7.3834897810218978</v>
      </c>
      <c r="BR323" s="292">
        <v>7.3502201392409701</v>
      </c>
      <c r="BS323" s="292">
        <v>7.4078475510204083</v>
      </c>
      <c r="BT323" s="292">
        <v>7.2888466511768861</v>
      </c>
      <c r="BU323" s="292">
        <v>7.2665749874853995</v>
      </c>
      <c r="BV323" s="292">
        <v>7.3161000000000005</v>
      </c>
      <c r="BW323" s="169"/>
      <c r="BX323" s="148">
        <v>68.022722880215341</v>
      </c>
      <c r="BY323" s="165">
        <v>60.567396191117098</v>
      </c>
      <c r="BZ323" s="165">
        <v>64.06691382234186</v>
      </c>
      <c r="CA323" s="165">
        <v>68.319194427994617</v>
      </c>
      <c r="CB323" s="165">
        <v>60.347342355316279</v>
      </c>
      <c r="CC323" s="165">
        <v>71.338681009421265</v>
      </c>
      <c r="CD323" s="165">
        <v>69.828485693135931</v>
      </c>
      <c r="CE323" s="165">
        <v>65.893965100942125</v>
      </c>
      <c r="CF323" s="165">
        <v>58.567396191117098</v>
      </c>
      <c r="CG323" s="174"/>
      <c r="CH323" s="175"/>
      <c r="CI323" s="175"/>
      <c r="CJ323" s="175"/>
      <c r="CK323" s="175"/>
      <c r="CL323" s="175"/>
      <c r="CM323" s="175"/>
      <c r="CN323" s="175"/>
      <c r="CO323" s="171">
        <v>2042</v>
      </c>
      <c r="CP323" s="173">
        <v>51926</v>
      </c>
      <c r="CQ323" s="272">
        <v>7.6726032513633085</v>
      </c>
      <c r="CR323" s="272">
        <v>7.4081100727533569</v>
      </c>
      <c r="CS323" s="272">
        <v>7.4023664398653475</v>
      </c>
      <c r="CT323" s="272">
        <v>7.2812996166121353</v>
      </c>
      <c r="CU323" s="272">
        <v>7.4023664398653475</v>
      </c>
      <c r="CV323" s="272">
        <v>7.4433706239737267</v>
      </c>
      <c r="CW323" s="272">
        <v>7.6723124747678648</v>
      </c>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39"/>
      <c r="EV323" s="139"/>
      <c r="EW323" s="139"/>
      <c r="EX323" s="139"/>
      <c r="EY323" s="139"/>
      <c r="EZ323" s="139"/>
      <c r="FA323" s="139"/>
      <c r="FB323" s="162"/>
      <c r="FC323" s="162"/>
      <c r="FD323" s="162"/>
      <c r="FE323" s="162"/>
      <c r="FF323" s="162"/>
      <c r="FG323" s="162"/>
      <c r="FH323" s="162"/>
      <c r="FI323" s="139"/>
      <c r="FJ323" s="139"/>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c r="GG323" s="139"/>
      <c r="GH323" s="139"/>
      <c r="GI323" s="162"/>
      <c r="GJ323" s="162"/>
      <c r="GK323" s="162"/>
      <c r="GL323" s="162"/>
      <c r="GM323" s="162"/>
    </row>
    <row r="324" spans="1:195" s="138" customFormat="1" x14ac:dyDescent="0.2">
      <c r="A324" s="139"/>
      <c r="B324" s="193">
        <v>51957</v>
      </c>
      <c r="C324" s="193">
        <v>51986</v>
      </c>
      <c r="D324" s="191">
        <v>51957</v>
      </c>
      <c r="E324" s="6">
        <v>66.900220000000004</v>
      </c>
      <c r="F324" s="7">
        <v>63.824750000000002</v>
      </c>
      <c r="G324" s="9">
        <v>61.347160000000002</v>
      </c>
      <c r="H324" s="10">
        <v>59.251139999999999</v>
      </c>
      <c r="I324" s="6">
        <v>62.938099999999999</v>
      </c>
      <c r="J324" s="7">
        <v>59.861229999999999</v>
      </c>
      <c r="K324" s="9">
        <v>66.931209999999993</v>
      </c>
      <c r="L324" s="10">
        <v>69.2483</v>
      </c>
      <c r="M324" s="6">
        <v>62.64696</v>
      </c>
      <c r="N324" s="7">
        <v>66.876710000000003</v>
      </c>
      <c r="O324" s="9">
        <v>59.347160000000002</v>
      </c>
      <c r="P324" s="10">
        <v>57.251139999999999</v>
      </c>
      <c r="Q324" s="6">
        <v>59.847160000000002</v>
      </c>
      <c r="R324" s="7">
        <v>58.501139999999999</v>
      </c>
      <c r="S324" s="9">
        <v>56.347160000000002</v>
      </c>
      <c r="T324" s="10">
        <v>55.251139999999999</v>
      </c>
      <c r="U324" s="6">
        <v>59.347160000000002</v>
      </c>
      <c r="V324" s="7">
        <v>57.251139999999999</v>
      </c>
      <c r="W324" s="9">
        <v>62.938099999999999</v>
      </c>
      <c r="X324" s="10">
        <v>59.861229999999999</v>
      </c>
      <c r="Y324" s="6">
        <v>59.847160000000002</v>
      </c>
      <c r="Z324" s="7">
        <v>57.251139999999999</v>
      </c>
      <c r="AA324" s="9">
        <v>63.170160000000003</v>
      </c>
      <c r="AB324" s="10">
        <v>63.893839999999997</v>
      </c>
      <c r="AC324" s="6">
        <v>59.847160000000002</v>
      </c>
      <c r="AD324" s="74">
        <v>57.751139999999999</v>
      </c>
      <c r="AE324" s="9">
        <v>65.966099999999997</v>
      </c>
      <c r="AF324" s="76">
        <v>65.782129999999995</v>
      </c>
      <c r="AG324" s="24">
        <v>7.5312000000000001</v>
      </c>
      <c r="AH324" s="38">
        <v>7.1779000000000002</v>
      </c>
      <c r="AI324" s="24">
        <v>6.9733000000000001</v>
      </c>
      <c r="AJ324" s="38">
        <v>6.9360999999999997</v>
      </c>
      <c r="AK324" s="29">
        <v>6.9211</v>
      </c>
      <c r="AL324" s="38">
        <v>7.0419</v>
      </c>
      <c r="AM324" s="29">
        <v>6.9511000000000003</v>
      </c>
      <c r="AN324" s="38">
        <v>7.0105000000000004</v>
      </c>
      <c r="AO324" s="24">
        <v>6.8616999999999999</v>
      </c>
      <c r="AP324" s="38">
        <v>6.6757999999999997</v>
      </c>
      <c r="AQ324" s="24">
        <v>6.4526000000000003</v>
      </c>
      <c r="AR324" s="38">
        <v>7.1776</v>
      </c>
      <c r="AS324" s="24">
        <v>7.0004</v>
      </c>
      <c r="AT324" s="38">
        <v>7.2275999999999998</v>
      </c>
      <c r="AU324" s="29">
        <v>7.0159000000000002</v>
      </c>
      <c r="AV324" s="38">
        <v>7.0039999999999996</v>
      </c>
      <c r="AW324" s="29">
        <v>6.8285</v>
      </c>
      <c r="AX324" s="38">
        <v>7.0003000000000002</v>
      </c>
      <c r="AY324" s="29">
        <v>6.9461000000000004</v>
      </c>
      <c r="AZ324" s="38">
        <v>6.8766999999999996</v>
      </c>
      <c r="BA324" s="24">
        <v>6.6238999999999999</v>
      </c>
      <c r="BB324" s="38">
        <v>7.7336999999999998</v>
      </c>
      <c r="BC324" s="15"/>
      <c r="BD324" s="1"/>
      <c r="BE324" s="151"/>
      <c r="BF324" s="151"/>
      <c r="BG324" s="151"/>
      <c r="BH324" s="151"/>
      <c r="BI324" s="151"/>
      <c r="BJ324" s="266">
        <v>6.9756376176500359</v>
      </c>
      <c r="BK324" s="266">
        <v>6.7874987653071548</v>
      </c>
      <c r="BL324" s="266">
        <v>7.2411559776500365</v>
      </c>
      <c r="BM324" s="266">
        <v>7.0458562573071557</v>
      </c>
      <c r="BN324" s="266">
        <v>7.0125371544785953</v>
      </c>
      <c r="BO324" s="266"/>
      <c r="BP324" s="266">
        <v>7.0364144895062353</v>
      </c>
      <c r="BQ324" s="292">
        <v>6.9876057583130571</v>
      </c>
      <c r="BR324" s="292">
        <v>7.0153602905435966</v>
      </c>
      <c r="BS324" s="292">
        <v>7.0663169387755103</v>
      </c>
      <c r="BT324" s="292">
        <v>7.0290224265077272</v>
      </c>
      <c r="BU324" s="292">
        <v>6.9314840480560651</v>
      </c>
      <c r="BV324" s="292">
        <v>6.9813999999999998</v>
      </c>
      <c r="BW324" s="169"/>
      <c r="BX324" s="148">
        <v>65.601688222222236</v>
      </c>
      <c r="BY324" s="165">
        <v>60.462173777777771</v>
      </c>
      <c r="BZ324" s="165">
        <v>61.638977111111117</v>
      </c>
      <c r="CA324" s="165">
        <v>64.432854444444445</v>
      </c>
      <c r="CB324" s="165">
        <v>59.278840444444441</v>
      </c>
      <c r="CC324" s="165">
        <v>67.90953688888888</v>
      </c>
      <c r="CD324" s="165">
        <v>65.888423777777774</v>
      </c>
      <c r="CE324" s="165">
        <v>63.47571377777777</v>
      </c>
      <c r="CF324" s="165">
        <v>58.462173777777771</v>
      </c>
      <c r="CG324" s="174"/>
      <c r="CH324" s="175"/>
      <c r="CI324" s="175"/>
      <c r="CJ324" s="175"/>
      <c r="CK324" s="175"/>
      <c r="CL324" s="175"/>
      <c r="CM324" s="175"/>
      <c r="CN324" s="175"/>
      <c r="CO324" s="171">
        <v>2042</v>
      </c>
      <c r="CP324" s="173">
        <v>51957</v>
      </c>
      <c r="CQ324" s="272">
        <v>7.4239151147237372</v>
      </c>
      <c r="CR324" s="272">
        <v>7.1445584793523933</v>
      </c>
      <c r="CS324" s="272">
        <v>7.0609403458125062</v>
      </c>
      <c r="CT324" s="272">
        <v>6.9453836006342957</v>
      </c>
      <c r="CU324" s="272">
        <v>7.0609403458125062</v>
      </c>
      <c r="CV324" s="272">
        <v>7.1794133169129717</v>
      </c>
      <c r="CW324" s="272">
        <v>7.3345046427129592</v>
      </c>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39"/>
      <c r="EV324" s="139"/>
      <c r="EW324" s="139"/>
      <c r="EX324" s="139"/>
      <c r="EY324" s="139"/>
      <c r="EZ324" s="139"/>
      <c r="FA324" s="139"/>
      <c r="FB324" s="162"/>
      <c r="FC324" s="162"/>
      <c r="FD324" s="162"/>
      <c r="FE324" s="162"/>
      <c r="FF324" s="162"/>
      <c r="FG324" s="162"/>
      <c r="FH324" s="162"/>
      <c r="FI324" s="139"/>
      <c r="FJ324" s="139"/>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c r="GG324" s="139"/>
      <c r="GH324" s="139"/>
      <c r="GI324" s="162"/>
      <c r="GJ324" s="162"/>
      <c r="GK324" s="162"/>
      <c r="GL324" s="162"/>
      <c r="GM324" s="162"/>
    </row>
    <row r="325" spans="1:195" s="138" customFormat="1" x14ac:dyDescent="0.2">
      <c r="A325" s="139"/>
      <c r="B325" s="193">
        <v>51987</v>
      </c>
      <c r="C325" s="193">
        <v>52017</v>
      </c>
      <c r="D325" s="191">
        <v>51987</v>
      </c>
      <c r="E325" s="6">
        <v>62.693489999999997</v>
      </c>
      <c r="F325" s="7">
        <v>56.726680000000002</v>
      </c>
      <c r="G325" s="9">
        <v>62.562519999999999</v>
      </c>
      <c r="H325" s="10">
        <v>59.008980000000001</v>
      </c>
      <c r="I325" s="6">
        <v>58.586320000000001</v>
      </c>
      <c r="J325" s="7">
        <v>52.85425</v>
      </c>
      <c r="K325" s="9">
        <v>67.333780000000004</v>
      </c>
      <c r="L325" s="10">
        <v>64.224500000000006</v>
      </c>
      <c r="M325" s="6">
        <v>63.094499999999996</v>
      </c>
      <c r="N325" s="7">
        <v>65.181319999999999</v>
      </c>
      <c r="O325" s="9">
        <v>61.062519999999999</v>
      </c>
      <c r="P325" s="10">
        <v>57.008980000000001</v>
      </c>
      <c r="Q325" s="6">
        <v>62.562519999999999</v>
      </c>
      <c r="R325" s="7">
        <v>59.008980000000001</v>
      </c>
      <c r="S325" s="9">
        <v>58.562519999999999</v>
      </c>
      <c r="T325" s="10">
        <v>54.008980000000001</v>
      </c>
      <c r="U325" s="6">
        <v>61.062519999999999</v>
      </c>
      <c r="V325" s="7">
        <v>57.008980000000001</v>
      </c>
      <c r="W325" s="9">
        <v>58.586320000000001</v>
      </c>
      <c r="X325" s="10">
        <v>52.85425</v>
      </c>
      <c r="Y325" s="6">
        <v>61.062519999999999</v>
      </c>
      <c r="Z325" s="7">
        <v>57.008980000000001</v>
      </c>
      <c r="AA325" s="9">
        <v>65.014020000000002</v>
      </c>
      <c r="AB325" s="10">
        <v>63.490279999999998</v>
      </c>
      <c r="AC325" s="6">
        <v>61.062519999999999</v>
      </c>
      <c r="AD325" s="74">
        <v>57.008980000000001</v>
      </c>
      <c r="AE325" s="9">
        <v>62.31832</v>
      </c>
      <c r="AF325" s="76">
        <v>59.993650000000002</v>
      </c>
      <c r="AG325" s="24">
        <v>7.6055000000000001</v>
      </c>
      <c r="AH325" s="38">
        <v>7.1220999999999997</v>
      </c>
      <c r="AI325" s="24">
        <v>6.9360999999999997</v>
      </c>
      <c r="AJ325" s="38">
        <v>6.8430999999999997</v>
      </c>
      <c r="AK325" s="29">
        <v>6.8281000000000001</v>
      </c>
      <c r="AL325" s="38">
        <v>6.9482999999999997</v>
      </c>
      <c r="AM325" s="29">
        <v>6.8631000000000002</v>
      </c>
      <c r="AN325" s="38">
        <v>6.9175000000000004</v>
      </c>
      <c r="AO325" s="24">
        <v>6.7873000000000001</v>
      </c>
      <c r="AP325" s="38">
        <v>6.6943999999999999</v>
      </c>
      <c r="AQ325" s="24">
        <v>6.4711999999999996</v>
      </c>
      <c r="AR325" s="38">
        <v>7.0833000000000004</v>
      </c>
      <c r="AS325" s="24">
        <v>6.9069000000000003</v>
      </c>
      <c r="AT325" s="38">
        <v>7.1333000000000002</v>
      </c>
      <c r="AU325" s="29">
        <v>6.9222999999999999</v>
      </c>
      <c r="AV325" s="38">
        <v>6.9105999999999996</v>
      </c>
      <c r="AW325" s="29">
        <v>6.8464</v>
      </c>
      <c r="AX325" s="38">
        <v>6.9066999999999998</v>
      </c>
      <c r="AY325" s="29">
        <v>6.8531000000000004</v>
      </c>
      <c r="AZ325" s="38">
        <v>6.8022999999999998</v>
      </c>
      <c r="BA325" s="24">
        <v>6.6275000000000004</v>
      </c>
      <c r="BB325" s="38">
        <v>7.8105000000000002</v>
      </c>
      <c r="BC325" s="15"/>
      <c r="BD325" s="1"/>
      <c r="BE325" s="151"/>
      <c r="BF325" s="151"/>
      <c r="BG325" s="151"/>
      <c r="BH325" s="151"/>
      <c r="BI325" s="151"/>
      <c r="BJ325" s="266">
        <v>6.9003415949802651</v>
      </c>
      <c r="BK325" s="266">
        <v>6.8063227709745977</v>
      </c>
      <c r="BL325" s="266">
        <v>7.1629940669802661</v>
      </c>
      <c r="BM325" s="266">
        <v>7.0653967349745983</v>
      </c>
      <c r="BN325" s="266">
        <v>6.9837637919774318</v>
      </c>
      <c r="BO325" s="266"/>
      <c r="BP325" s="266">
        <v>6.9421226918787386</v>
      </c>
      <c r="BQ325" s="292">
        <v>6.9121799675587994</v>
      </c>
      <c r="BR325" s="292">
        <v>6.9223158748613258</v>
      </c>
      <c r="BS325" s="292">
        <v>6.9714189795918369</v>
      </c>
      <c r="BT325" s="292">
        <v>6.9401245580361648</v>
      </c>
      <c r="BU325" s="292">
        <v>6.8383754213248791</v>
      </c>
      <c r="BV325" s="292">
        <v>6.8883999999999999</v>
      </c>
      <c r="BW325" s="169"/>
      <c r="BX325" s="148">
        <v>60.062960860215057</v>
      </c>
      <c r="BY325" s="165">
        <v>60.99590559139785</v>
      </c>
      <c r="BZ325" s="165">
        <v>56.059278387096775</v>
      </c>
      <c r="CA325" s="165">
        <v>64.014495913978493</v>
      </c>
      <c r="CB325" s="165">
        <v>60.99590559139785</v>
      </c>
      <c r="CC325" s="165">
        <v>65.96302215053764</v>
      </c>
      <c r="CD325" s="165">
        <v>61.293465483870968</v>
      </c>
      <c r="CE325" s="165">
        <v>64.342263655913982</v>
      </c>
      <c r="CF325" s="165">
        <v>59.27547548387097</v>
      </c>
      <c r="CG325" s="174"/>
      <c r="CH325" s="175"/>
      <c r="CI325" s="175"/>
      <c r="CJ325" s="175"/>
      <c r="CK325" s="175"/>
      <c r="CL325" s="175"/>
      <c r="CM325" s="175"/>
      <c r="CN325" s="175"/>
      <c r="CO325" s="171">
        <v>2042</v>
      </c>
      <c r="CP325" s="173">
        <v>51987</v>
      </c>
      <c r="CQ325" s="272">
        <v>7.3856395719724244</v>
      </c>
      <c r="CR325" s="272">
        <v>7.054385305871504</v>
      </c>
      <c r="CS325" s="272">
        <v>6.9660714281342448</v>
      </c>
      <c r="CT325" s="272">
        <v>6.8520457174973401</v>
      </c>
      <c r="CU325" s="272">
        <v>6.9660714281342448</v>
      </c>
      <c r="CV325" s="272">
        <v>7.0891013300492602</v>
      </c>
      <c r="CW325" s="272">
        <v>7.2406410981025431</v>
      </c>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39"/>
      <c r="EV325" s="139"/>
      <c r="EW325" s="139"/>
      <c r="EX325" s="139"/>
      <c r="EY325" s="139"/>
      <c r="EZ325" s="139"/>
      <c r="FA325" s="139"/>
      <c r="FB325" s="162"/>
      <c r="FC325" s="162"/>
      <c r="FD325" s="162"/>
      <c r="FE325" s="162"/>
      <c r="FF325" s="162"/>
      <c r="FG325" s="162"/>
      <c r="FH325" s="162"/>
      <c r="FI325" s="139"/>
      <c r="FJ325" s="139"/>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c r="GG325" s="139"/>
      <c r="GH325" s="139"/>
      <c r="GI325" s="162"/>
      <c r="GJ325" s="162"/>
      <c r="GK325" s="162"/>
      <c r="GL325" s="162"/>
      <c r="GM325" s="162"/>
    </row>
    <row r="326" spans="1:195" s="138" customFormat="1" x14ac:dyDescent="0.2">
      <c r="A326" s="139"/>
      <c r="B326" s="193">
        <v>52018</v>
      </c>
      <c r="C326" s="193">
        <v>52047</v>
      </c>
      <c r="D326" s="191">
        <v>52018</v>
      </c>
      <c r="E326" s="6">
        <v>69.914320000000004</v>
      </c>
      <c r="F326" s="7">
        <v>58.452469999999998</v>
      </c>
      <c r="G326" s="9">
        <v>69.10324</v>
      </c>
      <c r="H326" s="10">
        <v>61.953380000000003</v>
      </c>
      <c r="I326" s="6">
        <v>65.864369999999994</v>
      </c>
      <c r="J326" s="7">
        <v>54.652949999999997</v>
      </c>
      <c r="K326" s="9">
        <v>74.438540000000003</v>
      </c>
      <c r="L326" s="10">
        <v>66.194599999999994</v>
      </c>
      <c r="M326" s="6">
        <v>68.896799999999999</v>
      </c>
      <c r="N326" s="7">
        <v>66.674520000000001</v>
      </c>
      <c r="O326" s="9">
        <v>67.35324</v>
      </c>
      <c r="P326" s="10">
        <v>60.453380000000003</v>
      </c>
      <c r="Q326" s="6">
        <v>68.35324</v>
      </c>
      <c r="R326" s="7">
        <v>61.453380000000003</v>
      </c>
      <c r="S326" s="9">
        <v>65.60324</v>
      </c>
      <c r="T326" s="10">
        <v>57.953380000000003</v>
      </c>
      <c r="U326" s="6">
        <v>67.35324</v>
      </c>
      <c r="V326" s="7">
        <v>60.453380000000003</v>
      </c>
      <c r="W326" s="9">
        <v>65.864369999999994</v>
      </c>
      <c r="X326" s="10">
        <v>54.652949999999997</v>
      </c>
      <c r="Y326" s="6">
        <v>70.10324</v>
      </c>
      <c r="Z326" s="7">
        <v>62.453380000000003</v>
      </c>
      <c r="AA326" s="9">
        <v>72.890439999999998</v>
      </c>
      <c r="AB326" s="10">
        <v>68.159480000000002</v>
      </c>
      <c r="AC326" s="6">
        <v>68.10324</v>
      </c>
      <c r="AD326" s="74">
        <v>60.703380000000003</v>
      </c>
      <c r="AE326" s="9">
        <v>70.888069999999999</v>
      </c>
      <c r="AF326" s="76">
        <v>63.003050000000002</v>
      </c>
      <c r="AG326" s="24">
        <v>7.6985000000000001</v>
      </c>
      <c r="AH326" s="38">
        <v>7.1963999999999997</v>
      </c>
      <c r="AI326" s="24">
        <v>6.9919000000000002</v>
      </c>
      <c r="AJ326" s="38">
        <v>6.9175000000000004</v>
      </c>
      <c r="AK326" s="29">
        <v>6.9024999999999999</v>
      </c>
      <c r="AL326" s="38">
        <v>7.0231000000000003</v>
      </c>
      <c r="AM326" s="29">
        <v>6.9325000000000001</v>
      </c>
      <c r="AN326" s="38">
        <v>6.9919000000000002</v>
      </c>
      <c r="AO326" s="24">
        <v>6.8059000000000003</v>
      </c>
      <c r="AP326" s="38">
        <v>6.6757999999999997</v>
      </c>
      <c r="AQ326" s="24">
        <v>6.4711999999999996</v>
      </c>
      <c r="AR326" s="38">
        <v>7.1585000000000001</v>
      </c>
      <c r="AS326" s="24">
        <v>6.9816000000000003</v>
      </c>
      <c r="AT326" s="38">
        <v>7.2084999999999999</v>
      </c>
      <c r="AU326" s="29">
        <v>6.9972000000000003</v>
      </c>
      <c r="AV326" s="38">
        <v>6.9851999999999999</v>
      </c>
      <c r="AW326" s="29">
        <v>6.8285</v>
      </c>
      <c r="AX326" s="38">
        <v>6.9813999999999998</v>
      </c>
      <c r="AY326" s="29">
        <v>6.9275000000000002</v>
      </c>
      <c r="AZ326" s="38">
        <v>6.8209</v>
      </c>
      <c r="BA326" s="24">
        <v>6.6486999999999998</v>
      </c>
      <c r="BB326" s="38">
        <v>7.8834999999999997</v>
      </c>
      <c r="BC326" s="15"/>
      <c r="BD326" s="1"/>
      <c r="BE326" s="151"/>
      <c r="BF326" s="151"/>
      <c r="BG326" s="151"/>
      <c r="BH326" s="151"/>
      <c r="BI326" s="151"/>
      <c r="BJ326" s="266">
        <v>6.919165600647708</v>
      </c>
      <c r="BK326" s="266">
        <v>6.7874987653071548</v>
      </c>
      <c r="BL326" s="266">
        <v>7.1825345446477087</v>
      </c>
      <c r="BM326" s="266">
        <v>7.0458562573071557</v>
      </c>
      <c r="BN326" s="266">
        <v>6.9837637919774327</v>
      </c>
      <c r="BO326" s="266"/>
      <c r="BP326" s="266">
        <v>7.0175561299807372</v>
      </c>
      <c r="BQ326" s="292">
        <v>6.9310364152473642</v>
      </c>
      <c r="BR326" s="292">
        <v>6.9967514074071415</v>
      </c>
      <c r="BS326" s="292">
        <v>7.0473373469387752</v>
      </c>
      <c r="BT326" s="292">
        <v>7.0102326497626013</v>
      </c>
      <c r="BU326" s="292">
        <v>6.9128623227098283</v>
      </c>
      <c r="BV326" s="292">
        <v>6.9628000000000005</v>
      </c>
      <c r="BW326" s="169"/>
      <c r="BX326" s="148">
        <v>64.820164444444444</v>
      </c>
      <c r="BY326" s="165">
        <v>65.925524444444449</v>
      </c>
      <c r="BZ326" s="165">
        <v>60.881516666666663</v>
      </c>
      <c r="CA326" s="165">
        <v>67.909120000000001</v>
      </c>
      <c r="CB326" s="165">
        <v>65.286635555555563</v>
      </c>
      <c r="CC326" s="165">
        <v>70.774566666666658</v>
      </c>
      <c r="CD326" s="165">
        <v>67.383616666666668</v>
      </c>
      <c r="CE326" s="165">
        <v>70.787791111111119</v>
      </c>
      <c r="CF326" s="165">
        <v>64.286635555555563</v>
      </c>
      <c r="CG326" s="174"/>
      <c r="CH326" s="175"/>
      <c r="CI326" s="175"/>
      <c r="CJ326" s="175"/>
      <c r="CK326" s="175"/>
      <c r="CL326" s="175"/>
      <c r="CM326" s="175"/>
      <c r="CN326" s="175"/>
      <c r="CO326" s="171">
        <v>2042</v>
      </c>
      <c r="CP326" s="173">
        <v>52018</v>
      </c>
      <c r="CQ326" s="272">
        <v>7.4430528860993928</v>
      </c>
      <c r="CR326" s="272">
        <v>7.1254991495030238</v>
      </c>
      <c r="CS326" s="272">
        <v>7.0419665622768539</v>
      </c>
      <c r="CT326" s="272">
        <v>6.9267160240069048</v>
      </c>
      <c r="CU326" s="272">
        <v>7.0419665622768539</v>
      </c>
      <c r="CV326" s="272">
        <v>7.1603246469622324</v>
      </c>
      <c r="CW326" s="272">
        <v>7.3157319337908771</v>
      </c>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39"/>
      <c r="EV326" s="139"/>
      <c r="EW326" s="139"/>
      <c r="EX326" s="139"/>
      <c r="EY326" s="139"/>
      <c r="EZ326" s="139"/>
      <c r="FA326" s="139"/>
      <c r="FB326" s="162"/>
      <c r="FC326" s="162"/>
      <c r="FD326" s="162"/>
      <c r="FE326" s="162"/>
      <c r="FF326" s="162"/>
      <c r="FG326" s="162"/>
      <c r="FH326" s="162"/>
      <c r="FI326" s="139"/>
      <c r="FJ326" s="139"/>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c r="GG326" s="139"/>
      <c r="GH326" s="139"/>
      <c r="GI326" s="162"/>
      <c r="GJ326" s="162"/>
      <c r="GK326" s="162"/>
      <c r="GL326" s="162"/>
      <c r="GM326" s="162"/>
    </row>
    <row r="327" spans="1:195" s="138" customFormat="1" x14ac:dyDescent="0.2">
      <c r="A327" s="139"/>
      <c r="B327" s="193">
        <v>52048</v>
      </c>
      <c r="C327" s="193">
        <v>52078</v>
      </c>
      <c r="D327" s="191">
        <v>52048</v>
      </c>
      <c r="E327" s="6">
        <v>86.288480000000007</v>
      </c>
      <c r="F327" s="7">
        <v>72.309830000000005</v>
      </c>
      <c r="G327" s="9">
        <v>83.276470000000003</v>
      </c>
      <c r="H327" s="10">
        <v>68.727630000000005</v>
      </c>
      <c r="I327" s="6">
        <v>81.542500000000004</v>
      </c>
      <c r="J327" s="7">
        <v>68.250429999999994</v>
      </c>
      <c r="K327" s="9">
        <v>92.998949999999994</v>
      </c>
      <c r="L327" s="10">
        <v>79.464640000000003</v>
      </c>
      <c r="M327" s="6">
        <v>86.718549999999993</v>
      </c>
      <c r="N327" s="7">
        <v>75.781679999999994</v>
      </c>
      <c r="O327" s="9">
        <v>87.026470000000003</v>
      </c>
      <c r="P327" s="10">
        <v>69.727630000000005</v>
      </c>
      <c r="Q327" s="6">
        <v>86.776470000000003</v>
      </c>
      <c r="R327" s="7">
        <v>69.227630000000005</v>
      </c>
      <c r="S327" s="9">
        <v>81.276470000000003</v>
      </c>
      <c r="T327" s="10">
        <v>66.227630000000005</v>
      </c>
      <c r="U327" s="6">
        <v>87.026470000000003</v>
      </c>
      <c r="V327" s="7">
        <v>69.727630000000005</v>
      </c>
      <c r="W327" s="9">
        <v>81.542500000000004</v>
      </c>
      <c r="X327" s="10">
        <v>68.250429999999994</v>
      </c>
      <c r="Y327" s="6">
        <v>85.776470000000003</v>
      </c>
      <c r="Z327" s="7">
        <v>70.227630000000005</v>
      </c>
      <c r="AA327" s="9">
        <v>83.134469999999993</v>
      </c>
      <c r="AB327" s="10">
        <v>75.302229999999994</v>
      </c>
      <c r="AC327" s="6">
        <v>84.776470000000003</v>
      </c>
      <c r="AD327" s="74">
        <v>68.227630000000005</v>
      </c>
      <c r="AE327" s="9">
        <v>86.240499999999997</v>
      </c>
      <c r="AF327" s="76">
        <v>75.673230000000004</v>
      </c>
      <c r="AG327" s="24">
        <v>8.0518000000000001</v>
      </c>
      <c r="AH327" s="38">
        <v>7.5869999999999997</v>
      </c>
      <c r="AI327" s="24">
        <v>7.3079999999999998</v>
      </c>
      <c r="AJ327" s="38">
        <v>7.2708000000000004</v>
      </c>
      <c r="AK327" s="29">
        <v>7.2557999999999998</v>
      </c>
      <c r="AL327" s="38">
        <v>7.3776000000000002</v>
      </c>
      <c r="AM327" s="29">
        <v>7.2907999999999999</v>
      </c>
      <c r="AN327" s="38">
        <v>7.3452000000000002</v>
      </c>
      <c r="AO327" s="24">
        <v>7.0849000000000002</v>
      </c>
      <c r="AP327" s="38">
        <v>7.1963999999999997</v>
      </c>
      <c r="AQ327" s="24">
        <v>6.8616999999999999</v>
      </c>
      <c r="AR327" s="38">
        <v>7.5144000000000002</v>
      </c>
      <c r="AS327" s="24">
        <v>7.3361000000000001</v>
      </c>
      <c r="AT327" s="38">
        <v>7.5644</v>
      </c>
      <c r="AU327" s="29">
        <v>7.3525999999999998</v>
      </c>
      <c r="AV327" s="38">
        <v>7.3392999999999997</v>
      </c>
      <c r="AW327" s="29">
        <v>7.3621999999999996</v>
      </c>
      <c r="AX327" s="38">
        <v>7.3358999999999996</v>
      </c>
      <c r="AY327" s="29">
        <v>7.2808000000000002</v>
      </c>
      <c r="AZ327" s="38">
        <v>7.0998999999999999</v>
      </c>
      <c r="BA327" s="24">
        <v>7.0529999999999999</v>
      </c>
      <c r="BB327" s="38">
        <v>8.2718000000000007</v>
      </c>
      <c r="BC327" s="15"/>
      <c r="BD327" s="1"/>
      <c r="BE327" s="151"/>
      <c r="BF327" s="151"/>
      <c r="BG327" s="151"/>
      <c r="BH327" s="151"/>
      <c r="BI327" s="151"/>
      <c r="BJ327" s="266">
        <v>7.2015256856593464</v>
      </c>
      <c r="BK327" s="266">
        <v>7.3143685153324558</v>
      </c>
      <c r="BL327" s="266">
        <v>7.4756417096593468</v>
      </c>
      <c r="BM327" s="266">
        <v>7.5927795193324563</v>
      </c>
      <c r="BN327" s="266">
        <v>7.3960788574959011</v>
      </c>
      <c r="BO327" s="266"/>
      <c r="BP327" s="266">
        <v>7.3757635719355177</v>
      </c>
      <c r="BQ327" s="292">
        <v>7.2138831305758311</v>
      </c>
      <c r="BR327" s="292">
        <v>7.3502201392409701</v>
      </c>
      <c r="BS327" s="292">
        <v>7.4078475510204083</v>
      </c>
      <c r="BT327" s="292">
        <v>7.3721884028689759</v>
      </c>
      <c r="BU327" s="292">
        <v>7.2665749874853995</v>
      </c>
      <c r="BV327" s="292">
        <v>7.3161000000000005</v>
      </c>
      <c r="BW327" s="169"/>
      <c r="BX327" s="148">
        <v>80.125849354838721</v>
      </c>
      <c r="BY327" s="165">
        <v>76.862465268817218</v>
      </c>
      <c r="BZ327" s="165">
        <v>75.682555161290324</v>
      </c>
      <c r="CA327" s="165">
        <v>81.896919139784941</v>
      </c>
      <c r="CB327" s="165">
        <v>79.039884623655922</v>
      </c>
      <c r="CC327" s="165">
        <v>87.032211182795692</v>
      </c>
      <c r="CD327" s="165">
        <v>81.581811075268817</v>
      </c>
      <c r="CE327" s="165">
        <v>79.681546989247309</v>
      </c>
      <c r="CF327" s="165">
        <v>79.400099677419362</v>
      </c>
      <c r="CG327" s="174"/>
      <c r="CH327" s="175"/>
      <c r="CI327" s="175"/>
      <c r="CJ327" s="175"/>
      <c r="CK327" s="175"/>
      <c r="CL327" s="175"/>
      <c r="CM327" s="175"/>
      <c r="CN327" s="175"/>
      <c r="CO327" s="171">
        <v>2042</v>
      </c>
      <c r="CP327" s="173">
        <v>52048</v>
      </c>
      <c r="CQ327" s="272">
        <v>7.7682921082415888</v>
      </c>
      <c r="CR327" s="272">
        <v>7.4926474228916904</v>
      </c>
      <c r="CS327" s="272">
        <v>7.4023664398653475</v>
      </c>
      <c r="CT327" s="272">
        <v>7.2812996166121353</v>
      </c>
      <c r="CU327" s="272">
        <v>7.4023664398653475</v>
      </c>
      <c r="CV327" s="272">
        <v>7.5280381116584554</v>
      </c>
      <c r="CW327" s="272">
        <v>7.6723124747678648</v>
      </c>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39"/>
      <c r="EV327" s="139"/>
      <c r="EW327" s="139"/>
      <c r="EX327" s="139"/>
      <c r="EY327" s="139"/>
      <c r="EZ327" s="139"/>
      <c r="FA327" s="139"/>
      <c r="FB327" s="162"/>
      <c r="FC327" s="162"/>
      <c r="FD327" s="162"/>
      <c r="FE327" s="162"/>
      <c r="FF327" s="162"/>
      <c r="FG327" s="162"/>
      <c r="FH327" s="162"/>
      <c r="FI327" s="139"/>
      <c r="FJ327" s="139"/>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c r="GG327" s="139"/>
      <c r="GH327" s="139"/>
      <c r="GI327" s="162"/>
      <c r="GJ327" s="162"/>
      <c r="GK327" s="162"/>
      <c r="GL327" s="162"/>
      <c r="GM327" s="162"/>
    </row>
    <row r="328" spans="1:195" s="138" customFormat="1" x14ac:dyDescent="0.2">
      <c r="A328" s="139"/>
      <c r="B328" s="193">
        <v>52079</v>
      </c>
      <c r="C328" s="193">
        <v>52109</v>
      </c>
      <c r="D328" s="191">
        <v>52079</v>
      </c>
      <c r="E328" s="6">
        <v>90.349919999999997</v>
      </c>
      <c r="F328" s="7">
        <v>74.112459999999999</v>
      </c>
      <c r="G328" s="9">
        <v>85.535060000000001</v>
      </c>
      <c r="H328" s="10">
        <v>70.686139999999995</v>
      </c>
      <c r="I328" s="6">
        <v>82.453450000000004</v>
      </c>
      <c r="J328" s="7">
        <v>70.130740000000003</v>
      </c>
      <c r="K328" s="9">
        <v>98.260890000000003</v>
      </c>
      <c r="L328" s="10">
        <v>82.01831</v>
      </c>
      <c r="M328" s="6">
        <v>92.67259</v>
      </c>
      <c r="N328" s="7">
        <v>78.09196</v>
      </c>
      <c r="O328" s="9">
        <v>88.785060000000001</v>
      </c>
      <c r="P328" s="10">
        <v>71.186139999999995</v>
      </c>
      <c r="Q328" s="6">
        <v>88.535060000000001</v>
      </c>
      <c r="R328" s="7">
        <v>71.186139999999995</v>
      </c>
      <c r="S328" s="9">
        <v>83.535060000000001</v>
      </c>
      <c r="T328" s="10">
        <v>68.686139999999995</v>
      </c>
      <c r="U328" s="6">
        <v>88.785060000000001</v>
      </c>
      <c r="V328" s="7">
        <v>71.186139999999995</v>
      </c>
      <c r="W328" s="9">
        <v>82.453450000000004</v>
      </c>
      <c r="X328" s="10">
        <v>70.130740000000003</v>
      </c>
      <c r="Y328" s="6">
        <v>87.535060000000001</v>
      </c>
      <c r="Z328" s="7">
        <v>72.186139999999995</v>
      </c>
      <c r="AA328" s="9">
        <v>88.775360000000006</v>
      </c>
      <c r="AB328" s="10">
        <v>78.771039999999999</v>
      </c>
      <c r="AC328" s="6">
        <v>87.785060000000001</v>
      </c>
      <c r="AD328" s="74">
        <v>70.686139999999995</v>
      </c>
      <c r="AE328" s="9">
        <v>86.112449999999995</v>
      </c>
      <c r="AF328" s="76">
        <v>76.149439999999998</v>
      </c>
      <c r="AG328" s="24">
        <v>8.1075999999999997</v>
      </c>
      <c r="AH328" s="38">
        <v>7.6055000000000001</v>
      </c>
      <c r="AI328" s="24">
        <v>7.3638000000000003</v>
      </c>
      <c r="AJ328" s="38">
        <v>7.2893999999999997</v>
      </c>
      <c r="AK328" s="29">
        <v>7.2744</v>
      </c>
      <c r="AL328" s="38">
        <v>7.3964999999999996</v>
      </c>
      <c r="AM328" s="29">
        <v>7.3094000000000001</v>
      </c>
      <c r="AN328" s="38">
        <v>7.3823999999999996</v>
      </c>
      <c r="AO328" s="24">
        <v>7.1220999999999997</v>
      </c>
      <c r="AP328" s="38">
        <v>7.3079999999999998</v>
      </c>
      <c r="AQ328" s="24">
        <v>6.9733000000000001</v>
      </c>
      <c r="AR328" s="38">
        <v>7.5336999999999996</v>
      </c>
      <c r="AS328" s="24">
        <v>7.3550000000000004</v>
      </c>
      <c r="AT328" s="38">
        <v>7.5837000000000003</v>
      </c>
      <c r="AU328" s="29">
        <v>7.3715999999999999</v>
      </c>
      <c r="AV328" s="38">
        <v>7.3581000000000003</v>
      </c>
      <c r="AW328" s="29">
        <v>7.4755000000000003</v>
      </c>
      <c r="AX328" s="38">
        <v>7.3548</v>
      </c>
      <c r="AY328" s="29">
        <v>7.2994000000000003</v>
      </c>
      <c r="AZ328" s="38">
        <v>7.1371000000000002</v>
      </c>
      <c r="BA328" s="24">
        <v>7.1696</v>
      </c>
      <c r="BB328" s="38">
        <v>8.3500999999999994</v>
      </c>
      <c r="BC328" s="15"/>
      <c r="BD328" s="1"/>
      <c r="BE328" s="151"/>
      <c r="BF328" s="151"/>
      <c r="BG328" s="151"/>
      <c r="BH328" s="151"/>
      <c r="BI328" s="151"/>
      <c r="BJ328" s="266">
        <v>7.2391736969942313</v>
      </c>
      <c r="BK328" s="266">
        <v>7.4273125493371115</v>
      </c>
      <c r="BL328" s="266">
        <v>7.514722664994232</v>
      </c>
      <c r="BM328" s="266">
        <v>7.7100223853371119</v>
      </c>
      <c r="BN328" s="266">
        <v>7.4728078241656712</v>
      </c>
      <c r="BO328" s="266"/>
      <c r="BP328" s="266">
        <v>7.3946219314610158</v>
      </c>
      <c r="BQ328" s="292">
        <v>7.251596025952959</v>
      </c>
      <c r="BR328" s="292">
        <v>7.3874379055138775</v>
      </c>
      <c r="BS328" s="292">
        <v>7.4268271428571424</v>
      </c>
      <c r="BT328" s="292">
        <v>7.3909781796141019</v>
      </c>
      <c r="BU328" s="292">
        <v>7.2851967128316364</v>
      </c>
      <c r="BV328" s="292">
        <v>7.3346999999999998</v>
      </c>
      <c r="BW328" s="169"/>
      <c r="BX328" s="148">
        <v>83.191469892473123</v>
      </c>
      <c r="BY328" s="165">
        <v>78.988761935483879</v>
      </c>
      <c r="BZ328" s="165">
        <v>77.020857419354854</v>
      </c>
      <c r="CA328" s="165">
        <v>86.244570322580643</v>
      </c>
      <c r="CB328" s="165">
        <v>80.886611397849464</v>
      </c>
      <c r="CC328" s="165">
        <v>91.10018268817204</v>
      </c>
      <c r="CD328" s="165">
        <v>81.720155268817209</v>
      </c>
      <c r="CE328" s="165">
        <v>84.364853333333343</v>
      </c>
      <c r="CF328" s="165">
        <v>81.026396344086024</v>
      </c>
      <c r="CG328" s="174"/>
      <c r="CH328" s="175"/>
      <c r="CI328" s="175"/>
      <c r="CJ328" s="175"/>
      <c r="CK328" s="175"/>
      <c r="CL328" s="175"/>
      <c r="CM328" s="175"/>
      <c r="CN328" s="175"/>
      <c r="CO328" s="171">
        <v>2042</v>
      </c>
      <c r="CP328" s="173">
        <v>52079</v>
      </c>
      <c r="CQ328" s="272">
        <v>7.8257054223685572</v>
      </c>
      <c r="CR328" s="272">
        <v>7.5117067527410599</v>
      </c>
      <c r="CS328" s="272">
        <v>7.4213402234009997</v>
      </c>
      <c r="CT328" s="272">
        <v>7.2999671932395271</v>
      </c>
      <c r="CU328" s="272">
        <v>7.4213402234009997</v>
      </c>
      <c r="CV328" s="272">
        <v>7.5471267816091947</v>
      </c>
      <c r="CW328" s="272">
        <v>7.6910851836899479</v>
      </c>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39"/>
      <c r="EV328" s="139"/>
      <c r="EW328" s="139"/>
      <c r="EX328" s="139"/>
      <c r="EY328" s="139"/>
      <c r="EZ328" s="139"/>
      <c r="FA328" s="139"/>
      <c r="FB328" s="162"/>
      <c r="FC328" s="162"/>
      <c r="FD328" s="162"/>
      <c r="FE328" s="162"/>
      <c r="FF328" s="162"/>
      <c r="FG328" s="162"/>
      <c r="FH328" s="162"/>
      <c r="FI328" s="139"/>
      <c r="FJ328" s="139"/>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c r="GG328" s="139"/>
      <c r="GH328" s="139"/>
      <c r="GI328" s="162"/>
      <c r="GJ328" s="162"/>
      <c r="GK328" s="162"/>
      <c r="GL328" s="162"/>
      <c r="GM328" s="162"/>
    </row>
    <row r="329" spans="1:195" s="138" customFormat="1" x14ac:dyDescent="0.2">
      <c r="A329" s="139"/>
      <c r="B329" s="193">
        <v>52110</v>
      </c>
      <c r="C329" s="193">
        <v>52139</v>
      </c>
      <c r="D329" s="191">
        <v>52110</v>
      </c>
      <c r="E329" s="6">
        <v>80.421459999999996</v>
      </c>
      <c r="F329" s="7">
        <v>69.129230000000007</v>
      </c>
      <c r="G329" s="9">
        <v>76.521780000000007</v>
      </c>
      <c r="H329" s="10">
        <v>65.686520000000002</v>
      </c>
      <c r="I329" s="6">
        <v>75.022670000000005</v>
      </c>
      <c r="J329" s="7">
        <v>65.187010000000001</v>
      </c>
      <c r="K329" s="9">
        <v>88.715069999999997</v>
      </c>
      <c r="L329" s="10">
        <v>77.655950000000004</v>
      </c>
      <c r="M329" s="6">
        <v>85.517859999999999</v>
      </c>
      <c r="N329" s="7">
        <v>75.194630000000004</v>
      </c>
      <c r="O329" s="9">
        <v>79.271780000000007</v>
      </c>
      <c r="P329" s="10">
        <v>63.686520000000002</v>
      </c>
      <c r="Q329" s="6">
        <v>79.021780000000007</v>
      </c>
      <c r="R329" s="7">
        <v>64.186520000000002</v>
      </c>
      <c r="S329" s="9">
        <v>73.521780000000007</v>
      </c>
      <c r="T329" s="10">
        <v>64.686520000000002</v>
      </c>
      <c r="U329" s="6">
        <v>79.271780000000007</v>
      </c>
      <c r="V329" s="7">
        <v>63.686520000000002</v>
      </c>
      <c r="W329" s="9">
        <v>75.022670000000005</v>
      </c>
      <c r="X329" s="10">
        <v>65.187010000000001</v>
      </c>
      <c r="Y329" s="6">
        <v>78.021780000000007</v>
      </c>
      <c r="Z329" s="7">
        <v>66.686520000000002</v>
      </c>
      <c r="AA329" s="9">
        <v>85.893879999999996</v>
      </c>
      <c r="AB329" s="10">
        <v>74.984520000000003</v>
      </c>
      <c r="AC329" s="6">
        <v>77.521780000000007</v>
      </c>
      <c r="AD329" s="74">
        <v>63.186520000000002</v>
      </c>
      <c r="AE329" s="9">
        <v>79.468369999999993</v>
      </c>
      <c r="AF329" s="76">
        <v>70.620009999999994</v>
      </c>
      <c r="AG329" s="24">
        <v>7.6985000000000001</v>
      </c>
      <c r="AH329" s="38">
        <v>7.2893999999999997</v>
      </c>
      <c r="AI329" s="24">
        <v>6.9733000000000001</v>
      </c>
      <c r="AJ329" s="38">
        <v>6.9360999999999997</v>
      </c>
      <c r="AK329" s="29">
        <v>6.9211</v>
      </c>
      <c r="AL329" s="38">
        <v>7.0427</v>
      </c>
      <c r="AM329" s="29">
        <v>6.9511000000000003</v>
      </c>
      <c r="AN329" s="38">
        <v>7.0105000000000004</v>
      </c>
      <c r="AO329" s="24">
        <v>6.7502000000000004</v>
      </c>
      <c r="AP329" s="38">
        <v>6.9919000000000002</v>
      </c>
      <c r="AQ329" s="24">
        <v>6.6013999999999999</v>
      </c>
      <c r="AR329" s="38">
        <v>7.1792999999999996</v>
      </c>
      <c r="AS329" s="24">
        <v>7.0011999999999999</v>
      </c>
      <c r="AT329" s="38">
        <v>7.2293000000000003</v>
      </c>
      <c r="AU329" s="29">
        <v>7.0172999999999996</v>
      </c>
      <c r="AV329" s="38">
        <v>7.0045000000000002</v>
      </c>
      <c r="AW329" s="29">
        <v>7.1608000000000001</v>
      </c>
      <c r="AX329" s="38">
        <v>7.0010000000000003</v>
      </c>
      <c r="AY329" s="29">
        <v>6.9461000000000004</v>
      </c>
      <c r="AZ329" s="38">
        <v>6.7652000000000001</v>
      </c>
      <c r="BA329" s="24">
        <v>6.8026</v>
      </c>
      <c r="BB329" s="38">
        <v>7.9284999999999997</v>
      </c>
      <c r="BC329" s="15"/>
      <c r="BD329" s="1"/>
      <c r="BE329" s="151"/>
      <c r="BF329" s="151"/>
      <c r="BG329" s="151"/>
      <c r="BH329" s="151"/>
      <c r="BI329" s="151"/>
      <c r="BJ329" s="266">
        <v>6.8627947879769264</v>
      </c>
      <c r="BK329" s="266">
        <v>7.1074056573221336</v>
      </c>
      <c r="BL329" s="266">
        <v>7.124018167976927</v>
      </c>
      <c r="BM329" s="266">
        <v>7.3779393213221347</v>
      </c>
      <c r="BN329" s="266">
        <v>7.1180394836495307</v>
      </c>
      <c r="BO329" s="266"/>
      <c r="BP329" s="266">
        <v>7.0364144895062353</v>
      </c>
      <c r="BQ329" s="292">
        <v>6.8745684509326841</v>
      </c>
      <c r="BR329" s="292">
        <v>7.0153602905435966</v>
      </c>
      <c r="BS329" s="292">
        <v>7.0663169387755103</v>
      </c>
      <c r="BT329" s="292">
        <v>7.0290224265077272</v>
      </c>
      <c r="BU329" s="292">
        <v>6.9314840480560651</v>
      </c>
      <c r="BV329" s="292">
        <v>6.9813999999999998</v>
      </c>
      <c r="BW329" s="169"/>
      <c r="BX329" s="148">
        <v>75.40269111111111</v>
      </c>
      <c r="BY329" s="165">
        <v>71.706108888888892</v>
      </c>
      <c r="BZ329" s="165">
        <v>70.651265555555554</v>
      </c>
      <c r="CA329" s="165">
        <v>80.92975777777778</v>
      </c>
      <c r="CB329" s="165">
        <v>72.42833111111112</v>
      </c>
      <c r="CC329" s="165">
        <v>83.799905555555554</v>
      </c>
      <c r="CD329" s="165">
        <v>75.535765555555543</v>
      </c>
      <c r="CE329" s="165">
        <v>81.045275555555563</v>
      </c>
      <c r="CF329" s="165">
        <v>72.344997777777792</v>
      </c>
      <c r="CG329" s="174"/>
      <c r="CH329" s="175"/>
      <c r="CI329" s="175"/>
      <c r="CJ329" s="175"/>
      <c r="CK329" s="175"/>
      <c r="CL329" s="175"/>
      <c r="CM329" s="175"/>
      <c r="CN329" s="175"/>
      <c r="CO329" s="171">
        <v>2042</v>
      </c>
      <c r="CP329" s="173">
        <v>52110</v>
      </c>
      <c r="CQ329" s="272">
        <v>7.4239151147237372</v>
      </c>
      <c r="CR329" s="272">
        <v>7.1445584793523933</v>
      </c>
      <c r="CS329" s="272">
        <v>7.0609403458125062</v>
      </c>
      <c r="CT329" s="272">
        <v>6.9453836006342957</v>
      </c>
      <c r="CU329" s="272">
        <v>7.0609403458125062</v>
      </c>
      <c r="CV329" s="272">
        <v>7.1794133169129717</v>
      </c>
      <c r="CW329" s="272">
        <v>7.3345046427129592</v>
      </c>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39"/>
      <c r="EV329" s="139"/>
      <c r="EW329" s="139"/>
      <c r="EX329" s="139"/>
      <c r="EY329" s="139"/>
      <c r="EZ329" s="139"/>
      <c r="FA329" s="139"/>
      <c r="FB329" s="162"/>
      <c r="FC329" s="162"/>
      <c r="FD329" s="162"/>
      <c r="FE329" s="162"/>
      <c r="FF329" s="162"/>
      <c r="FG329" s="162"/>
      <c r="FH329" s="162"/>
      <c r="FI329" s="139"/>
      <c r="FJ329" s="139"/>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c r="GG329" s="139"/>
      <c r="GH329" s="139"/>
      <c r="GI329" s="162"/>
      <c r="GJ329" s="162"/>
      <c r="GK329" s="162"/>
      <c r="GL329" s="162"/>
      <c r="GM329" s="162"/>
    </row>
    <row r="330" spans="1:195" s="138" customFormat="1" x14ac:dyDescent="0.2">
      <c r="A330" s="139"/>
      <c r="B330" s="193">
        <v>52140</v>
      </c>
      <c r="C330" s="193">
        <v>52170</v>
      </c>
      <c r="D330" s="191">
        <v>52140</v>
      </c>
      <c r="E330" s="6">
        <v>75.319760000000002</v>
      </c>
      <c r="F330" s="7">
        <v>66.824129999999997</v>
      </c>
      <c r="G330" s="9">
        <v>67.477909999999994</v>
      </c>
      <c r="H330" s="10">
        <v>58.846020000000003</v>
      </c>
      <c r="I330" s="6">
        <v>70.485789999999994</v>
      </c>
      <c r="J330" s="7">
        <v>61.644159999999999</v>
      </c>
      <c r="K330" s="9">
        <v>85.435419999999993</v>
      </c>
      <c r="L330" s="10">
        <v>76.754980000000003</v>
      </c>
      <c r="M330" s="6">
        <v>78.080699999999993</v>
      </c>
      <c r="N330" s="7">
        <v>70.363129999999998</v>
      </c>
      <c r="O330" s="9">
        <v>67.477909999999994</v>
      </c>
      <c r="P330" s="10">
        <v>56.846020000000003</v>
      </c>
      <c r="Q330" s="6">
        <v>66.977909999999994</v>
      </c>
      <c r="R330" s="7">
        <v>58.346020000000003</v>
      </c>
      <c r="S330" s="9">
        <v>64.477909999999994</v>
      </c>
      <c r="T330" s="10">
        <v>56.346020000000003</v>
      </c>
      <c r="U330" s="6">
        <v>67.477909999999994</v>
      </c>
      <c r="V330" s="7">
        <v>56.846020000000003</v>
      </c>
      <c r="W330" s="9">
        <v>70.485789999999994</v>
      </c>
      <c r="X330" s="10">
        <v>61.644159999999999</v>
      </c>
      <c r="Y330" s="6">
        <v>68.477909999999994</v>
      </c>
      <c r="Z330" s="7">
        <v>59.346020000000003</v>
      </c>
      <c r="AA330" s="9">
        <v>76.045010000000005</v>
      </c>
      <c r="AB330" s="10">
        <v>67.910319999999999</v>
      </c>
      <c r="AC330" s="6">
        <v>67.477909999999994</v>
      </c>
      <c r="AD330" s="74">
        <v>57.346020000000003</v>
      </c>
      <c r="AE330" s="9">
        <v>76.334090000000003</v>
      </c>
      <c r="AF330" s="76">
        <v>67.50506</v>
      </c>
      <c r="AG330" s="24">
        <v>7.6241000000000003</v>
      </c>
      <c r="AH330" s="38">
        <v>7.3079999999999998</v>
      </c>
      <c r="AI330" s="24">
        <v>6.9919000000000002</v>
      </c>
      <c r="AJ330" s="38">
        <v>6.9360999999999997</v>
      </c>
      <c r="AK330" s="29">
        <v>6.9211</v>
      </c>
      <c r="AL330" s="38">
        <v>7.0429000000000004</v>
      </c>
      <c r="AM330" s="29">
        <v>6.9561000000000002</v>
      </c>
      <c r="AN330" s="38">
        <v>7.0105000000000004</v>
      </c>
      <c r="AO330" s="24">
        <v>6.7687999999999997</v>
      </c>
      <c r="AP330" s="38">
        <v>6.9546999999999999</v>
      </c>
      <c r="AQ330" s="24">
        <v>6.5641999999999996</v>
      </c>
      <c r="AR330" s="38">
        <v>7.1798000000000002</v>
      </c>
      <c r="AS330" s="24">
        <v>7.0014000000000003</v>
      </c>
      <c r="AT330" s="38">
        <v>7.2298</v>
      </c>
      <c r="AU330" s="29">
        <v>7.0174000000000003</v>
      </c>
      <c r="AV330" s="38">
        <v>7.0045999999999999</v>
      </c>
      <c r="AW330" s="29">
        <v>7.1436000000000002</v>
      </c>
      <c r="AX330" s="38">
        <v>7.0011999999999999</v>
      </c>
      <c r="AY330" s="29">
        <v>6.9461000000000004</v>
      </c>
      <c r="AZ330" s="38">
        <v>6.7838000000000003</v>
      </c>
      <c r="BA330" s="24">
        <v>6.7442000000000002</v>
      </c>
      <c r="BB330" s="38">
        <v>7.8415999999999997</v>
      </c>
      <c r="BC330" s="15"/>
      <c r="BD330" s="1"/>
      <c r="BE330" s="151"/>
      <c r="BF330" s="151"/>
      <c r="BG330" s="151"/>
      <c r="BH330" s="151"/>
      <c r="BI330" s="151"/>
      <c r="BJ330" s="266">
        <v>6.8816187936443676</v>
      </c>
      <c r="BK330" s="266">
        <v>7.0697576459872487</v>
      </c>
      <c r="BL330" s="266">
        <v>7.1435586456443687</v>
      </c>
      <c r="BM330" s="266">
        <v>7.3388583659872495</v>
      </c>
      <c r="BN330" s="266">
        <v>7.1084483628158086</v>
      </c>
      <c r="BO330" s="266"/>
      <c r="BP330" s="266">
        <v>7.0364144895062353</v>
      </c>
      <c r="BQ330" s="292">
        <v>6.8934248986212481</v>
      </c>
      <c r="BR330" s="292">
        <v>7.0153602905435966</v>
      </c>
      <c r="BS330" s="292">
        <v>7.0663169387755103</v>
      </c>
      <c r="BT330" s="292">
        <v>7.0340734417617936</v>
      </c>
      <c r="BU330" s="292">
        <v>6.9314840480560651</v>
      </c>
      <c r="BV330" s="292">
        <v>6.9813999999999998</v>
      </c>
      <c r="BW330" s="169"/>
      <c r="BX330" s="148">
        <v>71.757076451612903</v>
      </c>
      <c r="BY330" s="165">
        <v>63.858085161290319</v>
      </c>
      <c r="BZ330" s="165">
        <v>66.778009677419348</v>
      </c>
      <c r="CA330" s="165">
        <v>74.844299677419357</v>
      </c>
      <c r="CB330" s="165">
        <v>63.358085161290326</v>
      </c>
      <c r="CC330" s="165">
        <v>81.795235483870954</v>
      </c>
      <c r="CD330" s="165">
        <v>72.631593548387087</v>
      </c>
      <c r="CE330" s="165">
        <v>72.633688387096782</v>
      </c>
      <c r="CF330" s="165">
        <v>63.019375483870967</v>
      </c>
      <c r="CG330" s="174"/>
      <c r="CH330" s="175"/>
      <c r="CI330" s="175"/>
      <c r="CJ330" s="175"/>
      <c r="CK330" s="175"/>
      <c r="CL330" s="175"/>
      <c r="CM330" s="175"/>
      <c r="CN330" s="175"/>
      <c r="CO330" s="171">
        <v>2042</v>
      </c>
      <c r="CP330" s="173">
        <v>52140</v>
      </c>
      <c r="CQ330" s="272">
        <v>7.4430528860993928</v>
      </c>
      <c r="CR330" s="272">
        <v>7.1496819551183526</v>
      </c>
      <c r="CS330" s="272">
        <v>7.0609403458125062</v>
      </c>
      <c r="CT330" s="272">
        <v>6.9453836006342957</v>
      </c>
      <c r="CU330" s="272">
        <v>7.0609403458125062</v>
      </c>
      <c r="CV330" s="272">
        <v>7.1845446798029551</v>
      </c>
      <c r="CW330" s="272">
        <v>7.3345046427129592</v>
      </c>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39"/>
      <c r="EV330" s="139"/>
      <c r="EW330" s="139"/>
      <c r="EX330" s="139"/>
      <c r="EY330" s="139"/>
      <c r="EZ330" s="139"/>
      <c r="FA330" s="139"/>
      <c r="FB330" s="162"/>
      <c r="FC330" s="162"/>
      <c r="FD330" s="162"/>
      <c r="FE330" s="162"/>
      <c r="FF330" s="162"/>
      <c r="FG330" s="162"/>
      <c r="FH330" s="162"/>
      <c r="FI330" s="139"/>
      <c r="FJ330" s="139"/>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c r="GG330" s="139"/>
      <c r="GH330" s="139"/>
      <c r="GI330" s="162"/>
      <c r="GJ330" s="162"/>
      <c r="GK330" s="162"/>
      <c r="GL330" s="162"/>
      <c r="GM330" s="162"/>
    </row>
    <row r="331" spans="1:195" s="138" customFormat="1" x14ac:dyDescent="0.2">
      <c r="A331" s="139"/>
      <c r="B331" s="193">
        <v>52171</v>
      </c>
      <c r="C331" s="193">
        <v>52200</v>
      </c>
      <c r="D331" s="191">
        <v>52171</v>
      </c>
      <c r="E331" s="6">
        <v>75.396870000000007</v>
      </c>
      <c r="F331" s="7">
        <v>69.181299999999993</v>
      </c>
      <c r="G331" s="9">
        <v>67.303399999999996</v>
      </c>
      <c r="H331" s="10">
        <v>60.836860000000001</v>
      </c>
      <c r="I331" s="6">
        <v>71.216189999999997</v>
      </c>
      <c r="J331" s="7">
        <v>64.295940000000002</v>
      </c>
      <c r="K331" s="9">
        <v>85.702160000000006</v>
      </c>
      <c r="L331" s="10">
        <v>79.512370000000004</v>
      </c>
      <c r="M331" s="6">
        <v>78.464740000000006</v>
      </c>
      <c r="N331" s="7">
        <v>73.707800000000006</v>
      </c>
      <c r="O331" s="9">
        <v>65.803399999999996</v>
      </c>
      <c r="P331" s="10">
        <v>59.336860000000001</v>
      </c>
      <c r="Q331" s="6">
        <v>66.803399999999996</v>
      </c>
      <c r="R331" s="7">
        <v>60.336860000000001</v>
      </c>
      <c r="S331" s="9">
        <v>64.053399999999996</v>
      </c>
      <c r="T331" s="10">
        <v>58.836860000000001</v>
      </c>
      <c r="U331" s="6">
        <v>65.803399999999996</v>
      </c>
      <c r="V331" s="7">
        <v>59.336860000000001</v>
      </c>
      <c r="W331" s="9">
        <v>71.216189999999997</v>
      </c>
      <c r="X331" s="10">
        <v>64.295940000000002</v>
      </c>
      <c r="Y331" s="6">
        <v>68.303399999999996</v>
      </c>
      <c r="Z331" s="7">
        <v>61.336860000000001</v>
      </c>
      <c r="AA331" s="9">
        <v>74.921599999999998</v>
      </c>
      <c r="AB331" s="10">
        <v>68.376959999999997</v>
      </c>
      <c r="AC331" s="6">
        <v>65.803399999999996</v>
      </c>
      <c r="AD331" s="74">
        <v>59.836860000000001</v>
      </c>
      <c r="AE331" s="9">
        <v>75.912490000000005</v>
      </c>
      <c r="AF331" s="76">
        <v>69.487039999999993</v>
      </c>
      <c r="AG331" s="24">
        <v>7.6798999999999999</v>
      </c>
      <c r="AH331" s="38">
        <v>7.5125999999999999</v>
      </c>
      <c r="AI331" s="24">
        <v>7.1963999999999997</v>
      </c>
      <c r="AJ331" s="38">
        <v>7.2336</v>
      </c>
      <c r="AK331" s="29">
        <v>7.2186000000000003</v>
      </c>
      <c r="AL331" s="38">
        <v>7.3444000000000003</v>
      </c>
      <c r="AM331" s="29">
        <v>7.1561000000000003</v>
      </c>
      <c r="AN331" s="38">
        <v>7.3079999999999998</v>
      </c>
      <c r="AO331" s="24">
        <v>7.1593</v>
      </c>
      <c r="AP331" s="38">
        <v>7.1963999999999997</v>
      </c>
      <c r="AQ331" s="24">
        <v>6.6571999999999996</v>
      </c>
      <c r="AR331" s="38">
        <v>7.4855</v>
      </c>
      <c r="AS331" s="24">
        <v>7.3025000000000002</v>
      </c>
      <c r="AT331" s="38">
        <v>7.5354999999999999</v>
      </c>
      <c r="AU331" s="29">
        <v>7.3211000000000004</v>
      </c>
      <c r="AV331" s="38">
        <v>7.3047000000000004</v>
      </c>
      <c r="AW331" s="29">
        <v>7.4008000000000003</v>
      </c>
      <c r="AX331" s="38">
        <v>7.3022999999999998</v>
      </c>
      <c r="AY331" s="29">
        <v>7.2435999999999998</v>
      </c>
      <c r="AZ331" s="38">
        <v>7.1742999999999997</v>
      </c>
      <c r="BA331" s="24">
        <v>6.9383999999999997</v>
      </c>
      <c r="BB331" s="38">
        <v>7.9273999999999996</v>
      </c>
      <c r="BC331" s="15"/>
      <c r="BD331" s="1"/>
      <c r="BE331" s="151"/>
      <c r="BF331" s="151"/>
      <c r="BG331" s="151"/>
      <c r="BH331" s="151"/>
      <c r="BI331" s="151"/>
      <c r="BJ331" s="266">
        <v>7.2768217083291171</v>
      </c>
      <c r="BK331" s="266">
        <v>7.3143685153324558</v>
      </c>
      <c r="BL331" s="266">
        <v>7.5538036203291181</v>
      </c>
      <c r="BM331" s="266">
        <v>7.5927795193324563</v>
      </c>
      <c r="BN331" s="266">
        <v>7.4344433408307866</v>
      </c>
      <c r="BO331" s="266"/>
      <c r="BP331" s="266">
        <v>7.338046852884518</v>
      </c>
      <c r="BQ331" s="292">
        <v>7.2893089213300888</v>
      </c>
      <c r="BR331" s="292">
        <v>7.3130023729680618</v>
      </c>
      <c r="BS331" s="292">
        <v>7.3698883673469391</v>
      </c>
      <c r="BT331" s="292">
        <v>7.236114051924436</v>
      </c>
      <c r="BU331" s="292">
        <v>7.229331536792925</v>
      </c>
      <c r="BV331" s="292">
        <v>7.2789000000000001</v>
      </c>
      <c r="BW331" s="169"/>
      <c r="BX331" s="148">
        <v>72.491672926490992</v>
      </c>
      <c r="BY331" s="165">
        <v>64.280897947295415</v>
      </c>
      <c r="BZ331" s="165">
        <v>67.981620998613039</v>
      </c>
      <c r="CA331" s="165">
        <v>76.241315894590841</v>
      </c>
      <c r="CB331" s="165">
        <v>63.780897947295422</v>
      </c>
      <c r="CC331" s="165">
        <v>82.809012662968101</v>
      </c>
      <c r="CD331" s="165">
        <v>72.909193675450766</v>
      </c>
      <c r="CE331" s="165">
        <v>71.862593509015255</v>
      </c>
      <c r="CF331" s="165">
        <v>62.780897947295422</v>
      </c>
      <c r="CG331" s="174"/>
      <c r="CH331" s="175"/>
      <c r="CI331" s="175"/>
      <c r="CJ331" s="175"/>
      <c r="CK331" s="175"/>
      <c r="CL331" s="175"/>
      <c r="CM331" s="175"/>
      <c r="CN331" s="175"/>
      <c r="CO331" s="171">
        <v>2042</v>
      </c>
      <c r="CP331" s="173">
        <v>52171</v>
      </c>
      <c r="CQ331" s="272">
        <v>7.6534654799876529</v>
      </c>
      <c r="CR331" s="272">
        <v>7.3546209857567382</v>
      </c>
      <c r="CS331" s="272">
        <v>7.3644188727940429</v>
      </c>
      <c r="CT331" s="272">
        <v>7.2439644633573534</v>
      </c>
      <c r="CU331" s="272">
        <v>7.3644188727940429</v>
      </c>
      <c r="CV331" s="272">
        <v>7.3897991954022988</v>
      </c>
      <c r="CW331" s="272">
        <v>7.6347670569236987</v>
      </c>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39"/>
      <c r="EV331" s="139"/>
      <c r="EW331" s="139"/>
      <c r="EX331" s="139"/>
      <c r="EY331" s="139"/>
      <c r="EZ331" s="139"/>
      <c r="FA331" s="139"/>
      <c r="FB331" s="162"/>
      <c r="FC331" s="162"/>
      <c r="FD331" s="162"/>
      <c r="FE331" s="162"/>
      <c r="FF331" s="162"/>
      <c r="FG331" s="162"/>
      <c r="FH331" s="162"/>
      <c r="FI331" s="139"/>
      <c r="FJ331" s="139"/>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c r="GG331" s="139"/>
      <c r="GH331" s="139"/>
      <c r="GI331" s="162"/>
      <c r="GJ331" s="162"/>
      <c r="GK331" s="162"/>
      <c r="GL331" s="162"/>
      <c r="GM331" s="162"/>
    </row>
    <row r="332" spans="1:195" s="138" customFormat="1" x14ac:dyDescent="0.2">
      <c r="A332" s="139"/>
      <c r="B332" s="193">
        <v>52201</v>
      </c>
      <c r="C332" s="193">
        <v>52231</v>
      </c>
      <c r="D332" s="191">
        <v>52201</v>
      </c>
      <c r="E332" s="6">
        <v>76.615939999999995</v>
      </c>
      <c r="F332" s="7">
        <v>70.393230000000003</v>
      </c>
      <c r="G332" s="9">
        <v>68.539410000000004</v>
      </c>
      <c r="H332" s="10">
        <v>63.327089999999998</v>
      </c>
      <c r="I332" s="6">
        <v>72.481399999999994</v>
      </c>
      <c r="J332" s="7">
        <v>66.35239</v>
      </c>
      <c r="K332" s="9">
        <v>86.815359999999998</v>
      </c>
      <c r="L332" s="10">
        <v>81.01576</v>
      </c>
      <c r="M332" s="6">
        <v>80.163730000000001</v>
      </c>
      <c r="N332" s="7">
        <v>76.202290000000005</v>
      </c>
      <c r="O332" s="9">
        <v>66.539410000000004</v>
      </c>
      <c r="P332" s="10">
        <v>61.327089999999998</v>
      </c>
      <c r="Q332" s="6">
        <v>68.039410000000004</v>
      </c>
      <c r="R332" s="7">
        <v>62.827089999999998</v>
      </c>
      <c r="S332" s="9">
        <v>65.539410000000004</v>
      </c>
      <c r="T332" s="10">
        <v>61.327089999999998</v>
      </c>
      <c r="U332" s="6">
        <v>66.539410000000004</v>
      </c>
      <c r="V332" s="7">
        <v>61.327089999999998</v>
      </c>
      <c r="W332" s="9">
        <v>72.481399999999994</v>
      </c>
      <c r="X332" s="10">
        <v>66.35239</v>
      </c>
      <c r="Y332" s="6">
        <v>69.539410000000004</v>
      </c>
      <c r="Z332" s="7">
        <v>64.077089999999998</v>
      </c>
      <c r="AA332" s="9">
        <v>74.519310000000004</v>
      </c>
      <c r="AB332" s="10">
        <v>69.434690000000003</v>
      </c>
      <c r="AC332" s="6">
        <v>69.039410000000004</v>
      </c>
      <c r="AD332" s="74">
        <v>63.327089999999998</v>
      </c>
      <c r="AE332" s="9">
        <v>75.032399999999996</v>
      </c>
      <c r="AF332" s="76">
        <v>69.778689999999997</v>
      </c>
      <c r="AG332" s="24">
        <v>7.9402999999999997</v>
      </c>
      <c r="AH332" s="38">
        <v>7.9775</v>
      </c>
      <c r="AI332" s="24">
        <v>7.5683999999999996</v>
      </c>
      <c r="AJ332" s="38">
        <v>7.6055000000000001</v>
      </c>
      <c r="AK332" s="29">
        <v>7.5904999999999996</v>
      </c>
      <c r="AL332" s="38">
        <v>7.7187999999999999</v>
      </c>
      <c r="AM332" s="29">
        <v>7.5330000000000004</v>
      </c>
      <c r="AN332" s="38">
        <v>7.6985000000000001</v>
      </c>
      <c r="AO332" s="24">
        <v>7.6426999999999996</v>
      </c>
      <c r="AP332" s="38">
        <v>7.7171000000000003</v>
      </c>
      <c r="AQ332" s="24">
        <v>6.9360999999999997</v>
      </c>
      <c r="AR332" s="38">
        <v>7.8628</v>
      </c>
      <c r="AS332" s="24">
        <v>7.6768000000000001</v>
      </c>
      <c r="AT332" s="38">
        <v>7.9127999999999998</v>
      </c>
      <c r="AU332" s="29">
        <v>7.6966000000000001</v>
      </c>
      <c r="AV332" s="38">
        <v>7.6782000000000004</v>
      </c>
      <c r="AW332" s="29">
        <v>7.9493999999999998</v>
      </c>
      <c r="AX332" s="38">
        <v>7.6765999999999996</v>
      </c>
      <c r="AY332" s="29">
        <v>7.6154999999999999</v>
      </c>
      <c r="AZ332" s="38">
        <v>7.6577000000000002</v>
      </c>
      <c r="BA332" s="24">
        <v>7.2260999999999997</v>
      </c>
      <c r="BB332" s="38">
        <v>8.1852999999999998</v>
      </c>
      <c r="BC332" s="15"/>
      <c r="BD332" s="1"/>
      <c r="BE332" s="151"/>
      <c r="BF332" s="151"/>
      <c r="BG332" s="151"/>
      <c r="BH332" s="151"/>
      <c r="BI332" s="151"/>
      <c r="BJ332" s="266">
        <v>7.7660434470195323</v>
      </c>
      <c r="BK332" s="266">
        <v>7.8413394696893031</v>
      </c>
      <c r="BL332" s="266">
        <v>8.0616459270195335</v>
      </c>
      <c r="BM332" s="266">
        <v>8.1398078376893039</v>
      </c>
      <c r="BN332" s="266">
        <v>7.9522091703544184</v>
      </c>
      <c r="BO332" s="266"/>
      <c r="BP332" s="266">
        <v>7.7151126543647983</v>
      </c>
      <c r="BQ332" s="292">
        <v>7.7793738037307367</v>
      </c>
      <c r="BR332" s="292">
        <v>7.7036888710747986</v>
      </c>
      <c r="BS332" s="292">
        <v>7.7493781632653054</v>
      </c>
      <c r="BT332" s="292">
        <v>7.6168595817759366</v>
      </c>
      <c r="BU332" s="292">
        <v>7.6016659269147331</v>
      </c>
      <c r="BV332" s="292">
        <v>7.6508000000000003</v>
      </c>
      <c r="BW332" s="169"/>
      <c r="BX332" s="148">
        <v>73.872594731182787</v>
      </c>
      <c r="BY332" s="165">
        <v>66.241505483870966</v>
      </c>
      <c r="BZ332" s="165">
        <v>69.779363333333336</v>
      </c>
      <c r="CA332" s="165">
        <v>78.417288709677422</v>
      </c>
      <c r="CB332" s="165">
        <v>65.741505483870966</v>
      </c>
      <c r="CC332" s="165">
        <v>84.258547096774194</v>
      </c>
      <c r="CD332" s="165">
        <v>72.716248279569896</v>
      </c>
      <c r="CE332" s="165">
        <v>72.277703333333335</v>
      </c>
      <c r="CF332" s="165">
        <v>64.241505483870966</v>
      </c>
      <c r="CG332" s="174"/>
      <c r="CH332" s="175"/>
      <c r="CI332" s="175"/>
      <c r="CJ332" s="175"/>
      <c r="CK332" s="175"/>
      <c r="CL332" s="175"/>
      <c r="CM332" s="175"/>
      <c r="CN332" s="175"/>
      <c r="CO332" s="171">
        <v>2042</v>
      </c>
      <c r="CP332" s="173">
        <v>52201</v>
      </c>
      <c r="CQ332" s="272">
        <v>8.0362209075007716</v>
      </c>
      <c r="CR332" s="272">
        <v>7.7408285889947752</v>
      </c>
      <c r="CS332" s="272">
        <v>7.7437925339181879</v>
      </c>
      <c r="CT332" s="272">
        <v>7.6172156325899749</v>
      </c>
      <c r="CU332" s="272">
        <v>7.7437925339181879</v>
      </c>
      <c r="CV332" s="272">
        <v>7.7766013300492611</v>
      </c>
      <c r="CW332" s="272">
        <v>8.0101203068227704</v>
      </c>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39"/>
      <c r="EV332" s="139"/>
      <c r="EW332" s="139"/>
      <c r="EX332" s="139"/>
      <c r="EY332" s="139"/>
      <c r="EZ332" s="139"/>
      <c r="FA332" s="139"/>
      <c r="FB332" s="162"/>
      <c r="FC332" s="162"/>
      <c r="FD332" s="162"/>
      <c r="FE332" s="162"/>
      <c r="FF332" s="162"/>
      <c r="FG332" s="162"/>
      <c r="FH332" s="162"/>
      <c r="FI332" s="139"/>
      <c r="FJ332" s="139"/>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c r="GG332" s="139"/>
      <c r="GH332" s="139"/>
      <c r="GI332" s="162"/>
      <c r="GJ332" s="162"/>
      <c r="GK332" s="162"/>
      <c r="GL332" s="162"/>
      <c r="GM332" s="162"/>
    </row>
    <row r="333" spans="1:195" s="138" customFormat="1" x14ac:dyDescent="0.2">
      <c r="A333" s="139"/>
      <c r="B333" s="193">
        <v>52232</v>
      </c>
      <c r="C333" s="193">
        <v>52262</v>
      </c>
      <c r="D333" s="191">
        <v>52232</v>
      </c>
      <c r="E333" s="6">
        <v>77.233949999999993</v>
      </c>
      <c r="F333" s="7">
        <v>70.119110000000006</v>
      </c>
      <c r="G333" s="9">
        <v>69.295590000000004</v>
      </c>
      <c r="H333" s="10">
        <v>63.716479999999997</v>
      </c>
      <c r="I333" s="6">
        <v>73.327579999999998</v>
      </c>
      <c r="J333" s="7">
        <v>66.031809999999993</v>
      </c>
      <c r="K333" s="9">
        <v>83.420580000000001</v>
      </c>
      <c r="L333" s="10">
        <v>79.395589999999999</v>
      </c>
      <c r="M333" s="6">
        <v>79.188360000000003</v>
      </c>
      <c r="N333" s="7">
        <v>75.201049999999995</v>
      </c>
      <c r="O333" s="9">
        <v>67.295590000000004</v>
      </c>
      <c r="P333" s="10">
        <v>61.716479999999997</v>
      </c>
      <c r="Q333" s="6">
        <v>68.795590000000004</v>
      </c>
      <c r="R333" s="7">
        <v>63.216479999999997</v>
      </c>
      <c r="S333" s="9">
        <v>66.545590000000004</v>
      </c>
      <c r="T333" s="10">
        <v>60.466479999999997</v>
      </c>
      <c r="U333" s="6">
        <v>67.295590000000004</v>
      </c>
      <c r="V333" s="7">
        <v>61.716479999999997</v>
      </c>
      <c r="W333" s="9">
        <v>73.327579999999998</v>
      </c>
      <c r="X333" s="10">
        <v>66.031809999999993</v>
      </c>
      <c r="Y333" s="6">
        <v>69.295590000000004</v>
      </c>
      <c r="Z333" s="7">
        <v>64.466480000000004</v>
      </c>
      <c r="AA333" s="9">
        <v>77.366290000000006</v>
      </c>
      <c r="AB333" s="10">
        <v>72.190179999999998</v>
      </c>
      <c r="AC333" s="6">
        <v>70.295590000000004</v>
      </c>
      <c r="AD333" s="74">
        <v>63.716479999999997</v>
      </c>
      <c r="AE333" s="9">
        <v>76.605080000000001</v>
      </c>
      <c r="AF333" s="76">
        <v>70.982209999999995</v>
      </c>
      <c r="AG333" s="24">
        <v>8.18</v>
      </c>
      <c r="AH333" s="38">
        <v>8.1989999999999998</v>
      </c>
      <c r="AI333" s="24">
        <v>7.7805</v>
      </c>
      <c r="AJ333" s="38">
        <v>7.8185000000000002</v>
      </c>
      <c r="AK333" s="29">
        <v>7.8034999999999997</v>
      </c>
      <c r="AL333" s="38">
        <v>7.9321000000000002</v>
      </c>
      <c r="AM333" s="29">
        <v>7.7435</v>
      </c>
      <c r="AN333" s="38">
        <v>7.9135999999999997</v>
      </c>
      <c r="AO333" s="24">
        <v>7.8566000000000003</v>
      </c>
      <c r="AP333" s="38">
        <v>7.8756000000000004</v>
      </c>
      <c r="AQ333" s="24">
        <v>7.1147</v>
      </c>
      <c r="AR333" s="38">
        <v>8.0764999999999993</v>
      </c>
      <c r="AS333" s="24">
        <v>7.8901000000000003</v>
      </c>
      <c r="AT333" s="38">
        <v>8.1265000000000001</v>
      </c>
      <c r="AU333" s="29">
        <v>7.9093999999999998</v>
      </c>
      <c r="AV333" s="38">
        <v>7.8914</v>
      </c>
      <c r="AW333" s="29">
        <v>8.0958000000000006</v>
      </c>
      <c r="AX333" s="38">
        <v>7.8898999999999999</v>
      </c>
      <c r="AY333" s="29">
        <v>7.8285</v>
      </c>
      <c r="AZ333" s="38">
        <v>7.8715999999999999</v>
      </c>
      <c r="BA333" s="24">
        <v>7.3883999999999999</v>
      </c>
      <c r="BB333" s="38">
        <v>8.4350000000000005</v>
      </c>
      <c r="BC333" s="15"/>
      <c r="BD333" s="1"/>
      <c r="BE333" s="151"/>
      <c r="BF333" s="151"/>
      <c r="BG333" s="151"/>
      <c r="BH333" s="151"/>
      <c r="BI333" s="151"/>
      <c r="BJ333" s="266">
        <v>7.9825195121951227</v>
      </c>
      <c r="BK333" s="266">
        <v>8.0017483351887471</v>
      </c>
      <c r="BL333" s="266">
        <v>8.2863614201951226</v>
      </c>
      <c r="BM333" s="266">
        <v>8.3063221231887479</v>
      </c>
      <c r="BN333" s="266">
        <v>8.1442378476919348</v>
      </c>
      <c r="BO333" s="266"/>
      <c r="BP333" s="266">
        <v>7.9310712876406777</v>
      </c>
      <c r="BQ333" s="292">
        <v>7.9962229521492292</v>
      </c>
      <c r="BR333" s="292">
        <v>7.918891600249597</v>
      </c>
      <c r="BS333" s="292">
        <v>7.9667251020408161</v>
      </c>
      <c r="BT333" s="292">
        <v>7.8295073239721171</v>
      </c>
      <c r="BU333" s="292">
        <v>7.8149147171700317</v>
      </c>
      <c r="BV333" s="292">
        <v>7.8638000000000003</v>
      </c>
      <c r="BW333" s="169"/>
      <c r="BX333" s="148">
        <v>74.097300107526877</v>
      </c>
      <c r="BY333" s="165">
        <v>66.835982365591406</v>
      </c>
      <c r="BZ333" s="165">
        <v>70.111165268817189</v>
      </c>
      <c r="CA333" s="165">
        <v>77.430513655913984</v>
      </c>
      <c r="CB333" s="165">
        <v>66.335982365591406</v>
      </c>
      <c r="CC333" s="165">
        <v>81.646122043010749</v>
      </c>
      <c r="CD333" s="165">
        <v>74.126180322580637</v>
      </c>
      <c r="CE333" s="165">
        <v>75.084349032258075</v>
      </c>
      <c r="CF333" s="165">
        <v>64.835982365591406</v>
      </c>
      <c r="CG333" s="174"/>
      <c r="CH333" s="175"/>
      <c r="CI333" s="175"/>
      <c r="CJ333" s="175"/>
      <c r="CK333" s="175"/>
      <c r="CL333" s="175"/>
      <c r="CM333" s="175"/>
      <c r="CN333" s="175"/>
      <c r="CO333" s="171">
        <v>2043</v>
      </c>
      <c r="CP333" s="173">
        <v>52232</v>
      </c>
      <c r="CQ333" s="272">
        <v>8.2544532359296241</v>
      </c>
      <c r="CR333" s="272">
        <v>7.9565269187416749</v>
      </c>
      <c r="CS333" s="272">
        <v>7.9610729582780779</v>
      </c>
      <c r="CT333" s="272">
        <v>7.8309894939681639</v>
      </c>
      <c r="CU333" s="272">
        <v>7.9610729582780779</v>
      </c>
      <c r="CV333" s="272">
        <v>7.9926317077175693</v>
      </c>
      <c r="CW333" s="272">
        <v>8.2250981025434005</v>
      </c>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39"/>
      <c r="EV333" s="139"/>
      <c r="EW333" s="139"/>
      <c r="EX333" s="139"/>
      <c r="EY333" s="139"/>
      <c r="EZ333" s="139"/>
      <c r="FA333" s="139"/>
      <c r="FB333" s="162"/>
      <c r="FC333" s="162"/>
      <c r="FD333" s="162"/>
      <c r="FE333" s="162"/>
      <c r="FF333" s="162"/>
      <c r="FG333" s="162"/>
      <c r="FH333" s="162"/>
      <c r="FI333" s="139"/>
      <c r="FJ333" s="139"/>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c r="GG333" s="139"/>
      <c r="GH333" s="139"/>
      <c r="GI333" s="162"/>
      <c r="GJ333" s="162"/>
      <c r="GK333" s="162"/>
      <c r="GL333" s="162"/>
      <c r="GM333" s="162"/>
    </row>
    <row r="334" spans="1:195" s="138" customFormat="1" x14ac:dyDescent="0.2">
      <c r="A334" s="139"/>
      <c r="B334" s="193">
        <v>52263</v>
      </c>
      <c r="C334" s="193">
        <v>52290</v>
      </c>
      <c r="D334" s="191">
        <v>52263</v>
      </c>
      <c r="E334" s="6">
        <v>80.856629999999996</v>
      </c>
      <c r="F334" s="7">
        <v>75.141689999999997</v>
      </c>
      <c r="G334" s="9">
        <v>72.586699999999993</v>
      </c>
      <c r="H334" s="10">
        <v>66.617130000000003</v>
      </c>
      <c r="I334" s="6">
        <v>77.450810000000004</v>
      </c>
      <c r="J334" s="7">
        <v>71.198080000000004</v>
      </c>
      <c r="K334" s="9">
        <v>91.076830000000001</v>
      </c>
      <c r="L334" s="10">
        <v>85.943470000000005</v>
      </c>
      <c r="M334" s="6">
        <v>83.681759999999997</v>
      </c>
      <c r="N334" s="7">
        <v>80.240359999999995</v>
      </c>
      <c r="O334" s="9">
        <v>70.586699999999993</v>
      </c>
      <c r="P334" s="10">
        <v>64.617130000000003</v>
      </c>
      <c r="Q334" s="6">
        <v>72.586699999999993</v>
      </c>
      <c r="R334" s="7">
        <v>66.117130000000003</v>
      </c>
      <c r="S334" s="9">
        <v>70.086699999999993</v>
      </c>
      <c r="T334" s="10">
        <v>63.367130000000003</v>
      </c>
      <c r="U334" s="6">
        <v>70.586699999999993</v>
      </c>
      <c r="V334" s="7">
        <v>64.617130000000003</v>
      </c>
      <c r="W334" s="9">
        <v>77.450810000000004</v>
      </c>
      <c r="X334" s="10">
        <v>71.198080000000004</v>
      </c>
      <c r="Y334" s="6">
        <v>72.586699999999993</v>
      </c>
      <c r="Z334" s="7">
        <v>67.367130000000003</v>
      </c>
      <c r="AA334" s="9">
        <v>80.061800000000005</v>
      </c>
      <c r="AB334" s="10">
        <v>76.703029999999998</v>
      </c>
      <c r="AC334" s="6">
        <v>71.586699999999993</v>
      </c>
      <c r="AD334" s="74">
        <v>66.617130000000003</v>
      </c>
      <c r="AE334" s="9">
        <v>82.300210000000007</v>
      </c>
      <c r="AF334" s="76">
        <v>76.979680000000002</v>
      </c>
      <c r="AG334" s="24">
        <v>8.1989999999999998</v>
      </c>
      <c r="AH334" s="38">
        <v>8.1418999999999997</v>
      </c>
      <c r="AI334" s="24">
        <v>7.7423999999999999</v>
      </c>
      <c r="AJ334" s="38">
        <v>7.8185000000000002</v>
      </c>
      <c r="AK334" s="29">
        <v>7.8034999999999997</v>
      </c>
      <c r="AL334" s="38">
        <v>7.9335000000000004</v>
      </c>
      <c r="AM334" s="29">
        <v>7.7610000000000001</v>
      </c>
      <c r="AN334" s="38">
        <v>7.8945999999999996</v>
      </c>
      <c r="AO334" s="24">
        <v>7.8185000000000002</v>
      </c>
      <c r="AP334" s="38">
        <v>7.7043999999999997</v>
      </c>
      <c r="AQ334" s="24">
        <v>7.0956000000000001</v>
      </c>
      <c r="AR334" s="38">
        <v>8.0793999999999997</v>
      </c>
      <c r="AS334" s="24">
        <v>7.8914</v>
      </c>
      <c r="AT334" s="38">
        <v>8.1294000000000004</v>
      </c>
      <c r="AU334" s="29">
        <v>7.9120999999999997</v>
      </c>
      <c r="AV334" s="38">
        <v>7.8922999999999996</v>
      </c>
      <c r="AW334" s="29">
        <v>7.9138999999999999</v>
      </c>
      <c r="AX334" s="38">
        <v>7.8912000000000004</v>
      </c>
      <c r="AY334" s="29">
        <v>7.8285</v>
      </c>
      <c r="AZ334" s="38">
        <v>7.8334999999999999</v>
      </c>
      <c r="BA334" s="24">
        <v>7.3894000000000002</v>
      </c>
      <c r="BB334" s="38">
        <v>8.4314999999999998</v>
      </c>
      <c r="BC334" s="15"/>
      <c r="BD334" s="1"/>
      <c r="BE334" s="151"/>
      <c r="BF334" s="151"/>
      <c r="BG334" s="151"/>
      <c r="BH334" s="151"/>
      <c r="BI334" s="151"/>
      <c r="BJ334" s="266">
        <v>7.9439606618763285</v>
      </c>
      <c r="BK334" s="266">
        <v>7.8284865195830378</v>
      </c>
      <c r="BL334" s="266">
        <v>8.2463349578763285</v>
      </c>
      <c r="BM334" s="266">
        <v>8.1264656835830387</v>
      </c>
      <c r="BN334" s="266">
        <v>8.0363119557296834</v>
      </c>
      <c r="BO334" s="266"/>
      <c r="BP334" s="266">
        <v>7.9310712876406777</v>
      </c>
      <c r="BQ334" s="292">
        <v>7.9575976480129764</v>
      </c>
      <c r="BR334" s="292">
        <v>7.8998825260779499</v>
      </c>
      <c r="BS334" s="292">
        <v>7.9667251020408161</v>
      </c>
      <c r="BT334" s="292">
        <v>7.8471858773613485</v>
      </c>
      <c r="BU334" s="292">
        <v>7.8149147171700317</v>
      </c>
      <c r="BV334" s="292">
        <v>7.8638000000000003</v>
      </c>
      <c r="BW334" s="169"/>
      <c r="BX334" s="148">
        <v>78.40737</v>
      </c>
      <c r="BY334" s="165">
        <v>70.028312857142851</v>
      </c>
      <c r="BZ334" s="165">
        <v>74.771068571428572</v>
      </c>
      <c r="CA334" s="165">
        <v>82.206874285714278</v>
      </c>
      <c r="CB334" s="165">
        <v>69.814027142857142</v>
      </c>
      <c r="CC334" s="165">
        <v>88.876818571428572</v>
      </c>
      <c r="CD334" s="165">
        <v>80.01998285714285</v>
      </c>
      <c r="CE334" s="165">
        <v>78.622327142857145</v>
      </c>
      <c r="CF334" s="165">
        <v>68.028312857142851</v>
      </c>
      <c r="CG334" s="174"/>
      <c r="CH334" s="175"/>
      <c r="CI334" s="175"/>
      <c r="CJ334" s="175"/>
      <c r="CK334" s="175"/>
      <c r="CL334" s="175"/>
      <c r="CM334" s="175"/>
      <c r="CN334" s="175"/>
      <c r="CO334" s="171">
        <v>2043</v>
      </c>
      <c r="CP334" s="173">
        <v>52263</v>
      </c>
      <c r="CQ334" s="272">
        <v>8.2152516719827151</v>
      </c>
      <c r="CR334" s="272">
        <v>7.9744590839225333</v>
      </c>
      <c r="CS334" s="272">
        <v>7.9610729582780779</v>
      </c>
      <c r="CT334" s="272">
        <v>7.8309894939681639</v>
      </c>
      <c r="CU334" s="272">
        <v>7.9610729582780779</v>
      </c>
      <c r="CV334" s="272">
        <v>8.0105914778325129</v>
      </c>
      <c r="CW334" s="272">
        <v>8.2250981025434005</v>
      </c>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39"/>
      <c r="EV334" s="139"/>
      <c r="EW334" s="139"/>
      <c r="EX334" s="139"/>
      <c r="EY334" s="139"/>
      <c r="EZ334" s="139"/>
      <c r="FA334" s="139"/>
      <c r="FB334" s="162"/>
      <c r="FC334" s="162"/>
      <c r="FD334" s="162"/>
      <c r="FE334" s="162"/>
      <c r="FF334" s="162"/>
      <c r="FG334" s="162"/>
      <c r="FH334" s="162"/>
      <c r="FI334" s="139"/>
      <c r="FJ334" s="139"/>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c r="GG334" s="139"/>
      <c r="GH334" s="139"/>
      <c r="GI334" s="162"/>
      <c r="GJ334" s="162"/>
      <c r="GK334" s="162"/>
      <c r="GL334" s="162"/>
      <c r="GM334" s="162"/>
    </row>
    <row r="335" spans="1:195" s="138" customFormat="1" x14ac:dyDescent="0.2">
      <c r="A335" s="139"/>
      <c r="B335" s="193">
        <v>52291</v>
      </c>
      <c r="C335" s="193">
        <v>52321</v>
      </c>
      <c r="D335" s="191">
        <v>52291</v>
      </c>
      <c r="E335" s="6">
        <v>71.013639999999995</v>
      </c>
      <c r="F335" s="7">
        <v>67.772620000000003</v>
      </c>
      <c r="G335" s="9">
        <v>63.175629999999998</v>
      </c>
      <c r="H335" s="10">
        <v>60.414520000000003</v>
      </c>
      <c r="I335" s="6">
        <v>66.979640000000003</v>
      </c>
      <c r="J335" s="7">
        <v>63.709569999999999</v>
      </c>
      <c r="K335" s="9">
        <v>72.802970000000002</v>
      </c>
      <c r="L335" s="10">
        <v>73.204009999999997</v>
      </c>
      <c r="M335" s="6">
        <v>68.896889999999999</v>
      </c>
      <c r="N335" s="7">
        <v>71.154619999999994</v>
      </c>
      <c r="O335" s="9">
        <v>61.175629999999998</v>
      </c>
      <c r="P335" s="10">
        <v>58.414520000000003</v>
      </c>
      <c r="Q335" s="6">
        <v>63.175629999999998</v>
      </c>
      <c r="R335" s="7">
        <v>59.914520000000003</v>
      </c>
      <c r="S335" s="9">
        <v>61.425629999999998</v>
      </c>
      <c r="T335" s="10">
        <v>56.914520000000003</v>
      </c>
      <c r="U335" s="6">
        <v>61.175629999999998</v>
      </c>
      <c r="V335" s="7">
        <v>58.414520000000003</v>
      </c>
      <c r="W335" s="9">
        <v>66.979640000000003</v>
      </c>
      <c r="X335" s="10">
        <v>63.709569999999999</v>
      </c>
      <c r="Y335" s="6">
        <v>63.175629999999998</v>
      </c>
      <c r="Z335" s="7">
        <v>61.164520000000003</v>
      </c>
      <c r="AA335" s="9">
        <v>68.122429999999994</v>
      </c>
      <c r="AB335" s="10">
        <v>66.224119999999999</v>
      </c>
      <c r="AC335" s="6">
        <v>61.925629999999998</v>
      </c>
      <c r="AD335" s="74">
        <v>60.414520000000003</v>
      </c>
      <c r="AE335" s="9">
        <v>72.251239999999996</v>
      </c>
      <c r="AF335" s="76">
        <v>70.094470000000001</v>
      </c>
      <c r="AG335" s="24">
        <v>7.9516999999999998</v>
      </c>
      <c r="AH335" s="38">
        <v>7.6473000000000004</v>
      </c>
      <c r="AI335" s="24">
        <v>7.3810000000000002</v>
      </c>
      <c r="AJ335" s="38">
        <v>7.4381000000000004</v>
      </c>
      <c r="AK335" s="29">
        <v>7.4230999999999998</v>
      </c>
      <c r="AL335" s="38">
        <v>7.5506000000000002</v>
      </c>
      <c r="AM335" s="29">
        <v>7.3756000000000004</v>
      </c>
      <c r="AN335" s="38">
        <v>7.5141</v>
      </c>
      <c r="AO335" s="24">
        <v>7.4189999999999996</v>
      </c>
      <c r="AP335" s="38">
        <v>7.3048999999999999</v>
      </c>
      <c r="AQ335" s="24">
        <v>6.8864000000000001</v>
      </c>
      <c r="AR335" s="38">
        <v>7.6936999999999998</v>
      </c>
      <c r="AS335" s="24">
        <v>7.5086000000000004</v>
      </c>
      <c r="AT335" s="38">
        <v>7.7436999999999996</v>
      </c>
      <c r="AU335" s="29">
        <v>7.5274999999999999</v>
      </c>
      <c r="AV335" s="38">
        <v>7.5102000000000002</v>
      </c>
      <c r="AW335" s="29">
        <v>7.5102000000000002</v>
      </c>
      <c r="AX335" s="38">
        <v>7.5084</v>
      </c>
      <c r="AY335" s="29">
        <v>7.4481000000000002</v>
      </c>
      <c r="AZ335" s="38">
        <v>7.4340000000000002</v>
      </c>
      <c r="BA335" s="24">
        <v>7.1401000000000003</v>
      </c>
      <c r="BB335" s="38">
        <v>8.2241999999999997</v>
      </c>
      <c r="BC335" s="15"/>
      <c r="BD335" s="1"/>
      <c r="BE335" s="151"/>
      <c r="BF335" s="151"/>
      <c r="BG335" s="151"/>
      <c r="BH335" s="151"/>
      <c r="BI335" s="151"/>
      <c r="BJ335" s="266">
        <v>7.5396493573524941</v>
      </c>
      <c r="BK335" s="266">
        <v>7.4241752150592051</v>
      </c>
      <c r="BL335" s="266">
        <v>7.8266349133524953</v>
      </c>
      <c r="BM335" s="266">
        <v>7.7067656390592063</v>
      </c>
      <c r="BN335" s="266">
        <v>7.6243062812058504</v>
      </c>
      <c r="BO335" s="266"/>
      <c r="BP335" s="266">
        <v>7.545387418635304</v>
      </c>
      <c r="BQ335" s="292">
        <v>7.5525895377128949</v>
      </c>
      <c r="BR335" s="292">
        <v>7.5192008038510281</v>
      </c>
      <c r="BS335" s="292">
        <v>7.5785618367346936</v>
      </c>
      <c r="BT335" s="292">
        <v>7.4578536215779367</v>
      </c>
      <c r="BU335" s="292">
        <v>7.4340703987985979</v>
      </c>
      <c r="BV335" s="292">
        <v>7.4834000000000005</v>
      </c>
      <c r="BW335" s="169"/>
      <c r="BX335" s="148">
        <v>69.587242234185737</v>
      </c>
      <c r="BY335" s="165">
        <v>61.960444306864069</v>
      </c>
      <c r="BZ335" s="165">
        <v>65.540457106325704</v>
      </c>
      <c r="CA335" s="165">
        <v>69.890534293405111</v>
      </c>
      <c r="CB335" s="165">
        <v>61.740390471063257</v>
      </c>
      <c r="CC335" s="165">
        <v>72.97947078061911</v>
      </c>
      <c r="CD335" s="165">
        <v>71.302028977119775</v>
      </c>
      <c r="CE335" s="165">
        <v>67.286969205921935</v>
      </c>
      <c r="CF335" s="165">
        <v>59.960444306864069</v>
      </c>
      <c r="CG335" s="174"/>
      <c r="CH335" s="175"/>
      <c r="CI335" s="175"/>
      <c r="CJ335" s="175"/>
      <c r="CK335" s="175"/>
      <c r="CL335" s="175"/>
      <c r="CM335" s="175"/>
      <c r="CN335" s="175"/>
      <c r="CO335" s="171">
        <v>2043</v>
      </c>
      <c r="CP335" s="173">
        <v>52291</v>
      </c>
      <c r="CQ335" s="272">
        <v>7.8434027163288409</v>
      </c>
      <c r="CR335" s="272">
        <v>7.5795415718823662</v>
      </c>
      <c r="CS335" s="272">
        <v>7.5730284820973166</v>
      </c>
      <c r="CT335" s="272">
        <v>7.4492074429434547</v>
      </c>
      <c r="CU335" s="272">
        <v>7.5730284820973166</v>
      </c>
      <c r="CV335" s="272">
        <v>7.6150660262725776</v>
      </c>
      <c r="CW335" s="272">
        <v>7.8411659265240221</v>
      </c>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39"/>
      <c r="EV335" s="139"/>
      <c r="EW335" s="139"/>
      <c r="EX335" s="139"/>
      <c r="EY335" s="139"/>
      <c r="EZ335" s="139"/>
      <c r="FA335" s="139"/>
      <c r="FB335" s="162"/>
      <c r="FC335" s="162"/>
      <c r="FD335" s="162"/>
      <c r="FE335" s="162"/>
      <c r="FF335" s="162"/>
      <c r="FG335" s="162"/>
      <c r="FH335" s="162"/>
      <c r="FI335" s="139"/>
      <c r="FJ335" s="139"/>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39"/>
      <c r="GH335" s="139"/>
      <c r="GI335" s="162"/>
      <c r="GJ335" s="162"/>
      <c r="GK335" s="162"/>
      <c r="GL335" s="162"/>
      <c r="GM335" s="162"/>
    </row>
    <row r="336" spans="1:195" s="138" customFormat="1" x14ac:dyDescent="0.2">
      <c r="A336" s="139"/>
      <c r="B336" s="193">
        <v>52322</v>
      </c>
      <c r="C336" s="193">
        <v>52351</v>
      </c>
      <c r="D336" s="191">
        <v>52322</v>
      </c>
      <c r="E336" s="6">
        <v>68.438929999999999</v>
      </c>
      <c r="F336" s="7">
        <v>65.292720000000003</v>
      </c>
      <c r="G336" s="9">
        <v>62.758139999999997</v>
      </c>
      <c r="H336" s="10">
        <v>60.613909999999997</v>
      </c>
      <c r="I336" s="6">
        <v>64.385679999999994</v>
      </c>
      <c r="J336" s="7">
        <v>61.238030000000002</v>
      </c>
      <c r="K336" s="9">
        <v>68.47063</v>
      </c>
      <c r="L336" s="10">
        <v>70.841009999999997</v>
      </c>
      <c r="M336" s="6">
        <v>64.08784</v>
      </c>
      <c r="N336" s="7">
        <v>68.414869999999993</v>
      </c>
      <c r="O336" s="9">
        <v>60.758139999999997</v>
      </c>
      <c r="P336" s="10">
        <v>58.613909999999997</v>
      </c>
      <c r="Q336" s="6">
        <v>61.258139999999997</v>
      </c>
      <c r="R336" s="7">
        <v>59.863909999999997</v>
      </c>
      <c r="S336" s="9">
        <v>57.758139999999997</v>
      </c>
      <c r="T336" s="10">
        <v>56.613909999999997</v>
      </c>
      <c r="U336" s="6">
        <v>60.758139999999997</v>
      </c>
      <c r="V336" s="7">
        <v>58.613909999999997</v>
      </c>
      <c r="W336" s="9">
        <v>64.385679999999994</v>
      </c>
      <c r="X336" s="10">
        <v>61.238030000000002</v>
      </c>
      <c r="Y336" s="6">
        <v>61.258139999999997</v>
      </c>
      <c r="Z336" s="7">
        <v>58.613909999999997</v>
      </c>
      <c r="AA336" s="9">
        <v>64.581239999999994</v>
      </c>
      <c r="AB336" s="10">
        <v>65.256709999999998</v>
      </c>
      <c r="AC336" s="6">
        <v>61.258139999999997</v>
      </c>
      <c r="AD336" s="74">
        <v>59.113909999999997</v>
      </c>
      <c r="AE336" s="9">
        <v>67.413679999999999</v>
      </c>
      <c r="AF336" s="76">
        <v>67.158929999999998</v>
      </c>
      <c r="AG336" s="24">
        <v>7.7043999999999997</v>
      </c>
      <c r="AH336" s="38">
        <v>7.3429000000000002</v>
      </c>
      <c r="AI336" s="24">
        <v>7.1337000000000002</v>
      </c>
      <c r="AJ336" s="38">
        <v>7.0956000000000001</v>
      </c>
      <c r="AK336" s="29">
        <v>7.0805999999999996</v>
      </c>
      <c r="AL336" s="38">
        <v>7.2015000000000002</v>
      </c>
      <c r="AM336" s="29">
        <v>7.1105999999999998</v>
      </c>
      <c r="AN336" s="38">
        <v>7.1717000000000004</v>
      </c>
      <c r="AO336" s="24">
        <v>7.0194999999999999</v>
      </c>
      <c r="AP336" s="38">
        <v>6.8292999999999999</v>
      </c>
      <c r="AQ336" s="24">
        <v>6.601</v>
      </c>
      <c r="AR336" s="38">
        <v>7.3371000000000004</v>
      </c>
      <c r="AS336" s="24">
        <v>7.16</v>
      </c>
      <c r="AT336" s="38">
        <v>7.3871000000000002</v>
      </c>
      <c r="AU336" s="29">
        <v>7.1753999999999998</v>
      </c>
      <c r="AV336" s="38">
        <v>7.1635</v>
      </c>
      <c r="AW336" s="29">
        <v>6.9820000000000002</v>
      </c>
      <c r="AX336" s="38">
        <v>7.1597999999999997</v>
      </c>
      <c r="AY336" s="29">
        <v>7.1055999999999999</v>
      </c>
      <c r="AZ336" s="38">
        <v>7.0345000000000004</v>
      </c>
      <c r="BA336" s="24">
        <v>6.7723000000000004</v>
      </c>
      <c r="BB336" s="38">
        <v>7.9069000000000003</v>
      </c>
      <c r="BC336" s="15"/>
      <c r="BD336" s="1"/>
      <c r="BE336" s="151"/>
      <c r="BF336" s="151"/>
      <c r="BG336" s="151"/>
      <c r="BH336" s="151"/>
      <c r="BI336" s="151"/>
      <c r="BJ336" s="266">
        <v>7.1353380528286614</v>
      </c>
      <c r="BK336" s="266">
        <v>6.9428474142293295</v>
      </c>
      <c r="BL336" s="266">
        <v>7.406934868828662</v>
      </c>
      <c r="BM336" s="266">
        <v>7.2071177262293302</v>
      </c>
      <c r="BN336" s="266">
        <v>7.1730595155289967</v>
      </c>
      <c r="BO336" s="266"/>
      <c r="BP336" s="266">
        <v>7.1981299918888784</v>
      </c>
      <c r="BQ336" s="292">
        <v>7.1475814274128133</v>
      </c>
      <c r="BR336" s="292">
        <v>7.176637277726198</v>
      </c>
      <c r="BS336" s="292">
        <v>7.2290720408163258</v>
      </c>
      <c r="BT336" s="292">
        <v>7.1901498131124342</v>
      </c>
      <c r="BU336" s="292">
        <v>7.0911703487401967</v>
      </c>
      <c r="BV336" s="292">
        <v>7.1409000000000002</v>
      </c>
      <c r="BW336" s="169"/>
      <c r="BX336" s="148">
        <v>67.110530222222224</v>
      </c>
      <c r="BY336" s="165">
        <v>61.852798444444439</v>
      </c>
      <c r="BZ336" s="165">
        <v>63.056672222222225</v>
      </c>
      <c r="CA336" s="165">
        <v>65.91480822222222</v>
      </c>
      <c r="CB336" s="165">
        <v>60.669465111111109</v>
      </c>
      <c r="CC336" s="165">
        <v>69.471457111111107</v>
      </c>
      <c r="CD336" s="165">
        <v>67.306118888888903</v>
      </c>
      <c r="CE336" s="165">
        <v>64.866438444444441</v>
      </c>
      <c r="CF336" s="165">
        <v>59.852798444444439</v>
      </c>
      <c r="CG336" s="174"/>
      <c r="CH336" s="175"/>
      <c r="CI336" s="175"/>
      <c r="CJ336" s="175"/>
      <c r="CK336" s="175"/>
      <c r="CL336" s="175"/>
      <c r="CM336" s="175"/>
      <c r="CN336" s="175"/>
      <c r="CO336" s="171">
        <v>2043</v>
      </c>
      <c r="CP336" s="173">
        <v>52322</v>
      </c>
      <c r="CQ336" s="272">
        <v>7.5889526700277807</v>
      </c>
      <c r="CR336" s="272">
        <v>7.3079973562865055</v>
      </c>
      <c r="CS336" s="272">
        <v>7.2236456401101696</v>
      </c>
      <c r="CT336" s="272">
        <v>7.1054630883799348</v>
      </c>
      <c r="CU336" s="272">
        <v>7.2236456401101696</v>
      </c>
      <c r="CV336" s="272">
        <v>7.3431037931034471</v>
      </c>
      <c r="CW336" s="272">
        <v>7.4954856681469524</v>
      </c>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39"/>
      <c r="EV336" s="139"/>
      <c r="EW336" s="139"/>
      <c r="EX336" s="139"/>
      <c r="EY336" s="139"/>
      <c r="EZ336" s="139"/>
      <c r="FA336" s="139"/>
      <c r="FB336" s="162"/>
      <c r="FC336" s="162"/>
      <c r="FD336" s="162"/>
      <c r="FE336" s="162"/>
      <c r="FF336" s="162"/>
      <c r="FG336" s="162"/>
      <c r="FH336" s="162"/>
      <c r="FI336" s="139"/>
      <c r="FJ336" s="139"/>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c r="GG336" s="139"/>
      <c r="GH336" s="139"/>
      <c r="GI336" s="162"/>
      <c r="GJ336" s="162"/>
      <c r="GK336" s="162"/>
      <c r="GL336" s="162"/>
      <c r="GM336" s="162"/>
    </row>
    <row r="337" spans="1:195" s="138" customFormat="1" x14ac:dyDescent="0.2">
      <c r="A337" s="139"/>
      <c r="B337" s="193">
        <v>52352</v>
      </c>
      <c r="C337" s="193">
        <v>52382</v>
      </c>
      <c r="D337" s="191">
        <v>52352</v>
      </c>
      <c r="E337" s="6">
        <v>64.135440000000003</v>
      </c>
      <c r="F337" s="7">
        <v>58.031390000000002</v>
      </c>
      <c r="G337" s="9">
        <v>64.001459999999994</v>
      </c>
      <c r="H337" s="10">
        <v>60.366190000000003</v>
      </c>
      <c r="I337" s="6">
        <v>59.933810000000001</v>
      </c>
      <c r="J337" s="7">
        <v>54.069899999999997</v>
      </c>
      <c r="K337" s="9">
        <v>68.882450000000006</v>
      </c>
      <c r="L337" s="10">
        <v>65.701660000000004</v>
      </c>
      <c r="M337" s="6">
        <v>64.545680000000004</v>
      </c>
      <c r="N337" s="7">
        <v>66.680490000000006</v>
      </c>
      <c r="O337" s="9">
        <v>62.501460000000002</v>
      </c>
      <c r="P337" s="10">
        <v>58.366190000000003</v>
      </c>
      <c r="Q337" s="6">
        <v>64.001459999999994</v>
      </c>
      <c r="R337" s="7">
        <v>60.366190000000003</v>
      </c>
      <c r="S337" s="9">
        <v>60.001460000000002</v>
      </c>
      <c r="T337" s="10">
        <v>55.366190000000003</v>
      </c>
      <c r="U337" s="6">
        <v>62.501460000000002</v>
      </c>
      <c r="V337" s="7">
        <v>58.366190000000003</v>
      </c>
      <c r="W337" s="9">
        <v>59.933810000000001</v>
      </c>
      <c r="X337" s="10">
        <v>54.069899999999997</v>
      </c>
      <c r="Y337" s="6">
        <v>62.501460000000002</v>
      </c>
      <c r="Z337" s="7">
        <v>58.366190000000003</v>
      </c>
      <c r="AA337" s="9">
        <v>66.452960000000004</v>
      </c>
      <c r="AB337" s="10">
        <v>64.847489999999993</v>
      </c>
      <c r="AC337" s="6">
        <v>62.501460000000002</v>
      </c>
      <c r="AD337" s="74">
        <v>58.366190000000003</v>
      </c>
      <c r="AE337" s="9">
        <v>63.66581</v>
      </c>
      <c r="AF337" s="76">
        <v>61.209299999999999</v>
      </c>
      <c r="AG337" s="24">
        <v>7.7805</v>
      </c>
      <c r="AH337" s="38">
        <v>7.2858999999999998</v>
      </c>
      <c r="AI337" s="24">
        <v>7.0956000000000001</v>
      </c>
      <c r="AJ337" s="38">
        <v>7.0004999999999997</v>
      </c>
      <c r="AK337" s="29">
        <v>6.9855</v>
      </c>
      <c r="AL337" s="38">
        <v>7.1056999999999997</v>
      </c>
      <c r="AM337" s="29">
        <v>7.0205000000000002</v>
      </c>
      <c r="AN337" s="38">
        <v>7.0766</v>
      </c>
      <c r="AO337" s="24">
        <v>6.9435000000000002</v>
      </c>
      <c r="AP337" s="38">
        <v>6.8483000000000001</v>
      </c>
      <c r="AQ337" s="24">
        <v>6.6200999999999999</v>
      </c>
      <c r="AR337" s="38">
        <v>7.2407000000000004</v>
      </c>
      <c r="AS337" s="24">
        <v>7.0643000000000002</v>
      </c>
      <c r="AT337" s="38">
        <v>7.2907000000000002</v>
      </c>
      <c r="AU337" s="29">
        <v>7.0796999999999999</v>
      </c>
      <c r="AV337" s="38">
        <v>7.0679999999999996</v>
      </c>
      <c r="AW337" s="29">
        <v>7.0004</v>
      </c>
      <c r="AX337" s="38">
        <v>7.0640999999999998</v>
      </c>
      <c r="AY337" s="29">
        <v>7.0105000000000004</v>
      </c>
      <c r="AZ337" s="38">
        <v>6.9584999999999999</v>
      </c>
      <c r="BA337" s="24">
        <v>6.7763</v>
      </c>
      <c r="BB337" s="38">
        <v>7.9855</v>
      </c>
      <c r="BC337" s="15"/>
      <c r="BD337" s="1"/>
      <c r="BE337" s="151"/>
      <c r="BF337" s="151"/>
      <c r="BG337" s="151"/>
      <c r="BH337" s="151"/>
      <c r="BI337" s="151"/>
      <c r="BJ337" s="266">
        <v>7.0584227608541648</v>
      </c>
      <c r="BK337" s="266">
        <v>6.962076237222953</v>
      </c>
      <c r="BL337" s="266">
        <v>7.3270920568541653</v>
      </c>
      <c r="BM337" s="266">
        <v>7.2270784292229537</v>
      </c>
      <c r="BN337" s="266">
        <v>7.1436673710385588</v>
      </c>
      <c r="BO337" s="266"/>
      <c r="BP337" s="266">
        <v>7.1017090246375343</v>
      </c>
      <c r="BQ337" s="292">
        <v>7.0705335766423358</v>
      </c>
      <c r="BR337" s="292">
        <v>7.0814918591091658</v>
      </c>
      <c r="BS337" s="292">
        <v>7.1320312244897961</v>
      </c>
      <c r="BT337" s="292">
        <v>7.0991305182341646</v>
      </c>
      <c r="BU337" s="292">
        <v>6.9959592691473382</v>
      </c>
      <c r="BV337" s="292">
        <v>7.0457999999999998</v>
      </c>
      <c r="BW337" s="169"/>
      <c r="BX337" s="148">
        <v>61.313137311827965</v>
      </c>
      <c r="BY337" s="165">
        <v>62.320636236559132</v>
      </c>
      <c r="BZ337" s="165">
        <v>57.222539784946242</v>
      </c>
      <c r="CA337" s="165">
        <v>65.53274268817205</v>
      </c>
      <c r="CB337" s="165">
        <v>62.320636236559139</v>
      </c>
      <c r="CC337" s="165">
        <v>67.411762150537641</v>
      </c>
      <c r="CD337" s="165">
        <v>62.53000430107528</v>
      </c>
      <c r="CE337" s="165">
        <v>65.710645913978482</v>
      </c>
      <c r="CF337" s="165">
        <v>60.589453440860211</v>
      </c>
      <c r="CG337" s="174"/>
      <c r="CH337" s="175"/>
      <c r="CI337" s="175"/>
      <c r="CJ337" s="175"/>
      <c r="CK337" s="175"/>
      <c r="CL337" s="175"/>
      <c r="CM337" s="175"/>
      <c r="CN337" s="175"/>
      <c r="CO337" s="171">
        <v>2043</v>
      </c>
      <c r="CP337" s="173">
        <v>52352</v>
      </c>
      <c r="CQ337" s="272">
        <v>7.5497511060808726</v>
      </c>
      <c r="CR337" s="272">
        <v>7.215672322983913</v>
      </c>
      <c r="CS337" s="272">
        <v>7.1266345210649806</v>
      </c>
      <c r="CT337" s="272">
        <v>7.0100175756237579</v>
      </c>
      <c r="CU337" s="272">
        <v>7.1266345210649806</v>
      </c>
      <c r="CV337" s="272">
        <v>7.2506366338259438</v>
      </c>
      <c r="CW337" s="272">
        <v>7.3995026241421078</v>
      </c>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39"/>
      <c r="EV337" s="139"/>
      <c r="EW337" s="139"/>
      <c r="EX337" s="139"/>
      <c r="EY337" s="139"/>
      <c r="EZ337" s="139"/>
      <c r="FA337" s="139"/>
      <c r="FB337" s="162"/>
      <c r="FC337" s="162"/>
      <c r="FD337" s="162"/>
      <c r="FE337" s="162"/>
      <c r="FF337" s="162"/>
      <c r="FG337" s="162"/>
      <c r="FH337" s="162"/>
      <c r="FI337" s="139"/>
      <c r="FJ337" s="139"/>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c r="GG337" s="139"/>
      <c r="GH337" s="139"/>
      <c r="GI337" s="162"/>
      <c r="GJ337" s="162"/>
      <c r="GK337" s="162"/>
      <c r="GL337" s="162"/>
      <c r="GM337" s="162"/>
    </row>
    <row r="338" spans="1:195" s="138" customFormat="1" x14ac:dyDescent="0.2">
      <c r="A338" s="139"/>
      <c r="B338" s="193">
        <v>52383</v>
      </c>
      <c r="C338" s="193">
        <v>52412</v>
      </c>
      <c r="D338" s="191">
        <v>52383</v>
      </c>
      <c r="E338" s="6">
        <v>71.522350000000003</v>
      </c>
      <c r="F338" s="7">
        <v>59.796880000000002</v>
      </c>
      <c r="G338" s="9">
        <v>70.692610000000002</v>
      </c>
      <c r="H338" s="10">
        <v>63.378309999999999</v>
      </c>
      <c r="I338" s="6">
        <v>67.379249999999999</v>
      </c>
      <c r="J338" s="7">
        <v>55.909970000000001</v>
      </c>
      <c r="K338" s="9">
        <v>76.150630000000007</v>
      </c>
      <c r="L338" s="10">
        <v>67.717079999999996</v>
      </c>
      <c r="M338" s="6">
        <v>70.481430000000003</v>
      </c>
      <c r="N338" s="7">
        <v>68.208029999999994</v>
      </c>
      <c r="O338" s="9">
        <v>68.942610000000002</v>
      </c>
      <c r="P338" s="10">
        <v>61.878309999999999</v>
      </c>
      <c r="Q338" s="6">
        <v>69.942610000000002</v>
      </c>
      <c r="R338" s="7">
        <v>62.878309999999999</v>
      </c>
      <c r="S338" s="9">
        <v>67.192610000000002</v>
      </c>
      <c r="T338" s="10">
        <v>59.378309999999999</v>
      </c>
      <c r="U338" s="6">
        <v>68.942610000000002</v>
      </c>
      <c r="V338" s="7">
        <v>61.878309999999999</v>
      </c>
      <c r="W338" s="9">
        <v>67.379249999999999</v>
      </c>
      <c r="X338" s="10">
        <v>55.909970000000001</v>
      </c>
      <c r="Y338" s="6">
        <v>71.692610000000002</v>
      </c>
      <c r="Z338" s="7">
        <v>63.878309999999999</v>
      </c>
      <c r="AA338" s="9">
        <v>74.479910000000004</v>
      </c>
      <c r="AB338" s="10">
        <v>69.584410000000005</v>
      </c>
      <c r="AC338" s="6">
        <v>69.692610000000002</v>
      </c>
      <c r="AD338" s="74">
        <v>62.128309999999999</v>
      </c>
      <c r="AE338" s="9">
        <v>72.402950000000004</v>
      </c>
      <c r="AF338" s="76">
        <v>64.260069999999999</v>
      </c>
      <c r="AG338" s="24">
        <v>7.8756000000000004</v>
      </c>
      <c r="AH338" s="38">
        <v>7.3620000000000001</v>
      </c>
      <c r="AI338" s="24">
        <v>7.1527000000000003</v>
      </c>
      <c r="AJ338" s="38">
        <v>7.0766</v>
      </c>
      <c r="AK338" s="29">
        <v>7.0616000000000003</v>
      </c>
      <c r="AL338" s="38">
        <v>7.1821999999999999</v>
      </c>
      <c r="AM338" s="29">
        <v>7.0915999999999997</v>
      </c>
      <c r="AN338" s="38">
        <v>7.1527000000000003</v>
      </c>
      <c r="AO338" s="24">
        <v>6.9625000000000004</v>
      </c>
      <c r="AP338" s="38">
        <v>6.8292999999999999</v>
      </c>
      <c r="AQ338" s="24">
        <v>6.6200999999999999</v>
      </c>
      <c r="AR338" s="38">
        <v>7.3175999999999997</v>
      </c>
      <c r="AS338" s="24">
        <v>7.1406999999999998</v>
      </c>
      <c r="AT338" s="38">
        <v>7.3676000000000004</v>
      </c>
      <c r="AU338" s="29">
        <v>7.1562999999999999</v>
      </c>
      <c r="AV338" s="38">
        <v>7.1443000000000003</v>
      </c>
      <c r="AW338" s="29">
        <v>6.9820000000000002</v>
      </c>
      <c r="AX338" s="38">
        <v>7.1405000000000003</v>
      </c>
      <c r="AY338" s="29">
        <v>7.0865999999999998</v>
      </c>
      <c r="AZ338" s="38">
        <v>6.9775</v>
      </c>
      <c r="BA338" s="24">
        <v>6.7976000000000001</v>
      </c>
      <c r="BB338" s="38">
        <v>8.0606000000000009</v>
      </c>
      <c r="BC338" s="15"/>
      <c r="BD338" s="1"/>
      <c r="BE338" s="151"/>
      <c r="BF338" s="151"/>
      <c r="BG338" s="151"/>
      <c r="BH338" s="151"/>
      <c r="BI338" s="151"/>
      <c r="BJ338" s="266">
        <v>7.0776515838477891</v>
      </c>
      <c r="BK338" s="266">
        <v>6.9428474142293295</v>
      </c>
      <c r="BL338" s="266">
        <v>7.3470527598477897</v>
      </c>
      <c r="BM338" s="266">
        <v>7.2071177262293302</v>
      </c>
      <c r="BN338" s="266">
        <v>7.1436673710385596</v>
      </c>
      <c r="BO338" s="266"/>
      <c r="BP338" s="266">
        <v>7.1788660762445504</v>
      </c>
      <c r="BQ338" s="292">
        <v>7.089795539334955</v>
      </c>
      <c r="BR338" s="292">
        <v>7.1576282035545509</v>
      </c>
      <c r="BS338" s="292">
        <v>7.2096842857142862</v>
      </c>
      <c r="BT338" s="292">
        <v>7.170955955146983</v>
      </c>
      <c r="BU338" s="292">
        <v>7.0721481561822133</v>
      </c>
      <c r="BV338" s="292">
        <v>7.1219000000000001</v>
      </c>
      <c r="BW338" s="169"/>
      <c r="BX338" s="148">
        <v>66.571596000000014</v>
      </c>
      <c r="BY338" s="165">
        <v>67.604349999999997</v>
      </c>
      <c r="BZ338" s="165">
        <v>62.536665111111105</v>
      </c>
      <c r="CA338" s="165">
        <v>69.521550000000005</v>
      </c>
      <c r="CB338" s="165">
        <v>66.959905555555551</v>
      </c>
      <c r="CC338" s="165">
        <v>72.589797777777775</v>
      </c>
      <c r="CD338" s="165">
        <v>68.964845111111103</v>
      </c>
      <c r="CE338" s="165">
        <v>72.412921111111118</v>
      </c>
      <c r="CF338" s="165">
        <v>65.959905555555551</v>
      </c>
      <c r="CG338" s="174"/>
      <c r="CH338" s="175"/>
      <c r="CI338" s="175"/>
      <c r="CJ338" s="175"/>
      <c r="CK338" s="175"/>
      <c r="CL338" s="175"/>
      <c r="CM338" s="175"/>
      <c r="CN338" s="175"/>
      <c r="CO338" s="171">
        <v>2043</v>
      </c>
      <c r="CP338" s="173">
        <v>52383</v>
      </c>
      <c r="CQ338" s="272">
        <v>7.6085020063792577</v>
      </c>
      <c r="CR338" s="272">
        <v>7.2885281483758586</v>
      </c>
      <c r="CS338" s="272">
        <v>7.2042638182189132</v>
      </c>
      <c r="CT338" s="272">
        <v>7.0863940584917398</v>
      </c>
      <c r="CU338" s="272">
        <v>7.2042638182189132</v>
      </c>
      <c r="CV338" s="272">
        <v>7.3236046141215096</v>
      </c>
      <c r="CW338" s="272">
        <v>7.4763092450545017</v>
      </c>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39"/>
      <c r="EV338" s="139"/>
      <c r="EW338" s="139"/>
      <c r="EX338" s="139"/>
      <c r="EY338" s="139"/>
      <c r="EZ338" s="139"/>
      <c r="FA338" s="139"/>
      <c r="FB338" s="162"/>
      <c r="FC338" s="162"/>
      <c r="FD338" s="162"/>
      <c r="FE338" s="162"/>
      <c r="FF338" s="162"/>
      <c r="FG338" s="162"/>
      <c r="FH338" s="162"/>
      <c r="FI338" s="139"/>
      <c r="FJ338" s="139"/>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c r="GG338" s="139"/>
      <c r="GH338" s="139"/>
      <c r="GI338" s="162"/>
      <c r="GJ338" s="162"/>
      <c r="GK338" s="162"/>
      <c r="GL338" s="162"/>
      <c r="GM338" s="162"/>
    </row>
    <row r="339" spans="1:195" s="138" customFormat="1" x14ac:dyDescent="0.2">
      <c r="A339" s="139"/>
      <c r="B339" s="193">
        <v>52413</v>
      </c>
      <c r="C339" s="193">
        <v>52443</v>
      </c>
      <c r="D339" s="191">
        <v>52413</v>
      </c>
      <c r="E339" s="6">
        <v>88.273110000000003</v>
      </c>
      <c r="F339" s="7">
        <v>73.972949999999997</v>
      </c>
      <c r="G339" s="9">
        <v>85.191829999999996</v>
      </c>
      <c r="H339" s="10">
        <v>70.308359999999993</v>
      </c>
      <c r="I339" s="6">
        <v>83.41798</v>
      </c>
      <c r="J339" s="7">
        <v>69.820189999999997</v>
      </c>
      <c r="K339" s="9">
        <v>95.137929999999997</v>
      </c>
      <c r="L339" s="10">
        <v>81.292330000000007</v>
      </c>
      <c r="M339" s="6">
        <v>88.713070000000002</v>
      </c>
      <c r="N339" s="7">
        <v>77.52467</v>
      </c>
      <c r="O339" s="9">
        <v>88.941829999999996</v>
      </c>
      <c r="P339" s="10">
        <v>71.308359999999993</v>
      </c>
      <c r="Q339" s="6">
        <v>88.691829999999996</v>
      </c>
      <c r="R339" s="7">
        <v>70.808359999999993</v>
      </c>
      <c r="S339" s="9">
        <v>83.191829999999996</v>
      </c>
      <c r="T339" s="10">
        <v>67.808359999999993</v>
      </c>
      <c r="U339" s="6">
        <v>88.941829999999996</v>
      </c>
      <c r="V339" s="7">
        <v>71.308359999999993</v>
      </c>
      <c r="W339" s="9">
        <v>83.41798</v>
      </c>
      <c r="X339" s="10">
        <v>69.820189999999997</v>
      </c>
      <c r="Y339" s="6">
        <v>87.691829999999996</v>
      </c>
      <c r="Z339" s="7">
        <v>71.808359999999993</v>
      </c>
      <c r="AA339" s="9">
        <v>85.04983</v>
      </c>
      <c r="AB339" s="10">
        <v>76.882959999999997</v>
      </c>
      <c r="AC339" s="6">
        <v>86.691829999999996</v>
      </c>
      <c r="AD339" s="74">
        <v>69.808359999999993</v>
      </c>
      <c r="AE339" s="9">
        <v>88.115979999999993</v>
      </c>
      <c r="AF339" s="76">
        <v>77.242990000000006</v>
      </c>
      <c r="AG339" s="24">
        <v>8.2370000000000001</v>
      </c>
      <c r="AH339" s="38">
        <v>7.7614999999999998</v>
      </c>
      <c r="AI339" s="24">
        <v>7.4760999999999997</v>
      </c>
      <c r="AJ339" s="38">
        <v>7.4381000000000004</v>
      </c>
      <c r="AK339" s="29">
        <v>7.4230999999999998</v>
      </c>
      <c r="AL339" s="38">
        <v>7.5448000000000004</v>
      </c>
      <c r="AM339" s="29">
        <v>7.4581</v>
      </c>
      <c r="AN339" s="38">
        <v>7.5141</v>
      </c>
      <c r="AO339" s="24">
        <v>7.2477999999999998</v>
      </c>
      <c r="AP339" s="38">
        <v>7.3620000000000001</v>
      </c>
      <c r="AQ339" s="24">
        <v>7.0194999999999999</v>
      </c>
      <c r="AR339" s="38">
        <v>7.6816000000000004</v>
      </c>
      <c r="AS339" s="24">
        <v>7.5033000000000003</v>
      </c>
      <c r="AT339" s="38">
        <v>7.7316000000000003</v>
      </c>
      <c r="AU339" s="29">
        <v>7.5198</v>
      </c>
      <c r="AV339" s="38">
        <v>7.5065</v>
      </c>
      <c r="AW339" s="29">
        <v>7.5277000000000003</v>
      </c>
      <c r="AX339" s="38">
        <v>7.5030999999999999</v>
      </c>
      <c r="AY339" s="29">
        <v>7.4481000000000002</v>
      </c>
      <c r="AZ339" s="38">
        <v>7.2628000000000004</v>
      </c>
      <c r="BA339" s="24">
        <v>7.2107999999999999</v>
      </c>
      <c r="BB339" s="38">
        <v>8.4570000000000007</v>
      </c>
      <c r="BC339" s="15"/>
      <c r="BD339" s="1"/>
      <c r="BE339" s="151"/>
      <c r="BF339" s="151"/>
      <c r="BG339" s="151"/>
      <c r="BH339" s="151"/>
      <c r="BI339" s="151"/>
      <c r="BJ339" s="266">
        <v>7.3663875417467866</v>
      </c>
      <c r="BK339" s="266">
        <v>7.4819628883716227</v>
      </c>
      <c r="BL339" s="266">
        <v>7.646778473746787</v>
      </c>
      <c r="BM339" s="266">
        <v>7.7667528043716239</v>
      </c>
      <c r="BN339" s="266">
        <v>7.5654704270592044</v>
      </c>
      <c r="BO339" s="266"/>
      <c r="BP339" s="266">
        <v>7.545387418635304</v>
      </c>
      <c r="BQ339" s="292">
        <v>7.3790291159772901</v>
      </c>
      <c r="BR339" s="292">
        <v>7.5192008038510281</v>
      </c>
      <c r="BS339" s="292">
        <v>7.5785618367346936</v>
      </c>
      <c r="BT339" s="292">
        <v>7.5411953732700265</v>
      </c>
      <c r="BU339" s="292">
        <v>7.4340703987985979</v>
      </c>
      <c r="BV339" s="292">
        <v>7.4834000000000005</v>
      </c>
      <c r="BW339" s="169"/>
      <c r="BX339" s="148">
        <v>81.968738387096778</v>
      </c>
      <c r="BY339" s="165">
        <v>78.630300215053765</v>
      </c>
      <c r="BZ339" s="165">
        <v>77.423255376344088</v>
      </c>
      <c r="CA339" s="165">
        <v>83.780549569892472</v>
      </c>
      <c r="CB339" s="165">
        <v>80.80771956989247</v>
      </c>
      <c r="CC339" s="165">
        <v>89.033955806451615</v>
      </c>
      <c r="CD339" s="165">
        <v>83.322511290322581</v>
      </c>
      <c r="CE339" s="165">
        <v>81.449381935483871</v>
      </c>
      <c r="CF339" s="165">
        <v>81.16793462365591</v>
      </c>
      <c r="CG339" s="174"/>
      <c r="CH339" s="175"/>
      <c r="CI339" s="175"/>
      <c r="CJ339" s="175"/>
      <c r="CK339" s="175"/>
      <c r="CL339" s="175"/>
      <c r="CM339" s="175"/>
      <c r="CN339" s="175"/>
      <c r="CO339" s="171">
        <v>2043</v>
      </c>
      <c r="CP339" s="173">
        <v>52413</v>
      </c>
      <c r="CQ339" s="272">
        <v>7.941252289330178</v>
      </c>
      <c r="CR339" s="272">
        <v>7.6640789220206997</v>
      </c>
      <c r="CS339" s="272">
        <v>7.5730284820973166</v>
      </c>
      <c r="CT339" s="272">
        <v>7.4492074429434547</v>
      </c>
      <c r="CU339" s="272">
        <v>7.5730284820973166</v>
      </c>
      <c r="CV339" s="272">
        <v>7.6997335139573062</v>
      </c>
      <c r="CW339" s="272">
        <v>7.8411659265240221</v>
      </c>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39"/>
      <c r="EV339" s="139"/>
      <c r="EW339" s="139"/>
      <c r="EX339" s="139"/>
      <c r="EY339" s="139"/>
      <c r="EZ339" s="139"/>
      <c r="FA339" s="139"/>
      <c r="FB339" s="162"/>
      <c r="FC339" s="162"/>
      <c r="FD339" s="162"/>
      <c r="FE339" s="162"/>
      <c r="FF339" s="162"/>
      <c r="FG339" s="162"/>
      <c r="FH339" s="162"/>
      <c r="FI339" s="139"/>
      <c r="FJ339" s="139"/>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c r="GG339" s="139"/>
      <c r="GH339" s="139"/>
      <c r="GI339" s="162"/>
      <c r="GJ339" s="162"/>
      <c r="GK339" s="162"/>
      <c r="GL339" s="162"/>
      <c r="GM339" s="162"/>
    </row>
    <row r="340" spans="1:195" s="138" customFormat="1" x14ac:dyDescent="0.2">
      <c r="A340" s="139"/>
      <c r="B340" s="193">
        <v>52444</v>
      </c>
      <c r="C340" s="193">
        <v>52474</v>
      </c>
      <c r="D340" s="191">
        <v>52444</v>
      </c>
      <c r="E340" s="6">
        <v>92.427970000000002</v>
      </c>
      <c r="F340" s="7">
        <v>75.817049999999995</v>
      </c>
      <c r="G340" s="9">
        <v>87.502369999999999</v>
      </c>
      <c r="H340" s="10">
        <v>72.311920000000001</v>
      </c>
      <c r="I340" s="6">
        <v>84.349879999999999</v>
      </c>
      <c r="J340" s="7">
        <v>71.743750000000006</v>
      </c>
      <c r="K340" s="9">
        <v>100.5209</v>
      </c>
      <c r="L340" s="10">
        <v>83.904730000000001</v>
      </c>
      <c r="M340" s="6">
        <v>94.804060000000007</v>
      </c>
      <c r="N340" s="7">
        <v>79.888080000000002</v>
      </c>
      <c r="O340" s="9">
        <v>90.752369999999999</v>
      </c>
      <c r="P340" s="10">
        <v>72.811920000000001</v>
      </c>
      <c r="Q340" s="6">
        <v>90.502369999999999</v>
      </c>
      <c r="R340" s="7">
        <v>72.811920000000001</v>
      </c>
      <c r="S340" s="9">
        <v>85.502369999999999</v>
      </c>
      <c r="T340" s="10">
        <v>70.311920000000001</v>
      </c>
      <c r="U340" s="6">
        <v>90.752369999999999</v>
      </c>
      <c r="V340" s="7">
        <v>72.811920000000001</v>
      </c>
      <c r="W340" s="9">
        <v>84.349879999999999</v>
      </c>
      <c r="X340" s="10">
        <v>71.743750000000006</v>
      </c>
      <c r="Y340" s="6">
        <v>89.502369999999999</v>
      </c>
      <c r="Z340" s="7">
        <v>73.811920000000001</v>
      </c>
      <c r="AA340" s="9">
        <v>90.742670000000004</v>
      </c>
      <c r="AB340" s="10">
        <v>80.396820000000005</v>
      </c>
      <c r="AC340" s="6">
        <v>89.752369999999999</v>
      </c>
      <c r="AD340" s="74">
        <v>72.311920000000001</v>
      </c>
      <c r="AE340" s="9">
        <v>88.008880000000005</v>
      </c>
      <c r="AF340" s="76">
        <v>77.762450000000001</v>
      </c>
      <c r="AG340" s="24">
        <v>8.2941000000000003</v>
      </c>
      <c r="AH340" s="38">
        <v>7.7805</v>
      </c>
      <c r="AI340" s="24">
        <v>7.5331999999999999</v>
      </c>
      <c r="AJ340" s="38">
        <v>7.4570999999999996</v>
      </c>
      <c r="AK340" s="29">
        <v>7.4420999999999999</v>
      </c>
      <c r="AL340" s="38">
        <v>7.5641999999999996</v>
      </c>
      <c r="AM340" s="29">
        <v>7.4771000000000001</v>
      </c>
      <c r="AN340" s="38">
        <v>7.5522</v>
      </c>
      <c r="AO340" s="24">
        <v>7.2858999999999998</v>
      </c>
      <c r="AP340" s="38">
        <v>7.4760999999999997</v>
      </c>
      <c r="AQ340" s="24">
        <v>7.1337000000000002</v>
      </c>
      <c r="AR340" s="38">
        <v>7.7012999999999998</v>
      </c>
      <c r="AS340" s="24">
        <v>7.5225999999999997</v>
      </c>
      <c r="AT340" s="38">
        <v>7.7512999999999996</v>
      </c>
      <c r="AU340" s="29">
        <v>7.5392999999999999</v>
      </c>
      <c r="AV340" s="38">
        <v>7.5258000000000003</v>
      </c>
      <c r="AW340" s="29">
        <v>7.6436000000000002</v>
      </c>
      <c r="AX340" s="38">
        <v>7.5224000000000002</v>
      </c>
      <c r="AY340" s="29">
        <v>7.4671000000000003</v>
      </c>
      <c r="AZ340" s="38">
        <v>7.3009000000000004</v>
      </c>
      <c r="BA340" s="24">
        <v>7.3299000000000003</v>
      </c>
      <c r="BB340" s="38">
        <v>8.5366</v>
      </c>
      <c r="BC340" s="15"/>
      <c r="BD340" s="1"/>
      <c r="BE340" s="151"/>
      <c r="BF340" s="151"/>
      <c r="BG340" s="151"/>
      <c r="BH340" s="151"/>
      <c r="BI340" s="151"/>
      <c r="BJ340" s="266">
        <v>7.4049463920655807</v>
      </c>
      <c r="BK340" s="266">
        <v>7.5974370306649126</v>
      </c>
      <c r="BL340" s="266">
        <v>7.6868049360655819</v>
      </c>
      <c r="BM340" s="266">
        <v>7.8866220786649137</v>
      </c>
      <c r="BN340" s="266">
        <v>7.6439526093652468</v>
      </c>
      <c r="BO340" s="266"/>
      <c r="BP340" s="266">
        <v>7.5646513342796311</v>
      </c>
      <c r="BQ340" s="292">
        <v>7.4176544201135437</v>
      </c>
      <c r="BR340" s="292">
        <v>7.5573189999531198</v>
      </c>
      <c r="BS340" s="292">
        <v>7.597949591836735</v>
      </c>
      <c r="BT340" s="292">
        <v>7.5603892312354777</v>
      </c>
      <c r="BU340" s="292">
        <v>7.4530925913565822</v>
      </c>
      <c r="BV340" s="292">
        <v>7.5023999999999997</v>
      </c>
      <c r="BW340" s="169"/>
      <c r="BX340" s="148">
        <v>85.10487623655915</v>
      </c>
      <c r="BY340" s="165">
        <v>80.805504946236567</v>
      </c>
      <c r="BZ340" s="165">
        <v>78.79233881720431</v>
      </c>
      <c r="CA340" s="165">
        <v>88.228197849462362</v>
      </c>
      <c r="CB340" s="165">
        <v>82.703354408602166</v>
      </c>
      <c r="CC340" s="165">
        <v>93.195491720430098</v>
      </c>
      <c r="CD340" s="165">
        <v>83.491636666666665</v>
      </c>
      <c r="CE340" s="165">
        <v>86.181596344086032</v>
      </c>
      <c r="CF340" s="165">
        <v>82.843139354838712</v>
      </c>
      <c r="CG340" s="174"/>
      <c r="CH340" s="175"/>
      <c r="CI340" s="175"/>
      <c r="CJ340" s="175"/>
      <c r="CK340" s="175"/>
      <c r="CL340" s="175"/>
      <c r="CM340" s="175"/>
      <c r="CN340" s="175"/>
      <c r="CO340" s="171">
        <v>2043</v>
      </c>
      <c r="CP340" s="173">
        <v>52444</v>
      </c>
      <c r="CQ340" s="272">
        <v>8.000003189628563</v>
      </c>
      <c r="CR340" s="272">
        <v>7.6835481299313457</v>
      </c>
      <c r="CS340" s="272">
        <v>7.5924103039885749</v>
      </c>
      <c r="CT340" s="272">
        <v>7.4682764728316497</v>
      </c>
      <c r="CU340" s="272">
        <v>7.5924103039885749</v>
      </c>
      <c r="CV340" s="272">
        <v>7.7192326929392436</v>
      </c>
      <c r="CW340" s="272">
        <v>7.860342349616471</v>
      </c>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39"/>
      <c r="EV340" s="139"/>
      <c r="EW340" s="139"/>
      <c r="EX340" s="139"/>
      <c r="EY340" s="139"/>
      <c r="EZ340" s="139"/>
      <c r="FA340" s="139"/>
      <c r="FB340" s="162"/>
      <c r="FC340" s="162"/>
      <c r="FD340" s="162"/>
      <c r="FE340" s="162"/>
      <c r="FF340" s="162"/>
      <c r="FG340" s="162"/>
      <c r="FH340" s="162"/>
      <c r="FI340" s="139"/>
      <c r="FJ340" s="139"/>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c r="GG340" s="139"/>
      <c r="GH340" s="139"/>
      <c r="GI340" s="162"/>
      <c r="GJ340" s="162"/>
      <c r="GK340" s="162"/>
      <c r="GL340" s="162"/>
      <c r="GM340" s="162"/>
    </row>
    <row r="341" spans="1:195" s="138" customFormat="1" x14ac:dyDescent="0.2">
      <c r="A341" s="139"/>
      <c r="B341" s="193">
        <v>52475</v>
      </c>
      <c r="C341" s="193">
        <v>52504</v>
      </c>
      <c r="D341" s="191">
        <v>52475</v>
      </c>
      <c r="E341" s="6">
        <v>82.271150000000006</v>
      </c>
      <c r="F341" s="7">
        <v>70.719200000000001</v>
      </c>
      <c r="G341" s="9">
        <v>78.281779999999998</v>
      </c>
      <c r="H341" s="10">
        <v>67.197310000000002</v>
      </c>
      <c r="I341" s="6">
        <v>76.748189999999994</v>
      </c>
      <c r="J341" s="7">
        <v>66.686310000000006</v>
      </c>
      <c r="K341" s="9">
        <v>90.755510000000001</v>
      </c>
      <c r="L341" s="10">
        <v>79.442040000000006</v>
      </c>
      <c r="M341" s="6">
        <v>87.484769999999997</v>
      </c>
      <c r="N341" s="7">
        <v>76.924099999999996</v>
      </c>
      <c r="O341" s="9">
        <v>81.031779999999998</v>
      </c>
      <c r="P341" s="10">
        <v>65.197310000000002</v>
      </c>
      <c r="Q341" s="6">
        <v>80.781779999999998</v>
      </c>
      <c r="R341" s="7">
        <v>65.697310000000002</v>
      </c>
      <c r="S341" s="9">
        <v>75.281779999999998</v>
      </c>
      <c r="T341" s="10">
        <v>66.197310000000002</v>
      </c>
      <c r="U341" s="6">
        <v>81.031779999999998</v>
      </c>
      <c r="V341" s="7">
        <v>65.197310000000002</v>
      </c>
      <c r="W341" s="9">
        <v>76.748189999999994</v>
      </c>
      <c r="X341" s="10">
        <v>66.686310000000006</v>
      </c>
      <c r="Y341" s="6">
        <v>79.781779999999998</v>
      </c>
      <c r="Z341" s="7">
        <v>68.197310000000002</v>
      </c>
      <c r="AA341" s="9">
        <v>87.653880000000001</v>
      </c>
      <c r="AB341" s="10">
        <v>76.495310000000003</v>
      </c>
      <c r="AC341" s="6">
        <v>79.281779999999998</v>
      </c>
      <c r="AD341" s="74">
        <v>64.697310000000002</v>
      </c>
      <c r="AE341" s="9">
        <v>81.193889999999996</v>
      </c>
      <c r="AF341" s="76">
        <v>72.119309999999999</v>
      </c>
      <c r="AG341" s="24">
        <v>7.8756000000000004</v>
      </c>
      <c r="AH341" s="38">
        <v>7.4570999999999996</v>
      </c>
      <c r="AI341" s="24">
        <v>7.1337000000000002</v>
      </c>
      <c r="AJ341" s="38">
        <v>7.0956000000000001</v>
      </c>
      <c r="AK341" s="29">
        <v>7.0805999999999996</v>
      </c>
      <c r="AL341" s="38">
        <v>7.2023000000000001</v>
      </c>
      <c r="AM341" s="29">
        <v>7.1105999999999998</v>
      </c>
      <c r="AN341" s="38">
        <v>7.1717000000000004</v>
      </c>
      <c r="AO341" s="24">
        <v>6.9054000000000002</v>
      </c>
      <c r="AP341" s="38">
        <v>7.1527000000000003</v>
      </c>
      <c r="AQ341" s="24">
        <v>6.7531999999999996</v>
      </c>
      <c r="AR341" s="38">
        <v>7.3388999999999998</v>
      </c>
      <c r="AS341" s="24">
        <v>7.1607000000000003</v>
      </c>
      <c r="AT341" s="38">
        <v>7.3888999999999996</v>
      </c>
      <c r="AU341" s="29">
        <v>7.1768000000000001</v>
      </c>
      <c r="AV341" s="38">
        <v>7.1639999999999997</v>
      </c>
      <c r="AW341" s="29">
        <v>7.3216000000000001</v>
      </c>
      <c r="AX341" s="38">
        <v>7.1605999999999996</v>
      </c>
      <c r="AY341" s="29">
        <v>7.1055999999999999</v>
      </c>
      <c r="AZ341" s="38">
        <v>6.9203999999999999</v>
      </c>
      <c r="BA341" s="24">
        <v>6.9545000000000003</v>
      </c>
      <c r="BB341" s="38">
        <v>8.1056000000000008</v>
      </c>
      <c r="BC341" s="15"/>
      <c r="BD341" s="1"/>
      <c r="BE341" s="151"/>
      <c r="BF341" s="151"/>
      <c r="BG341" s="151"/>
      <c r="BH341" s="151"/>
      <c r="BI341" s="151"/>
      <c r="BJ341" s="266">
        <v>7.0198639105353715</v>
      </c>
      <c r="BK341" s="266">
        <v>7.270142222447121</v>
      </c>
      <c r="BL341" s="266">
        <v>7.2870655945353722</v>
      </c>
      <c r="BM341" s="266">
        <v>7.5468699024471215</v>
      </c>
      <c r="BN341" s="266">
        <v>7.2809854074912463</v>
      </c>
      <c r="BO341" s="266"/>
      <c r="BP341" s="266">
        <v>7.1981299918888784</v>
      </c>
      <c r="BQ341" s="292">
        <v>7.0319082725060822</v>
      </c>
      <c r="BR341" s="292">
        <v>7.176637277726198</v>
      </c>
      <c r="BS341" s="292">
        <v>7.2290720408163258</v>
      </c>
      <c r="BT341" s="292">
        <v>7.1901498131124342</v>
      </c>
      <c r="BU341" s="292">
        <v>7.0911703487401967</v>
      </c>
      <c r="BV341" s="292">
        <v>7.1409000000000002</v>
      </c>
      <c r="BW341" s="169"/>
      <c r="BX341" s="148">
        <v>77.136949999999999</v>
      </c>
      <c r="BY341" s="165">
        <v>73.355348888888884</v>
      </c>
      <c r="BZ341" s="165">
        <v>72.276243333333326</v>
      </c>
      <c r="CA341" s="165">
        <v>82.791138888888895</v>
      </c>
      <c r="CB341" s="165">
        <v>74.077571111111112</v>
      </c>
      <c r="CC341" s="165">
        <v>85.727301111111117</v>
      </c>
      <c r="CD341" s="165">
        <v>77.160743333333329</v>
      </c>
      <c r="CE341" s="165">
        <v>82.694515555555554</v>
      </c>
      <c r="CF341" s="165">
        <v>73.994237777777784</v>
      </c>
      <c r="CG341" s="174"/>
      <c r="CH341" s="175"/>
      <c r="CI341" s="175"/>
      <c r="CJ341" s="175"/>
      <c r="CK341" s="175"/>
      <c r="CL341" s="175"/>
      <c r="CM341" s="175"/>
      <c r="CN341" s="175"/>
      <c r="CO341" s="171">
        <v>2043</v>
      </c>
      <c r="CP341" s="173">
        <v>52475</v>
      </c>
      <c r="CQ341" s="272">
        <v>7.5889526700277807</v>
      </c>
      <c r="CR341" s="272">
        <v>7.3079973562865055</v>
      </c>
      <c r="CS341" s="272">
        <v>7.2236456401101696</v>
      </c>
      <c r="CT341" s="272">
        <v>7.1054630883799348</v>
      </c>
      <c r="CU341" s="272">
        <v>7.2236456401101696</v>
      </c>
      <c r="CV341" s="272">
        <v>7.3431037931034471</v>
      </c>
      <c r="CW341" s="272">
        <v>7.4954856681469524</v>
      </c>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39"/>
      <c r="EV341" s="139"/>
      <c r="EW341" s="139"/>
      <c r="EX341" s="139"/>
      <c r="EY341" s="139"/>
      <c r="EZ341" s="139"/>
      <c r="FA341" s="139"/>
      <c r="FB341" s="162"/>
      <c r="FC341" s="162"/>
      <c r="FD341" s="162"/>
      <c r="FE341" s="162"/>
      <c r="FF341" s="162"/>
      <c r="FG341" s="162"/>
      <c r="FH341" s="162"/>
      <c r="FI341" s="139"/>
      <c r="FJ341" s="139"/>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c r="GG341" s="139"/>
      <c r="GH341" s="139"/>
      <c r="GI341" s="162"/>
      <c r="GJ341" s="162"/>
      <c r="GK341" s="162"/>
      <c r="GL341" s="162"/>
      <c r="GM341" s="162"/>
    </row>
    <row r="342" spans="1:195" s="138" customFormat="1" x14ac:dyDescent="0.2">
      <c r="A342" s="139"/>
      <c r="B342" s="193">
        <v>52505</v>
      </c>
      <c r="C342" s="193">
        <v>52535</v>
      </c>
      <c r="D342" s="191">
        <v>52505</v>
      </c>
      <c r="E342" s="6">
        <v>77.052109999999999</v>
      </c>
      <c r="F342" s="7">
        <v>68.361090000000004</v>
      </c>
      <c r="G342" s="9">
        <v>69.029899999999998</v>
      </c>
      <c r="H342" s="10">
        <v>60.199480000000001</v>
      </c>
      <c r="I342" s="6">
        <v>72.106960000000001</v>
      </c>
      <c r="J342" s="7">
        <v>63.061970000000002</v>
      </c>
      <c r="K342" s="9">
        <v>87.400440000000003</v>
      </c>
      <c r="L342" s="10">
        <v>78.520349999999993</v>
      </c>
      <c r="M342" s="6">
        <v>79.876559999999998</v>
      </c>
      <c r="N342" s="7">
        <v>71.981480000000005</v>
      </c>
      <c r="O342" s="9">
        <v>69.029899999999998</v>
      </c>
      <c r="P342" s="10">
        <v>58.199480000000001</v>
      </c>
      <c r="Q342" s="6">
        <v>68.529899999999998</v>
      </c>
      <c r="R342" s="7">
        <v>59.699480000000001</v>
      </c>
      <c r="S342" s="9">
        <v>66.029899999999998</v>
      </c>
      <c r="T342" s="10">
        <v>57.699480000000001</v>
      </c>
      <c r="U342" s="6">
        <v>69.029899999999998</v>
      </c>
      <c r="V342" s="7">
        <v>58.199480000000001</v>
      </c>
      <c r="W342" s="9">
        <v>72.106960000000001</v>
      </c>
      <c r="X342" s="10">
        <v>63.061970000000002</v>
      </c>
      <c r="Y342" s="6">
        <v>70.029899999999998</v>
      </c>
      <c r="Z342" s="7">
        <v>60.699480000000001</v>
      </c>
      <c r="AA342" s="9">
        <v>77.596999999999994</v>
      </c>
      <c r="AB342" s="10">
        <v>69.263779999999997</v>
      </c>
      <c r="AC342" s="6">
        <v>69.029899999999998</v>
      </c>
      <c r="AD342" s="74">
        <v>58.699480000000001</v>
      </c>
      <c r="AE342" s="9">
        <v>77.955259999999996</v>
      </c>
      <c r="AF342" s="76">
        <v>68.922870000000003</v>
      </c>
      <c r="AG342" s="24">
        <v>7.7995000000000001</v>
      </c>
      <c r="AH342" s="38">
        <v>7.4760999999999997</v>
      </c>
      <c r="AI342" s="24">
        <v>7.1527000000000003</v>
      </c>
      <c r="AJ342" s="38">
        <v>7.0956000000000001</v>
      </c>
      <c r="AK342" s="29">
        <v>7.0805999999999996</v>
      </c>
      <c r="AL342" s="38">
        <v>7.2024999999999997</v>
      </c>
      <c r="AM342" s="29">
        <v>7.1155999999999997</v>
      </c>
      <c r="AN342" s="38">
        <v>7.1717000000000004</v>
      </c>
      <c r="AO342" s="24">
        <v>6.9244000000000003</v>
      </c>
      <c r="AP342" s="38">
        <v>7.1147</v>
      </c>
      <c r="AQ342" s="24">
        <v>6.7152000000000003</v>
      </c>
      <c r="AR342" s="38">
        <v>7.3392999999999997</v>
      </c>
      <c r="AS342" s="24">
        <v>7.1608999999999998</v>
      </c>
      <c r="AT342" s="38">
        <v>7.3893000000000004</v>
      </c>
      <c r="AU342" s="29">
        <v>7.1769999999999996</v>
      </c>
      <c r="AV342" s="38">
        <v>7.1642000000000001</v>
      </c>
      <c r="AW342" s="29">
        <v>7.3036000000000003</v>
      </c>
      <c r="AX342" s="38">
        <v>7.1608000000000001</v>
      </c>
      <c r="AY342" s="29">
        <v>7.1055999999999999</v>
      </c>
      <c r="AZ342" s="38">
        <v>6.9394</v>
      </c>
      <c r="BA342" s="24">
        <v>6.8952</v>
      </c>
      <c r="BB342" s="38">
        <v>8.0169999999999995</v>
      </c>
      <c r="BC342" s="15"/>
      <c r="BD342" s="1"/>
      <c r="BE342" s="151"/>
      <c r="BF342" s="151"/>
      <c r="BG342" s="151"/>
      <c r="BH342" s="151"/>
      <c r="BI342" s="151"/>
      <c r="BJ342" s="266">
        <v>7.0390927335289959</v>
      </c>
      <c r="BK342" s="266">
        <v>7.2316845764598723</v>
      </c>
      <c r="BL342" s="266">
        <v>7.3070262975289966</v>
      </c>
      <c r="BM342" s="266">
        <v>7.5069484964598727</v>
      </c>
      <c r="BN342" s="266">
        <v>7.2711880259944346</v>
      </c>
      <c r="BO342" s="266"/>
      <c r="BP342" s="266">
        <v>7.1981299918888784</v>
      </c>
      <c r="BQ342" s="292">
        <v>7.0511702351987022</v>
      </c>
      <c r="BR342" s="292">
        <v>7.176637277726198</v>
      </c>
      <c r="BS342" s="292">
        <v>7.2290720408163258</v>
      </c>
      <c r="BT342" s="292">
        <v>7.1952008283665005</v>
      </c>
      <c r="BU342" s="292">
        <v>7.0911703487401967</v>
      </c>
      <c r="BV342" s="292">
        <v>7.1409000000000002</v>
      </c>
      <c r="BW342" s="169"/>
      <c r="BX342" s="148">
        <v>73.407488709677423</v>
      </c>
      <c r="BY342" s="165">
        <v>65.326820645161291</v>
      </c>
      <c r="BZ342" s="165">
        <v>68.313899677419357</v>
      </c>
      <c r="CA342" s="165">
        <v>76.565719999999999</v>
      </c>
      <c r="CB342" s="165">
        <v>64.826820645161291</v>
      </c>
      <c r="CC342" s="165">
        <v>83.676531290322586</v>
      </c>
      <c r="CD342" s="165">
        <v>74.167483548387096</v>
      </c>
      <c r="CE342" s="165">
        <v>74.102423870967741</v>
      </c>
      <c r="CF342" s="165">
        <v>64.488110967741932</v>
      </c>
      <c r="CG342" s="174"/>
      <c r="CH342" s="175"/>
      <c r="CI342" s="175"/>
      <c r="CJ342" s="175"/>
      <c r="CK342" s="175"/>
      <c r="CL342" s="175"/>
      <c r="CM342" s="175"/>
      <c r="CN342" s="175"/>
      <c r="CO342" s="171">
        <v>2043</v>
      </c>
      <c r="CP342" s="173">
        <v>52505</v>
      </c>
      <c r="CQ342" s="272">
        <v>7.6085020063792577</v>
      </c>
      <c r="CR342" s="272">
        <v>7.3131208320524648</v>
      </c>
      <c r="CS342" s="272">
        <v>7.2236456401101696</v>
      </c>
      <c r="CT342" s="272">
        <v>7.1054630883799348</v>
      </c>
      <c r="CU342" s="272">
        <v>7.2236456401101696</v>
      </c>
      <c r="CV342" s="272">
        <v>7.3482351559934305</v>
      </c>
      <c r="CW342" s="272">
        <v>7.4954856681469524</v>
      </c>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39"/>
      <c r="EV342" s="139"/>
      <c r="EW342" s="139"/>
      <c r="EX342" s="139"/>
      <c r="EY342" s="139"/>
      <c r="EZ342" s="139"/>
      <c r="FA342" s="139"/>
      <c r="FB342" s="162"/>
      <c r="FC342" s="162"/>
      <c r="FD342" s="162"/>
      <c r="FE342" s="162"/>
      <c r="FF342" s="162"/>
      <c r="FG342" s="162"/>
      <c r="FH342" s="162"/>
      <c r="FI342" s="139"/>
      <c r="FJ342" s="139"/>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c r="GG342" s="139"/>
      <c r="GH342" s="139"/>
      <c r="GI342" s="162"/>
      <c r="GJ342" s="162"/>
      <c r="GK342" s="162"/>
      <c r="GL342" s="162"/>
      <c r="GM342" s="162"/>
    </row>
    <row r="343" spans="1:195" s="138" customFormat="1" x14ac:dyDescent="0.2">
      <c r="A343" s="139"/>
      <c r="B343" s="193">
        <v>52536</v>
      </c>
      <c r="C343" s="193">
        <v>52565</v>
      </c>
      <c r="D343" s="191">
        <v>52536</v>
      </c>
      <c r="E343" s="6">
        <v>77.131</v>
      </c>
      <c r="F343" s="7">
        <v>70.772469999999998</v>
      </c>
      <c r="G343" s="9">
        <v>68.851380000000006</v>
      </c>
      <c r="H343" s="10">
        <v>62.2361</v>
      </c>
      <c r="I343" s="6">
        <v>72.854159999999993</v>
      </c>
      <c r="J343" s="7">
        <v>65.774749999999997</v>
      </c>
      <c r="K343" s="9">
        <v>87.673310000000001</v>
      </c>
      <c r="L343" s="10">
        <v>81.341160000000002</v>
      </c>
      <c r="M343" s="6">
        <v>80.26943</v>
      </c>
      <c r="N343" s="7">
        <v>75.403080000000003</v>
      </c>
      <c r="O343" s="9">
        <v>67.351380000000006</v>
      </c>
      <c r="P343" s="10">
        <v>60.7361</v>
      </c>
      <c r="Q343" s="6">
        <v>68.351380000000006</v>
      </c>
      <c r="R343" s="7">
        <v>61.7361</v>
      </c>
      <c r="S343" s="9">
        <v>65.601380000000006</v>
      </c>
      <c r="T343" s="10">
        <v>60.2361</v>
      </c>
      <c r="U343" s="6">
        <v>67.351380000000006</v>
      </c>
      <c r="V343" s="7">
        <v>60.7361</v>
      </c>
      <c r="W343" s="9">
        <v>72.854159999999993</v>
      </c>
      <c r="X343" s="10">
        <v>65.774749999999997</v>
      </c>
      <c r="Y343" s="6">
        <v>69.851380000000006</v>
      </c>
      <c r="Z343" s="7">
        <v>62.7361</v>
      </c>
      <c r="AA343" s="9">
        <v>76.469579999999993</v>
      </c>
      <c r="AB343" s="10">
        <v>69.776200000000003</v>
      </c>
      <c r="AC343" s="6">
        <v>67.351380000000006</v>
      </c>
      <c r="AD343" s="74">
        <v>61.2361</v>
      </c>
      <c r="AE343" s="9">
        <v>77.550460000000001</v>
      </c>
      <c r="AF343" s="76">
        <v>70.965850000000003</v>
      </c>
      <c r="AG343" s="24">
        <v>7.8566000000000003</v>
      </c>
      <c r="AH343" s="38">
        <v>7.6853999999999996</v>
      </c>
      <c r="AI343" s="24">
        <v>7.3620000000000001</v>
      </c>
      <c r="AJ343" s="38">
        <v>7.4</v>
      </c>
      <c r="AK343" s="29">
        <v>7.3849999999999998</v>
      </c>
      <c r="AL343" s="38">
        <v>7.5106999999999999</v>
      </c>
      <c r="AM343" s="29">
        <v>7.3224999999999998</v>
      </c>
      <c r="AN343" s="38">
        <v>7.4760999999999997</v>
      </c>
      <c r="AO343" s="24">
        <v>7.3239000000000001</v>
      </c>
      <c r="AP343" s="38">
        <v>7.3620000000000001</v>
      </c>
      <c r="AQ343" s="24">
        <v>6.8102999999999998</v>
      </c>
      <c r="AR343" s="38">
        <v>7.6519000000000004</v>
      </c>
      <c r="AS343" s="24">
        <v>7.4688999999999997</v>
      </c>
      <c r="AT343" s="38">
        <v>7.7019000000000002</v>
      </c>
      <c r="AU343" s="29">
        <v>7.4874999999999998</v>
      </c>
      <c r="AV343" s="38">
        <v>7.4710000000000001</v>
      </c>
      <c r="AW343" s="29">
        <v>7.5663</v>
      </c>
      <c r="AX343" s="38">
        <v>7.4687000000000001</v>
      </c>
      <c r="AY343" s="29">
        <v>7.41</v>
      </c>
      <c r="AZ343" s="38">
        <v>7.3388999999999998</v>
      </c>
      <c r="BA343" s="24">
        <v>7.0914999999999999</v>
      </c>
      <c r="BB343" s="38">
        <v>8.1041000000000007</v>
      </c>
      <c r="BC343" s="15"/>
      <c r="BD343" s="1"/>
      <c r="BE343" s="151"/>
      <c r="BF343" s="151"/>
      <c r="BG343" s="151"/>
      <c r="BH343" s="151"/>
      <c r="BI343" s="151"/>
      <c r="BJ343" s="266">
        <v>7.4434040380528286</v>
      </c>
      <c r="BK343" s="266">
        <v>7.4819628883716227</v>
      </c>
      <c r="BL343" s="266">
        <v>7.7267263420528298</v>
      </c>
      <c r="BM343" s="266">
        <v>7.7667528043716239</v>
      </c>
      <c r="BN343" s="266">
        <v>7.604711518212226</v>
      </c>
      <c r="BO343" s="266"/>
      <c r="BP343" s="266">
        <v>7.5067581983169429</v>
      </c>
      <c r="BQ343" s="292">
        <v>7.4561783454987829</v>
      </c>
      <c r="BR343" s="292">
        <v>7.4811826555077348</v>
      </c>
      <c r="BS343" s="292">
        <v>7.5396842857142854</v>
      </c>
      <c r="BT343" s="292">
        <v>7.4042118395797543</v>
      </c>
      <c r="BU343" s="292">
        <v>7.3959258968796924</v>
      </c>
      <c r="BV343" s="292">
        <v>7.4453000000000005</v>
      </c>
      <c r="BW343" s="169"/>
      <c r="BX343" s="148">
        <v>74.158982510402211</v>
      </c>
      <c r="BY343" s="165">
        <v>65.759355922330101</v>
      </c>
      <c r="BZ343" s="165">
        <v>69.545198599167819</v>
      </c>
      <c r="CA343" s="165">
        <v>77.994866962552024</v>
      </c>
      <c r="CB343" s="165">
        <v>65.259355922330101</v>
      </c>
      <c r="CC343" s="165">
        <v>84.713622690707354</v>
      </c>
      <c r="CD343" s="165">
        <v>74.47277127600556</v>
      </c>
      <c r="CE343" s="165">
        <v>73.341051484049927</v>
      </c>
      <c r="CF343" s="165">
        <v>64.259355922330101</v>
      </c>
      <c r="CG343" s="174"/>
      <c r="CH343" s="175"/>
      <c r="CI343" s="175"/>
      <c r="CJ343" s="175"/>
      <c r="CK343" s="175"/>
      <c r="CL343" s="175"/>
      <c r="CM343" s="175"/>
      <c r="CN343" s="175"/>
      <c r="CO343" s="171">
        <v>2043</v>
      </c>
      <c r="CP343" s="173">
        <v>52536</v>
      </c>
      <c r="CQ343" s="272">
        <v>7.823853379977364</v>
      </c>
      <c r="CR343" s="272">
        <v>7.5251302592478737</v>
      </c>
      <c r="CS343" s="272">
        <v>7.5341628287258997</v>
      </c>
      <c r="CT343" s="272">
        <v>7.410969019851863</v>
      </c>
      <c r="CU343" s="272">
        <v>7.5341628287258997</v>
      </c>
      <c r="CV343" s="272">
        <v>7.5605709523809512</v>
      </c>
      <c r="CW343" s="272">
        <v>7.8027121517965288</v>
      </c>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39"/>
      <c r="EV343" s="139"/>
      <c r="EW343" s="139"/>
      <c r="EX343" s="139"/>
      <c r="EY343" s="139"/>
      <c r="EZ343" s="139"/>
      <c r="FA343" s="139"/>
      <c r="FB343" s="162"/>
      <c r="FC343" s="162"/>
      <c r="FD343" s="162"/>
      <c r="FE343" s="162"/>
      <c r="FF343" s="162"/>
      <c r="FG343" s="162"/>
      <c r="FH343" s="162"/>
      <c r="FI343" s="139"/>
      <c r="FJ343" s="139"/>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c r="GG343" s="139"/>
      <c r="GH343" s="139"/>
      <c r="GI343" s="162"/>
      <c r="GJ343" s="162"/>
      <c r="GK343" s="162"/>
      <c r="GL343" s="162"/>
      <c r="GM343" s="162"/>
    </row>
    <row r="344" spans="1:195" s="138" customFormat="1" x14ac:dyDescent="0.2">
      <c r="A344" s="139"/>
      <c r="B344" s="193">
        <v>52566</v>
      </c>
      <c r="C344" s="193">
        <v>52596</v>
      </c>
      <c r="D344" s="191">
        <v>52566</v>
      </c>
      <c r="E344" s="6">
        <v>78.378110000000007</v>
      </c>
      <c r="F344" s="7">
        <v>72.012280000000004</v>
      </c>
      <c r="G344" s="9">
        <v>70.115809999999996</v>
      </c>
      <c r="H344" s="10">
        <v>64.783619999999999</v>
      </c>
      <c r="I344" s="6">
        <v>74.148480000000006</v>
      </c>
      <c r="J344" s="7">
        <v>67.878489999999999</v>
      </c>
      <c r="K344" s="9">
        <v>88.812110000000004</v>
      </c>
      <c r="L344" s="10">
        <v>82.87912</v>
      </c>
      <c r="M344" s="6">
        <v>82.007499999999993</v>
      </c>
      <c r="N344" s="7">
        <v>77.954939999999993</v>
      </c>
      <c r="O344" s="9">
        <v>68.115809999999996</v>
      </c>
      <c r="P344" s="10">
        <v>62.783619999999999</v>
      </c>
      <c r="Q344" s="6">
        <v>69.615809999999996</v>
      </c>
      <c r="R344" s="7">
        <v>64.283619999999999</v>
      </c>
      <c r="S344" s="9">
        <v>67.115809999999996</v>
      </c>
      <c r="T344" s="10">
        <v>62.783619999999999</v>
      </c>
      <c r="U344" s="6">
        <v>68.115809999999996</v>
      </c>
      <c r="V344" s="7">
        <v>62.783619999999999</v>
      </c>
      <c r="W344" s="9">
        <v>74.148480000000006</v>
      </c>
      <c r="X344" s="10">
        <v>67.878489999999999</v>
      </c>
      <c r="Y344" s="6">
        <v>71.115809999999996</v>
      </c>
      <c r="Z344" s="7">
        <v>65.533619999999999</v>
      </c>
      <c r="AA344" s="9">
        <v>76.095709999999997</v>
      </c>
      <c r="AB344" s="10">
        <v>70.891220000000004</v>
      </c>
      <c r="AC344" s="6">
        <v>70.615809999999996</v>
      </c>
      <c r="AD344" s="74">
        <v>64.783619999999999</v>
      </c>
      <c r="AE344" s="9">
        <v>76.699479999999994</v>
      </c>
      <c r="AF344" s="76">
        <v>71.304789999999997</v>
      </c>
      <c r="AG344" s="24">
        <v>8.1228999999999996</v>
      </c>
      <c r="AH344" s="38">
        <v>8.1608999999999998</v>
      </c>
      <c r="AI344" s="24">
        <v>7.7423999999999999</v>
      </c>
      <c r="AJ344" s="38">
        <v>7.7805</v>
      </c>
      <c r="AK344" s="29">
        <v>7.7655000000000003</v>
      </c>
      <c r="AL344" s="38">
        <v>7.8936999999999999</v>
      </c>
      <c r="AM344" s="29">
        <v>7.7080000000000002</v>
      </c>
      <c r="AN344" s="38">
        <v>7.8756000000000004</v>
      </c>
      <c r="AO344" s="24">
        <v>7.8185000000000002</v>
      </c>
      <c r="AP344" s="38">
        <v>7.8945999999999996</v>
      </c>
      <c r="AQ344" s="24">
        <v>7.0956000000000001</v>
      </c>
      <c r="AR344" s="38">
        <v>8.0376999999999992</v>
      </c>
      <c r="AS344" s="24">
        <v>7.8517000000000001</v>
      </c>
      <c r="AT344" s="38">
        <v>8.0876999999999999</v>
      </c>
      <c r="AU344" s="29">
        <v>7.8715999999999999</v>
      </c>
      <c r="AV344" s="38">
        <v>7.8532000000000002</v>
      </c>
      <c r="AW344" s="29">
        <v>8.1268999999999991</v>
      </c>
      <c r="AX344" s="38">
        <v>7.8514999999999997</v>
      </c>
      <c r="AY344" s="29">
        <v>7.7904999999999998</v>
      </c>
      <c r="AZ344" s="38">
        <v>7.8334999999999999</v>
      </c>
      <c r="BA344" s="24">
        <v>7.3856000000000002</v>
      </c>
      <c r="BB344" s="38">
        <v>8.3679000000000006</v>
      </c>
      <c r="BC344" s="15"/>
      <c r="BD344" s="1"/>
      <c r="BE344" s="151"/>
      <c r="BF344" s="151"/>
      <c r="BG344" s="151"/>
      <c r="BH344" s="151"/>
      <c r="BI344" s="151"/>
      <c r="BJ344" s="266">
        <v>7.9439606618763285</v>
      </c>
      <c r="BK344" s="266">
        <v>8.0209771581823706</v>
      </c>
      <c r="BL344" s="266">
        <v>8.2463349578763285</v>
      </c>
      <c r="BM344" s="266">
        <v>8.3262828261823714</v>
      </c>
      <c r="BN344" s="266">
        <v>8.1343889010293502</v>
      </c>
      <c r="BO344" s="266"/>
      <c r="BP344" s="266">
        <v>7.8925434563520227</v>
      </c>
      <c r="BQ344" s="292">
        <v>7.9575976480129764</v>
      </c>
      <c r="BR344" s="292">
        <v>7.8808734519063046</v>
      </c>
      <c r="BS344" s="292">
        <v>7.9279495918367351</v>
      </c>
      <c r="BT344" s="292">
        <v>7.7936451156682489</v>
      </c>
      <c r="BU344" s="292">
        <v>7.7768703320540631</v>
      </c>
      <c r="BV344" s="292">
        <v>7.8258000000000001</v>
      </c>
      <c r="BW344" s="169"/>
      <c r="BX344" s="148">
        <v>75.571668817204298</v>
      </c>
      <c r="BY344" s="165">
        <v>67.765059569892472</v>
      </c>
      <c r="BZ344" s="165">
        <v>71.38429086021506</v>
      </c>
      <c r="CA344" s="165">
        <v>80.220887526881711</v>
      </c>
      <c r="CB344" s="165">
        <v>67.265059569892472</v>
      </c>
      <c r="CC344" s="165">
        <v>86.196490752688163</v>
      </c>
      <c r="CD344" s="165">
        <v>74.32117580645162</v>
      </c>
      <c r="CE344" s="165">
        <v>73.80125741935484</v>
      </c>
      <c r="CF344" s="165">
        <v>65.765059569892472</v>
      </c>
      <c r="CG344" s="174"/>
      <c r="CH344" s="175"/>
      <c r="CI344" s="175"/>
      <c r="CJ344" s="175"/>
      <c r="CK344" s="175"/>
      <c r="CL344" s="175"/>
      <c r="CM344" s="175"/>
      <c r="CN344" s="175"/>
      <c r="CO344" s="171">
        <v>2043</v>
      </c>
      <c r="CP344" s="173">
        <v>52566</v>
      </c>
      <c r="CQ344" s="272">
        <v>8.2152516719827151</v>
      </c>
      <c r="CR344" s="272">
        <v>7.9201502408033617</v>
      </c>
      <c r="CS344" s="272">
        <v>7.9223093144955632</v>
      </c>
      <c r="CT344" s="272">
        <v>7.7928514341917738</v>
      </c>
      <c r="CU344" s="272">
        <v>7.9223093144955632</v>
      </c>
      <c r="CV344" s="272">
        <v>7.9561990311986861</v>
      </c>
      <c r="CW344" s="272">
        <v>8.186745256358499</v>
      </c>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39"/>
      <c r="EV344" s="139"/>
      <c r="EW344" s="139"/>
      <c r="EX344" s="139"/>
      <c r="EY344" s="139"/>
      <c r="EZ344" s="139"/>
      <c r="FA344" s="139"/>
      <c r="FB344" s="162"/>
      <c r="FC344" s="162"/>
      <c r="FD344" s="162"/>
      <c r="FE344" s="162"/>
      <c r="FF344" s="162"/>
      <c r="FG344" s="162"/>
      <c r="FH344" s="162"/>
      <c r="FI344" s="139"/>
      <c r="FJ344" s="139"/>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c r="GG344" s="139"/>
      <c r="GH344" s="139"/>
      <c r="GI344" s="162"/>
      <c r="GJ344" s="162"/>
      <c r="GK344" s="162"/>
      <c r="GL344" s="162"/>
      <c r="GM344" s="162"/>
    </row>
    <row r="345" spans="1:195" s="138" customFormat="1" x14ac:dyDescent="0.2">
      <c r="A345" s="139"/>
      <c r="B345" s="193">
        <v>52597</v>
      </c>
      <c r="C345" s="193">
        <v>52627</v>
      </c>
      <c r="D345" s="191">
        <v>52597</v>
      </c>
      <c r="E345" s="6">
        <v>79.010329999999996</v>
      </c>
      <c r="F345" s="7">
        <v>71.731849999999994</v>
      </c>
      <c r="G345" s="9">
        <v>70.889390000000006</v>
      </c>
      <c r="H345" s="10">
        <v>65.181950000000001</v>
      </c>
      <c r="I345" s="6">
        <v>75.014110000000002</v>
      </c>
      <c r="J345" s="7">
        <v>67.550539999999998</v>
      </c>
      <c r="K345" s="9">
        <v>85.339250000000007</v>
      </c>
      <c r="L345" s="10">
        <v>81.221689999999995</v>
      </c>
      <c r="M345" s="6">
        <v>81.009699999999995</v>
      </c>
      <c r="N345" s="7">
        <v>76.930679999999995</v>
      </c>
      <c r="O345" s="9">
        <v>68.889390000000006</v>
      </c>
      <c r="P345" s="10">
        <v>63.181950000000001</v>
      </c>
      <c r="Q345" s="6">
        <v>70.389390000000006</v>
      </c>
      <c r="R345" s="7">
        <v>64.681950000000001</v>
      </c>
      <c r="S345" s="9">
        <v>68.139390000000006</v>
      </c>
      <c r="T345" s="10">
        <v>61.931950000000001</v>
      </c>
      <c r="U345" s="6">
        <v>68.889390000000006</v>
      </c>
      <c r="V345" s="7">
        <v>63.181950000000001</v>
      </c>
      <c r="W345" s="9">
        <v>75.014110000000002</v>
      </c>
      <c r="X345" s="10">
        <v>67.550539999999998</v>
      </c>
      <c r="Y345" s="6">
        <v>70.889390000000006</v>
      </c>
      <c r="Z345" s="7">
        <v>65.931950000000001</v>
      </c>
      <c r="AA345" s="9">
        <v>78.960089999999994</v>
      </c>
      <c r="AB345" s="10">
        <v>73.655649999999994</v>
      </c>
      <c r="AC345" s="6">
        <v>71.889390000000006</v>
      </c>
      <c r="AD345" s="74">
        <v>65.181950000000001</v>
      </c>
      <c r="AE345" s="9">
        <v>78.291610000000006</v>
      </c>
      <c r="AF345" s="76">
        <v>72.50094</v>
      </c>
      <c r="AG345" s="24">
        <v>8.3681000000000001</v>
      </c>
      <c r="AH345" s="38">
        <v>8.3876000000000008</v>
      </c>
      <c r="AI345" s="24">
        <v>7.9593999999999996</v>
      </c>
      <c r="AJ345" s="38">
        <v>7.9983000000000004</v>
      </c>
      <c r="AK345" s="29">
        <v>7.9832999999999998</v>
      </c>
      <c r="AL345" s="38">
        <v>8.1120000000000001</v>
      </c>
      <c r="AM345" s="29">
        <v>7.9233000000000002</v>
      </c>
      <c r="AN345" s="38">
        <v>8.0955999999999992</v>
      </c>
      <c r="AO345" s="24">
        <v>8.0373000000000001</v>
      </c>
      <c r="AP345" s="38">
        <v>8.0566999999999993</v>
      </c>
      <c r="AQ345" s="24">
        <v>7.2782999999999998</v>
      </c>
      <c r="AR345" s="38">
        <v>8.2562999999999995</v>
      </c>
      <c r="AS345" s="24">
        <v>8.0699000000000005</v>
      </c>
      <c r="AT345" s="38">
        <v>8.3063000000000002</v>
      </c>
      <c r="AU345" s="29">
        <v>8.0891999999999999</v>
      </c>
      <c r="AV345" s="38">
        <v>8.0713000000000008</v>
      </c>
      <c r="AW345" s="29">
        <v>8.2768999999999995</v>
      </c>
      <c r="AX345" s="38">
        <v>8.0696999999999992</v>
      </c>
      <c r="AY345" s="29">
        <v>8.0083000000000002</v>
      </c>
      <c r="AZ345" s="38">
        <v>8.0523000000000007</v>
      </c>
      <c r="BA345" s="24">
        <v>7.5521000000000003</v>
      </c>
      <c r="BB345" s="38">
        <v>8.6231000000000009</v>
      </c>
      <c r="BC345" s="15"/>
      <c r="BD345" s="1"/>
      <c r="BE345" s="151"/>
      <c r="BF345" s="151"/>
      <c r="BG345" s="151"/>
      <c r="BH345" s="151"/>
      <c r="BI345" s="151"/>
      <c r="BJ345" s="266">
        <v>8.165395739297642</v>
      </c>
      <c r="BK345" s="266">
        <v>8.1850293796174469</v>
      </c>
      <c r="BL345" s="266">
        <v>8.4761982112976426</v>
      </c>
      <c r="BM345" s="266">
        <v>8.496579139617447</v>
      </c>
      <c r="BN345" s="266">
        <v>8.3308006174575446</v>
      </c>
      <c r="BO345" s="266"/>
      <c r="BP345" s="266">
        <v>8.11336876305384</v>
      </c>
      <c r="BQ345" s="292">
        <v>8.1794143552311436</v>
      </c>
      <c r="BR345" s="292">
        <v>8.1009785212622116</v>
      </c>
      <c r="BS345" s="292">
        <v>8.1501944897959184</v>
      </c>
      <c r="BT345" s="292">
        <v>8.0111418325083328</v>
      </c>
      <c r="BU345" s="292">
        <v>7.9949247288503251</v>
      </c>
      <c r="BV345" s="292">
        <v>8.0435999999999996</v>
      </c>
      <c r="BW345" s="169"/>
      <c r="BX345" s="148">
        <v>75.645011290322586</v>
      </c>
      <c r="BY345" s="165">
        <v>68.250466129032262</v>
      </c>
      <c r="BZ345" s="165">
        <v>71.563212043010751</v>
      </c>
      <c r="CA345" s="165">
        <v>79.123701505376346</v>
      </c>
      <c r="CB345" s="165">
        <v>67.750466129032262</v>
      </c>
      <c r="CC345" s="165">
        <v>83.435431935483876</v>
      </c>
      <c r="CD345" s="165">
        <v>75.614203440860223</v>
      </c>
      <c r="CE345" s="165">
        <v>76.507499462365587</v>
      </c>
      <c r="CF345" s="165">
        <v>66.250466129032262</v>
      </c>
      <c r="CG345" s="174"/>
      <c r="CH345" s="175"/>
      <c r="CI345" s="175"/>
      <c r="CJ345" s="175"/>
      <c r="CK345" s="175"/>
      <c r="CL345" s="175"/>
      <c r="CM345" s="175"/>
      <c r="CN345" s="175"/>
      <c r="CO345" s="171">
        <v>2044</v>
      </c>
      <c r="CP345" s="173">
        <v>52597</v>
      </c>
      <c r="CQ345" s="272">
        <v>8.4385256713653671</v>
      </c>
      <c r="CR345" s="272">
        <v>8.1407671072855834</v>
      </c>
      <c r="CS345" s="272">
        <v>8.1444861991227189</v>
      </c>
      <c r="CT345" s="272">
        <v>8.011442734699612</v>
      </c>
      <c r="CU345" s="272">
        <v>8.1444861991227189</v>
      </c>
      <c r="CV345" s="272">
        <v>8.1771555172413795</v>
      </c>
      <c r="CW345" s="272">
        <v>8.4065676221235375</v>
      </c>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39"/>
      <c r="EV345" s="139"/>
      <c r="EW345" s="139"/>
      <c r="EX345" s="139"/>
      <c r="EY345" s="139"/>
      <c r="EZ345" s="139"/>
      <c r="FA345" s="139"/>
      <c r="FB345" s="162"/>
      <c r="FC345" s="162"/>
      <c r="FD345" s="162"/>
      <c r="FE345" s="162"/>
      <c r="FF345" s="162"/>
      <c r="FG345" s="162"/>
      <c r="FH345" s="162"/>
      <c r="FI345" s="139"/>
      <c r="FJ345" s="139"/>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c r="GG345" s="139"/>
      <c r="GH345" s="139"/>
      <c r="GI345" s="162"/>
      <c r="GJ345" s="162"/>
      <c r="GK345" s="162"/>
      <c r="GL345" s="162"/>
      <c r="GM345" s="162"/>
    </row>
    <row r="346" spans="1:195" s="138" customFormat="1" x14ac:dyDescent="0.2">
      <c r="A346" s="139"/>
      <c r="B346" s="193">
        <v>52628</v>
      </c>
      <c r="C346" s="193">
        <v>52656</v>
      </c>
      <c r="D346" s="191">
        <v>52628</v>
      </c>
      <c r="E346" s="6">
        <v>82.716329999999999</v>
      </c>
      <c r="F346" s="7">
        <v>76.869950000000003</v>
      </c>
      <c r="G346" s="9">
        <v>74.256200000000007</v>
      </c>
      <c r="H346" s="10">
        <v>68.149330000000006</v>
      </c>
      <c r="I346" s="6">
        <v>79.23218</v>
      </c>
      <c r="J346" s="7">
        <v>72.835629999999995</v>
      </c>
      <c r="K346" s="9">
        <v>93.171599999999998</v>
      </c>
      <c r="L346" s="10">
        <v>87.920169999999999</v>
      </c>
      <c r="M346" s="6">
        <v>85.606440000000006</v>
      </c>
      <c r="N346" s="7">
        <v>82.085890000000006</v>
      </c>
      <c r="O346" s="9">
        <v>72.256200000000007</v>
      </c>
      <c r="P346" s="10">
        <v>66.149330000000006</v>
      </c>
      <c r="Q346" s="6">
        <v>74.256200000000007</v>
      </c>
      <c r="R346" s="7">
        <v>67.649330000000006</v>
      </c>
      <c r="S346" s="9">
        <v>71.756200000000007</v>
      </c>
      <c r="T346" s="10">
        <v>64.899330000000006</v>
      </c>
      <c r="U346" s="6">
        <v>72.256200000000007</v>
      </c>
      <c r="V346" s="7">
        <v>66.149330000000006</v>
      </c>
      <c r="W346" s="9">
        <v>79.23218</v>
      </c>
      <c r="X346" s="10">
        <v>72.835629999999995</v>
      </c>
      <c r="Y346" s="6">
        <v>74.256200000000007</v>
      </c>
      <c r="Z346" s="7">
        <v>68.899330000000006</v>
      </c>
      <c r="AA346" s="9">
        <v>81.731300000000005</v>
      </c>
      <c r="AB346" s="10">
        <v>78.235230000000001</v>
      </c>
      <c r="AC346" s="6">
        <v>73.256200000000007</v>
      </c>
      <c r="AD346" s="74">
        <v>68.149330000000006</v>
      </c>
      <c r="AE346" s="9">
        <v>84.081580000000002</v>
      </c>
      <c r="AF346" s="76">
        <v>78.617230000000006</v>
      </c>
      <c r="AG346" s="24">
        <v>8.3876000000000008</v>
      </c>
      <c r="AH346" s="38">
        <v>8.3292000000000002</v>
      </c>
      <c r="AI346" s="24">
        <v>7.9204999999999997</v>
      </c>
      <c r="AJ346" s="38">
        <v>7.9983000000000004</v>
      </c>
      <c r="AK346" s="29">
        <v>7.9832999999999998</v>
      </c>
      <c r="AL346" s="38">
        <v>8.1133000000000006</v>
      </c>
      <c r="AM346" s="29">
        <v>7.9408000000000003</v>
      </c>
      <c r="AN346" s="38">
        <v>8.0762</v>
      </c>
      <c r="AO346" s="24">
        <v>7.9983000000000004</v>
      </c>
      <c r="AP346" s="38">
        <v>7.8815999999999997</v>
      </c>
      <c r="AQ346" s="24">
        <v>7.2587999999999999</v>
      </c>
      <c r="AR346" s="38">
        <v>8.2591999999999999</v>
      </c>
      <c r="AS346" s="24">
        <v>8.0711999999999993</v>
      </c>
      <c r="AT346" s="38">
        <v>8.3092000000000006</v>
      </c>
      <c r="AU346" s="29">
        <v>8.0919000000000008</v>
      </c>
      <c r="AV346" s="38">
        <v>8.0721000000000007</v>
      </c>
      <c r="AW346" s="29">
        <v>8.0911000000000008</v>
      </c>
      <c r="AX346" s="38">
        <v>8.0709999999999997</v>
      </c>
      <c r="AY346" s="29">
        <v>8.0083000000000002</v>
      </c>
      <c r="AZ346" s="38">
        <v>8.0132999999999992</v>
      </c>
      <c r="BA346" s="24">
        <v>7.5526</v>
      </c>
      <c r="BB346" s="38">
        <v>8.6201000000000008</v>
      </c>
      <c r="BC346" s="15"/>
      <c r="BD346" s="1"/>
      <c r="BE346" s="151"/>
      <c r="BF346" s="151"/>
      <c r="BG346" s="151"/>
      <c r="BH346" s="151"/>
      <c r="BI346" s="151"/>
      <c r="BJ346" s="266">
        <v>8.1259260499949413</v>
      </c>
      <c r="BK346" s="266">
        <v>8.0078205950814692</v>
      </c>
      <c r="BL346" s="266">
        <v>8.4352262419949415</v>
      </c>
      <c r="BM346" s="266">
        <v>8.3126255030814704</v>
      </c>
      <c r="BN346" s="266">
        <v>8.220399597538206</v>
      </c>
      <c r="BO346" s="266"/>
      <c r="BP346" s="266">
        <v>8.11336876305384</v>
      </c>
      <c r="BQ346" s="292">
        <v>8.139876642335766</v>
      </c>
      <c r="BR346" s="292">
        <v>8.0815692560553725</v>
      </c>
      <c r="BS346" s="292">
        <v>8.1501944897959184</v>
      </c>
      <c r="BT346" s="292">
        <v>8.0288203858975642</v>
      </c>
      <c r="BU346" s="292">
        <v>7.9949247288503251</v>
      </c>
      <c r="BV346" s="292">
        <v>8.0435999999999996</v>
      </c>
      <c r="BW346" s="169"/>
      <c r="BX346" s="148">
        <v>80.229938505747128</v>
      </c>
      <c r="BY346" s="165">
        <v>71.659025402298852</v>
      </c>
      <c r="BZ346" s="165">
        <v>76.511808160919529</v>
      </c>
      <c r="CA346" s="165">
        <v>84.109194597701148</v>
      </c>
      <c r="CB346" s="165">
        <v>71.446381724137936</v>
      </c>
      <c r="CC346" s="165">
        <v>90.938233218390806</v>
      </c>
      <c r="CD346" s="165">
        <v>81.757661034482751</v>
      </c>
      <c r="CE346" s="165">
        <v>80.244465632183918</v>
      </c>
      <c r="CF346" s="165">
        <v>69.659025402298852</v>
      </c>
      <c r="CG346" s="174"/>
      <c r="CH346" s="175"/>
      <c r="CI346" s="175"/>
      <c r="CJ346" s="175"/>
      <c r="CK346" s="175"/>
      <c r="CL346" s="175"/>
      <c r="CM346" s="175"/>
      <c r="CN346" s="175"/>
      <c r="CO346" s="171">
        <v>2044</v>
      </c>
      <c r="CP346" s="173">
        <v>52628</v>
      </c>
      <c r="CQ346" s="272">
        <v>8.3985009774668189</v>
      </c>
      <c r="CR346" s="272">
        <v>8.1586992724664427</v>
      </c>
      <c r="CS346" s="272">
        <v>8.1444861991227189</v>
      </c>
      <c r="CT346" s="272">
        <v>8.011442734699612</v>
      </c>
      <c r="CU346" s="272">
        <v>8.1444861991227189</v>
      </c>
      <c r="CV346" s="272">
        <v>8.1951152873563231</v>
      </c>
      <c r="CW346" s="272">
        <v>8.4065676221235375</v>
      </c>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39"/>
      <c r="EV346" s="139"/>
      <c r="EW346" s="139"/>
      <c r="EX346" s="139"/>
      <c r="EY346" s="139"/>
      <c r="EZ346" s="139"/>
      <c r="FA346" s="139"/>
      <c r="FB346" s="162"/>
      <c r="FC346" s="162"/>
      <c r="FD346" s="162"/>
      <c r="FE346" s="162"/>
      <c r="FF346" s="162"/>
      <c r="FG346" s="162"/>
      <c r="FH346" s="162"/>
      <c r="FI346" s="139"/>
      <c r="FJ346" s="139"/>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c r="GG346" s="139"/>
      <c r="GH346" s="139"/>
      <c r="GI346" s="162"/>
      <c r="GJ346" s="162"/>
      <c r="GK346" s="162"/>
      <c r="GL346" s="162"/>
      <c r="GM346" s="162"/>
    </row>
    <row r="347" spans="1:195" s="138" customFormat="1" x14ac:dyDescent="0.2">
      <c r="A347" s="139"/>
      <c r="B347" s="193">
        <v>52657</v>
      </c>
      <c r="C347" s="193">
        <v>52687</v>
      </c>
      <c r="D347" s="191">
        <v>52657</v>
      </c>
      <c r="E347" s="6">
        <v>72.646960000000007</v>
      </c>
      <c r="F347" s="7">
        <v>69.331400000000002</v>
      </c>
      <c r="G347" s="9">
        <v>64.62867</v>
      </c>
      <c r="H347" s="10">
        <v>61.80406</v>
      </c>
      <c r="I347" s="6">
        <v>68.520160000000004</v>
      </c>
      <c r="J347" s="7">
        <v>65.174890000000005</v>
      </c>
      <c r="K347" s="9">
        <v>74.477440000000001</v>
      </c>
      <c r="L347" s="10">
        <v>74.887699999999995</v>
      </c>
      <c r="M347" s="6">
        <v>70.481520000000003</v>
      </c>
      <c r="N347" s="7">
        <v>72.791179999999997</v>
      </c>
      <c r="O347" s="9">
        <v>62.62867</v>
      </c>
      <c r="P347" s="10">
        <v>59.80406</v>
      </c>
      <c r="Q347" s="6">
        <v>64.62867</v>
      </c>
      <c r="R347" s="7">
        <v>61.30406</v>
      </c>
      <c r="S347" s="9">
        <v>62.87867</v>
      </c>
      <c r="T347" s="10">
        <v>58.30406</v>
      </c>
      <c r="U347" s="6">
        <v>62.62867</v>
      </c>
      <c r="V347" s="7">
        <v>59.80406</v>
      </c>
      <c r="W347" s="9">
        <v>68.520160000000004</v>
      </c>
      <c r="X347" s="10">
        <v>65.174890000000005</v>
      </c>
      <c r="Y347" s="6">
        <v>64.62867</v>
      </c>
      <c r="Z347" s="7">
        <v>62.55406</v>
      </c>
      <c r="AA347" s="9">
        <v>69.575469999999996</v>
      </c>
      <c r="AB347" s="10">
        <v>67.613659999999996</v>
      </c>
      <c r="AC347" s="6">
        <v>63.37867</v>
      </c>
      <c r="AD347" s="74">
        <v>61.80406</v>
      </c>
      <c r="AE347" s="9">
        <v>73.791759999999996</v>
      </c>
      <c r="AF347" s="76">
        <v>71.559790000000007</v>
      </c>
      <c r="AG347" s="24">
        <v>8.1346000000000007</v>
      </c>
      <c r="AH347" s="38">
        <v>7.8231999999999999</v>
      </c>
      <c r="AI347" s="24">
        <v>7.5507</v>
      </c>
      <c r="AJ347" s="38">
        <v>7.6090999999999998</v>
      </c>
      <c r="AK347" s="29">
        <v>7.5941000000000001</v>
      </c>
      <c r="AL347" s="38">
        <v>7.7215999999999996</v>
      </c>
      <c r="AM347" s="29">
        <v>7.5465999999999998</v>
      </c>
      <c r="AN347" s="38">
        <v>7.6870000000000003</v>
      </c>
      <c r="AO347" s="24">
        <v>7.5896999999999997</v>
      </c>
      <c r="AP347" s="38">
        <v>7.4729000000000001</v>
      </c>
      <c r="AQ347" s="24">
        <v>7.0448000000000004</v>
      </c>
      <c r="AR347" s="38">
        <v>7.8647999999999998</v>
      </c>
      <c r="AS347" s="24">
        <v>7.6797000000000004</v>
      </c>
      <c r="AT347" s="38">
        <v>7.9147999999999996</v>
      </c>
      <c r="AU347" s="29">
        <v>7.6985000000000001</v>
      </c>
      <c r="AV347" s="38">
        <v>7.6813000000000002</v>
      </c>
      <c r="AW347" s="29">
        <v>7.6782000000000004</v>
      </c>
      <c r="AX347" s="38">
        <v>7.6795</v>
      </c>
      <c r="AY347" s="29">
        <v>7.6191000000000004</v>
      </c>
      <c r="AZ347" s="38">
        <v>7.6047000000000002</v>
      </c>
      <c r="BA347" s="24">
        <v>7.2984999999999998</v>
      </c>
      <c r="BB347" s="38">
        <v>8.4070999999999998</v>
      </c>
      <c r="BC347" s="15"/>
      <c r="BD347" s="1"/>
      <c r="BE347" s="151"/>
      <c r="BF347" s="151"/>
      <c r="BG347" s="151"/>
      <c r="BH347" s="151"/>
      <c r="BI347" s="151"/>
      <c r="BJ347" s="266">
        <v>7.7124051513004757</v>
      </c>
      <c r="BK347" s="266">
        <v>7.5941984920554599</v>
      </c>
      <c r="BL347" s="266">
        <v>8.0059660713004757</v>
      </c>
      <c r="BM347" s="266">
        <v>7.8832602760554611</v>
      </c>
      <c r="BN347" s="266">
        <v>7.7989574976779679</v>
      </c>
      <c r="BO347" s="266"/>
      <c r="BP347" s="266">
        <v>7.7187626594342493</v>
      </c>
      <c r="BQ347" s="292">
        <v>7.7256430656934301</v>
      </c>
      <c r="BR347" s="292">
        <v>7.6921833788130121</v>
      </c>
      <c r="BS347" s="292">
        <v>7.7530516326530616</v>
      </c>
      <c r="BT347" s="292">
        <v>7.6305983432669953</v>
      </c>
      <c r="BU347" s="292">
        <v>7.6052701318204576</v>
      </c>
      <c r="BV347" s="292">
        <v>7.6543999999999999</v>
      </c>
      <c r="BW347" s="169"/>
      <c r="BX347" s="148">
        <v>71.259154939434723</v>
      </c>
      <c r="BY347" s="165">
        <v>63.446363526244959</v>
      </c>
      <c r="BZ347" s="165">
        <v>67.119919125168238</v>
      </c>
      <c r="CA347" s="165">
        <v>71.44828212651413</v>
      </c>
      <c r="CB347" s="165">
        <v>63.237076850605654</v>
      </c>
      <c r="CC347" s="165">
        <v>74.649163903095555</v>
      </c>
      <c r="CD347" s="165">
        <v>72.857516837146704</v>
      </c>
      <c r="CE347" s="165">
        <v>68.754308613728128</v>
      </c>
      <c r="CF347" s="165">
        <v>61.446363526244959</v>
      </c>
      <c r="CG347" s="174"/>
      <c r="CH347" s="175"/>
      <c r="CI347" s="175"/>
      <c r="CJ347" s="175"/>
      <c r="CK347" s="175"/>
      <c r="CL347" s="175"/>
      <c r="CM347" s="175"/>
      <c r="CN347" s="175"/>
      <c r="CO347" s="171">
        <v>2044</v>
      </c>
      <c r="CP347" s="173">
        <v>52657</v>
      </c>
      <c r="CQ347" s="272">
        <v>8.0180091573207122</v>
      </c>
      <c r="CR347" s="272">
        <v>7.7547644430781846</v>
      </c>
      <c r="CS347" s="272">
        <v>7.7474648791186373</v>
      </c>
      <c r="CT347" s="272">
        <v>7.6208287119372127</v>
      </c>
      <c r="CU347" s="272">
        <v>7.7474648791186373</v>
      </c>
      <c r="CV347" s="272">
        <v>7.7905586371100153</v>
      </c>
      <c r="CW347" s="272">
        <v>8.0137537343560759</v>
      </c>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39"/>
      <c r="EV347" s="139"/>
      <c r="EW347" s="139"/>
      <c r="EX347" s="139"/>
      <c r="EY347" s="139"/>
      <c r="EZ347" s="139"/>
      <c r="FA347" s="139"/>
      <c r="FB347" s="162"/>
      <c r="FC347" s="162"/>
      <c r="FD347" s="162"/>
      <c r="FE347" s="162"/>
      <c r="FF347" s="162"/>
      <c r="FG347" s="162"/>
      <c r="FH347" s="162"/>
      <c r="FI347" s="139"/>
      <c r="FJ347" s="139"/>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c r="GG347" s="139"/>
      <c r="GH347" s="139"/>
      <c r="GI347" s="162"/>
      <c r="GJ347" s="162"/>
      <c r="GK347" s="162"/>
      <c r="GL347" s="162"/>
      <c r="GM347" s="162"/>
    </row>
    <row r="348" spans="1:195" s="138" customFormat="1" x14ac:dyDescent="0.2">
      <c r="A348" s="139"/>
      <c r="B348" s="193">
        <v>52688</v>
      </c>
      <c r="C348" s="193">
        <v>52717</v>
      </c>
      <c r="D348" s="191">
        <v>52688</v>
      </c>
      <c r="E348" s="6">
        <v>70.013019999999997</v>
      </c>
      <c r="F348" s="7">
        <v>66.794449999999998</v>
      </c>
      <c r="G348" s="9">
        <v>64.201580000000007</v>
      </c>
      <c r="H348" s="10">
        <v>62.008040000000001</v>
      </c>
      <c r="I348" s="6">
        <v>65.866550000000004</v>
      </c>
      <c r="J348" s="7">
        <v>62.646509999999999</v>
      </c>
      <c r="K348" s="9">
        <v>70.045450000000002</v>
      </c>
      <c r="L348" s="10">
        <v>72.470349999999996</v>
      </c>
      <c r="M348" s="6">
        <v>65.561859999999996</v>
      </c>
      <c r="N348" s="7">
        <v>69.988420000000005</v>
      </c>
      <c r="O348" s="9">
        <v>62.20158</v>
      </c>
      <c r="P348" s="10">
        <v>60.008040000000001</v>
      </c>
      <c r="Q348" s="6">
        <v>62.70158</v>
      </c>
      <c r="R348" s="7">
        <v>61.258040000000001</v>
      </c>
      <c r="S348" s="9">
        <v>59.20158</v>
      </c>
      <c r="T348" s="10">
        <v>58.008040000000001</v>
      </c>
      <c r="U348" s="6">
        <v>62.20158</v>
      </c>
      <c r="V348" s="7">
        <v>60.008040000000001</v>
      </c>
      <c r="W348" s="9">
        <v>65.866550000000004</v>
      </c>
      <c r="X348" s="10">
        <v>62.646509999999999</v>
      </c>
      <c r="Y348" s="6">
        <v>62.70158</v>
      </c>
      <c r="Z348" s="7">
        <v>60.008040000000001</v>
      </c>
      <c r="AA348" s="9">
        <v>66.02458</v>
      </c>
      <c r="AB348" s="10">
        <v>66.650739999999999</v>
      </c>
      <c r="AC348" s="6">
        <v>62.70158</v>
      </c>
      <c r="AD348" s="74">
        <v>60.508040000000001</v>
      </c>
      <c r="AE348" s="9">
        <v>68.894549999999995</v>
      </c>
      <c r="AF348" s="76">
        <v>68.567409999999995</v>
      </c>
      <c r="AG348" s="24">
        <v>7.8815999999999997</v>
      </c>
      <c r="AH348" s="38">
        <v>7.5118</v>
      </c>
      <c r="AI348" s="24">
        <v>7.2977999999999996</v>
      </c>
      <c r="AJ348" s="38">
        <v>7.2587999999999999</v>
      </c>
      <c r="AK348" s="29">
        <v>7.2438000000000002</v>
      </c>
      <c r="AL348" s="38">
        <v>7.3647</v>
      </c>
      <c r="AM348" s="29">
        <v>7.2737999999999996</v>
      </c>
      <c r="AN348" s="38">
        <v>7.3367000000000004</v>
      </c>
      <c r="AO348" s="24">
        <v>7.181</v>
      </c>
      <c r="AP348" s="38">
        <v>6.9863999999999997</v>
      </c>
      <c r="AQ348" s="24">
        <v>6.7529000000000003</v>
      </c>
      <c r="AR348" s="38">
        <v>7.5003000000000002</v>
      </c>
      <c r="AS348" s="24">
        <v>7.3231999999999999</v>
      </c>
      <c r="AT348" s="38">
        <v>7.5503</v>
      </c>
      <c r="AU348" s="29">
        <v>7.3385999999999996</v>
      </c>
      <c r="AV348" s="38">
        <v>7.3266999999999998</v>
      </c>
      <c r="AW348" s="29">
        <v>7.1391</v>
      </c>
      <c r="AX348" s="38">
        <v>7.3230000000000004</v>
      </c>
      <c r="AY348" s="29">
        <v>7.2687999999999997</v>
      </c>
      <c r="AZ348" s="38">
        <v>7.1959999999999997</v>
      </c>
      <c r="BA348" s="24">
        <v>6.9241000000000001</v>
      </c>
      <c r="BB348" s="38">
        <v>8.0840999999999994</v>
      </c>
      <c r="BC348" s="15"/>
      <c r="BD348" s="1"/>
      <c r="BE348" s="151"/>
      <c r="BF348" s="151"/>
      <c r="BG348" s="151"/>
      <c r="BH348" s="151"/>
      <c r="BI348" s="151"/>
      <c r="BJ348" s="266">
        <v>7.2987830482744664</v>
      </c>
      <c r="BK348" s="266">
        <v>7.1018394190871366</v>
      </c>
      <c r="BL348" s="266">
        <v>7.5766008442744672</v>
      </c>
      <c r="BM348" s="266">
        <v>7.3721612230871374</v>
      </c>
      <c r="BN348" s="266">
        <v>7.3373461336808017</v>
      </c>
      <c r="BO348" s="266"/>
      <c r="BP348" s="266">
        <v>7.3635968883706786</v>
      </c>
      <c r="BQ348" s="292">
        <v>7.3113081103000805</v>
      </c>
      <c r="BR348" s="292">
        <v>7.3417160797431285</v>
      </c>
      <c r="BS348" s="292">
        <v>7.3956026530612249</v>
      </c>
      <c r="BT348" s="292">
        <v>7.3550149510051508</v>
      </c>
      <c r="BU348" s="292">
        <v>7.2545609711329888</v>
      </c>
      <c r="BV348" s="292">
        <v>7.3041</v>
      </c>
      <c r="BW348" s="169"/>
      <c r="BX348" s="148">
        <v>68.654068222222222</v>
      </c>
      <c r="BY348" s="165">
        <v>63.275418666666674</v>
      </c>
      <c r="BZ348" s="165">
        <v>64.506977555555551</v>
      </c>
      <c r="CA348" s="165">
        <v>67.430851999999987</v>
      </c>
      <c r="CB348" s="165">
        <v>62.09208533333333</v>
      </c>
      <c r="CC348" s="165">
        <v>71.069296666666659</v>
      </c>
      <c r="CD348" s="165">
        <v>68.756424222222222</v>
      </c>
      <c r="CE348" s="165">
        <v>66.288958666666659</v>
      </c>
      <c r="CF348" s="165">
        <v>61.275418666666667</v>
      </c>
      <c r="CG348" s="174"/>
      <c r="CH348" s="175"/>
      <c r="CI348" s="175"/>
      <c r="CJ348" s="175"/>
      <c r="CK348" s="175"/>
      <c r="CL348" s="175"/>
      <c r="CM348" s="175"/>
      <c r="CN348" s="175"/>
      <c r="CO348" s="171">
        <v>2044</v>
      </c>
      <c r="CP348" s="173">
        <v>52688</v>
      </c>
      <c r="CQ348" s="272">
        <v>7.757797201358164</v>
      </c>
      <c r="CR348" s="272">
        <v>7.4752276052874267</v>
      </c>
      <c r="CS348" s="272">
        <v>7.3901252891971847</v>
      </c>
      <c r="CT348" s="272">
        <v>7.2692560187880124</v>
      </c>
      <c r="CU348" s="272">
        <v>7.3901252891971847</v>
      </c>
      <c r="CV348" s="272">
        <v>7.5105914778325111</v>
      </c>
      <c r="CW348" s="272">
        <v>7.6602010496568429</v>
      </c>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39"/>
      <c r="EV348" s="139"/>
      <c r="EW348" s="139"/>
      <c r="EX348" s="139"/>
      <c r="EY348" s="139"/>
      <c r="EZ348" s="139"/>
      <c r="FA348" s="139"/>
      <c r="FB348" s="162"/>
      <c r="FC348" s="162"/>
      <c r="FD348" s="162"/>
      <c r="FE348" s="162"/>
      <c r="FF348" s="162"/>
      <c r="FG348" s="162"/>
      <c r="FH348" s="162"/>
      <c r="FI348" s="139"/>
      <c r="FJ348" s="139"/>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c r="GG348" s="139"/>
      <c r="GH348" s="139"/>
      <c r="GI348" s="162"/>
      <c r="GJ348" s="162"/>
      <c r="GK348" s="162"/>
      <c r="GL348" s="162"/>
      <c r="GM348" s="162"/>
    </row>
    <row r="349" spans="1:195" s="138" customFormat="1" x14ac:dyDescent="0.2">
      <c r="A349" s="139"/>
      <c r="B349" s="193">
        <v>52718</v>
      </c>
      <c r="C349" s="193">
        <v>52748</v>
      </c>
      <c r="D349" s="191">
        <v>52718</v>
      </c>
      <c r="E349" s="6">
        <v>65.610550000000003</v>
      </c>
      <c r="F349" s="7">
        <v>59.366120000000002</v>
      </c>
      <c r="G349" s="9">
        <v>65.473500000000001</v>
      </c>
      <c r="H349" s="10">
        <v>61.75461</v>
      </c>
      <c r="I349" s="6">
        <v>61.312289999999997</v>
      </c>
      <c r="J349" s="7">
        <v>55.313499999999998</v>
      </c>
      <c r="K349" s="9">
        <v>70.466750000000005</v>
      </c>
      <c r="L349" s="10">
        <v>67.212800000000001</v>
      </c>
      <c r="M349" s="6">
        <v>66.030230000000003</v>
      </c>
      <c r="N349" s="7">
        <v>68.21414</v>
      </c>
      <c r="O349" s="9">
        <v>63.973500000000001</v>
      </c>
      <c r="P349" s="10">
        <v>59.75461</v>
      </c>
      <c r="Q349" s="6">
        <v>65.473500000000001</v>
      </c>
      <c r="R349" s="7">
        <v>61.75461</v>
      </c>
      <c r="S349" s="9">
        <v>61.473500000000001</v>
      </c>
      <c r="T349" s="10">
        <v>56.75461</v>
      </c>
      <c r="U349" s="6">
        <v>63.973500000000001</v>
      </c>
      <c r="V349" s="7">
        <v>59.75461</v>
      </c>
      <c r="W349" s="9">
        <v>61.312289999999997</v>
      </c>
      <c r="X349" s="10">
        <v>55.313499999999998</v>
      </c>
      <c r="Y349" s="6">
        <v>63.973500000000001</v>
      </c>
      <c r="Z349" s="7">
        <v>59.75461</v>
      </c>
      <c r="AA349" s="9">
        <v>67.924899999999994</v>
      </c>
      <c r="AB349" s="10">
        <v>66.235910000000004</v>
      </c>
      <c r="AC349" s="6">
        <v>63.973500000000001</v>
      </c>
      <c r="AD349" s="74">
        <v>59.75461</v>
      </c>
      <c r="AE349" s="9">
        <v>65.044290000000004</v>
      </c>
      <c r="AF349" s="76">
        <v>62.4529</v>
      </c>
      <c r="AG349" s="24">
        <v>7.9593999999999996</v>
      </c>
      <c r="AH349" s="38">
        <v>7.4534000000000002</v>
      </c>
      <c r="AI349" s="24">
        <v>7.2587999999999999</v>
      </c>
      <c r="AJ349" s="38">
        <v>7.1615000000000002</v>
      </c>
      <c r="AK349" s="29">
        <v>7.1464999999999996</v>
      </c>
      <c r="AL349" s="38">
        <v>7.2667000000000002</v>
      </c>
      <c r="AM349" s="29">
        <v>7.1814999999999998</v>
      </c>
      <c r="AN349" s="38">
        <v>7.2393999999999998</v>
      </c>
      <c r="AO349" s="24">
        <v>7.1032000000000002</v>
      </c>
      <c r="AP349" s="38">
        <v>7.0058999999999996</v>
      </c>
      <c r="AQ349" s="24">
        <v>6.7723000000000004</v>
      </c>
      <c r="AR349" s="38">
        <v>7.4016999999999999</v>
      </c>
      <c r="AS349" s="24">
        <v>7.2252999999999998</v>
      </c>
      <c r="AT349" s="38">
        <v>7.4516999999999998</v>
      </c>
      <c r="AU349" s="29">
        <v>7.2407000000000004</v>
      </c>
      <c r="AV349" s="38">
        <v>7.2290000000000001</v>
      </c>
      <c r="AW349" s="29">
        <v>7.1578999999999997</v>
      </c>
      <c r="AX349" s="38">
        <v>7.2251000000000003</v>
      </c>
      <c r="AY349" s="29">
        <v>7.1715</v>
      </c>
      <c r="AZ349" s="38">
        <v>7.1181999999999999</v>
      </c>
      <c r="BA349" s="24">
        <v>6.9286000000000003</v>
      </c>
      <c r="BB349" s="38">
        <v>8.1644000000000005</v>
      </c>
      <c r="BC349" s="15"/>
      <c r="BD349" s="1"/>
      <c r="BE349" s="151"/>
      <c r="BF349" s="151"/>
      <c r="BG349" s="151"/>
      <c r="BH349" s="151"/>
      <c r="BI349" s="151"/>
      <c r="BJ349" s="266">
        <v>7.2200460783321532</v>
      </c>
      <c r="BK349" s="266">
        <v>7.1215742637384878</v>
      </c>
      <c r="BL349" s="266">
        <v>7.4948670183321537</v>
      </c>
      <c r="BM349" s="266">
        <v>7.3926472077384888</v>
      </c>
      <c r="BN349" s="266">
        <v>7.3072836420353209</v>
      </c>
      <c r="BO349" s="266"/>
      <c r="BP349" s="266">
        <v>7.2649453624657818</v>
      </c>
      <c r="BQ349" s="292">
        <v>7.2324354420113544</v>
      </c>
      <c r="BR349" s="292">
        <v>7.2443696104325381</v>
      </c>
      <c r="BS349" s="292">
        <v>7.2963169387755098</v>
      </c>
      <c r="BT349" s="292">
        <v>7.2617732094150913</v>
      </c>
      <c r="BU349" s="292">
        <v>7.1571473218755211</v>
      </c>
      <c r="BV349" s="292">
        <v>7.2068000000000003</v>
      </c>
      <c r="BW349" s="169"/>
      <c r="BX349" s="148">
        <v>62.723340430107527</v>
      </c>
      <c r="BY349" s="165">
        <v>63.754013225806446</v>
      </c>
      <c r="BZ349" s="165">
        <v>58.538655913978495</v>
      </c>
      <c r="CA349" s="165">
        <v>67.039994838709674</v>
      </c>
      <c r="CB349" s="165">
        <v>63.75401322580646</v>
      </c>
      <c r="CC349" s="165">
        <v>68.96223548387097</v>
      </c>
      <c r="CD349" s="165">
        <v>63.846120430107533</v>
      </c>
      <c r="CE349" s="165">
        <v>67.143969139784943</v>
      </c>
      <c r="CF349" s="165">
        <v>62.022830430107526</v>
      </c>
      <c r="CG349" s="174"/>
      <c r="CH349" s="175"/>
      <c r="CI349" s="175"/>
      <c r="CJ349" s="175"/>
      <c r="CK349" s="175"/>
      <c r="CL349" s="175"/>
      <c r="CM349" s="175"/>
      <c r="CN349" s="175"/>
      <c r="CO349" s="171">
        <v>2044</v>
      </c>
      <c r="CP349" s="173">
        <v>52718</v>
      </c>
      <c r="CQ349" s="272">
        <v>7.7176696162156597</v>
      </c>
      <c r="CR349" s="272">
        <v>7.3806482426478128</v>
      </c>
      <c r="CS349" s="272">
        <v>7.2908699591961641</v>
      </c>
      <c r="CT349" s="272">
        <v>7.1716025130974117</v>
      </c>
      <c r="CU349" s="272">
        <v>7.2908699591961641</v>
      </c>
      <c r="CV349" s="272">
        <v>7.4158665188834147</v>
      </c>
      <c r="CW349" s="272">
        <v>7.5619975777149779</v>
      </c>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39"/>
      <c r="EV349" s="139"/>
      <c r="EW349" s="139"/>
      <c r="EX349" s="139"/>
      <c r="EY349" s="139"/>
      <c r="EZ349" s="139"/>
      <c r="FA349" s="139"/>
      <c r="FB349" s="162"/>
      <c r="FC349" s="162"/>
      <c r="FD349" s="162"/>
      <c r="FE349" s="162"/>
      <c r="FF349" s="162"/>
      <c r="FG349" s="162"/>
      <c r="FH349" s="162"/>
      <c r="FI349" s="139"/>
      <c r="FJ349" s="139"/>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c r="GG349" s="139"/>
      <c r="GH349" s="139"/>
      <c r="GI349" s="162"/>
      <c r="GJ349" s="162"/>
      <c r="GK349" s="162"/>
      <c r="GL349" s="162"/>
      <c r="GM349" s="162"/>
    </row>
    <row r="350" spans="1:195" s="138" customFormat="1" x14ac:dyDescent="0.2">
      <c r="A350" s="139"/>
      <c r="B350" s="193">
        <v>52749</v>
      </c>
      <c r="C350" s="193">
        <v>52778</v>
      </c>
      <c r="D350" s="191">
        <v>52749</v>
      </c>
      <c r="E350" s="6">
        <v>73.167370000000005</v>
      </c>
      <c r="F350" s="7">
        <v>61.17221</v>
      </c>
      <c r="G350" s="9">
        <v>72.318539999999999</v>
      </c>
      <c r="H350" s="10">
        <v>64.836010000000002</v>
      </c>
      <c r="I350" s="6">
        <v>68.928970000000007</v>
      </c>
      <c r="J350" s="7">
        <v>57.195900000000002</v>
      </c>
      <c r="K350" s="9">
        <v>77.902090000000001</v>
      </c>
      <c r="L350" s="10">
        <v>69.274569999999997</v>
      </c>
      <c r="M350" s="6">
        <v>72.102500000000006</v>
      </c>
      <c r="N350" s="7">
        <v>69.776820000000001</v>
      </c>
      <c r="O350" s="9">
        <v>70.568539999999999</v>
      </c>
      <c r="P350" s="10">
        <v>63.336010000000002</v>
      </c>
      <c r="Q350" s="6">
        <v>71.568539999999999</v>
      </c>
      <c r="R350" s="7">
        <v>64.336010000000002</v>
      </c>
      <c r="S350" s="9">
        <v>68.818539999999999</v>
      </c>
      <c r="T350" s="10">
        <v>60.836010000000002</v>
      </c>
      <c r="U350" s="6">
        <v>70.568539999999999</v>
      </c>
      <c r="V350" s="7">
        <v>63.336010000000002</v>
      </c>
      <c r="W350" s="9">
        <v>68.928970000000007</v>
      </c>
      <c r="X350" s="10">
        <v>57.195900000000002</v>
      </c>
      <c r="Y350" s="6">
        <v>73.318539999999999</v>
      </c>
      <c r="Z350" s="7">
        <v>65.336010000000002</v>
      </c>
      <c r="AA350" s="9">
        <v>76.105840000000001</v>
      </c>
      <c r="AB350" s="10">
        <v>71.042109999999994</v>
      </c>
      <c r="AC350" s="6">
        <v>71.318539999999999</v>
      </c>
      <c r="AD350" s="74">
        <v>63.586010000000002</v>
      </c>
      <c r="AE350" s="9">
        <v>73.952669999999998</v>
      </c>
      <c r="AF350" s="76">
        <v>65.546000000000006</v>
      </c>
      <c r="AG350" s="24">
        <v>8.0566999999999993</v>
      </c>
      <c r="AH350" s="38">
        <v>7.5312999999999999</v>
      </c>
      <c r="AI350" s="24">
        <v>7.3171999999999997</v>
      </c>
      <c r="AJ350" s="38">
        <v>7.2393999999999998</v>
      </c>
      <c r="AK350" s="29">
        <v>7.2244000000000002</v>
      </c>
      <c r="AL350" s="38">
        <v>7.3449</v>
      </c>
      <c r="AM350" s="29">
        <v>7.2544000000000004</v>
      </c>
      <c r="AN350" s="38">
        <v>7.3171999999999997</v>
      </c>
      <c r="AO350" s="24">
        <v>7.1226000000000003</v>
      </c>
      <c r="AP350" s="38">
        <v>6.9863999999999997</v>
      </c>
      <c r="AQ350" s="24">
        <v>6.7723000000000004</v>
      </c>
      <c r="AR350" s="38">
        <v>7.4802999999999997</v>
      </c>
      <c r="AS350" s="24">
        <v>7.3034999999999997</v>
      </c>
      <c r="AT350" s="38">
        <v>7.5303000000000004</v>
      </c>
      <c r="AU350" s="29">
        <v>7.319</v>
      </c>
      <c r="AV350" s="38">
        <v>7.3071000000000002</v>
      </c>
      <c r="AW350" s="29">
        <v>7.1391</v>
      </c>
      <c r="AX350" s="38">
        <v>7.3033000000000001</v>
      </c>
      <c r="AY350" s="29">
        <v>7.2493999999999996</v>
      </c>
      <c r="AZ350" s="38">
        <v>7.1375999999999999</v>
      </c>
      <c r="BA350" s="24">
        <v>6.9497999999999998</v>
      </c>
      <c r="BB350" s="38">
        <v>8.2416999999999998</v>
      </c>
      <c r="BC350" s="15"/>
      <c r="BD350" s="1"/>
      <c r="BE350" s="151"/>
      <c r="BF350" s="151"/>
      <c r="BG350" s="151"/>
      <c r="BH350" s="151"/>
      <c r="BI350" s="151"/>
      <c r="BJ350" s="266">
        <v>7.239679718651959</v>
      </c>
      <c r="BK350" s="266">
        <v>7.1018394190871366</v>
      </c>
      <c r="BL350" s="266">
        <v>7.5152479466519599</v>
      </c>
      <c r="BM350" s="266">
        <v>7.3721612230871374</v>
      </c>
      <c r="BN350" s="266">
        <v>7.307232076869548</v>
      </c>
      <c r="BO350" s="266"/>
      <c r="BP350" s="266">
        <v>7.3439274166075235</v>
      </c>
      <c r="BQ350" s="292">
        <v>7.2521029197080287</v>
      </c>
      <c r="BR350" s="292">
        <v>7.3222067667774908</v>
      </c>
      <c r="BS350" s="292">
        <v>7.375806734693878</v>
      </c>
      <c r="BT350" s="292">
        <v>7.3354170118193753</v>
      </c>
      <c r="BU350" s="292">
        <v>7.235138311363257</v>
      </c>
      <c r="BV350" s="292">
        <v>7.2847</v>
      </c>
      <c r="BW350" s="169"/>
      <c r="BX350" s="148">
        <v>68.102746888888902</v>
      </c>
      <c r="BY350" s="165">
        <v>69.159249555555547</v>
      </c>
      <c r="BZ350" s="165">
        <v>63.975007111111111</v>
      </c>
      <c r="CA350" s="165">
        <v>71.120546222222231</v>
      </c>
      <c r="CB350" s="165">
        <v>68.514805111111116</v>
      </c>
      <c r="CC350" s="165">
        <v>74.259359333333336</v>
      </c>
      <c r="CD350" s="165">
        <v>70.403187111111109</v>
      </c>
      <c r="CE350" s="165">
        <v>73.967820666666668</v>
      </c>
      <c r="CF350" s="165">
        <v>67.514805111111102</v>
      </c>
      <c r="CG350" s="174"/>
      <c r="CH350" s="175"/>
      <c r="CI350" s="175"/>
      <c r="CJ350" s="175"/>
      <c r="CK350" s="175"/>
      <c r="CL350" s="175"/>
      <c r="CM350" s="175"/>
      <c r="CN350" s="175"/>
      <c r="CO350" s="171">
        <v>2044</v>
      </c>
      <c r="CP350" s="173">
        <v>52749</v>
      </c>
      <c r="CQ350" s="272">
        <v>7.7777581026854614</v>
      </c>
      <c r="CR350" s="272">
        <v>7.4553485193155042</v>
      </c>
      <c r="CS350" s="272">
        <v>7.3703354289503213</v>
      </c>
      <c r="CT350" s="272">
        <v>7.2497855356390133</v>
      </c>
      <c r="CU350" s="272">
        <v>7.3703354289503213</v>
      </c>
      <c r="CV350" s="272">
        <v>7.4906817898193756</v>
      </c>
      <c r="CW350" s="272">
        <v>7.6406209123940254</v>
      </c>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39"/>
      <c r="EV350" s="139"/>
      <c r="EW350" s="139"/>
      <c r="EX350" s="139"/>
      <c r="EY350" s="139"/>
      <c r="EZ350" s="139"/>
      <c r="FA350" s="139"/>
      <c r="FB350" s="162"/>
      <c r="FC350" s="162"/>
      <c r="FD350" s="162"/>
      <c r="FE350" s="162"/>
      <c r="FF350" s="162"/>
      <c r="FG350" s="162"/>
      <c r="FH350" s="162"/>
      <c r="FI350" s="139"/>
      <c r="FJ350" s="139"/>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c r="GG350" s="139"/>
      <c r="GH350" s="139"/>
      <c r="GI350" s="162"/>
      <c r="GJ350" s="162"/>
      <c r="GK350" s="162"/>
      <c r="GL350" s="162"/>
      <c r="GM350" s="162"/>
    </row>
    <row r="351" spans="1:195" s="138" customFormat="1" x14ac:dyDescent="0.2">
      <c r="A351" s="139"/>
      <c r="B351" s="193">
        <v>52779</v>
      </c>
      <c r="C351" s="193">
        <v>52809</v>
      </c>
      <c r="D351" s="191">
        <v>52779</v>
      </c>
      <c r="E351" s="6">
        <v>90.303389999999993</v>
      </c>
      <c r="F351" s="7">
        <v>75.674329999999998</v>
      </c>
      <c r="G351" s="9">
        <v>87.151250000000005</v>
      </c>
      <c r="H351" s="10">
        <v>71.925460000000001</v>
      </c>
      <c r="I351" s="6">
        <v>85.336590000000001</v>
      </c>
      <c r="J351" s="7">
        <v>71.426060000000007</v>
      </c>
      <c r="K351" s="9">
        <v>97.326099999999997</v>
      </c>
      <c r="L351" s="10">
        <v>83.162049999999994</v>
      </c>
      <c r="M351" s="6">
        <v>90.753479999999996</v>
      </c>
      <c r="N351" s="7">
        <v>79.307730000000006</v>
      </c>
      <c r="O351" s="9">
        <v>90.901250000000005</v>
      </c>
      <c r="P351" s="10">
        <v>72.925460000000001</v>
      </c>
      <c r="Q351" s="6">
        <v>90.651250000000005</v>
      </c>
      <c r="R351" s="7">
        <v>72.425460000000001</v>
      </c>
      <c r="S351" s="9">
        <v>85.151250000000005</v>
      </c>
      <c r="T351" s="10">
        <v>69.425460000000001</v>
      </c>
      <c r="U351" s="6">
        <v>90.901250000000005</v>
      </c>
      <c r="V351" s="7">
        <v>72.925460000000001</v>
      </c>
      <c r="W351" s="9">
        <v>85.336590000000001</v>
      </c>
      <c r="X351" s="10">
        <v>71.426060000000007</v>
      </c>
      <c r="Y351" s="6">
        <v>89.651250000000005</v>
      </c>
      <c r="Z351" s="7">
        <v>73.425460000000001</v>
      </c>
      <c r="AA351" s="9">
        <v>87.009150000000005</v>
      </c>
      <c r="AB351" s="10">
        <v>78.500060000000005</v>
      </c>
      <c r="AC351" s="6">
        <v>88.651250000000005</v>
      </c>
      <c r="AD351" s="74">
        <v>71.425460000000001</v>
      </c>
      <c r="AE351" s="9">
        <v>90.034589999999994</v>
      </c>
      <c r="AF351" s="76">
        <v>78.848860000000002</v>
      </c>
      <c r="AG351" s="24">
        <v>8.4265000000000008</v>
      </c>
      <c r="AH351" s="38">
        <v>7.94</v>
      </c>
      <c r="AI351" s="24">
        <v>7.6481000000000003</v>
      </c>
      <c r="AJ351" s="38">
        <v>7.6090999999999998</v>
      </c>
      <c r="AK351" s="29">
        <v>7.5941000000000001</v>
      </c>
      <c r="AL351" s="38">
        <v>7.7159000000000004</v>
      </c>
      <c r="AM351" s="29">
        <v>7.6291000000000002</v>
      </c>
      <c r="AN351" s="38">
        <v>7.6870000000000003</v>
      </c>
      <c r="AO351" s="24">
        <v>7.4145000000000003</v>
      </c>
      <c r="AP351" s="38">
        <v>7.5312999999999999</v>
      </c>
      <c r="AQ351" s="24">
        <v>7.181</v>
      </c>
      <c r="AR351" s="38">
        <v>7.8526999999999996</v>
      </c>
      <c r="AS351" s="24">
        <v>7.6744000000000003</v>
      </c>
      <c r="AT351" s="38">
        <v>7.9027000000000003</v>
      </c>
      <c r="AU351" s="29">
        <v>7.6909000000000001</v>
      </c>
      <c r="AV351" s="38">
        <v>7.6776</v>
      </c>
      <c r="AW351" s="29">
        <v>7.6970000000000001</v>
      </c>
      <c r="AX351" s="38">
        <v>7.6741999999999999</v>
      </c>
      <c r="AY351" s="29">
        <v>7.6191000000000004</v>
      </c>
      <c r="AZ351" s="38">
        <v>7.4295</v>
      </c>
      <c r="BA351" s="24">
        <v>7.3722000000000003</v>
      </c>
      <c r="BB351" s="38">
        <v>8.6464999999999996</v>
      </c>
      <c r="BC351" s="15"/>
      <c r="BD351" s="1"/>
      <c r="BE351" s="151"/>
      <c r="BF351" s="151"/>
      <c r="BG351" s="151"/>
      <c r="BH351" s="151"/>
      <c r="BI351" s="151"/>
      <c r="BJ351" s="266">
        <v>7.5350951624329525</v>
      </c>
      <c r="BK351" s="266">
        <v>7.6533018216779682</v>
      </c>
      <c r="BL351" s="266">
        <v>7.8219073784329529</v>
      </c>
      <c r="BM351" s="266">
        <v>7.9446131736779693</v>
      </c>
      <c r="BN351" s="266">
        <v>7.7387293840554605</v>
      </c>
      <c r="BO351" s="266"/>
      <c r="BP351" s="266">
        <v>7.7187626594342493</v>
      </c>
      <c r="BQ351" s="292">
        <v>7.5480274939172745</v>
      </c>
      <c r="BR351" s="292">
        <v>7.6921833788130121</v>
      </c>
      <c r="BS351" s="292">
        <v>7.7530516326530616</v>
      </c>
      <c r="BT351" s="292">
        <v>7.7139400949590859</v>
      </c>
      <c r="BU351" s="292">
        <v>7.6052701318204576</v>
      </c>
      <c r="BV351" s="292">
        <v>7.6543999999999999</v>
      </c>
      <c r="BW351" s="169"/>
      <c r="BX351" s="148">
        <v>83.53941602150536</v>
      </c>
      <c r="BY351" s="165">
        <v>80.111368602150534</v>
      </c>
      <c r="BZ351" s="165">
        <v>78.904839569892474</v>
      </c>
      <c r="CA351" s="165">
        <v>85.461359032258059</v>
      </c>
      <c r="CB351" s="165">
        <v>82.224271827956997</v>
      </c>
      <c r="CC351" s="165">
        <v>90.777130645161279</v>
      </c>
      <c r="CD351" s="165">
        <v>84.862693333333326</v>
      </c>
      <c r="CE351" s="165">
        <v>83.074839569892475</v>
      </c>
      <c r="CF351" s="165">
        <v>82.589863225806454</v>
      </c>
      <c r="CG351" s="174"/>
      <c r="CH351" s="175"/>
      <c r="CI351" s="175"/>
      <c r="CJ351" s="175"/>
      <c r="CK351" s="175"/>
      <c r="CL351" s="175"/>
      <c r="CM351" s="175"/>
      <c r="CN351" s="175"/>
      <c r="CO351" s="171">
        <v>2044</v>
      </c>
      <c r="CP351" s="173">
        <v>52779</v>
      </c>
      <c r="CQ351" s="272">
        <v>8.118225228933019</v>
      </c>
      <c r="CR351" s="272">
        <v>7.839301793216519</v>
      </c>
      <c r="CS351" s="272">
        <v>7.7474648791186373</v>
      </c>
      <c r="CT351" s="272">
        <v>7.6208287119372127</v>
      </c>
      <c r="CU351" s="272">
        <v>7.7474648791186373</v>
      </c>
      <c r="CV351" s="272">
        <v>7.8752261247947448</v>
      </c>
      <c r="CW351" s="272">
        <v>8.0137537343560759</v>
      </c>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39"/>
      <c r="EV351" s="139"/>
      <c r="EW351" s="139"/>
      <c r="EX351" s="139"/>
      <c r="EY351" s="139"/>
      <c r="EZ351" s="139"/>
      <c r="FA351" s="139"/>
      <c r="FB351" s="162"/>
      <c r="FC351" s="162"/>
      <c r="FD351" s="162"/>
      <c r="FE351" s="162"/>
      <c r="FF351" s="162"/>
      <c r="FG351" s="162"/>
      <c r="FH351" s="162"/>
      <c r="FI351" s="139"/>
      <c r="FJ351" s="139"/>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c r="GG351" s="139"/>
      <c r="GH351" s="139"/>
      <c r="GI351" s="162"/>
      <c r="GJ351" s="162"/>
      <c r="GK351" s="162"/>
      <c r="GL351" s="162"/>
      <c r="GM351" s="162"/>
    </row>
    <row r="352" spans="1:195" s="138" customFormat="1" x14ac:dyDescent="0.2">
      <c r="A352" s="139"/>
      <c r="B352" s="193">
        <v>52810</v>
      </c>
      <c r="C352" s="193">
        <v>52840</v>
      </c>
      <c r="D352" s="191">
        <v>52810</v>
      </c>
      <c r="E352" s="6">
        <v>94.553809999999999</v>
      </c>
      <c r="F352" s="7">
        <v>77.560839999999999</v>
      </c>
      <c r="G352" s="9">
        <v>89.514920000000004</v>
      </c>
      <c r="H352" s="10">
        <v>73.975099999999998</v>
      </c>
      <c r="I352" s="6">
        <v>86.289919999999995</v>
      </c>
      <c r="J352" s="7">
        <v>73.393860000000004</v>
      </c>
      <c r="K352" s="9">
        <v>102.8329</v>
      </c>
      <c r="L352" s="10">
        <v>85.834540000000004</v>
      </c>
      <c r="M352" s="6">
        <v>96.984549999999999</v>
      </c>
      <c r="N352" s="7">
        <v>81.725499999999997</v>
      </c>
      <c r="O352" s="9">
        <v>92.764920000000004</v>
      </c>
      <c r="P352" s="10">
        <v>74.475099999999998</v>
      </c>
      <c r="Q352" s="6">
        <v>92.514920000000004</v>
      </c>
      <c r="R352" s="7">
        <v>74.475099999999998</v>
      </c>
      <c r="S352" s="9">
        <v>87.514920000000004</v>
      </c>
      <c r="T352" s="10">
        <v>71.975099999999998</v>
      </c>
      <c r="U352" s="6">
        <v>92.764920000000004</v>
      </c>
      <c r="V352" s="7">
        <v>74.475099999999998</v>
      </c>
      <c r="W352" s="9">
        <v>86.289919999999995</v>
      </c>
      <c r="X352" s="10">
        <v>73.393860000000004</v>
      </c>
      <c r="Y352" s="6">
        <v>91.514920000000004</v>
      </c>
      <c r="Z352" s="7">
        <v>75.475099999999998</v>
      </c>
      <c r="AA352" s="9">
        <v>92.755219999999994</v>
      </c>
      <c r="AB352" s="10">
        <v>82.059899999999999</v>
      </c>
      <c r="AC352" s="6">
        <v>91.764920000000004</v>
      </c>
      <c r="AD352" s="74">
        <v>73.975099999999998</v>
      </c>
      <c r="AE352" s="9">
        <v>89.948920000000001</v>
      </c>
      <c r="AF352" s="76">
        <v>79.412559999999999</v>
      </c>
      <c r="AG352" s="24">
        <v>8.4848999999999997</v>
      </c>
      <c r="AH352" s="38">
        <v>7.9593999999999996</v>
      </c>
      <c r="AI352" s="24">
        <v>7.7064000000000004</v>
      </c>
      <c r="AJ352" s="38">
        <v>7.6285999999999996</v>
      </c>
      <c r="AK352" s="29">
        <v>7.6135999999999999</v>
      </c>
      <c r="AL352" s="38">
        <v>7.7356999999999996</v>
      </c>
      <c r="AM352" s="29">
        <v>7.6486000000000001</v>
      </c>
      <c r="AN352" s="38">
        <v>7.7259000000000002</v>
      </c>
      <c r="AO352" s="24">
        <v>7.4534000000000002</v>
      </c>
      <c r="AP352" s="38">
        <v>7.6481000000000003</v>
      </c>
      <c r="AQ352" s="24">
        <v>7.2977999999999996</v>
      </c>
      <c r="AR352" s="38">
        <v>7.8727999999999998</v>
      </c>
      <c r="AS352" s="24">
        <v>7.6940999999999997</v>
      </c>
      <c r="AT352" s="38">
        <v>7.9227999999999996</v>
      </c>
      <c r="AU352" s="29">
        <v>7.7107999999999999</v>
      </c>
      <c r="AV352" s="38">
        <v>7.6973000000000003</v>
      </c>
      <c r="AW352" s="29">
        <v>7.8155999999999999</v>
      </c>
      <c r="AX352" s="38">
        <v>7.694</v>
      </c>
      <c r="AY352" s="29">
        <v>7.6386000000000003</v>
      </c>
      <c r="AZ352" s="38">
        <v>7.4683999999999999</v>
      </c>
      <c r="BA352" s="24">
        <v>7.4939999999999998</v>
      </c>
      <c r="BB352" s="38">
        <v>8.7273999999999994</v>
      </c>
      <c r="BC352" s="15"/>
      <c r="BD352" s="1"/>
      <c r="BE352" s="151"/>
      <c r="BF352" s="151"/>
      <c r="BG352" s="151"/>
      <c r="BH352" s="151"/>
      <c r="BI352" s="151"/>
      <c r="BJ352" s="266">
        <v>7.5744636474041096</v>
      </c>
      <c r="BK352" s="266">
        <v>7.771508480922984</v>
      </c>
      <c r="BL352" s="266">
        <v>7.8627742914041105</v>
      </c>
      <c r="BM352" s="266">
        <v>8.0673189689229847</v>
      </c>
      <c r="BN352" s="266">
        <v>7.8190163471635472</v>
      </c>
      <c r="BO352" s="266"/>
      <c r="BP352" s="266">
        <v>7.7385335202271115</v>
      </c>
      <c r="BQ352" s="292">
        <v>7.5874638280616384</v>
      </c>
      <c r="BR352" s="292">
        <v>7.7311019569854889</v>
      </c>
      <c r="BS352" s="292">
        <v>7.7729495918367348</v>
      </c>
      <c r="BT352" s="292">
        <v>7.7336390544499434</v>
      </c>
      <c r="BU352" s="292">
        <v>7.6247929083931254</v>
      </c>
      <c r="BV352" s="292">
        <v>7.6738999999999997</v>
      </c>
      <c r="BW352" s="169"/>
      <c r="BX352" s="148">
        <v>87.427725806451619</v>
      </c>
      <c r="BY352" s="165">
        <v>82.998221290322576</v>
      </c>
      <c r="BZ352" s="165">
        <v>80.881894838709684</v>
      </c>
      <c r="CA352" s="165">
        <v>90.585593548387081</v>
      </c>
      <c r="CB352" s="165">
        <v>84.949834193548384</v>
      </c>
      <c r="CC352" s="165">
        <v>95.704555483870962</v>
      </c>
      <c r="CD352" s="165">
        <v>85.530446451612917</v>
      </c>
      <c r="CE352" s="165">
        <v>88.270085806451604</v>
      </c>
      <c r="CF352" s="165">
        <v>85.094995483870974</v>
      </c>
      <c r="CG352" s="174"/>
      <c r="CH352" s="175"/>
      <c r="CI352" s="175"/>
      <c r="CJ352" s="175"/>
      <c r="CK352" s="175"/>
      <c r="CL352" s="175"/>
      <c r="CM352" s="175"/>
      <c r="CN352" s="175"/>
      <c r="CO352" s="171">
        <v>2044</v>
      </c>
      <c r="CP352" s="173">
        <v>52810</v>
      </c>
      <c r="CQ352" s="272">
        <v>8.1782108241588656</v>
      </c>
      <c r="CR352" s="272">
        <v>7.8592833487037614</v>
      </c>
      <c r="CS352" s="272">
        <v>7.767356748954402</v>
      </c>
      <c r="CT352" s="272">
        <v>7.6403995584014126</v>
      </c>
      <c r="CU352" s="272">
        <v>7.767356748954402</v>
      </c>
      <c r="CV352" s="272">
        <v>7.8952384400656808</v>
      </c>
      <c r="CW352" s="272">
        <v>8.0334348001614853</v>
      </c>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39"/>
      <c r="EV352" s="139"/>
      <c r="EW352" s="139"/>
      <c r="EX352" s="139"/>
      <c r="EY352" s="139"/>
      <c r="EZ352" s="139"/>
      <c r="FA352" s="139"/>
      <c r="FB352" s="162"/>
      <c r="FC352" s="162"/>
      <c r="FD352" s="162"/>
      <c r="FE352" s="162"/>
      <c r="FF352" s="162"/>
      <c r="FG352" s="162"/>
      <c r="FH352" s="162"/>
      <c r="FI352" s="139"/>
      <c r="FJ352" s="139"/>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c r="GG352" s="139"/>
      <c r="GH352" s="139"/>
      <c r="GI352" s="162"/>
      <c r="GJ352" s="162"/>
      <c r="GK352" s="162"/>
      <c r="GL352" s="162"/>
      <c r="GM352" s="162"/>
    </row>
    <row r="353" spans="1:195" s="138" customFormat="1" x14ac:dyDescent="0.2">
      <c r="A353" s="139"/>
      <c r="B353" s="193">
        <v>52841</v>
      </c>
      <c r="C353" s="193">
        <v>52870</v>
      </c>
      <c r="D353" s="191">
        <v>52841</v>
      </c>
      <c r="E353" s="6">
        <v>84.163380000000004</v>
      </c>
      <c r="F353" s="7">
        <v>72.345740000000006</v>
      </c>
      <c r="G353" s="9">
        <v>80.082260000000005</v>
      </c>
      <c r="H353" s="10">
        <v>68.742850000000004</v>
      </c>
      <c r="I353" s="6">
        <v>78.513400000000004</v>
      </c>
      <c r="J353" s="7">
        <v>68.220089999999999</v>
      </c>
      <c r="K353" s="9">
        <v>92.842889999999997</v>
      </c>
      <c r="L353" s="10">
        <v>81.269199999999998</v>
      </c>
      <c r="M353" s="6">
        <v>89.496920000000003</v>
      </c>
      <c r="N353" s="7">
        <v>78.693359999999998</v>
      </c>
      <c r="O353" s="9">
        <v>82.832260000000005</v>
      </c>
      <c r="P353" s="10">
        <v>66.742850000000004</v>
      </c>
      <c r="Q353" s="6">
        <v>82.582260000000005</v>
      </c>
      <c r="R353" s="7">
        <v>67.242850000000004</v>
      </c>
      <c r="S353" s="9">
        <v>77.082260000000005</v>
      </c>
      <c r="T353" s="10">
        <v>67.742850000000004</v>
      </c>
      <c r="U353" s="6">
        <v>82.832260000000005</v>
      </c>
      <c r="V353" s="7">
        <v>66.742850000000004</v>
      </c>
      <c r="W353" s="9">
        <v>78.513400000000004</v>
      </c>
      <c r="X353" s="10">
        <v>68.220089999999999</v>
      </c>
      <c r="Y353" s="6">
        <v>81.582260000000005</v>
      </c>
      <c r="Z353" s="7">
        <v>69.742850000000004</v>
      </c>
      <c r="AA353" s="9">
        <v>89.454359999999994</v>
      </c>
      <c r="AB353" s="10">
        <v>78.040750000000003</v>
      </c>
      <c r="AC353" s="6">
        <v>81.082260000000005</v>
      </c>
      <c r="AD353" s="74">
        <v>66.242850000000004</v>
      </c>
      <c r="AE353" s="9">
        <v>82.959100000000007</v>
      </c>
      <c r="AF353" s="76">
        <v>73.653090000000006</v>
      </c>
      <c r="AG353" s="24">
        <v>8.0566999999999993</v>
      </c>
      <c r="AH353" s="38">
        <v>7.6285999999999996</v>
      </c>
      <c r="AI353" s="24">
        <v>7.2977999999999996</v>
      </c>
      <c r="AJ353" s="38">
        <v>7.2587999999999999</v>
      </c>
      <c r="AK353" s="29">
        <v>7.2438000000000002</v>
      </c>
      <c r="AL353" s="38">
        <v>7.3654999999999999</v>
      </c>
      <c r="AM353" s="29">
        <v>7.2737999999999996</v>
      </c>
      <c r="AN353" s="38">
        <v>7.3367000000000004</v>
      </c>
      <c r="AO353" s="24">
        <v>7.0641999999999996</v>
      </c>
      <c r="AP353" s="38">
        <v>7.3171999999999997</v>
      </c>
      <c r="AQ353" s="24">
        <v>6.9085000000000001</v>
      </c>
      <c r="AR353" s="38">
        <v>7.5021000000000004</v>
      </c>
      <c r="AS353" s="24">
        <v>7.3239000000000001</v>
      </c>
      <c r="AT353" s="38">
        <v>7.5521000000000003</v>
      </c>
      <c r="AU353" s="29">
        <v>7.34</v>
      </c>
      <c r="AV353" s="38">
        <v>7.3272000000000004</v>
      </c>
      <c r="AW353" s="29">
        <v>7.4861000000000004</v>
      </c>
      <c r="AX353" s="38">
        <v>7.3238000000000003</v>
      </c>
      <c r="AY353" s="29">
        <v>7.2687999999999997</v>
      </c>
      <c r="AZ353" s="38">
        <v>7.0792000000000002</v>
      </c>
      <c r="BA353" s="24">
        <v>7.1097999999999999</v>
      </c>
      <c r="BB353" s="38">
        <v>8.2866999999999997</v>
      </c>
      <c r="BC353" s="15"/>
      <c r="BD353" s="1"/>
      <c r="BE353" s="151"/>
      <c r="BF353" s="151"/>
      <c r="BG353" s="151"/>
      <c r="BH353" s="151"/>
      <c r="BI353" s="151"/>
      <c r="BJ353" s="266">
        <v>7.1805763890294498</v>
      </c>
      <c r="BK353" s="266">
        <v>7.4366233478392871</v>
      </c>
      <c r="BL353" s="266">
        <v>7.4538950490294509</v>
      </c>
      <c r="BM353" s="266">
        <v>7.719687567839288</v>
      </c>
      <c r="BN353" s="266">
        <v>7.4476955884343692</v>
      </c>
      <c r="BO353" s="266"/>
      <c r="BP353" s="266">
        <v>7.3635968883706786</v>
      </c>
      <c r="BQ353" s="292">
        <v>7.1928977291159768</v>
      </c>
      <c r="BR353" s="292">
        <v>7.3417160797431285</v>
      </c>
      <c r="BS353" s="292">
        <v>7.3956026530612249</v>
      </c>
      <c r="BT353" s="292">
        <v>7.3550149510051508</v>
      </c>
      <c r="BU353" s="292">
        <v>7.2545609711329888</v>
      </c>
      <c r="BV353" s="292">
        <v>7.3041</v>
      </c>
      <c r="BW353" s="169"/>
      <c r="BX353" s="148">
        <v>78.911095555555562</v>
      </c>
      <c r="BY353" s="165">
        <v>75.042522222222232</v>
      </c>
      <c r="BZ353" s="165">
        <v>73.938595555555551</v>
      </c>
      <c r="CA353" s="165">
        <v>84.69533777777778</v>
      </c>
      <c r="CB353" s="165">
        <v>75.764744444444446</v>
      </c>
      <c r="CC353" s="165">
        <v>87.699027777777786</v>
      </c>
      <c r="CD353" s="165">
        <v>78.823095555555568</v>
      </c>
      <c r="CE353" s="165">
        <v>84.381644444444433</v>
      </c>
      <c r="CF353" s="165">
        <v>75.681411111111117</v>
      </c>
      <c r="CG353" s="174"/>
      <c r="CH353" s="175"/>
      <c r="CI353" s="175"/>
      <c r="CJ353" s="175"/>
      <c r="CK353" s="175"/>
      <c r="CL353" s="175"/>
      <c r="CM353" s="175"/>
      <c r="CN353" s="175"/>
      <c r="CO353" s="171">
        <v>2044</v>
      </c>
      <c r="CP353" s="173">
        <v>52841</v>
      </c>
      <c r="CQ353" s="272">
        <v>7.757797201358164</v>
      </c>
      <c r="CR353" s="272">
        <v>7.4752276052874267</v>
      </c>
      <c r="CS353" s="272">
        <v>7.3901252891971847</v>
      </c>
      <c r="CT353" s="272">
        <v>7.2692560187880124</v>
      </c>
      <c r="CU353" s="272">
        <v>7.3901252891971847</v>
      </c>
      <c r="CV353" s="272">
        <v>7.5105914778325111</v>
      </c>
      <c r="CW353" s="272">
        <v>7.6602010496568429</v>
      </c>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39"/>
      <c r="EV353" s="139"/>
      <c r="EW353" s="139"/>
      <c r="EX353" s="139"/>
      <c r="EY353" s="139"/>
      <c r="EZ353" s="139"/>
      <c r="FA353" s="139"/>
      <c r="FB353" s="162"/>
      <c r="FC353" s="162"/>
      <c r="FD353" s="162"/>
      <c r="FE353" s="162"/>
      <c r="FF353" s="162"/>
      <c r="FG353" s="162"/>
      <c r="FH353" s="162"/>
      <c r="FI353" s="139"/>
      <c r="FJ353" s="139"/>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c r="GG353" s="139"/>
      <c r="GH353" s="139"/>
      <c r="GI353" s="162"/>
      <c r="GJ353" s="162"/>
      <c r="GK353" s="162"/>
      <c r="GL353" s="162"/>
      <c r="GM353" s="162"/>
    </row>
    <row r="354" spans="1:195" s="138" customFormat="1" x14ac:dyDescent="0.2">
      <c r="A354" s="139"/>
      <c r="B354" s="193">
        <v>52871</v>
      </c>
      <c r="C354" s="193">
        <v>52901</v>
      </c>
      <c r="D354" s="191">
        <v>52871</v>
      </c>
      <c r="E354" s="6">
        <v>78.824309999999997</v>
      </c>
      <c r="F354" s="7">
        <v>69.933400000000006</v>
      </c>
      <c r="G354" s="9">
        <v>70.617580000000004</v>
      </c>
      <c r="H354" s="10">
        <v>61.584069999999997</v>
      </c>
      <c r="I354" s="6">
        <v>73.765429999999995</v>
      </c>
      <c r="J354" s="7">
        <v>64.5124</v>
      </c>
      <c r="K354" s="9">
        <v>89.410650000000004</v>
      </c>
      <c r="L354" s="10">
        <v>80.326310000000007</v>
      </c>
      <c r="M354" s="6">
        <v>81.713710000000006</v>
      </c>
      <c r="N354" s="7">
        <v>73.637050000000002</v>
      </c>
      <c r="O354" s="9">
        <v>70.617580000000004</v>
      </c>
      <c r="P354" s="10">
        <v>59.584069999999997</v>
      </c>
      <c r="Q354" s="6">
        <v>70.117580000000004</v>
      </c>
      <c r="R354" s="7">
        <v>61.084069999999997</v>
      </c>
      <c r="S354" s="9">
        <v>67.617580000000004</v>
      </c>
      <c r="T354" s="10">
        <v>59.084069999999997</v>
      </c>
      <c r="U354" s="6">
        <v>70.617580000000004</v>
      </c>
      <c r="V354" s="7">
        <v>59.584069999999997</v>
      </c>
      <c r="W354" s="9">
        <v>73.765429999999995</v>
      </c>
      <c r="X354" s="10">
        <v>64.5124</v>
      </c>
      <c r="Y354" s="6">
        <v>71.617580000000004</v>
      </c>
      <c r="Z354" s="7">
        <v>62.084069999999997</v>
      </c>
      <c r="AA354" s="9">
        <v>79.18468</v>
      </c>
      <c r="AB354" s="10">
        <v>70.648470000000003</v>
      </c>
      <c r="AC354" s="6">
        <v>70.617580000000004</v>
      </c>
      <c r="AD354" s="74">
        <v>60.084069999999997</v>
      </c>
      <c r="AE354" s="9">
        <v>79.613730000000004</v>
      </c>
      <c r="AF354" s="76">
        <v>70.3733</v>
      </c>
      <c r="AG354" s="24">
        <v>7.9789000000000003</v>
      </c>
      <c r="AH354" s="38">
        <v>7.6481000000000003</v>
      </c>
      <c r="AI354" s="24">
        <v>7.3171999999999997</v>
      </c>
      <c r="AJ354" s="38">
        <v>7.2587999999999999</v>
      </c>
      <c r="AK354" s="29">
        <v>7.2438000000000002</v>
      </c>
      <c r="AL354" s="38">
        <v>7.3657000000000004</v>
      </c>
      <c r="AM354" s="29">
        <v>7.2788000000000004</v>
      </c>
      <c r="AN354" s="38">
        <v>7.3367000000000004</v>
      </c>
      <c r="AO354" s="24">
        <v>7.0837000000000003</v>
      </c>
      <c r="AP354" s="38">
        <v>7.2782999999999998</v>
      </c>
      <c r="AQ354" s="24">
        <v>6.8696000000000002</v>
      </c>
      <c r="AR354" s="38">
        <v>7.5025000000000004</v>
      </c>
      <c r="AS354" s="24">
        <v>7.3240999999999996</v>
      </c>
      <c r="AT354" s="38">
        <v>7.5525000000000002</v>
      </c>
      <c r="AU354" s="29">
        <v>7.3402000000000003</v>
      </c>
      <c r="AV354" s="38">
        <v>7.3273999999999999</v>
      </c>
      <c r="AW354" s="29">
        <v>7.4672000000000001</v>
      </c>
      <c r="AX354" s="38">
        <v>7.3239999999999998</v>
      </c>
      <c r="AY354" s="29">
        <v>7.2687999999999997</v>
      </c>
      <c r="AZ354" s="38">
        <v>7.0987</v>
      </c>
      <c r="BA354" s="24">
        <v>7.0495999999999999</v>
      </c>
      <c r="BB354" s="38">
        <v>8.1964000000000006</v>
      </c>
      <c r="BC354" s="15"/>
      <c r="BD354" s="1"/>
      <c r="BE354" s="151"/>
      <c r="BF354" s="151"/>
      <c r="BG354" s="151"/>
      <c r="BH354" s="151"/>
      <c r="BI354" s="151"/>
      <c r="BJ354" s="266">
        <v>7.2003112336808019</v>
      </c>
      <c r="BK354" s="266">
        <v>7.3972548628681309</v>
      </c>
      <c r="BL354" s="266">
        <v>7.4743810336808023</v>
      </c>
      <c r="BM354" s="266">
        <v>7.6788206548681321</v>
      </c>
      <c r="BN354" s="266">
        <v>7.4376919462744668</v>
      </c>
      <c r="BO354" s="266"/>
      <c r="BP354" s="266">
        <v>7.3635968883706786</v>
      </c>
      <c r="BQ354" s="292">
        <v>7.2126665855636656</v>
      </c>
      <c r="BR354" s="292">
        <v>7.3417160797431285</v>
      </c>
      <c r="BS354" s="292">
        <v>7.3956026530612249</v>
      </c>
      <c r="BT354" s="292">
        <v>7.3600659662592172</v>
      </c>
      <c r="BU354" s="292">
        <v>7.2545609711329888</v>
      </c>
      <c r="BV354" s="292">
        <v>7.3041</v>
      </c>
      <c r="BW354" s="169"/>
      <c r="BX354" s="148">
        <v>74.904661505376339</v>
      </c>
      <c r="BY354" s="165">
        <v>66.635064838709681</v>
      </c>
      <c r="BZ354" s="165">
        <v>69.686137204301062</v>
      </c>
      <c r="CA354" s="165">
        <v>78.153031935483867</v>
      </c>
      <c r="CB354" s="165">
        <v>66.135064838709681</v>
      </c>
      <c r="CC354" s="165">
        <v>85.4057259139785</v>
      </c>
      <c r="CD354" s="165">
        <v>75.539992043010756</v>
      </c>
      <c r="CE354" s="165">
        <v>75.421404623655917</v>
      </c>
      <c r="CF354" s="165">
        <v>65.75334440860216</v>
      </c>
      <c r="CG354" s="174"/>
      <c r="CH354" s="175"/>
      <c r="CI354" s="175"/>
      <c r="CJ354" s="175"/>
      <c r="CK354" s="175"/>
      <c r="CL354" s="175"/>
      <c r="CM354" s="175"/>
      <c r="CN354" s="175"/>
      <c r="CO354" s="171">
        <v>2044</v>
      </c>
      <c r="CP354" s="173">
        <v>52871</v>
      </c>
      <c r="CQ354" s="272">
        <v>7.7777581026854614</v>
      </c>
      <c r="CR354" s="272">
        <v>7.4803510810533878</v>
      </c>
      <c r="CS354" s="272">
        <v>7.3901252891971847</v>
      </c>
      <c r="CT354" s="272">
        <v>7.2692560187880124</v>
      </c>
      <c r="CU354" s="272">
        <v>7.3901252891971847</v>
      </c>
      <c r="CV354" s="272">
        <v>7.5157228407224954</v>
      </c>
      <c r="CW354" s="272">
        <v>7.6602010496568429</v>
      </c>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39"/>
      <c r="EV354" s="139"/>
      <c r="EW354" s="139"/>
      <c r="EX354" s="139"/>
      <c r="EY354" s="139"/>
      <c r="EZ354" s="139"/>
      <c r="FA354" s="139"/>
      <c r="FB354" s="162"/>
      <c r="FC354" s="162"/>
      <c r="FD354" s="162"/>
      <c r="FE354" s="162"/>
      <c r="FF354" s="162"/>
      <c r="FG354" s="162"/>
      <c r="FH354" s="162"/>
      <c r="FI354" s="139"/>
      <c r="FJ354" s="139"/>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c r="GG354" s="139"/>
      <c r="GH354" s="139"/>
      <c r="GI354" s="162"/>
      <c r="GJ354" s="162"/>
      <c r="GK354" s="162"/>
      <c r="GL354" s="162"/>
      <c r="GM354" s="162"/>
    </row>
    <row r="355" spans="1:195" s="138" customFormat="1" x14ac:dyDescent="0.2">
      <c r="A355" s="139"/>
      <c r="B355" s="193">
        <v>52902</v>
      </c>
      <c r="C355" s="193">
        <v>52931</v>
      </c>
      <c r="D355" s="191">
        <v>52902</v>
      </c>
      <c r="E355" s="6">
        <v>78.905010000000004</v>
      </c>
      <c r="F355" s="7">
        <v>72.400239999999997</v>
      </c>
      <c r="G355" s="9">
        <v>70.434960000000004</v>
      </c>
      <c r="H355" s="10">
        <v>63.667529999999999</v>
      </c>
      <c r="I355" s="6">
        <v>74.529820000000001</v>
      </c>
      <c r="J355" s="7">
        <v>67.287570000000002</v>
      </c>
      <c r="K355" s="9">
        <v>89.689800000000005</v>
      </c>
      <c r="L355" s="10">
        <v>83.212000000000003</v>
      </c>
      <c r="M355" s="6">
        <v>82.115629999999996</v>
      </c>
      <c r="N355" s="7">
        <v>77.137349999999998</v>
      </c>
      <c r="O355" s="9">
        <v>68.934960000000004</v>
      </c>
      <c r="P355" s="10">
        <v>62.167529999999999</v>
      </c>
      <c r="Q355" s="6">
        <v>69.934960000000004</v>
      </c>
      <c r="R355" s="7">
        <v>63.167529999999999</v>
      </c>
      <c r="S355" s="9">
        <v>67.184960000000004</v>
      </c>
      <c r="T355" s="10">
        <v>61.667529999999999</v>
      </c>
      <c r="U355" s="6">
        <v>68.934960000000004</v>
      </c>
      <c r="V355" s="7">
        <v>62.167529999999999</v>
      </c>
      <c r="W355" s="9">
        <v>74.529820000000001</v>
      </c>
      <c r="X355" s="10">
        <v>67.287570000000002</v>
      </c>
      <c r="Y355" s="6">
        <v>71.434960000000004</v>
      </c>
      <c r="Z355" s="7">
        <v>64.167529999999999</v>
      </c>
      <c r="AA355" s="9">
        <v>78.053160000000005</v>
      </c>
      <c r="AB355" s="10">
        <v>71.207629999999995</v>
      </c>
      <c r="AC355" s="6">
        <v>68.934960000000004</v>
      </c>
      <c r="AD355" s="74">
        <v>62.667529999999999</v>
      </c>
      <c r="AE355" s="9">
        <v>79.226119999999995</v>
      </c>
      <c r="AF355" s="76">
        <v>72.478669999999994</v>
      </c>
      <c r="AG355" s="24">
        <v>8.0373000000000001</v>
      </c>
      <c r="AH355" s="38">
        <v>7.8620999999999999</v>
      </c>
      <c r="AI355" s="24">
        <v>7.5312999999999999</v>
      </c>
      <c r="AJ355" s="38">
        <v>7.5701999999999998</v>
      </c>
      <c r="AK355" s="29">
        <v>7.5552000000000001</v>
      </c>
      <c r="AL355" s="38">
        <v>7.6809000000000003</v>
      </c>
      <c r="AM355" s="29">
        <v>7.4927000000000001</v>
      </c>
      <c r="AN355" s="38">
        <v>7.6481000000000003</v>
      </c>
      <c r="AO355" s="24">
        <v>7.4923999999999999</v>
      </c>
      <c r="AP355" s="38">
        <v>7.5312999999999999</v>
      </c>
      <c r="AQ355" s="24">
        <v>6.9668999999999999</v>
      </c>
      <c r="AR355" s="38">
        <v>7.8220999999999998</v>
      </c>
      <c r="AS355" s="24">
        <v>7.6391</v>
      </c>
      <c r="AT355" s="38">
        <v>7.8720999999999997</v>
      </c>
      <c r="AU355" s="29">
        <v>7.6577000000000002</v>
      </c>
      <c r="AV355" s="38">
        <v>7.6412000000000004</v>
      </c>
      <c r="AW355" s="29">
        <v>7.7355999999999998</v>
      </c>
      <c r="AX355" s="38">
        <v>7.6388999999999996</v>
      </c>
      <c r="AY355" s="29">
        <v>7.5801999999999996</v>
      </c>
      <c r="AZ355" s="38">
        <v>7.5073999999999996</v>
      </c>
      <c r="BA355" s="24">
        <v>7.2481999999999998</v>
      </c>
      <c r="BB355" s="38">
        <v>8.2848000000000006</v>
      </c>
      <c r="BC355" s="15"/>
      <c r="BD355" s="1"/>
      <c r="BE355" s="151"/>
      <c r="BF355" s="151"/>
      <c r="BG355" s="151"/>
      <c r="BH355" s="151"/>
      <c r="BI355" s="151"/>
      <c r="BJ355" s="266">
        <v>7.6139333367068112</v>
      </c>
      <c r="BK355" s="266">
        <v>7.6533018216779682</v>
      </c>
      <c r="BL355" s="266">
        <v>7.9037462607068116</v>
      </c>
      <c r="BM355" s="266">
        <v>7.9446131736779693</v>
      </c>
      <c r="BN355" s="266">
        <v>7.7788986481923894</v>
      </c>
      <c r="BO355" s="266"/>
      <c r="BP355" s="266">
        <v>7.679322326878232</v>
      </c>
      <c r="BQ355" s="292">
        <v>7.6270015409570151</v>
      </c>
      <c r="BR355" s="292">
        <v>7.6532648006405362</v>
      </c>
      <c r="BS355" s="292">
        <v>7.7133577551020407</v>
      </c>
      <c r="BT355" s="292">
        <v>7.5761483988281633</v>
      </c>
      <c r="BU355" s="292">
        <v>7.5663246954780581</v>
      </c>
      <c r="BV355" s="292">
        <v>7.6154999999999999</v>
      </c>
      <c r="BW355" s="169"/>
      <c r="BX355" s="148">
        <v>76.008988959778094</v>
      </c>
      <c r="BY355" s="165">
        <v>67.421998793342581</v>
      </c>
      <c r="BZ355" s="165">
        <v>71.305461816920939</v>
      </c>
      <c r="CA355" s="165">
        <v>79.899225173370311</v>
      </c>
      <c r="CB355" s="165">
        <v>66.921998793342581</v>
      </c>
      <c r="CC355" s="165">
        <v>86.805786407767002</v>
      </c>
      <c r="CD355" s="165">
        <v>76.222054188626899</v>
      </c>
      <c r="CE355" s="165">
        <v>75.005427503467402</v>
      </c>
      <c r="CF355" s="165">
        <v>65.921998793342581</v>
      </c>
      <c r="CG355" s="174"/>
      <c r="CH355" s="175"/>
      <c r="CI355" s="175"/>
      <c r="CJ355" s="175"/>
      <c r="CK355" s="175"/>
      <c r="CL355" s="175"/>
      <c r="CM355" s="175"/>
      <c r="CN355" s="175"/>
      <c r="CO355" s="171">
        <v>2044</v>
      </c>
      <c r="CP355" s="173">
        <v>52902</v>
      </c>
      <c r="CQ355" s="272">
        <v>7.9980482559934147</v>
      </c>
      <c r="CR355" s="272">
        <v>7.69953337432114</v>
      </c>
      <c r="CS355" s="272">
        <v>7.7077831490360094</v>
      </c>
      <c r="CT355" s="272">
        <v>7.5817873823240127</v>
      </c>
      <c r="CU355" s="272">
        <v>7.7077831490360094</v>
      </c>
      <c r="CV355" s="272">
        <v>7.7352425451559927</v>
      </c>
      <c r="CW355" s="272">
        <v>7.9744925312878481</v>
      </c>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39"/>
      <c r="EV355" s="139"/>
      <c r="EW355" s="139"/>
      <c r="EX355" s="139"/>
      <c r="EY355" s="139"/>
      <c r="EZ355" s="139"/>
      <c r="FA355" s="139"/>
      <c r="FB355" s="162"/>
      <c r="FC355" s="162"/>
      <c r="FD355" s="162"/>
      <c r="FE355" s="162"/>
      <c r="FF355" s="162"/>
      <c r="FG355" s="162"/>
      <c r="FH355" s="162"/>
      <c r="FI355" s="139"/>
      <c r="FJ355" s="139"/>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c r="GG355" s="139"/>
      <c r="GH355" s="139"/>
      <c r="GI355" s="162"/>
      <c r="GJ355" s="162"/>
      <c r="GK355" s="162"/>
      <c r="GL355" s="162"/>
      <c r="GM355" s="162"/>
    </row>
    <row r="356" spans="1:195" s="138" customFormat="1" x14ac:dyDescent="0.2">
      <c r="A356" s="139"/>
      <c r="B356" s="193">
        <v>52932</v>
      </c>
      <c r="C356" s="193">
        <v>52962</v>
      </c>
      <c r="D356" s="191">
        <v>52932</v>
      </c>
      <c r="E356" s="6">
        <v>80.180809999999994</v>
      </c>
      <c r="F356" s="7">
        <v>73.668559999999999</v>
      </c>
      <c r="G356" s="9">
        <v>71.728480000000005</v>
      </c>
      <c r="H356" s="10">
        <v>66.27364</v>
      </c>
      <c r="I356" s="6">
        <v>75.853890000000007</v>
      </c>
      <c r="J356" s="7">
        <v>69.439700000000002</v>
      </c>
      <c r="K356" s="9">
        <v>90.854789999999994</v>
      </c>
      <c r="L356" s="10">
        <v>84.785340000000005</v>
      </c>
      <c r="M356" s="6">
        <v>83.89367</v>
      </c>
      <c r="N356" s="7">
        <v>79.747910000000005</v>
      </c>
      <c r="O356" s="9">
        <v>69.728480000000005</v>
      </c>
      <c r="P356" s="10">
        <v>64.27364</v>
      </c>
      <c r="Q356" s="6">
        <v>71.228480000000005</v>
      </c>
      <c r="R356" s="7">
        <v>65.77364</v>
      </c>
      <c r="S356" s="9">
        <v>68.728480000000005</v>
      </c>
      <c r="T356" s="10">
        <v>64.27364</v>
      </c>
      <c r="U356" s="6">
        <v>69.728480000000005</v>
      </c>
      <c r="V356" s="7">
        <v>64.27364</v>
      </c>
      <c r="W356" s="9">
        <v>75.853890000000007</v>
      </c>
      <c r="X356" s="10">
        <v>69.439700000000002</v>
      </c>
      <c r="Y356" s="6">
        <v>72.728480000000005</v>
      </c>
      <c r="Z356" s="7">
        <v>67.02364</v>
      </c>
      <c r="AA356" s="9">
        <v>77.708380000000005</v>
      </c>
      <c r="AB356" s="10">
        <v>72.381240000000005</v>
      </c>
      <c r="AC356" s="6">
        <v>72.228480000000005</v>
      </c>
      <c r="AD356" s="74">
        <v>66.27364</v>
      </c>
      <c r="AE356" s="9">
        <v>78.404889999999995</v>
      </c>
      <c r="AF356" s="76">
        <v>72.866</v>
      </c>
      <c r="AG356" s="24">
        <v>8.3096999999999994</v>
      </c>
      <c r="AH356" s="38">
        <v>8.3485999999999994</v>
      </c>
      <c r="AI356" s="24">
        <v>7.9204999999999997</v>
      </c>
      <c r="AJ356" s="38">
        <v>7.9593999999999996</v>
      </c>
      <c r="AK356" s="29">
        <v>7.9443999999999999</v>
      </c>
      <c r="AL356" s="38">
        <v>8.0726999999999993</v>
      </c>
      <c r="AM356" s="29">
        <v>7.8868999999999998</v>
      </c>
      <c r="AN356" s="38">
        <v>8.0566999999999993</v>
      </c>
      <c r="AO356" s="24">
        <v>7.9983000000000004</v>
      </c>
      <c r="AP356" s="38">
        <v>8.0762</v>
      </c>
      <c r="AQ356" s="24">
        <v>7.2587999999999999</v>
      </c>
      <c r="AR356" s="38">
        <v>8.2165999999999997</v>
      </c>
      <c r="AS356" s="24">
        <v>8.0306999999999995</v>
      </c>
      <c r="AT356" s="38">
        <v>8.2666000000000004</v>
      </c>
      <c r="AU356" s="29">
        <v>8.0504999999999995</v>
      </c>
      <c r="AV356" s="38">
        <v>8.0320999999999998</v>
      </c>
      <c r="AW356" s="29">
        <v>8.3084000000000007</v>
      </c>
      <c r="AX356" s="38">
        <v>8.0305</v>
      </c>
      <c r="AY356" s="29">
        <v>7.9694000000000003</v>
      </c>
      <c r="AZ356" s="38">
        <v>8.0132999999999992</v>
      </c>
      <c r="BA356" s="24">
        <v>7.5488</v>
      </c>
      <c r="BB356" s="38">
        <v>8.5547000000000004</v>
      </c>
      <c r="BC356" s="15"/>
      <c r="BD356" s="1"/>
      <c r="BE356" s="151"/>
      <c r="BF356" s="151"/>
      <c r="BG356" s="151"/>
      <c r="BH356" s="151"/>
      <c r="BI356" s="151"/>
      <c r="BJ356" s="266">
        <v>8.1259260499949413</v>
      </c>
      <c r="BK356" s="266">
        <v>8.2047642242687981</v>
      </c>
      <c r="BL356" s="266">
        <v>8.4352262419949415</v>
      </c>
      <c r="BM356" s="266">
        <v>8.5170651242687985</v>
      </c>
      <c r="BN356" s="266">
        <v>8.3207454101318685</v>
      </c>
      <c r="BO356" s="266"/>
      <c r="BP356" s="266">
        <v>8.0739284304978209</v>
      </c>
      <c r="BQ356" s="292">
        <v>8.139876642335766</v>
      </c>
      <c r="BR356" s="292">
        <v>8.0620599430897357</v>
      </c>
      <c r="BS356" s="292">
        <v>8.1105006122448984</v>
      </c>
      <c r="BT356" s="292">
        <v>7.9743704414587322</v>
      </c>
      <c r="BU356" s="292">
        <v>7.9559792925079256</v>
      </c>
      <c r="BV356" s="292">
        <v>8.0046999999999997</v>
      </c>
      <c r="BW356" s="169"/>
      <c r="BX356" s="148">
        <v>77.309818064516122</v>
      </c>
      <c r="BY356" s="165">
        <v>69.323658064516124</v>
      </c>
      <c r="BZ356" s="165">
        <v>73.026128817204309</v>
      </c>
      <c r="CA356" s="165">
        <v>82.065969354838714</v>
      </c>
      <c r="CB356" s="165">
        <v>68.823658064516138</v>
      </c>
      <c r="CC356" s="165">
        <v>88.179010967741945</v>
      </c>
      <c r="CD356" s="165">
        <v>75.963013763440856</v>
      </c>
      <c r="CE356" s="165">
        <v>75.359855913978492</v>
      </c>
      <c r="CF356" s="165">
        <v>67.323658064516124</v>
      </c>
      <c r="CG356" s="174"/>
      <c r="CH356" s="175"/>
      <c r="CI356" s="175"/>
      <c r="CJ356" s="175"/>
      <c r="CK356" s="175"/>
      <c r="CL356" s="175"/>
      <c r="CM356" s="175"/>
      <c r="CN356" s="175"/>
      <c r="CO356" s="171">
        <v>2044</v>
      </c>
      <c r="CP356" s="173">
        <v>52932</v>
      </c>
      <c r="CQ356" s="272">
        <v>8.3985009774668189</v>
      </c>
      <c r="CR356" s="272">
        <v>8.1034682037093972</v>
      </c>
      <c r="CS356" s="272">
        <v>8.10480446904009</v>
      </c>
      <c r="CT356" s="272">
        <v>7.972401405086412</v>
      </c>
      <c r="CU356" s="272">
        <v>8.10480446904009</v>
      </c>
      <c r="CV356" s="272">
        <v>8.1397991954022988</v>
      </c>
      <c r="CW356" s="272">
        <v>8.3673064190553088</v>
      </c>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39"/>
      <c r="EV356" s="139"/>
      <c r="EW356" s="139"/>
      <c r="EX356" s="139"/>
      <c r="EY356" s="139"/>
      <c r="EZ356" s="139"/>
      <c r="FA356" s="139"/>
      <c r="FB356" s="162"/>
      <c r="FC356" s="162"/>
      <c r="FD356" s="162"/>
      <c r="FE356" s="162"/>
      <c r="FF356" s="162"/>
      <c r="FG356" s="162"/>
      <c r="FH356" s="162"/>
      <c r="FI356" s="139"/>
      <c r="FJ356" s="139"/>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c r="GG356" s="139"/>
      <c r="GH356" s="139"/>
      <c r="GI356" s="162"/>
      <c r="GJ356" s="162"/>
      <c r="GK356" s="162"/>
      <c r="GL356" s="162"/>
      <c r="GM356" s="162"/>
    </row>
    <row r="357" spans="1:195" s="138" customFormat="1" x14ac:dyDescent="0.2">
      <c r="A357" s="139"/>
      <c r="B357" s="193">
        <v>52963</v>
      </c>
      <c r="C357" s="193">
        <v>52993</v>
      </c>
      <c r="D357" s="191">
        <v>52963</v>
      </c>
      <c r="E357" s="6">
        <v>80.827569999999994</v>
      </c>
      <c r="F357" s="7">
        <v>73.381680000000003</v>
      </c>
      <c r="G357" s="9">
        <v>72.519840000000002</v>
      </c>
      <c r="H357" s="10">
        <v>66.681139999999999</v>
      </c>
      <c r="I357" s="6">
        <v>76.739429999999999</v>
      </c>
      <c r="J357" s="7">
        <v>69.104200000000006</v>
      </c>
      <c r="K357" s="9">
        <v>87.302059999999997</v>
      </c>
      <c r="L357" s="10">
        <v>83.089789999999994</v>
      </c>
      <c r="M357" s="6">
        <v>82.872919999999993</v>
      </c>
      <c r="N357" s="7">
        <v>78.70008</v>
      </c>
      <c r="O357" s="9">
        <v>70.519840000000002</v>
      </c>
      <c r="P357" s="10">
        <v>64.681139999999999</v>
      </c>
      <c r="Q357" s="6">
        <v>72.019840000000002</v>
      </c>
      <c r="R357" s="7">
        <v>66.181139999999999</v>
      </c>
      <c r="S357" s="9">
        <v>69.769840000000002</v>
      </c>
      <c r="T357" s="10">
        <v>63.431139999999999</v>
      </c>
      <c r="U357" s="6">
        <v>70.519840000000002</v>
      </c>
      <c r="V357" s="7">
        <v>64.681139999999999</v>
      </c>
      <c r="W357" s="9">
        <v>76.739429999999999</v>
      </c>
      <c r="X357" s="10">
        <v>69.104200000000006</v>
      </c>
      <c r="Y357" s="6">
        <v>72.519840000000002</v>
      </c>
      <c r="Z357" s="7">
        <v>67.431139999999999</v>
      </c>
      <c r="AA357" s="9">
        <v>80.590540000000004</v>
      </c>
      <c r="AB357" s="10">
        <v>75.154839999999993</v>
      </c>
      <c r="AC357" s="6">
        <v>73.519840000000002</v>
      </c>
      <c r="AD357" s="74">
        <v>66.681139999999999</v>
      </c>
      <c r="AE357" s="9">
        <v>80.016930000000002</v>
      </c>
      <c r="AF357" s="76">
        <v>74.054599999999994</v>
      </c>
      <c r="AG357" s="24">
        <v>8.5606000000000009</v>
      </c>
      <c r="AH357" s="38">
        <v>8.5805000000000007</v>
      </c>
      <c r="AI357" s="24">
        <v>8.1425000000000001</v>
      </c>
      <c r="AJ357" s="38">
        <v>8.1822999999999997</v>
      </c>
      <c r="AK357" s="29">
        <v>8.1672999999999991</v>
      </c>
      <c r="AL357" s="38">
        <v>8.2958999999999996</v>
      </c>
      <c r="AM357" s="29">
        <v>8.1073000000000004</v>
      </c>
      <c r="AN357" s="38">
        <v>8.2818000000000005</v>
      </c>
      <c r="AO357" s="24">
        <v>8.2220999999999993</v>
      </c>
      <c r="AP357" s="38">
        <v>8.2420000000000009</v>
      </c>
      <c r="AQ357" s="24">
        <v>7.4457000000000004</v>
      </c>
      <c r="AR357" s="38">
        <v>8.4403000000000006</v>
      </c>
      <c r="AS357" s="24">
        <v>8.2538999999999998</v>
      </c>
      <c r="AT357" s="38">
        <v>8.4902999999999995</v>
      </c>
      <c r="AU357" s="29">
        <v>8.2731999999999992</v>
      </c>
      <c r="AV357" s="38">
        <v>8.2552000000000003</v>
      </c>
      <c r="AW357" s="29">
        <v>8.4621999999999993</v>
      </c>
      <c r="AX357" s="38">
        <v>8.2537000000000003</v>
      </c>
      <c r="AY357" s="29">
        <v>8.1922999999999995</v>
      </c>
      <c r="AZ357" s="38">
        <v>8.2370999999999999</v>
      </c>
      <c r="BA357" s="24">
        <v>7.7195</v>
      </c>
      <c r="BB357" s="38">
        <v>8.8155999999999999</v>
      </c>
      <c r="BC357" s="15"/>
      <c r="BD357" s="1"/>
      <c r="BE357" s="151"/>
      <c r="BF357" s="151"/>
      <c r="BG357" s="151"/>
      <c r="BH357" s="151"/>
      <c r="BI357" s="151"/>
      <c r="BJ357" s="266">
        <v>8.3524213439935231</v>
      </c>
      <c r="BK357" s="266">
        <v>8.3725610059710576</v>
      </c>
      <c r="BL357" s="266">
        <v>8.6703423119935241</v>
      </c>
      <c r="BM357" s="266">
        <v>8.6912485219710582</v>
      </c>
      <c r="BN357" s="266">
        <v>8.5216432959822903</v>
      </c>
      <c r="BO357" s="266"/>
      <c r="BP357" s="266">
        <v>8.2999245777146928</v>
      </c>
      <c r="BQ357" s="292">
        <v>8.3667622871046223</v>
      </c>
      <c r="BR357" s="292">
        <v>8.28726744814435</v>
      </c>
      <c r="BS357" s="292">
        <v>8.3379495918367343</v>
      </c>
      <c r="BT357" s="292">
        <v>8.1970191938579653</v>
      </c>
      <c r="BU357" s="292">
        <v>8.1791396462539616</v>
      </c>
      <c r="BV357" s="292">
        <v>8.2275999999999989</v>
      </c>
      <c r="BW357" s="169"/>
      <c r="BX357" s="148">
        <v>77.384846666666661</v>
      </c>
      <c r="BY357" s="165">
        <v>69.820226021505377</v>
      </c>
      <c r="BZ357" s="165">
        <v>73.209162365591396</v>
      </c>
      <c r="CA357" s="165">
        <v>80.943542365591398</v>
      </c>
      <c r="CB357" s="165">
        <v>69.320226021505391</v>
      </c>
      <c r="CC357" s="165">
        <v>85.354451290322572</v>
      </c>
      <c r="CD357" s="165">
        <v>77.260153763440854</v>
      </c>
      <c r="CE357" s="165">
        <v>78.077259354838702</v>
      </c>
      <c r="CF357" s="165">
        <v>67.820226021505377</v>
      </c>
      <c r="CG357" s="174"/>
      <c r="CH357" s="175"/>
      <c r="CI357" s="175"/>
      <c r="CJ357" s="175"/>
      <c r="CK357" s="175"/>
      <c r="CL357" s="175"/>
      <c r="CM357" s="175"/>
      <c r="CN357" s="175"/>
      <c r="CO357" s="171">
        <v>2045</v>
      </c>
      <c r="CP357" s="173">
        <v>52963</v>
      </c>
      <c r="CQ357" s="272">
        <v>8.6269195390472273</v>
      </c>
      <c r="CR357" s="272">
        <v>8.3293110154728982</v>
      </c>
      <c r="CS357" s="272">
        <v>8.3321838427012143</v>
      </c>
      <c r="CT357" s="272">
        <v>8.1961112346695035</v>
      </c>
      <c r="CU357" s="272">
        <v>8.3321838427012143</v>
      </c>
      <c r="CV357" s="272">
        <v>8.3659896715927751</v>
      </c>
      <c r="CW357" s="272">
        <v>8.5922761404925314</v>
      </c>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39"/>
      <c r="EV357" s="139"/>
      <c r="EW357" s="139"/>
      <c r="EX357" s="139"/>
      <c r="EY357" s="139"/>
      <c r="EZ357" s="139"/>
      <c r="FA357" s="139"/>
      <c r="FB357" s="162"/>
      <c r="FC357" s="162"/>
      <c r="FD357" s="162"/>
      <c r="FE357" s="162"/>
      <c r="FF357" s="162"/>
      <c r="FG357" s="162"/>
      <c r="FH357" s="162"/>
      <c r="FI357" s="139"/>
      <c r="FJ357" s="139"/>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c r="GG357" s="139"/>
      <c r="GH357" s="139"/>
      <c r="GI357" s="162"/>
      <c r="GJ357" s="162"/>
      <c r="GK357" s="162"/>
      <c r="GL357" s="162"/>
      <c r="GM357" s="162"/>
    </row>
    <row r="358" spans="1:195" s="138" customFormat="1" x14ac:dyDescent="0.2">
      <c r="A358" s="139"/>
      <c r="B358" s="193">
        <v>52994</v>
      </c>
      <c r="C358" s="193">
        <v>53021</v>
      </c>
      <c r="D358" s="191">
        <v>52994</v>
      </c>
      <c r="E358" s="6">
        <v>84.618799999999993</v>
      </c>
      <c r="F358" s="7">
        <v>78.637960000000007</v>
      </c>
      <c r="G358" s="9">
        <v>75.964089999999999</v>
      </c>
      <c r="H358" s="10">
        <v>69.716769999999997</v>
      </c>
      <c r="I358" s="6">
        <v>81.054519999999997</v>
      </c>
      <c r="J358" s="7">
        <v>74.510859999999994</v>
      </c>
      <c r="K358" s="9">
        <v>95.314539999999994</v>
      </c>
      <c r="L358" s="10">
        <v>89.942340000000002</v>
      </c>
      <c r="M358" s="6">
        <v>87.575389999999999</v>
      </c>
      <c r="N358" s="7">
        <v>83.973860000000002</v>
      </c>
      <c r="O358" s="9">
        <v>73.964089999999999</v>
      </c>
      <c r="P358" s="10">
        <v>67.716769999999997</v>
      </c>
      <c r="Q358" s="6">
        <v>75.964089999999999</v>
      </c>
      <c r="R358" s="7">
        <v>69.216769999999997</v>
      </c>
      <c r="S358" s="9">
        <v>73.464089999999999</v>
      </c>
      <c r="T358" s="10">
        <v>66.466769999999997</v>
      </c>
      <c r="U358" s="6">
        <v>73.964089999999999</v>
      </c>
      <c r="V358" s="7">
        <v>67.716769999999997</v>
      </c>
      <c r="W358" s="9">
        <v>81.054519999999997</v>
      </c>
      <c r="X358" s="10">
        <v>74.510859999999994</v>
      </c>
      <c r="Y358" s="6">
        <v>75.964089999999999</v>
      </c>
      <c r="Z358" s="7">
        <v>70.466769999999997</v>
      </c>
      <c r="AA358" s="9">
        <v>83.439189999999996</v>
      </c>
      <c r="AB358" s="10">
        <v>79.802670000000006</v>
      </c>
      <c r="AC358" s="6">
        <v>74.964089999999999</v>
      </c>
      <c r="AD358" s="74">
        <v>69.716769999999997</v>
      </c>
      <c r="AE358" s="9">
        <v>85.903919999999999</v>
      </c>
      <c r="AF358" s="76">
        <v>80.292460000000005</v>
      </c>
      <c r="AG358" s="24">
        <v>8.5805000000000007</v>
      </c>
      <c r="AH358" s="38">
        <v>8.5206999999999997</v>
      </c>
      <c r="AI358" s="24">
        <v>8.1027000000000005</v>
      </c>
      <c r="AJ358" s="38">
        <v>8.1822999999999997</v>
      </c>
      <c r="AK358" s="29">
        <v>8.1672999999999991</v>
      </c>
      <c r="AL358" s="38">
        <v>8.2972999999999999</v>
      </c>
      <c r="AM358" s="29">
        <v>8.1248000000000005</v>
      </c>
      <c r="AN358" s="38">
        <v>8.2619000000000007</v>
      </c>
      <c r="AO358" s="24">
        <v>8.1822999999999997</v>
      </c>
      <c r="AP358" s="38">
        <v>8.0629000000000008</v>
      </c>
      <c r="AQ358" s="24">
        <v>7.4257999999999997</v>
      </c>
      <c r="AR358" s="38">
        <v>8.4431999999999992</v>
      </c>
      <c r="AS358" s="24">
        <v>8.2552000000000003</v>
      </c>
      <c r="AT358" s="38">
        <v>8.4931999999999999</v>
      </c>
      <c r="AU358" s="29">
        <v>8.2759</v>
      </c>
      <c r="AV358" s="38">
        <v>8.2561</v>
      </c>
      <c r="AW358" s="29">
        <v>8.2723999999999993</v>
      </c>
      <c r="AX358" s="38">
        <v>8.2550000000000008</v>
      </c>
      <c r="AY358" s="29">
        <v>8.1922999999999995</v>
      </c>
      <c r="AZ358" s="38">
        <v>8.1973000000000003</v>
      </c>
      <c r="BA358" s="24">
        <v>7.7195</v>
      </c>
      <c r="BB358" s="38">
        <v>8.8130000000000006</v>
      </c>
      <c r="BC358" s="15"/>
      <c r="BD358" s="1"/>
      <c r="BE358" s="151"/>
      <c r="BF358" s="151"/>
      <c r="BG358" s="151"/>
      <c r="BH358" s="151"/>
      <c r="BI358" s="151"/>
      <c r="BJ358" s="266">
        <v>8.3121420200384577</v>
      </c>
      <c r="BK358" s="266">
        <v>8.1913040481732633</v>
      </c>
      <c r="BL358" s="266">
        <v>8.6285298920384594</v>
      </c>
      <c r="BM358" s="266">
        <v>8.5030926321732636</v>
      </c>
      <c r="BN358" s="266">
        <v>8.408767148105861</v>
      </c>
      <c r="BO358" s="266"/>
      <c r="BP358" s="266">
        <v>8.2999245777146928</v>
      </c>
      <c r="BQ358" s="292">
        <v>8.3264135442011344</v>
      </c>
      <c r="BR358" s="292">
        <v>8.2673579441435194</v>
      </c>
      <c r="BS358" s="292">
        <v>8.3379495918367343</v>
      </c>
      <c r="BT358" s="292">
        <v>8.2146977472471967</v>
      </c>
      <c r="BU358" s="292">
        <v>8.1791396462539616</v>
      </c>
      <c r="BV358" s="292">
        <v>8.2275999999999989</v>
      </c>
      <c r="BW358" s="169"/>
      <c r="BX358" s="148">
        <v>82.055582857142852</v>
      </c>
      <c r="BY358" s="165">
        <v>73.286667142857141</v>
      </c>
      <c r="BZ358" s="165">
        <v>78.250094285714269</v>
      </c>
      <c r="CA358" s="165">
        <v>86.031877142857141</v>
      </c>
      <c r="CB358" s="165">
        <v>73.072381428571418</v>
      </c>
      <c r="CC358" s="165">
        <v>93.012168571428575</v>
      </c>
      <c r="CD358" s="165">
        <v>83.499008571428561</v>
      </c>
      <c r="CE358" s="165">
        <v>81.880681428571435</v>
      </c>
      <c r="CF358" s="165">
        <v>71.286667142857141</v>
      </c>
      <c r="CG358" s="174"/>
      <c r="CH358" s="175"/>
      <c r="CI358" s="175"/>
      <c r="CJ358" s="175"/>
      <c r="CK358" s="175"/>
      <c r="CL358" s="175"/>
      <c r="CM358" s="175"/>
      <c r="CN358" s="175"/>
      <c r="CO358" s="171">
        <v>2045</v>
      </c>
      <c r="CP358" s="173">
        <v>52994</v>
      </c>
      <c r="CQ358" s="272">
        <v>8.5859688239530829</v>
      </c>
      <c r="CR358" s="272">
        <v>8.3472431806537575</v>
      </c>
      <c r="CS358" s="272">
        <v>8.3321838427012143</v>
      </c>
      <c r="CT358" s="272">
        <v>8.1961112346695035</v>
      </c>
      <c r="CU358" s="272">
        <v>8.3321838427012143</v>
      </c>
      <c r="CV358" s="272">
        <v>8.3839494417077187</v>
      </c>
      <c r="CW358" s="272">
        <v>8.5922761404925314</v>
      </c>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39"/>
      <c r="EV358" s="139"/>
      <c r="EW358" s="139"/>
      <c r="EX358" s="139"/>
      <c r="EY358" s="139"/>
      <c r="EZ358" s="139"/>
      <c r="FA358" s="139"/>
      <c r="FB358" s="162"/>
      <c r="FC358" s="162"/>
      <c r="FD358" s="162"/>
      <c r="FE358" s="162"/>
      <c r="FF358" s="162"/>
      <c r="FG358" s="162"/>
      <c r="FH358" s="162"/>
      <c r="FI358" s="139"/>
      <c r="FJ358" s="139"/>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c r="GG358" s="139"/>
      <c r="GH358" s="139"/>
      <c r="GI358" s="162"/>
      <c r="GJ358" s="162"/>
      <c r="GK358" s="162"/>
      <c r="GL358" s="162"/>
      <c r="GM358" s="162"/>
    </row>
    <row r="359" spans="1:195" s="138" customFormat="1" x14ac:dyDescent="0.2">
      <c r="A359" s="139"/>
      <c r="B359" s="193">
        <v>53022</v>
      </c>
      <c r="C359" s="193">
        <v>53052</v>
      </c>
      <c r="D359" s="191">
        <v>53022</v>
      </c>
      <c r="E359" s="6">
        <v>74.317830000000001</v>
      </c>
      <c r="F359" s="7">
        <v>70.926019999999994</v>
      </c>
      <c r="G359" s="9">
        <v>66.115129999999994</v>
      </c>
      <c r="H359" s="10">
        <v>63.225549999999998</v>
      </c>
      <c r="I359" s="6">
        <v>70.096130000000002</v>
      </c>
      <c r="J359" s="7">
        <v>66.673910000000006</v>
      </c>
      <c r="K359" s="9">
        <v>76.190420000000003</v>
      </c>
      <c r="L359" s="10">
        <v>76.610119999999995</v>
      </c>
      <c r="M359" s="6">
        <v>72.102590000000006</v>
      </c>
      <c r="N359" s="7">
        <v>74.465369999999993</v>
      </c>
      <c r="O359" s="9">
        <v>64.115129999999994</v>
      </c>
      <c r="P359" s="10">
        <v>61.225549999999998</v>
      </c>
      <c r="Q359" s="6">
        <v>66.115129999999994</v>
      </c>
      <c r="R359" s="7">
        <v>62.725549999999998</v>
      </c>
      <c r="S359" s="9">
        <v>64.365129999999994</v>
      </c>
      <c r="T359" s="10">
        <v>59.725549999999998</v>
      </c>
      <c r="U359" s="6">
        <v>64.115129999999994</v>
      </c>
      <c r="V359" s="7">
        <v>61.225549999999998</v>
      </c>
      <c r="W359" s="9">
        <v>70.096130000000002</v>
      </c>
      <c r="X359" s="10">
        <v>66.673910000000006</v>
      </c>
      <c r="Y359" s="6">
        <v>66.115129999999994</v>
      </c>
      <c r="Z359" s="7">
        <v>63.975549999999998</v>
      </c>
      <c r="AA359" s="9">
        <v>71.061930000000004</v>
      </c>
      <c r="AB359" s="10">
        <v>69.035250000000005</v>
      </c>
      <c r="AC359" s="6">
        <v>64.865129999999994</v>
      </c>
      <c r="AD359" s="74">
        <v>63.225549999999998</v>
      </c>
      <c r="AE359" s="9">
        <v>75.367729999999995</v>
      </c>
      <c r="AF359" s="76">
        <v>73.058809999999994</v>
      </c>
      <c r="AG359" s="24">
        <v>8.3216999999999999</v>
      </c>
      <c r="AH359" s="38">
        <v>8.0030999999999999</v>
      </c>
      <c r="AI359" s="24">
        <v>7.7244000000000002</v>
      </c>
      <c r="AJ359" s="38">
        <v>7.7840999999999996</v>
      </c>
      <c r="AK359" s="29">
        <v>7.7690999999999999</v>
      </c>
      <c r="AL359" s="38">
        <v>7.8966000000000003</v>
      </c>
      <c r="AM359" s="29">
        <v>7.7215999999999996</v>
      </c>
      <c r="AN359" s="38">
        <v>7.8638000000000003</v>
      </c>
      <c r="AO359" s="24">
        <v>7.7641999999999998</v>
      </c>
      <c r="AP359" s="38">
        <v>7.6448</v>
      </c>
      <c r="AQ359" s="24">
        <v>7.2068000000000003</v>
      </c>
      <c r="AR359" s="38">
        <v>8.0397999999999996</v>
      </c>
      <c r="AS359" s="24">
        <v>7.8547000000000002</v>
      </c>
      <c r="AT359" s="38">
        <v>8.0898000000000003</v>
      </c>
      <c r="AU359" s="29">
        <v>7.8734999999999999</v>
      </c>
      <c r="AV359" s="38">
        <v>7.8563000000000001</v>
      </c>
      <c r="AW359" s="29">
        <v>7.8501000000000003</v>
      </c>
      <c r="AX359" s="38">
        <v>7.8544999999999998</v>
      </c>
      <c r="AY359" s="29">
        <v>7.7941000000000003</v>
      </c>
      <c r="AZ359" s="38">
        <v>7.7792000000000003</v>
      </c>
      <c r="BA359" s="24">
        <v>7.4606000000000003</v>
      </c>
      <c r="BB359" s="38">
        <v>8.5942000000000007</v>
      </c>
      <c r="BC359" s="15"/>
      <c r="BD359" s="1"/>
      <c r="BE359" s="151"/>
      <c r="BF359" s="151"/>
      <c r="BG359" s="151"/>
      <c r="BH359" s="151"/>
      <c r="BI359" s="151"/>
      <c r="BJ359" s="266">
        <v>7.8890067098471812</v>
      </c>
      <c r="BK359" s="266">
        <v>7.7681687379819859</v>
      </c>
      <c r="BL359" s="266">
        <v>8.1892893698471827</v>
      </c>
      <c r="BM359" s="266">
        <v>8.0638521099819869</v>
      </c>
      <c r="BN359" s="266">
        <v>7.977579231914584</v>
      </c>
      <c r="BO359" s="266"/>
      <c r="BP359" s="266">
        <v>7.8961934614214737</v>
      </c>
      <c r="BQ359" s="292">
        <v>7.9025489862124889</v>
      </c>
      <c r="BR359" s="292">
        <v>7.8690678163681236</v>
      </c>
      <c r="BS359" s="292">
        <v>7.9316230612244896</v>
      </c>
      <c r="BT359" s="292">
        <v>7.8073838771593076</v>
      </c>
      <c r="BU359" s="292">
        <v>7.7804745369597859</v>
      </c>
      <c r="BV359" s="292">
        <v>7.8293999999999997</v>
      </c>
      <c r="BW359" s="169"/>
      <c r="BX359" s="148">
        <v>72.898108721399723</v>
      </c>
      <c r="BY359" s="165">
        <v>64.905628815612374</v>
      </c>
      <c r="BZ359" s="165">
        <v>68.663679905787347</v>
      </c>
      <c r="CA359" s="165">
        <v>73.091586742934055</v>
      </c>
      <c r="CB359" s="165">
        <v>64.696342139973083</v>
      </c>
      <c r="CC359" s="165">
        <v>76.366095235531631</v>
      </c>
      <c r="CD359" s="165">
        <v>74.4012776177658</v>
      </c>
      <c r="CE359" s="165">
        <v>70.213615760430685</v>
      </c>
      <c r="CF359" s="165">
        <v>62.905628815612374</v>
      </c>
      <c r="CG359" s="174"/>
      <c r="CH359" s="175"/>
      <c r="CI359" s="175"/>
      <c r="CJ359" s="175"/>
      <c r="CK359" s="175"/>
      <c r="CL359" s="175"/>
      <c r="CM359" s="175"/>
      <c r="CN359" s="175"/>
      <c r="CO359" s="171">
        <v>2045</v>
      </c>
      <c r="CP359" s="173">
        <v>53022</v>
      </c>
      <c r="CQ359" s="272">
        <v>8.1967312480707903</v>
      </c>
      <c r="CR359" s="272">
        <v>7.9340860948867711</v>
      </c>
      <c r="CS359" s="272">
        <v>7.9259816596960118</v>
      </c>
      <c r="CT359" s="272">
        <v>7.7964645135390107</v>
      </c>
      <c r="CU359" s="272">
        <v>7.9259816596960118</v>
      </c>
      <c r="CV359" s="272">
        <v>7.9701563382594403</v>
      </c>
      <c r="CW359" s="272">
        <v>8.1903786838918045</v>
      </c>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39"/>
      <c r="EV359" s="139"/>
      <c r="EW359" s="139"/>
      <c r="EX359" s="139"/>
      <c r="EY359" s="139"/>
      <c r="EZ359" s="139"/>
      <c r="FA359" s="139"/>
      <c r="FB359" s="162"/>
      <c r="FC359" s="162"/>
      <c r="FD359" s="162"/>
      <c r="FE359" s="162"/>
      <c r="FF359" s="162"/>
      <c r="FG359" s="162"/>
      <c r="FH359" s="162"/>
      <c r="FI359" s="139"/>
      <c r="FJ359" s="139"/>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c r="GG359" s="139"/>
      <c r="GH359" s="139"/>
      <c r="GI359" s="162"/>
      <c r="GJ359" s="162"/>
      <c r="GK359" s="162"/>
      <c r="GL359" s="162"/>
      <c r="GM359" s="162"/>
    </row>
    <row r="360" spans="1:195" s="138" customFormat="1" x14ac:dyDescent="0.2">
      <c r="A360" s="139"/>
      <c r="B360" s="193">
        <v>53053</v>
      </c>
      <c r="C360" s="193">
        <v>53082</v>
      </c>
      <c r="D360" s="191">
        <v>53053</v>
      </c>
      <c r="E360" s="6">
        <v>71.623320000000007</v>
      </c>
      <c r="F360" s="7">
        <v>68.330730000000003</v>
      </c>
      <c r="G360" s="9">
        <v>65.678219999999996</v>
      </c>
      <c r="H360" s="10">
        <v>63.434220000000003</v>
      </c>
      <c r="I360" s="6">
        <v>67.381479999999996</v>
      </c>
      <c r="J360" s="7">
        <v>64.087379999999996</v>
      </c>
      <c r="K360" s="9">
        <v>71.656490000000005</v>
      </c>
      <c r="L360" s="10">
        <v>74.137169999999998</v>
      </c>
      <c r="M360" s="6">
        <v>67.069789999999998</v>
      </c>
      <c r="N360" s="7">
        <v>71.598150000000004</v>
      </c>
      <c r="O360" s="9">
        <v>63.678220000000003</v>
      </c>
      <c r="P360" s="10">
        <v>61.434220000000003</v>
      </c>
      <c r="Q360" s="6">
        <v>64.178219999999996</v>
      </c>
      <c r="R360" s="7">
        <v>62.684220000000003</v>
      </c>
      <c r="S360" s="9">
        <v>60.678220000000003</v>
      </c>
      <c r="T360" s="10">
        <v>59.434220000000003</v>
      </c>
      <c r="U360" s="6">
        <v>63.678220000000003</v>
      </c>
      <c r="V360" s="7">
        <v>61.434220000000003</v>
      </c>
      <c r="W360" s="9">
        <v>67.381479999999996</v>
      </c>
      <c r="X360" s="10">
        <v>64.087379999999996</v>
      </c>
      <c r="Y360" s="6">
        <v>64.178219999999996</v>
      </c>
      <c r="Z360" s="7">
        <v>61.434220000000003</v>
      </c>
      <c r="AA360" s="9">
        <v>67.501320000000007</v>
      </c>
      <c r="AB360" s="10">
        <v>68.076920000000001</v>
      </c>
      <c r="AC360" s="6">
        <v>64.178219999999996</v>
      </c>
      <c r="AD360" s="74">
        <v>61.934220000000003</v>
      </c>
      <c r="AE360" s="9">
        <v>70.409480000000002</v>
      </c>
      <c r="AF360" s="76">
        <v>70.008279999999999</v>
      </c>
      <c r="AG360" s="24">
        <v>8.0629000000000008</v>
      </c>
      <c r="AH360" s="38">
        <v>7.6845999999999997</v>
      </c>
      <c r="AI360" s="24">
        <v>7.4656000000000002</v>
      </c>
      <c r="AJ360" s="38">
        <v>7.4257999999999997</v>
      </c>
      <c r="AK360" s="29">
        <v>7.4108000000000001</v>
      </c>
      <c r="AL360" s="38">
        <v>7.5316000000000001</v>
      </c>
      <c r="AM360" s="29">
        <v>7.4408000000000003</v>
      </c>
      <c r="AN360" s="38">
        <v>7.5053999999999998</v>
      </c>
      <c r="AO360" s="24">
        <v>7.3461999999999996</v>
      </c>
      <c r="AP360" s="38">
        <v>7.1471</v>
      </c>
      <c r="AQ360" s="24">
        <v>6.9081999999999999</v>
      </c>
      <c r="AR360" s="38">
        <v>7.6673</v>
      </c>
      <c r="AS360" s="24">
        <v>7.4901</v>
      </c>
      <c r="AT360" s="38">
        <v>7.7172999999999998</v>
      </c>
      <c r="AU360" s="29">
        <v>7.5056000000000003</v>
      </c>
      <c r="AV360" s="38">
        <v>7.4936999999999996</v>
      </c>
      <c r="AW360" s="29">
        <v>7.2998000000000003</v>
      </c>
      <c r="AX360" s="38">
        <v>7.49</v>
      </c>
      <c r="AY360" s="29">
        <v>7.4358000000000004</v>
      </c>
      <c r="AZ360" s="38">
        <v>7.3612000000000002</v>
      </c>
      <c r="BA360" s="24">
        <v>7.0793999999999997</v>
      </c>
      <c r="BB360" s="38">
        <v>8.2653999999999996</v>
      </c>
      <c r="BC360" s="15"/>
      <c r="BD360" s="1"/>
      <c r="BE360" s="151"/>
      <c r="BF360" s="151"/>
      <c r="BG360" s="151"/>
      <c r="BH360" s="151"/>
      <c r="BI360" s="151"/>
      <c r="BJ360" s="266">
        <v>7.4659726039874501</v>
      </c>
      <c r="BK360" s="266">
        <v>7.2644747798805787</v>
      </c>
      <c r="BL360" s="266">
        <v>7.7501539039874512</v>
      </c>
      <c r="BM360" s="266">
        <v>7.5409867478805799</v>
      </c>
      <c r="BN360" s="266">
        <v>7.5053970089340147</v>
      </c>
      <c r="BO360" s="266"/>
      <c r="BP360" s="266">
        <v>7.5329165679813448</v>
      </c>
      <c r="BQ360" s="292">
        <v>7.478785806974857</v>
      </c>
      <c r="BR360" s="292">
        <v>7.5104966488355895</v>
      </c>
      <c r="BS360" s="292">
        <v>7.5660108163265303</v>
      </c>
      <c r="BT360" s="292">
        <v>7.5237188604909582</v>
      </c>
      <c r="BU360" s="292">
        <v>7.4217560320373765</v>
      </c>
      <c r="BV360" s="292">
        <v>7.4710999999999999</v>
      </c>
      <c r="BW360" s="169"/>
      <c r="BX360" s="148">
        <v>70.15994666666667</v>
      </c>
      <c r="BY360" s="165">
        <v>64.680886666666666</v>
      </c>
      <c r="BZ360" s="165">
        <v>65.917435555555556</v>
      </c>
      <c r="CA360" s="165">
        <v>69.082394444444446</v>
      </c>
      <c r="CB360" s="165">
        <v>63.514219999999995</v>
      </c>
      <c r="CC360" s="165">
        <v>72.759014444444446</v>
      </c>
      <c r="CD360" s="165">
        <v>70.231168888888902</v>
      </c>
      <c r="CE360" s="165">
        <v>67.757142222222228</v>
      </c>
      <c r="CF360" s="165">
        <v>62.680886666666673</v>
      </c>
      <c r="CG360" s="174"/>
      <c r="CH360" s="175"/>
      <c r="CI360" s="175"/>
      <c r="CJ360" s="175"/>
      <c r="CK360" s="175"/>
      <c r="CL360" s="175"/>
      <c r="CM360" s="175"/>
      <c r="CN360" s="175"/>
      <c r="CO360" s="171">
        <v>2045</v>
      </c>
      <c r="CP360" s="173">
        <v>53053</v>
      </c>
      <c r="CQ360" s="272">
        <v>7.9304487087148887</v>
      </c>
      <c r="CR360" s="272">
        <v>7.6463516958704796</v>
      </c>
      <c r="CS360" s="272">
        <v>7.56048130266245</v>
      </c>
      <c r="CT360" s="272">
        <v>7.4368627551737285</v>
      </c>
      <c r="CU360" s="272">
        <v>7.56048130266245</v>
      </c>
      <c r="CV360" s="272">
        <v>7.6819789983579634</v>
      </c>
      <c r="CW360" s="272">
        <v>7.8287517157852244</v>
      </c>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39"/>
      <c r="EV360" s="139"/>
      <c r="EW360" s="139"/>
      <c r="EX360" s="139"/>
      <c r="EY360" s="139"/>
      <c r="EZ360" s="139"/>
      <c r="FA360" s="139"/>
      <c r="FB360" s="162"/>
      <c r="FC360" s="162"/>
      <c r="FD360" s="162"/>
      <c r="FE360" s="162"/>
      <c r="FF360" s="162"/>
      <c r="FG360" s="162"/>
      <c r="FH360" s="162"/>
      <c r="FI360" s="139"/>
      <c r="FJ360" s="139"/>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c r="GG360" s="139"/>
      <c r="GH360" s="139"/>
      <c r="GI360" s="162"/>
      <c r="GJ360" s="162"/>
      <c r="GK360" s="162"/>
      <c r="GL360" s="162"/>
      <c r="GM360" s="162"/>
    </row>
    <row r="361" spans="1:195" s="138" customFormat="1" x14ac:dyDescent="0.2">
      <c r="A361" s="139"/>
      <c r="B361" s="193">
        <v>53083</v>
      </c>
      <c r="C361" s="193">
        <v>53113</v>
      </c>
      <c r="D361" s="191">
        <v>53083</v>
      </c>
      <c r="E361" s="6">
        <v>67.119590000000002</v>
      </c>
      <c r="F361" s="7">
        <v>60.731540000000003</v>
      </c>
      <c r="G361" s="9">
        <v>66.979389999999995</v>
      </c>
      <c r="H361" s="10">
        <v>63.174970000000002</v>
      </c>
      <c r="I361" s="6">
        <v>62.722470000000001</v>
      </c>
      <c r="J361" s="7">
        <v>56.585709999999999</v>
      </c>
      <c r="K361" s="9">
        <v>72.087490000000003</v>
      </c>
      <c r="L361" s="10">
        <v>68.758700000000005</v>
      </c>
      <c r="M361" s="6">
        <v>67.548919999999995</v>
      </c>
      <c r="N361" s="7">
        <v>69.783069999999995</v>
      </c>
      <c r="O361" s="9">
        <v>65.479389999999995</v>
      </c>
      <c r="P361" s="10">
        <v>61.174970000000002</v>
      </c>
      <c r="Q361" s="6">
        <v>66.979389999999995</v>
      </c>
      <c r="R361" s="7">
        <v>63.174970000000002</v>
      </c>
      <c r="S361" s="9">
        <v>62.979390000000002</v>
      </c>
      <c r="T361" s="10">
        <v>58.174970000000002</v>
      </c>
      <c r="U361" s="6">
        <v>65.479389999999995</v>
      </c>
      <c r="V361" s="7">
        <v>61.174970000000002</v>
      </c>
      <c r="W361" s="9">
        <v>62.722470000000001</v>
      </c>
      <c r="X361" s="10">
        <v>56.585709999999999</v>
      </c>
      <c r="Y361" s="6">
        <v>65.479389999999995</v>
      </c>
      <c r="Z361" s="7">
        <v>61.174970000000002</v>
      </c>
      <c r="AA361" s="9">
        <v>69.430790000000002</v>
      </c>
      <c r="AB361" s="10">
        <v>67.656270000000006</v>
      </c>
      <c r="AC361" s="6">
        <v>65.479389999999995</v>
      </c>
      <c r="AD361" s="74">
        <v>61.174970000000002</v>
      </c>
      <c r="AE361" s="9">
        <v>66.454470000000001</v>
      </c>
      <c r="AF361" s="76">
        <v>63.725110000000001</v>
      </c>
      <c r="AG361" s="24">
        <v>8.1425000000000001</v>
      </c>
      <c r="AH361" s="38">
        <v>7.6249000000000002</v>
      </c>
      <c r="AI361" s="24">
        <v>7.4257999999999997</v>
      </c>
      <c r="AJ361" s="38">
        <v>7.3262999999999998</v>
      </c>
      <c r="AK361" s="29">
        <v>7.3113000000000001</v>
      </c>
      <c r="AL361" s="38">
        <v>7.4314</v>
      </c>
      <c r="AM361" s="29">
        <v>7.3463000000000003</v>
      </c>
      <c r="AN361" s="38">
        <v>7.4058999999999999</v>
      </c>
      <c r="AO361" s="24">
        <v>7.2664999999999997</v>
      </c>
      <c r="AP361" s="38">
        <v>7.1669999999999998</v>
      </c>
      <c r="AQ361" s="24">
        <v>6.9280999999999997</v>
      </c>
      <c r="AR361" s="38">
        <v>7.5663999999999998</v>
      </c>
      <c r="AS361" s="24">
        <v>7.39</v>
      </c>
      <c r="AT361" s="38">
        <v>7.6163999999999996</v>
      </c>
      <c r="AU361" s="29">
        <v>7.4054000000000002</v>
      </c>
      <c r="AV361" s="38">
        <v>7.3936999999999999</v>
      </c>
      <c r="AW361" s="29">
        <v>7.319</v>
      </c>
      <c r="AX361" s="38">
        <v>7.3898000000000001</v>
      </c>
      <c r="AY361" s="29">
        <v>7.3362999999999996</v>
      </c>
      <c r="AZ361" s="38">
        <v>7.2815000000000003</v>
      </c>
      <c r="BA361" s="24">
        <v>7.0842999999999998</v>
      </c>
      <c r="BB361" s="38">
        <v>8.3475000000000001</v>
      </c>
      <c r="BC361" s="15"/>
      <c r="BD361" s="1"/>
      <c r="BE361" s="151"/>
      <c r="BF361" s="151"/>
      <c r="BG361" s="151"/>
      <c r="BH361" s="151"/>
      <c r="BI361" s="151"/>
      <c r="BJ361" s="266">
        <v>7.3853127517457748</v>
      </c>
      <c r="BK361" s="266">
        <v>7.2846144418581114</v>
      </c>
      <c r="BL361" s="266">
        <v>7.6664240077457757</v>
      </c>
      <c r="BM361" s="266">
        <v>7.5618929578581122</v>
      </c>
      <c r="BN361" s="266">
        <v>7.4745610398019435</v>
      </c>
      <c r="BO361" s="266"/>
      <c r="BP361" s="266">
        <v>7.4320344834228935</v>
      </c>
      <c r="BQ361" s="292">
        <v>7.3979869424168685</v>
      </c>
      <c r="BR361" s="292">
        <v>7.4109491288314411</v>
      </c>
      <c r="BS361" s="292">
        <v>7.4644802040816325</v>
      </c>
      <c r="BT361" s="292">
        <v>7.4282546721891096</v>
      </c>
      <c r="BU361" s="292">
        <v>7.3221398131153013</v>
      </c>
      <c r="BV361" s="292">
        <v>7.3715999999999999</v>
      </c>
      <c r="BW361" s="169"/>
      <c r="BX361" s="148">
        <v>64.303352903225814</v>
      </c>
      <c r="BY361" s="165">
        <v>65.302172580645163</v>
      </c>
      <c r="BZ361" s="165">
        <v>60.017016666666663</v>
      </c>
      <c r="CA361" s="165">
        <v>68.533867849462354</v>
      </c>
      <c r="CB361" s="165">
        <v>65.302172580645163</v>
      </c>
      <c r="CC361" s="165">
        <v>70.619958924731179</v>
      </c>
      <c r="CD361" s="165">
        <v>65.251203763440856</v>
      </c>
      <c r="CE361" s="165">
        <v>68.648474731182802</v>
      </c>
      <c r="CF361" s="165">
        <v>63.581742473118283</v>
      </c>
      <c r="CG361" s="174"/>
      <c r="CH361" s="175"/>
      <c r="CI361" s="175"/>
      <c r="CJ361" s="175"/>
      <c r="CK361" s="175"/>
      <c r="CL361" s="175"/>
      <c r="CM361" s="175"/>
      <c r="CN361" s="175"/>
      <c r="CO361" s="171">
        <v>2045</v>
      </c>
      <c r="CP361" s="173">
        <v>53083</v>
      </c>
      <c r="CQ361" s="272">
        <v>7.8894979936207426</v>
      </c>
      <c r="CR361" s="272">
        <v>7.5495180038938425</v>
      </c>
      <c r="CS361" s="272">
        <v>7.4589817617056005</v>
      </c>
      <c r="CT361" s="272">
        <v>7.3370012565487057</v>
      </c>
      <c r="CU361" s="272">
        <v>7.4589817617056005</v>
      </c>
      <c r="CV361" s="272">
        <v>7.5849962397372739</v>
      </c>
      <c r="CW361" s="272">
        <v>7.7283278159063382</v>
      </c>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39"/>
      <c r="EV361" s="139"/>
      <c r="EW361" s="139"/>
      <c r="EX361" s="139"/>
      <c r="EY361" s="139"/>
      <c r="EZ361" s="139"/>
      <c r="FA361" s="139"/>
      <c r="FB361" s="162"/>
      <c r="FC361" s="162"/>
      <c r="FD361" s="162"/>
      <c r="FE361" s="162"/>
      <c r="FF361" s="162"/>
      <c r="FG361" s="162"/>
      <c r="FH361" s="162"/>
      <c r="FI361" s="139"/>
      <c r="FJ361" s="139"/>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c r="GG361" s="139"/>
      <c r="GH361" s="139"/>
      <c r="GI361" s="162"/>
      <c r="GJ361" s="162"/>
      <c r="GK361" s="162"/>
      <c r="GL361" s="162"/>
      <c r="GM361" s="162"/>
    </row>
    <row r="362" spans="1:195" s="138" customFormat="1" x14ac:dyDescent="0.2">
      <c r="A362" s="139"/>
      <c r="B362" s="193">
        <v>53114</v>
      </c>
      <c r="C362" s="193">
        <v>53143</v>
      </c>
      <c r="D362" s="191">
        <v>53114</v>
      </c>
      <c r="E362" s="6">
        <v>74.850210000000004</v>
      </c>
      <c r="F362" s="7">
        <v>62.579169999999998</v>
      </c>
      <c r="G362" s="9">
        <v>73.981870000000001</v>
      </c>
      <c r="H362" s="10">
        <v>66.327240000000003</v>
      </c>
      <c r="I362" s="6">
        <v>70.514340000000004</v>
      </c>
      <c r="J362" s="7">
        <v>58.511400000000002</v>
      </c>
      <c r="K362" s="9">
        <v>79.693839999999994</v>
      </c>
      <c r="L362" s="10">
        <v>70.86788</v>
      </c>
      <c r="M362" s="6">
        <v>73.760859999999994</v>
      </c>
      <c r="N362" s="7">
        <v>71.381680000000003</v>
      </c>
      <c r="O362" s="9">
        <v>72.231870000000001</v>
      </c>
      <c r="P362" s="10">
        <v>64.827240000000003</v>
      </c>
      <c r="Q362" s="6">
        <v>73.231870000000001</v>
      </c>
      <c r="R362" s="7">
        <v>65.827240000000003</v>
      </c>
      <c r="S362" s="9">
        <v>70.481870000000001</v>
      </c>
      <c r="T362" s="10">
        <v>62.327240000000003</v>
      </c>
      <c r="U362" s="6">
        <v>72.231870000000001</v>
      </c>
      <c r="V362" s="7">
        <v>64.827240000000003</v>
      </c>
      <c r="W362" s="9">
        <v>70.514340000000004</v>
      </c>
      <c r="X362" s="10">
        <v>58.511400000000002</v>
      </c>
      <c r="Y362" s="6">
        <v>74.981870000000001</v>
      </c>
      <c r="Z362" s="7">
        <v>66.827240000000003</v>
      </c>
      <c r="AA362" s="9">
        <v>77.769069999999999</v>
      </c>
      <c r="AB362" s="10">
        <v>72.533339999999995</v>
      </c>
      <c r="AC362" s="6">
        <v>72.981870000000001</v>
      </c>
      <c r="AD362" s="74">
        <v>65.077240000000003</v>
      </c>
      <c r="AE362" s="9">
        <v>75.538039999999995</v>
      </c>
      <c r="AF362" s="76">
        <v>66.861500000000007</v>
      </c>
      <c r="AG362" s="24">
        <v>8.2420000000000009</v>
      </c>
      <c r="AH362" s="38">
        <v>7.7045000000000003</v>
      </c>
      <c r="AI362" s="24">
        <v>7.4855</v>
      </c>
      <c r="AJ362" s="38">
        <v>7.4058999999999999</v>
      </c>
      <c r="AK362" s="29">
        <v>7.3909000000000002</v>
      </c>
      <c r="AL362" s="38">
        <v>7.5114000000000001</v>
      </c>
      <c r="AM362" s="29">
        <v>7.4208999999999996</v>
      </c>
      <c r="AN362" s="38">
        <v>7.4855</v>
      </c>
      <c r="AO362" s="24">
        <v>7.2864000000000004</v>
      </c>
      <c r="AP362" s="38">
        <v>7.1471</v>
      </c>
      <c r="AQ362" s="24">
        <v>6.9280999999999997</v>
      </c>
      <c r="AR362" s="38">
        <v>7.6467999999999998</v>
      </c>
      <c r="AS362" s="24">
        <v>7.47</v>
      </c>
      <c r="AT362" s="38">
        <v>7.6967999999999996</v>
      </c>
      <c r="AU362" s="29">
        <v>7.4855</v>
      </c>
      <c r="AV362" s="38">
        <v>7.4736000000000002</v>
      </c>
      <c r="AW362" s="29">
        <v>7.2998000000000003</v>
      </c>
      <c r="AX362" s="38">
        <v>7.4698000000000002</v>
      </c>
      <c r="AY362" s="29">
        <v>7.4158999999999997</v>
      </c>
      <c r="AZ362" s="38">
        <v>7.3014000000000001</v>
      </c>
      <c r="BA362" s="24">
        <v>7.1055999999999999</v>
      </c>
      <c r="BB362" s="38">
        <v>8.4269999999999996</v>
      </c>
      <c r="BC362" s="15"/>
      <c r="BD362" s="1"/>
      <c r="BE362" s="151"/>
      <c r="BF362" s="151"/>
      <c r="BG362" s="151"/>
      <c r="BH362" s="151"/>
      <c r="BI362" s="151"/>
      <c r="BJ362" s="266">
        <v>7.4054524137233084</v>
      </c>
      <c r="BK362" s="266">
        <v>7.2644747798805787</v>
      </c>
      <c r="BL362" s="266">
        <v>7.6873302177233089</v>
      </c>
      <c r="BM362" s="266">
        <v>7.5409867478805799</v>
      </c>
      <c r="BN362" s="266">
        <v>7.4745610398019444</v>
      </c>
      <c r="BO362" s="266"/>
      <c r="BP362" s="266">
        <v>7.5127401510696545</v>
      </c>
      <c r="BQ362" s="292">
        <v>7.4181613138686133</v>
      </c>
      <c r="BR362" s="292">
        <v>7.4905871448347598</v>
      </c>
      <c r="BS362" s="292">
        <v>7.5457046938775516</v>
      </c>
      <c r="BT362" s="292">
        <v>7.5036158197797747</v>
      </c>
      <c r="BU362" s="292">
        <v>7.4018327882529622</v>
      </c>
      <c r="BV362" s="292">
        <v>7.4512</v>
      </c>
      <c r="BW362" s="169"/>
      <c r="BX362" s="148">
        <v>69.669104222222231</v>
      </c>
      <c r="BY362" s="165">
        <v>70.749915111111108</v>
      </c>
      <c r="BZ362" s="165">
        <v>65.446432000000001</v>
      </c>
      <c r="CA362" s="165">
        <v>72.756317333333328</v>
      </c>
      <c r="CB362" s="165">
        <v>70.105470666666662</v>
      </c>
      <c r="CC362" s="165">
        <v>75.967323555555552</v>
      </c>
      <c r="CD362" s="165">
        <v>71.874611999999999</v>
      </c>
      <c r="CE362" s="165">
        <v>75.558428444444445</v>
      </c>
      <c r="CF362" s="165">
        <v>69.105470666666662</v>
      </c>
      <c r="CG362" s="174"/>
      <c r="CH362" s="175"/>
      <c r="CI362" s="175"/>
      <c r="CJ362" s="175"/>
      <c r="CK362" s="175"/>
      <c r="CL362" s="175"/>
      <c r="CM362" s="175"/>
      <c r="CN362" s="175"/>
      <c r="CO362" s="171">
        <v>2045</v>
      </c>
      <c r="CP362" s="173">
        <v>53114</v>
      </c>
      <c r="CQ362" s="272">
        <v>7.9509240662619609</v>
      </c>
      <c r="CR362" s="272">
        <v>7.6259602623219598</v>
      </c>
      <c r="CS362" s="272">
        <v>7.5401813944710803</v>
      </c>
      <c r="CT362" s="272">
        <v>7.4168904554487245</v>
      </c>
      <c r="CU362" s="272">
        <v>7.5401813944710803</v>
      </c>
      <c r="CV362" s="272">
        <v>7.6615561740558284</v>
      </c>
      <c r="CW362" s="272">
        <v>7.8086669358094474</v>
      </c>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39"/>
      <c r="EV362" s="139"/>
      <c r="EW362" s="139"/>
      <c r="EX362" s="139"/>
      <c r="EY362" s="139"/>
      <c r="EZ362" s="139"/>
      <c r="FA362" s="139"/>
      <c r="FB362" s="162"/>
      <c r="FC362" s="162"/>
      <c r="FD362" s="162"/>
      <c r="FE362" s="162"/>
      <c r="FF362" s="162"/>
      <c r="FG362" s="162"/>
      <c r="FH362" s="162"/>
      <c r="FI362" s="139"/>
      <c r="FJ362" s="139"/>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c r="GG362" s="139"/>
      <c r="GH362" s="139"/>
      <c r="GI362" s="162"/>
      <c r="GJ362" s="162"/>
      <c r="GK362" s="162"/>
      <c r="GL362" s="162"/>
      <c r="GM362" s="162"/>
    </row>
    <row r="363" spans="1:195" s="138" customFormat="1" x14ac:dyDescent="0.2">
      <c r="A363" s="139"/>
      <c r="B363" s="193">
        <v>53144</v>
      </c>
      <c r="C363" s="193">
        <v>53174</v>
      </c>
      <c r="D363" s="191">
        <v>53144</v>
      </c>
      <c r="E363" s="6">
        <v>92.380369999999999</v>
      </c>
      <c r="F363" s="7">
        <v>77.414839999999998</v>
      </c>
      <c r="G363" s="9">
        <v>89.155720000000002</v>
      </c>
      <c r="H363" s="10">
        <v>73.579740000000001</v>
      </c>
      <c r="I363" s="6">
        <v>87.299329999999998</v>
      </c>
      <c r="J363" s="7">
        <v>73.068860000000001</v>
      </c>
      <c r="K363" s="9">
        <v>99.564610000000002</v>
      </c>
      <c r="L363" s="10">
        <v>85.074780000000004</v>
      </c>
      <c r="M363" s="6">
        <v>92.840810000000005</v>
      </c>
      <c r="N363" s="7">
        <v>81.131810000000002</v>
      </c>
      <c r="O363" s="9">
        <v>92.905720000000002</v>
      </c>
      <c r="P363" s="10">
        <v>74.579740000000001</v>
      </c>
      <c r="Q363" s="6">
        <v>92.655720000000002</v>
      </c>
      <c r="R363" s="7">
        <v>74.079740000000001</v>
      </c>
      <c r="S363" s="9">
        <v>87.155720000000002</v>
      </c>
      <c r="T363" s="10">
        <v>71.079740000000001</v>
      </c>
      <c r="U363" s="6">
        <v>92.905720000000002</v>
      </c>
      <c r="V363" s="7">
        <v>74.579740000000001</v>
      </c>
      <c r="W363" s="9">
        <v>87.299329999999998</v>
      </c>
      <c r="X363" s="10">
        <v>73.068860000000001</v>
      </c>
      <c r="Y363" s="6">
        <v>91.655720000000002</v>
      </c>
      <c r="Z363" s="7">
        <v>75.079740000000001</v>
      </c>
      <c r="AA363" s="9">
        <v>89.013720000000006</v>
      </c>
      <c r="AB363" s="10">
        <v>80.154340000000005</v>
      </c>
      <c r="AC363" s="6">
        <v>90.655720000000002</v>
      </c>
      <c r="AD363" s="74">
        <v>73.079740000000001</v>
      </c>
      <c r="AE363" s="9">
        <v>91.997429999999994</v>
      </c>
      <c r="AF363" s="76">
        <v>80.491659999999996</v>
      </c>
      <c r="AG363" s="24">
        <v>8.6203000000000003</v>
      </c>
      <c r="AH363" s="38">
        <v>8.1226000000000003</v>
      </c>
      <c r="AI363" s="24">
        <v>7.8239999999999998</v>
      </c>
      <c r="AJ363" s="38">
        <v>7.7840999999999996</v>
      </c>
      <c r="AK363" s="29">
        <v>7.7690999999999999</v>
      </c>
      <c r="AL363" s="38">
        <v>7.8909000000000002</v>
      </c>
      <c r="AM363" s="29">
        <v>7.8041</v>
      </c>
      <c r="AN363" s="38">
        <v>7.8638000000000003</v>
      </c>
      <c r="AO363" s="24">
        <v>7.5850999999999997</v>
      </c>
      <c r="AP363" s="38">
        <v>7.7045000000000003</v>
      </c>
      <c r="AQ363" s="24">
        <v>7.3461999999999996</v>
      </c>
      <c r="AR363" s="38">
        <v>8.0276999999999994</v>
      </c>
      <c r="AS363" s="24">
        <v>7.8494000000000002</v>
      </c>
      <c r="AT363" s="38">
        <v>8.0777000000000001</v>
      </c>
      <c r="AU363" s="29">
        <v>7.8658999999999999</v>
      </c>
      <c r="AV363" s="38">
        <v>7.8525999999999998</v>
      </c>
      <c r="AW363" s="29">
        <v>7.8703000000000003</v>
      </c>
      <c r="AX363" s="38">
        <v>7.8491999999999997</v>
      </c>
      <c r="AY363" s="29">
        <v>7.7941000000000003</v>
      </c>
      <c r="AZ363" s="38">
        <v>7.6001000000000003</v>
      </c>
      <c r="BA363" s="24">
        <v>7.5373999999999999</v>
      </c>
      <c r="BB363" s="38">
        <v>8.8402999999999992</v>
      </c>
      <c r="BC363" s="15"/>
      <c r="BD363" s="1"/>
      <c r="BE363" s="151"/>
      <c r="BF363" s="151"/>
      <c r="BG363" s="151"/>
      <c r="BH363" s="151"/>
      <c r="BI363" s="151"/>
      <c r="BJ363" s="266">
        <v>7.7077497520493878</v>
      </c>
      <c r="BK363" s="266">
        <v>7.828587723914584</v>
      </c>
      <c r="BL363" s="266">
        <v>8.0011334800493881</v>
      </c>
      <c r="BM363" s="266">
        <v>8.1265707399145857</v>
      </c>
      <c r="BN363" s="266">
        <v>7.9160104239819855</v>
      </c>
      <c r="BO363" s="266"/>
      <c r="BP363" s="266">
        <v>7.8961934614214737</v>
      </c>
      <c r="BQ363" s="292">
        <v>7.7209796431467952</v>
      </c>
      <c r="BR363" s="292">
        <v>7.8690678163681236</v>
      </c>
      <c r="BS363" s="292">
        <v>7.9316230612244896</v>
      </c>
      <c r="BT363" s="292">
        <v>7.8907256288513983</v>
      </c>
      <c r="BU363" s="292">
        <v>7.7804745369597859</v>
      </c>
      <c r="BV363" s="292">
        <v>7.8293999999999997</v>
      </c>
      <c r="BW363" s="169"/>
      <c r="BX363" s="148">
        <v>85.460823870967744</v>
      </c>
      <c r="BY363" s="165">
        <v>81.953922795698915</v>
      </c>
      <c r="BZ363" s="165">
        <v>80.719650322580634</v>
      </c>
      <c r="CA363" s="165">
        <v>87.426971290322584</v>
      </c>
      <c r="CB363" s="165">
        <v>84.066826021505378</v>
      </c>
      <c r="CC363" s="165">
        <v>92.865011182795698</v>
      </c>
      <c r="CD363" s="165">
        <v>86.67755784946236</v>
      </c>
      <c r="CE363" s="165">
        <v>84.91744752688173</v>
      </c>
      <c r="CF363" s="165">
        <v>84.432417419354834</v>
      </c>
      <c r="CG363" s="174"/>
      <c r="CH363" s="175"/>
      <c r="CI363" s="175"/>
      <c r="CJ363" s="175"/>
      <c r="CK363" s="175"/>
      <c r="CL363" s="175"/>
      <c r="CM363" s="175"/>
      <c r="CN363" s="175"/>
      <c r="CO363" s="171">
        <v>2045</v>
      </c>
      <c r="CP363" s="173">
        <v>53144</v>
      </c>
      <c r="CQ363" s="272">
        <v>8.2992109270501082</v>
      </c>
      <c r="CR363" s="272">
        <v>8.0186234450251064</v>
      </c>
      <c r="CS363" s="272">
        <v>7.9259816596960118</v>
      </c>
      <c r="CT363" s="272">
        <v>7.7964645135390107</v>
      </c>
      <c r="CU363" s="272">
        <v>7.9259816596960118</v>
      </c>
      <c r="CV363" s="272">
        <v>8.0548238259441707</v>
      </c>
      <c r="CW363" s="272">
        <v>8.1903786838918045</v>
      </c>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39"/>
      <c r="EV363" s="139"/>
      <c r="EW363" s="139"/>
      <c r="EX363" s="139"/>
      <c r="EY363" s="139"/>
      <c r="EZ363" s="139"/>
      <c r="FA363" s="139"/>
      <c r="FB363" s="162"/>
      <c r="FC363" s="162"/>
      <c r="FD363" s="162"/>
      <c r="FE363" s="162"/>
      <c r="FF363" s="162"/>
      <c r="FG363" s="162"/>
      <c r="FH363" s="162"/>
      <c r="FI363" s="139"/>
      <c r="FJ363" s="139"/>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c r="GG363" s="139"/>
      <c r="GH363" s="139"/>
      <c r="GI363" s="162"/>
      <c r="GJ363" s="162"/>
      <c r="GK363" s="162"/>
      <c r="GL363" s="162"/>
      <c r="GM363" s="162"/>
    </row>
    <row r="364" spans="1:195" s="138" customFormat="1" x14ac:dyDescent="0.2">
      <c r="A364" s="139"/>
      <c r="B364" s="193">
        <v>53175</v>
      </c>
      <c r="C364" s="193">
        <v>53205</v>
      </c>
      <c r="D364" s="191">
        <v>53175</v>
      </c>
      <c r="E364" s="6">
        <v>96.728549999999998</v>
      </c>
      <c r="F364" s="7">
        <v>79.344740000000002</v>
      </c>
      <c r="G364" s="9">
        <v>91.573769999999996</v>
      </c>
      <c r="H364" s="10">
        <v>75.676519999999996</v>
      </c>
      <c r="I364" s="6">
        <v>88.274590000000003</v>
      </c>
      <c r="J364" s="7">
        <v>75.081919999999997</v>
      </c>
      <c r="K364" s="9">
        <v>105.19799999999999</v>
      </c>
      <c r="L364" s="10">
        <v>87.808729999999997</v>
      </c>
      <c r="M364" s="6">
        <v>99.215190000000007</v>
      </c>
      <c r="N364" s="7">
        <v>83.605189999999993</v>
      </c>
      <c r="O364" s="9">
        <v>94.823769999999996</v>
      </c>
      <c r="P364" s="10">
        <v>76.176519999999996</v>
      </c>
      <c r="Q364" s="6">
        <v>94.573769999999996</v>
      </c>
      <c r="R364" s="7">
        <v>76.176519999999996</v>
      </c>
      <c r="S364" s="9">
        <v>89.573769999999996</v>
      </c>
      <c r="T364" s="10">
        <v>73.676519999999996</v>
      </c>
      <c r="U364" s="6">
        <v>94.823769999999996</v>
      </c>
      <c r="V364" s="7">
        <v>76.176519999999996</v>
      </c>
      <c r="W364" s="9">
        <v>88.274590000000003</v>
      </c>
      <c r="X364" s="10">
        <v>75.081919999999997</v>
      </c>
      <c r="Y364" s="6">
        <v>93.573769999999996</v>
      </c>
      <c r="Z364" s="7">
        <v>77.176519999999996</v>
      </c>
      <c r="AA364" s="9">
        <v>94.814070000000001</v>
      </c>
      <c r="AB364" s="10">
        <v>83.761420000000001</v>
      </c>
      <c r="AC364" s="6">
        <v>93.823769999999996</v>
      </c>
      <c r="AD364" s="74">
        <v>75.676519999999996</v>
      </c>
      <c r="AE364" s="9">
        <v>91.933589999999995</v>
      </c>
      <c r="AF364" s="76">
        <v>81.100620000000006</v>
      </c>
      <c r="AG364" s="24">
        <v>8.68</v>
      </c>
      <c r="AH364" s="38">
        <v>8.1425000000000001</v>
      </c>
      <c r="AI364" s="24">
        <v>7.8837000000000002</v>
      </c>
      <c r="AJ364" s="38">
        <v>7.8041</v>
      </c>
      <c r="AK364" s="29">
        <v>7.7891000000000004</v>
      </c>
      <c r="AL364" s="38">
        <v>7.9112</v>
      </c>
      <c r="AM364" s="29">
        <v>7.8240999999999996</v>
      </c>
      <c r="AN364" s="38">
        <v>7.9036</v>
      </c>
      <c r="AO364" s="24">
        <v>7.6249000000000002</v>
      </c>
      <c r="AP364" s="38">
        <v>7.8239999999999998</v>
      </c>
      <c r="AQ364" s="24">
        <v>7.4656000000000002</v>
      </c>
      <c r="AR364" s="38">
        <v>8.0482999999999993</v>
      </c>
      <c r="AS364" s="24">
        <v>7.8696000000000002</v>
      </c>
      <c r="AT364" s="38">
        <v>8.0983000000000001</v>
      </c>
      <c r="AU364" s="29">
        <v>7.8863000000000003</v>
      </c>
      <c r="AV364" s="38">
        <v>7.8727999999999998</v>
      </c>
      <c r="AW364" s="29">
        <v>7.9915000000000003</v>
      </c>
      <c r="AX364" s="38">
        <v>7.8693999999999997</v>
      </c>
      <c r="AY364" s="29">
        <v>7.8140999999999998</v>
      </c>
      <c r="AZ364" s="38">
        <v>7.6398999999999999</v>
      </c>
      <c r="BA364" s="24">
        <v>7.6619000000000002</v>
      </c>
      <c r="BB364" s="38">
        <v>8.9224999999999994</v>
      </c>
      <c r="BC364" s="15"/>
      <c r="BD364" s="1"/>
      <c r="BE364" s="151"/>
      <c r="BF364" s="151"/>
      <c r="BG364" s="151"/>
      <c r="BH364" s="151"/>
      <c r="BI364" s="151"/>
      <c r="BJ364" s="266">
        <v>7.7480290760044532</v>
      </c>
      <c r="BK364" s="266">
        <v>7.9495269001113247</v>
      </c>
      <c r="BL364" s="266">
        <v>8.0429459000044545</v>
      </c>
      <c r="BM364" s="266">
        <v>8.252113056111325</v>
      </c>
      <c r="BN364" s="266">
        <v>7.9981537330578902</v>
      </c>
      <c r="BO364" s="266"/>
      <c r="BP364" s="266">
        <v>7.9164712673628719</v>
      </c>
      <c r="BQ364" s="292">
        <v>7.761328386050284</v>
      </c>
      <c r="BR364" s="292">
        <v>7.908886824369783</v>
      </c>
      <c r="BS364" s="292">
        <v>7.9520312244897964</v>
      </c>
      <c r="BT364" s="292">
        <v>7.910929689867662</v>
      </c>
      <c r="BU364" s="292">
        <v>7.8004978975471388</v>
      </c>
      <c r="BV364" s="292">
        <v>7.8494000000000002</v>
      </c>
      <c r="BW364" s="169"/>
      <c r="BX364" s="148">
        <v>89.438565161290327</v>
      </c>
      <c r="BY364" s="165">
        <v>84.907181290322583</v>
      </c>
      <c r="BZ364" s="165">
        <v>82.742180000000005</v>
      </c>
      <c r="CA364" s="165">
        <v>92.669060967741942</v>
      </c>
      <c r="CB364" s="165">
        <v>86.858794193548377</v>
      </c>
      <c r="CC364" s="165">
        <v>97.905725483870953</v>
      </c>
      <c r="CD364" s="165">
        <v>87.390731612903238</v>
      </c>
      <c r="CE364" s="165">
        <v>90.179087741935476</v>
      </c>
      <c r="CF364" s="165">
        <v>87.003955483870968</v>
      </c>
      <c r="CG364" s="174"/>
      <c r="CH364" s="175"/>
      <c r="CI364" s="175"/>
      <c r="CJ364" s="175"/>
      <c r="CK364" s="175"/>
      <c r="CL364" s="175"/>
      <c r="CM364" s="175"/>
      <c r="CN364" s="175"/>
      <c r="CO364" s="171">
        <v>2045</v>
      </c>
      <c r="CP364" s="173">
        <v>53175</v>
      </c>
      <c r="CQ364" s="272">
        <v>8.3606369996913266</v>
      </c>
      <c r="CR364" s="272">
        <v>8.0391173480889453</v>
      </c>
      <c r="CS364" s="272">
        <v>7.9463835774762837</v>
      </c>
      <c r="CT364" s="272">
        <v>7.8165371765792164</v>
      </c>
      <c r="CU364" s="272">
        <v>7.9463835774762837</v>
      </c>
      <c r="CV364" s="272">
        <v>8.0753492775041043</v>
      </c>
      <c r="CW364" s="272">
        <v>8.2105643924101752</v>
      </c>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39"/>
      <c r="EV364" s="139"/>
      <c r="EW364" s="139"/>
      <c r="EX364" s="139"/>
      <c r="EY364" s="139"/>
      <c r="EZ364" s="139"/>
      <c r="FA364" s="139"/>
      <c r="FB364" s="162"/>
      <c r="FC364" s="162"/>
      <c r="FD364" s="162"/>
      <c r="FE364" s="162"/>
      <c r="FF364" s="162"/>
      <c r="FG364" s="162"/>
      <c r="FH364" s="162"/>
      <c r="FI364" s="139"/>
      <c r="FJ364" s="139"/>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c r="GG364" s="139"/>
      <c r="GH364" s="139"/>
      <c r="GI364" s="162"/>
      <c r="GJ364" s="162"/>
      <c r="GK364" s="162"/>
      <c r="GL364" s="162"/>
      <c r="GM364" s="162"/>
    </row>
    <row r="365" spans="1:195" s="138" customFormat="1" x14ac:dyDescent="0.2">
      <c r="A365" s="139"/>
      <c r="B365" s="193">
        <v>53206</v>
      </c>
      <c r="C365" s="193">
        <v>53235</v>
      </c>
      <c r="D365" s="191">
        <v>53206</v>
      </c>
      <c r="E365" s="6">
        <v>86.099140000000006</v>
      </c>
      <c r="F365" s="7">
        <v>74.009699999999995</v>
      </c>
      <c r="G365" s="9">
        <v>81.924160000000001</v>
      </c>
      <c r="H365" s="10">
        <v>70.323939999999993</v>
      </c>
      <c r="I365" s="6">
        <v>80.319209999999998</v>
      </c>
      <c r="J365" s="7">
        <v>69.789159999999995</v>
      </c>
      <c r="K365" s="9">
        <v>94.978269999999995</v>
      </c>
      <c r="L365" s="10">
        <v>83.138400000000004</v>
      </c>
      <c r="M365" s="6">
        <v>91.555350000000004</v>
      </c>
      <c r="N365" s="7">
        <v>80.503299999999996</v>
      </c>
      <c r="O365" s="9">
        <v>84.674160000000001</v>
      </c>
      <c r="P365" s="10">
        <v>68.323939999999993</v>
      </c>
      <c r="Q365" s="6">
        <v>84.424160000000001</v>
      </c>
      <c r="R365" s="7">
        <v>68.823939999999993</v>
      </c>
      <c r="S365" s="9">
        <v>78.924160000000001</v>
      </c>
      <c r="T365" s="10">
        <v>69.323939999999993</v>
      </c>
      <c r="U365" s="6">
        <v>84.674160000000001</v>
      </c>
      <c r="V365" s="7">
        <v>68.323939999999993</v>
      </c>
      <c r="W365" s="9">
        <v>80.319209999999998</v>
      </c>
      <c r="X365" s="10">
        <v>69.789159999999995</v>
      </c>
      <c r="Y365" s="6">
        <v>83.424160000000001</v>
      </c>
      <c r="Z365" s="7">
        <v>71.323939999999993</v>
      </c>
      <c r="AA365" s="9">
        <v>91.296260000000004</v>
      </c>
      <c r="AB365" s="10">
        <v>79.621939999999995</v>
      </c>
      <c r="AC365" s="6">
        <v>82.924160000000001</v>
      </c>
      <c r="AD365" s="74">
        <v>67.823939999999993</v>
      </c>
      <c r="AE365" s="9">
        <v>84.76491</v>
      </c>
      <c r="AF365" s="76">
        <v>75.222160000000002</v>
      </c>
      <c r="AG365" s="24">
        <v>8.2420000000000009</v>
      </c>
      <c r="AH365" s="38">
        <v>7.8041</v>
      </c>
      <c r="AI365" s="24">
        <v>7.4656000000000002</v>
      </c>
      <c r="AJ365" s="38">
        <v>7.4257999999999997</v>
      </c>
      <c r="AK365" s="29">
        <v>7.4108000000000001</v>
      </c>
      <c r="AL365" s="38">
        <v>7.5324</v>
      </c>
      <c r="AM365" s="29">
        <v>7.4408000000000003</v>
      </c>
      <c r="AN365" s="38">
        <v>7.5053999999999998</v>
      </c>
      <c r="AO365" s="24">
        <v>7.2267000000000001</v>
      </c>
      <c r="AP365" s="38">
        <v>7.4855</v>
      </c>
      <c r="AQ365" s="24">
        <v>7.0674000000000001</v>
      </c>
      <c r="AR365" s="38">
        <v>7.6689999999999996</v>
      </c>
      <c r="AS365" s="24">
        <v>7.4908999999999999</v>
      </c>
      <c r="AT365" s="38">
        <v>7.7190000000000003</v>
      </c>
      <c r="AU365" s="29">
        <v>7.5069999999999997</v>
      </c>
      <c r="AV365" s="38">
        <v>7.4942000000000002</v>
      </c>
      <c r="AW365" s="29">
        <v>7.6543999999999999</v>
      </c>
      <c r="AX365" s="38">
        <v>7.4907000000000004</v>
      </c>
      <c r="AY365" s="29">
        <v>7.4358000000000004</v>
      </c>
      <c r="AZ365" s="38">
        <v>7.2416999999999998</v>
      </c>
      <c r="BA365" s="24">
        <v>7.2686999999999999</v>
      </c>
      <c r="BB365" s="38">
        <v>8.4719999999999995</v>
      </c>
      <c r="BC365" s="15"/>
      <c r="BD365" s="1"/>
      <c r="BE365" s="151"/>
      <c r="BF365" s="151"/>
      <c r="BG365" s="151"/>
      <c r="BH365" s="151"/>
      <c r="BI365" s="151"/>
      <c r="BJ365" s="266">
        <v>7.3450334277907094</v>
      </c>
      <c r="BK365" s="266">
        <v>7.606950237830179</v>
      </c>
      <c r="BL365" s="266">
        <v>7.6246115877907101</v>
      </c>
      <c r="BM365" s="266">
        <v>7.8964973738301802</v>
      </c>
      <c r="BN365" s="266">
        <v>7.618273156810444</v>
      </c>
      <c r="BO365" s="266"/>
      <c r="BP365" s="266">
        <v>7.5329165679813448</v>
      </c>
      <c r="BQ365" s="292">
        <v>7.3576381995133815</v>
      </c>
      <c r="BR365" s="292">
        <v>7.5104966488355895</v>
      </c>
      <c r="BS365" s="292">
        <v>7.5660108163265303</v>
      </c>
      <c r="BT365" s="292">
        <v>7.5237188604909582</v>
      </c>
      <c r="BU365" s="292">
        <v>7.4217560320373765</v>
      </c>
      <c r="BV365" s="292">
        <v>7.4710999999999999</v>
      </c>
      <c r="BW365" s="169"/>
      <c r="BX365" s="148">
        <v>80.726055555555547</v>
      </c>
      <c r="BY365" s="165">
        <v>76.768506666666653</v>
      </c>
      <c r="BZ365" s="165">
        <v>75.639187777777778</v>
      </c>
      <c r="CA365" s="165">
        <v>86.64332777777777</v>
      </c>
      <c r="CB365" s="165">
        <v>77.490728888888896</v>
      </c>
      <c r="CC365" s="165">
        <v>89.716105555555558</v>
      </c>
      <c r="CD365" s="165">
        <v>80.523687777777781</v>
      </c>
      <c r="CE365" s="165">
        <v>86.107673333333338</v>
      </c>
      <c r="CF365" s="165">
        <v>77.407395555555553</v>
      </c>
      <c r="CG365" s="174"/>
      <c r="CH365" s="175"/>
      <c r="CI365" s="175"/>
      <c r="CJ365" s="175"/>
      <c r="CK365" s="175"/>
      <c r="CL365" s="175"/>
      <c r="CM365" s="175"/>
      <c r="CN365" s="175"/>
      <c r="CO365" s="171">
        <v>2045</v>
      </c>
      <c r="CP365" s="173">
        <v>53206</v>
      </c>
      <c r="CQ365" s="272">
        <v>7.9304487087148887</v>
      </c>
      <c r="CR365" s="272">
        <v>7.6463516958704796</v>
      </c>
      <c r="CS365" s="272">
        <v>7.56048130266245</v>
      </c>
      <c r="CT365" s="272">
        <v>7.4368627551737285</v>
      </c>
      <c r="CU365" s="272">
        <v>7.56048130266245</v>
      </c>
      <c r="CV365" s="272">
        <v>7.6819789983579634</v>
      </c>
      <c r="CW365" s="272">
        <v>7.8287517157852244</v>
      </c>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39"/>
      <c r="EV365" s="139"/>
      <c r="EW365" s="139"/>
      <c r="EX365" s="139"/>
      <c r="EY365" s="139"/>
      <c r="EZ365" s="139"/>
      <c r="FA365" s="139"/>
      <c r="FB365" s="162"/>
      <c r="FC365" s="162"/>
      <c r="FD365" s="162"/>
      <c r="FE365" s="162"/>
      <c r="FF365" s="162"/>
      <c r="FG365" s="162"/>
      <c r="FH365" s="162"/>
      <c r="FI365" s="139"/>
      <c r="FJ365" s="139"/>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c r="GG365" s="139"/>
      <c r="GH365" s="139"/>
      <c r="GI365" s="162"/>
      <c r="GJ365" s="162"/>
      <c r="GK365" s="162"/>
      <c r="GL365" s="162"/>
      <c r="GM365" s="162"/>
    </row>
    <row r="366" spans="1:195" s="138" customFormat="1" x14ac:dyDescent="0.2">
      <c r="A366" s="139"/>
      <c r="B366" s="193">
        <v>53236</v>
      </c>
      <c r="C366" s="193">
        <v>53266</v>
      </c>
      <c r="D366" s="191">
        <v>53236</v>
      </c>
      <c r="E366" s="6">
        <v>80.637270000000001</v>
      </c>
      <c r="F366" s="7">
        <v>71.54186</v>
      </c>
      <c r="G366" s="9">
        <v>72.241789999999995</v>
      </c>
      <c r="H366" s="10">
        <v>63.000500000000002</v>
      </c>
      <c r="I366" s="6">
        <v>75.462040000000002</v>
      </c>
      <c r="J366" s="7">
        <v>65.996189999999999</v>
      </c>
      <c r="K366" s="9">
        <v>91.467089999999999</v>
      </c>
      <c r="L366" s="10">
        <v>82.173820000000006</v>
      </c>
      <c r="M366" s="6">
        <v>83.593130000000002</v>
      </c>
      <c r="N366" s="7">
        <v>75.330709999999996</v>
      </c>
      <c r="O366" s="9">
        <v>72.241789999999995</v>
      </c>
      <c r="P366" s="10">
        <v>61.000500000000002</v>
      </c>
      <c r="Q366" s="6">
        <v>71.741789999999995</v>
      </c>
      <c r="R366" s="7">
        <v>62.500500000000002</v>
      </c>
      <c r="S366" s="9">
        <v>69.241789999999995</v>
      </c>
      <c r="T366" s="10">
        <v>60.500500000000002</v>
      </c>
      <c r="U366" s="6">
        <v>72.241789999999995</v>
      </c>
      <c r="V366" s="7">
        <v>61.000500000000002</v>
      </c>
      <c r="W366" s="9">
        <v>75.462040000000002</v>
      </c>
      <c r="X366" s="10">
        <v>65.996189999999999</v>
      </c>
      <c r="Y366" s="6">
        <v>73.241789999999995</v>
      </c>
      <c r="Z366" s="7">
        <v>63.500500000000002</v>
      </c>
      <c r="AA366" s="9">
        <v>80.808890000000005</v>
      </c>
      <c r="AB366" s="10">
        <v>72.064899999999994</v>
      </c>
      <c r="AC366" s="6">
        <v>72.241789999999995</v>
      </c>
      <c r="AD366" s="74">
        <v>61.500500000000002</v>
      </c>
      <c r="AE366" s="9">
        <v>81.310339999999997</v>
      </c>
      <c r="AF366" s="76">
        <v>71.857089999999999</v>
      </c>
      <c r="AG366" s="24">
        <v>8.1623999999999999</v>
      </c>
      <c r="AH366" s="38">
        <v>7.8239999999999998</v>
      </c>
      <c r="AI366" s="24">
        <v>7.4855</v>
      </c>
      <c r="AJ366" s="38">
        <v>7.4257999999999997</v>
      </c>
      <c r="AK366" s="29">
        <v>7.4108000000000001</v>
      </c>
      <c r="AL366" s="38">
        <v>7.5326000000000004</v>
      </c>
      <c r="AM366" s="29">
        <v>7.4458000000000002</v>
      </c>
      <c r="AN366" s="38">
        <v>7.5053999999999998</v>
      </c>
      <c r="AO366" s="24">
        <v>7.2465999999999999</v>
      </c>
      <c r="AP366" s="38">
        <v>7.4457000000000004</v>
      </c>
      <c r="AQ366" s="24">
        <v>7.0275999999999996</v>
      </c>
      <c r="AR366" s="38">
        <v>7.6694000000000004</v>
      </c>
      <c r="AS366" s="24">
        <v>7.4911000000000003</v>
      </c>
      <c r="AT366" s="38">
        <v>7.7194000000000003</v>
      </c>
      <c r="AU366" s="29">
        <v>7.5071000000000003</v>
      </c>
      <c r="AV366" s="38">
        <v>7.4943</v>
      </c>
      <c r="AW366" s="29">
        <v>7.6345999999999998</v>
      </c>
      <c r="AX366" s="38">
        <v>7.4908999999999999</v>
      </c>
      <c r="AY366" s="29">
        <v>7.4358000000000004</v>
      </c>
      <c r="AZ366" s="38">
        <v>7.2615999999999996</v>
      </c>
      <c r="BA366" s="24">
        <v>7.2076000000000002</v>
      </c>
      <c r="BB366" s="38">
        <v>8.3798999999999992</v>
      </c>
      <c r="BC366" s="15"/>
      <c r="BD366" s="1"/>
      <c r="BE366" s="151"/>
      <c r="BF366" s="151"/>
      <c r="BG366" s="151"/>
      <c r="BH366" s="151"/>
      <c r="BI366" s="151"/>
      <c r="BJ366" s="266">
        <v>7.3651730897682421</v>
      </c>
      <c r="BK366" s="266">
        <v>7.5666709138751145</v>
      </c>
      <c r="BL366" s="266">
        <v>7.6455177977682434</v>
      </c>
      <c r="BM366" s="266">
        <v>7.8546849538751156</v>
      </c>
      <c r="BN366" s="266">
        <v>7.6080116888216782</v>
      </c>
      <c r="BO366" s="266"/>
      <c r="BP366" s="266">
        <v>7.5329165679813448</v>
      </c>
      <c r="BQ366" s="292">
        <v>7.3778125709651254</v>
      </c>
      <c r="BR366" s="292">
        <v>7.5104966488355895</v>
      </c>
      <c r="BS366" s="292">
        <v>7.5660108163265303</v>
      </c>
      <c r="BT366" s="292">
        <v>7.5287698757450237</v>
      </c>
      <c r="BU366" s="292">
        <v>7.4217560320373765</v>
      </c>
      <c r="BV366" s="292">
        <v>7.4710999999999999</v>
      </c>
      <c r="BW366" s="169"/>
      <c r="BX366" s="148">
        <v>76.627465591397865</v>
      </c>
      <c r="BY366" s="165">
        <v>68.167672903225807</v>
      </c>
      <c r="BZ366" s="165">
        <v>71.288923333333329</v>
      </c>
      <c r="CA366" s="165">
        <v>79.950557741935484</v>
      </c>
      <c r="CB366" s="165">
        <v>67.667672903225807</v>
      </c>
      <c r="CC366" s="165">
        <v>87.370056989247303</v>
      </c>
      <c r="CD366" s="165">
        <v>77.142778172043009</v>
      </c>
      <c r="CE366" s="165">
        <v>76.954012688172043</v>
      </c>
      <c r="CF366" s="165">
        <v>67.285952473118286</v>
      </c>
      <c r="CG366" s="174"/>
      <c r="CH366" s="175"/>
      <c r="CI366" s="175"/>
      <c r="CJ366" s="175"/>
      <c r="CK366" s="175"/>
      <c r="CL366" s="175"/>
      <c r="CM366" s="175"/>
      <c r="CN366" s="175"/>
      <c r="CO366" s="171">
        <v>2045</v>
      </c>
      <c r="CP366" s="173">
        <v>53236</v>
      </c>
      <c r="CQ366" s="272">
        <v>7.9509240662619609</v>
      </c>
      <c r="CR366" s="272">
        <v>7.6514751716364389</v>
      </c>
      <c r="CS366" s="272">
        <v>7.56048130266245</v>
      </c>
      <c r="CT366" s="272">
        <v>7.4368627551737285</v>
      </c>
      <c r="CU366" s="272">
        <v>7.56048130266245</v>
      </c>
      <c r="CV366" s="272">
        <v>7.6871103612479468</v>
      </c>
      <c r="CW366" s="272">
        <v>7.8287517157852244</v>
      </c>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39"/>
      <c r="EV366" s="139"/>
      <c r="EW366" s="139"/>
      <c r="EX366" s="139"/>
      <c r="EY366" s="139"/>
      <c r="EZ366" s="139"/>
      <c r="FA366" s="139"/>
      <c r="FB366" s="162"/>
      <c r="FC366" s="162"/>
      <c r="FD366" s="162"/>
      <c r="FE366" s="162"/>
      <c r="FF366" s="162"/>
      <c r="FG366" s="162"/>
      <c r="FH366" s="162"/>
      <c r="FI366" s="139"/>
      <c r="FJ366" s="139"/>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c r="GG366" s="139"/>
      <c r="GH366" s="139"/>
      <c r="GI366" s="162"/>
      <c r="GJ366" s="162"/>
      <c r="GK366" s="162"/>
      <c r="GL366" s="162"/>
      <c r="GM366" s="162"/>
    </row>
    <row r="367" spans="1:195" s="138" customFormat="1" x14ac:dyDescent="0.2">
      <c r="A367" s="139"/>
      <c r="B367" s="193">
        <v>53267</v>
      </c>
      <c r="C367" s="193">
        <v>53296</v>
      </c>
      <c r="D367" s="191">
        <v>53267</v>
      </c>
      <c r="E367" s="6">
        <v>80.719819999999999</v>
      </c>
      <c r="F367" s="7">
        <v>74.065439999999995</v>
      </c>
      <c r="G367" s="9">
        <v>72.054959999999994</v>
      </c>
      <c r="H367" s="10">
        <v>65.131889999999999</v>
      </c>
      <c r="I367" s="6">
        <v>76.244</v>
      </c>
      <c r="J367" s="7">
        <v>68.835179999999994</v>
      </c>
      <c r="K367" s="9">
        <v>91.752660000000006</v>
      </c>
      <c r="L367" s="10">
        <v>85.125879999999995</v>
      </c>
      <c r="M367" s="6">
        <v>84.004289999999997</v>
      </c>
      <c r="N367" s="7">
        <v>78.911510000000007</v>
      </c>
      <c r="O367" s="9">
        <v>70.554959999999994</v>
      </c>
      <c r="P367" s="10">
        <v>63.631889999999999</v>
      </c>
      <c r="Q367" s="6">
        <v>71.554959999999994</v>
      </c>
      <c r="R367" s="7">
        <v>64.631889999999999</v>
      </c>
      <c r="S367" s="9">
        <v>68.804959999999994</v>
      </c>
      <c r="T367" s="10">
        <v>63.131889999999999</v>
      </c>
      <c r="U367" s="6">
        <v>70.554959999999994</v>
      </c>
      <c r="V367" s="7">
        <v>63.631889999999999</v>
      </c>
      <c r="W367" s="9">
        <v>76.244</v>
      </c>
      <c r="X367" s="10">
        <v>68.835179999999994</v>
      </c>
      <c r="Y367" s="6">
        <v>73.054959999999994</v>
      </c>
      <c r="Z367" s="7">
        <v>65.631889999999999</v>
      </c>
      <c r="AA367" s="9">
        <v>79.673159999999996</v>
      </c>
      <c r="AB367" s="10">
        <v>72.671989999999994</v>
      </c>
      <c r="AC367" s="6">
        <v>70.554959999999994</v>
      </c>
      <c r="AD367" s="74">
        <v>64.131889999999999</v>
      </c>
      <c r="AE367" s="9">
        <v>80.940299999999993</v>
      </c>
      <c r="AF367" s="76">
        <v>74.02628</v>
      </c>
      <c r="AG367" s="24">
        <v>8.2220999999999993</v>
      </c>
      <c r="AH367" s="38">
        <v>8.0428999999999995</v>
      </c>
      <c r="AI367" s="24">
        <v>7.7045000000000003</v>
      </c>
      <c r="AJ367" s="38">
        <v>7.7443</v>
      </c>
      <c r="AK367" s="29">
        <v>7.7293000000000003</v>
      </c>
      <c r="AL367" s="38">
        <v>7.8550000000000004</v>
      </c>
      <c r="AM367" s="29">
        <v>7.6668000000000003</v>
      </c>
      <c r="AN367" s="38">
        <v>7.8239999999999998</v>
      </c>
      <c r="AO367" s="24">
        <v>7.6646999999999998</v>
      </c>
      <c r="AP367" s="38">
        <v>7.7045000000000003</v>
      </c>
      <c r="AQ367" s="24">
        <v>7.1272000000000002</v>
      </c>
      <c r="AR367" s="38">
        <v>7.9962</v>
      </c>
      <c r="AS367" s="24">
        <v>7.8132000000000001</v>
      </c>
      <c r="AT367" s="38">
        <v>8.0462000000000007</v>
      </c>
      <c r="AU367" s="29">
        <v>7.8318000000000003</v>
      </c>
      <c r="AV367" s="38">
        <v>7.8154000000000003</v>
      </c>
      <c r="AW367" s="29">
        <v>7.9089</v>
      </c>
      <c r="AX367" s="38">
        <v>7.8129999999999997</v>
      </c>
      <c r="AY367" s="29">
        <v>7.7542999999999997</v>
      </c>
      <c r="AZ367" s="38">
        <v>7.6797000000000004</v>
      </c>
      <c r="BA367" s="24">
        <v>7.4084000000000003</v>
      </c>
      <c r="BB367" s="38">
        <v>8.4695999999999998</v>
      </c>
      <c r="BC367" s="15"/>
      <c r="BD367" s="1"/>
      <c r="BE367" s="151"/>
      <c r="BF367" s="151"/>
      <c r="BG367" s="151"/>
      <c r="BH367" s="151"/>
      <c r="BI367" s="151"/>
      <c r="BJ367" s="266">
        <v>7.7883083999595186</v>
      </c>
      <c r="BK367" s="266">
        <v>7.828587723914584</v>
      </c>
      <c r="BL367" s="266">
        <v>8.0847583199595192</v>
      </c>
      <c r="BM367" s="266">
        <v>8.1265707399145857</v>
      </c>
      <c r="BN367" s="266">
        <v>7.9570562959370523</v>
      </c>
      <c r="BO367" s="266"/>
      <c r="BP367" s="266">
        <v>7.8558406275980941</v>
      </c>
      <c r="BQ367" s="292">
        <v>7.801677128953771</v>
      </c>
      <c r="BR367" s="292">
        <v>7.8292488083664633</v>
      </c>
      <c r="BS367" s="292">
        <v>7.8910108163265305</v>
      </c>
      <c r="BT367" s="292">
        <v>7.7520247499747441</v>
      </c>
      <c r="BU367" s="292">
        <v>7.7406280493909563</v>
      </c>
      <c r="BV367" s="292">
        <v>7.7896000000000001</v>
      </c>
      <c r="BW367" s="169"/>
      <c r="BX367" s="148">
        <v>77.757190346740643</v>
      </c>
      <c r="BY367" s="165">
        <v>68.972705533980573</v>
      </c>
      <c r="BZ367" s="165">
        <v>72.94548235783634</v>
      </c>
      <c r="CA367" s="165">
        <v>81.736908058252425</v>
      </c>
      <c r="CB367" s="165">
        <v>68.472705533980573</v>
      </c>
      <c r="CC367" s="165">
        <v>88.802318280166446</v>
      </c>
      <c r="CD367" s="165">
        <v>77.8620747295423</v>
      </c>
      <c r="CE367" s="165">
        <v>76.556134244105408</v>
      </c>
      <c r="CF367" s="165">
        <v>67.472705533980573</v>
      </c>
      <c r="CG367" s="174"/>
      <c r="CH367" s="175"/>
      <c r="CI367" s="175"/>
      <c r="CJ367" s="175"/>
      <c r="CK367" s="175"/>
      <c r="CL367" s="175"/>
      <c r="CM367" s="175"/>
      <c r="CN367" s="175"/>
      <c r="CO367" s="171">
        <v>2045</v>
      </c>
      <c r="CP367" s="173">
        <v>53267</v>
      </c>
      <c r="CQ367" s="272">
        <v>8.1762558905237164</v>
      </c>
      <c r="CR367" s="272">
        <v>7.8779328004918545</v>
      </c>
      <c r="CS367" s="272">
        <v>7.8853818433132723</v>
      </c>
      <c r="CT367" s="272">
        <v>7.7565199140890018</v>
      </c>
      <c r="CU367" s="272">
        <v>7.8853818433132723</v>
      </c>
      <c r="CV367" s="272">
        <v>7.9139166009852211</v>
      </c>
      <c r="CW367" s="272">
        <v>8.1502091239402503</v>
      </c>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39"/>
      <c r="EV367" s="139"/>
      <c r="EW367" s="139"/>
      <c r="EX367" s="139"/>
      <c r="EY367" s="139"/>
      <c r="EZ367" s="139"/>
      <c r="FA367" s="139"/>
      <c r="FB367" s="162"/>
      <c r="FC367" s="162"/>
      <c r="FD367" s="162"/>
      <c r="FE367" s="162"/>
      <c r="FF367" s="162"/>
      <c r="FG367" s="162"/>
      <c r="FH367" s="162"/>
      <c r="FI367" s="139"/>
      <c r="FJ367" s="139"/>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c r="GG367" s="139"/>
      <c r="GH367" s="139"/>
      <c r="GI367" s="162"/>
      <c r="GJ367" s="162"/>
      <c r="GK367" s="162"/>
      <c r="GL367" s="162"/>
      <c r="GM367" s="162"/>
    </row>
    <row r="368" spans="1:195" s="138" customFormat="1" x14ac:dyDescent="0.2">
      <c r="A368" s="139"/>
      <c r="B368" s="193">
        <v>53297</v>
      </c>
      <c r="C368" s="193">
        <v>53327</v>
      </c>
      <c r="D368" s="191">
        <v>53297</v>
      </c>
      <c r="E368" s="6">
        <v>82.024959999999993</v>
      </c>
      <c r="F368" s="7">
        <v>75.362939999999995</v>
      </c>
      <c r="G368" s="9">
        <v>73.378230000000002</v>
      </c>
      <c r="H368" s="10">
        <v>67.797929999999994</v>
      </c>
      <c r="I368" s="6">
        <v>77.598529999999997</v>
      </c>
      <c r="J368" s="7">
        <v>71.036810000000003</v>
      </c>
      <c r="K368" s="9">
        <v>92.944450000000003</v>
      </c>
      <c r="L368" s="10">
        <v>86.735399999999998</v>
      </c>
      <c r="M368" s="6">
        <v>85.823229999999995</v>
      </c>
      <c r="N368" s="7">
        <v>81.58211</v>
      </c>
      <c r="O368" s="9">
        <v>71.378230000000002</v>
      </c>
      <c r="P368" s="10">
        <v>65.797929999999994</v>
      </c>
      <c r="Q368" s="6">
        <v>72.878230000000002</v>
      </c>
      <c r="R368" s="7">
        <v>67.297929999999994</v>
      </c>
      <c r="S368" s="9">
        <v>70.378230000000002</v>
      </c>
      <c r="T368" s="10">
        <v>65.797929999999994</v>
      </c>
      <c r="U368" s="6">
        <v>71.378230000000002</v>
      </c>
      <c r="V368" s="7">
        <v>65.797929999999994</v>
      </c>
      <c r="W368" s="9">
        <v>77.598529999999997</v>
      </c>
      <c r="X368" s="10">
        <v>71.036810000000003</v>
      </c>
      <c r="Y368" s="6">
        <v>74.378230000000002</v>
      </c>
      <c r="Z368" s="7">
        <v>68.547929999999994</v>
      </c>
      <c r="AA368" s="9">
        <v>79.358130000000003</v>
      </c>
      <c r="AB368" s="10">
        <v>73.905529999999999</v>
      </c>
      <c r="AC368" s="6">
        <v>73.878230000000002</v>
      </c>
      <c r="AD368" s="74">
        <v>67.797929999999994</v>
      </c>
      <c r="AE368" s="9">
        <v>80.149529999999999</v>
      </c>
      <c r="AF368" s="76">
        <v>74.46311</v>
      </c>
      <c r="AG368" s="24">
        <v>8.5007999999999999</v>
      </c>
      <c r="AH368" s="38">
        <v>8.5406999999999993</v>
      </c>
      <c r="AI368" s="24">
        <v>8.1027000000000005</v>
      </c>
      <c r="AJ368" s="38">
        <v>8.1425000000000001</v>
      </c>
      <c r="AK368" s="29">
        <v>8.1274999999999995</v>
      </c>
      <c r="AL368" s="38">
        <v>8.2558000000000007</v>
      </c>
      <c r="AM368" s="29">
        <v>8.07</v>
      </c>
      <c r="AN368" s="38">
        <v>8.2420000000000009</v>
      </c>
      <c r="AO368" s="24">
        <v>8.1822999999999997</v>
      </c>
      <c r="AP368" s="38">
        <v>8.2619000000000007</v>
      </c>
      <c r="AQ368" s="24">
        <v>7.4257999999999997</v>
      </c>
      <c r="AR368" s="38">
        <v>8.3996999999999993</v>
      </c>
      <c r="AS368" s="24">
        <v>8.2138000000000009</v>
      </c>
      <c r="AT368" s="38">
        <v>8.4497</v>
      </c>
      <c r="AU368" s="29">
        <v>8.2335999999999991</v>
      </c>
      <c r="AV368" s="38">
        <v>8.2151999999999994</v>
      </c>
      <c r="AW368" s="29">
        <v>8.4941999999999993</v>
      </c>
      <c r="AX368" s="38">
        <v>8.2135999999999996</v>
      </c>
      <c r="AY368" s="29">
        <v>8.1524999999999999</v>
      </c>
      <c r="AZ368" s="38">
        <v>8.1973000000000003</v>
      </c>
      <c r="BA368" s="24">
        <v>7.7157999999999998</v>
      </c>
      <c r="BB368" s="38">
        <v>8.7457999999999991</v>
      </c>
      <c r="BC368" s="15"/>
      <c r="BD368" s="1"/>
      <c r="BE368" s="151"/>
      <c r="BF368" s="151"/>
      <c r="BG368" s="151"/>
      <c r="BH368" s="151"/>
      <c r="BI368" s="151"/>
      <c r="BJ368" s="266">
        <v>8.3121420200384577</v>
      </c>
      <c r="BK368" s="266">
        <v>8.3927006679485885</v>
      </c>
      <c r="BL368" s="266">
        <v>8.6285298920384594</v>
      </c>
      <c r="BM368" s="266">
        <v>8.7121547319485888</v>
      </c>
      <c r="BN368" s="266">
        <v>8.5113818279935227</v>
      </c>
      <c r="BO368" s="266"/>
      <c r="BP368" s="266">
        <v>8.2595717438913123</v>
      </c>
      <c r="BQ368" s="292">
        <v>8.3264135442011344</v>
      </c>
      <c r="BR368" s="292">
        <v>8.2474484401426906</v>
      </c>
      <c r="BS368" s="292">
        <v>8.2973373469387752</v>
      </c>
      <c r="BT368" s="292">
        <v>8.1593386200626323</v>
      </c>
      <c r="BU368" s="292">
        <v>8.1392931586851329</v>
      </c>
      <c r="BV368" s="292">
        <v>8.1877999999999993</v>
      </c>
      <c r="BW368" s="169"/>
      <c r="BX368" s="148">
        <v>78.944671182795702</v>
      </c>
      <c r="BY368" s="165">
        <v>70.798091290322574</v>
      </c>
      <c r="BZ368" s="165">
        <v>74.564616451612906</v>
      </c>
      <c r="CA368" s="165">
        <v>83.862282043010751</v>
      </c>
      <c r="CB368" s="165">
        <v>70.298091290322574</v>
      </c>
      <c r="CC368" s="165">
        <v>90.073598924731186</v>
      </c>
      <c r="CD368" s="165">
        <v>77.520325053763429</v>
      </c>
      <c r="CE368" s="165">
        <v>76.837035376344076</v>
      </c>
      <c r="CF368" s="165">
        <v>68.798091290322574</v>
      </c>
      <c r="CG368" s="174"/>
      <c r="CH368" s="175"/>
      <c r="CI368" s="175"/>
      <c r="CJ368" s="175"/>
      <c r="CK368" s="175"/>
      <c r="CL368" s="175"/>
      <c r="CM368" s="175"/>
      <c r="CN368" s="175"/>
      <c r="CO368" s="171">
        <v>2045</v>
      </c>
      <c r="CP368" s="173">
        <v>53297</v>
      </c>
      <c r="CQ368" s="272">
        <v>8.5859688239530829</v>
      </c>
      <c r="CR368" s="272">
        <v>8.29108988625884</v>
      </c>
      <c r="CS368" s="272">
        <v>8.2915840263184748</v>
      </c>
      <c r="CT368" s="272">
        <v>8.1561666352194955</v>
      </c>
      <c r="CU368" s="272">
        <v>8.2915840263184748</v>
      </c>
      <c r="CV368" s="272">
        <v>8.3277097044334987</v>
      </c>
      <c r="CW368" s="272">
        <v>8.5521065805409773</v>
      </c>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39"/>
      <c r="EV368" s="139"/>
      <c r="EW368" s="139"/>
      <c r="EX368" s="139"/>
      <c r="EY368" s="139"/>
      <c r="EZ368" s="139"/>
      <c r="FA368" s="139"/>
      <c r="FB368" s="162"/>
      <c r="FC368" s="162"/>
      <c r="FD368" s="162"/>
      <c r="FE368" s="162"/>
      <c r="FF368" s="162"/>
      <c r="FG368" s="162"/>
      <c r="FH368" s="162"/>
      <c r="FI368" s="139"/>
      <c r="FJ368" s="139"/>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c r="GG368" s="139"/>
      <c r="GH368" s="139"/>
      <c r="GI368" s="162"/>
      <c r="GJ368" s="162"/>
      <c r="GK368" s="162"/>
      <c r="GL368" s="162"/>
      <c r="GM368" s="162"/>
    </row>
    <row r="369" spans="1:195" s="138" customFormat="1" x14ac:dyDescent="0.2">
      <c r="A369" s="139"/>
      <c r="B369" s="193">
        <v>53328</v>
      </c>
      <c r="C369" s="193">
        <v>53358</v>
      </c>
      <c r="D369" s="191">
        <v>53328</v>
      </c>
      <c r="E369" s="6">
        <v>82.686599999999999</v>
      </c>
      <c r="F369" s="7">
        <v>75.069460000000007</v>
      </c>
      <c r="G369" s="9">
        <v>74.187809999999999</v>
      </c>
      <c r="H369" s="10">
        <v>68.21481</v>
      </c>
      <c r="I369" s="6">
        <v>78.504440000000002</v>
      </c>
      <c r="J369" s="7">
        <v>70.693600000000004</v>
      </c>
      <c r="K369" s="9">
        <v>89.31</v>
      </c>
      <c r="L369" s="10">
        <v>85.00085</v>
      </c>
      <c r="M369" s="6">
        <v>84.778999999999996</v>
      </c>
      <c r="N369" s="7">
        <v>80.510189999999994</v>
      </c>
      <c r="O369" s="9">
        <v>72.187809999999999</v>
      </c>
      <c r="P369" s="10">
        <v>66.21481</v>
      </c>
      <c r="Q369" s="6">
        <v>73.687809999999999</v>
      </c>
      <c r="R369" s="7">
        <v>67.71481</v>
      </c>
      <c r="S369" s="9">
        <v>71.437809999999999</v>
      </c>
      <c r="T369" s="10">
        <v>64.96481</v>
      </c>
      <c r="U369" s="6">
        <v>72.187809999999999</v>
      </c>
      <c r="V369" s="7">
        <v>66.21481</v>
      </c>
      <c r="W369" s="9">
        <v>78.504440000000002</v>
      </c>
      <c r="X369" s="10">
        <v>70.693600000000004</v>
      </c>
      <c r="Y369" s="6">
        <v>74.187809999999999</v>
      </c>
      <c r="Z369" s="7">
        <v>68.96481</v>
      </c>
      <c r="AA369" s="9">
        <v>82.258510000000001</v>
      </c>
      <c r="AB369" s="10">
        <v>76.688509999999994</v>
      </c>
      <c r="AC369" s="6">
        <v>75.187809999999999</v>
      </c>
      <c r="AD369" s="74">
        <v>68.21481</v>
      </c>
      <c r="AE369" s="9">
        <v>81.781940000000006</v>
      </c>
      <c r="AF369" s="76">
        <v>75.644000000000005</v>
      </c>
      <c r="AG369" s="24">
        <v>8.7575000000000003</v>
      </c>
      <c r="AH369" s="38">
        <v>8.7777999999999992</v>
      </c>
      <c r="AI369" s="24">
        <v>8.3298000000000005</v>
      </c>
      <c r="AJ369" s="38">
        <v>8.3704999999999998</v>
      </c>
      <c r="AK369" s="29">
        <v>8.3554999999999993</v>
      </c>
      <c r="AL369" s="38">
        <v>8.4840999999999998</v>
      </c>
      <c r="AM369" s="29">
        <v>8.2955000000000005</v>
      </c>
      <c r="AN369" s="38">
        <v>8.4723000000000006</v>
      </c>
      <c r="AO369" s="24">
        <v>8.4111999999999991</v>
      </c>
      <c r="AP369" s="38">
        <v>8.4315999999999995</v>
      </c>
      <c r="AQ369" s="24">
        <v>7.617</v>
      </c>
      <c r="AR369" s="38">
        <v>8.6285000000000007</v>
      </c>
      <c r="AS369" s="24">
        <v>8.4420999999999999</v>
      </c>
      <c r="AT369" s="38">
        <v>8.6784999999999997</v>
      </c>
      <c r="AU369" s="29">
        <v>8.4613999999999994</v>
      </c>
      <c r="AV369" s="38">
        <v>8.4434000000000005</v>
      </c>
      <c r="AW369" s="29">
        <v>8.6517999999999997</v>
      </c>
      <c r="AX369" s="38">
        <v>8.4419000000000004</v>
      </c>
      <c r="AY369" s="29">
        <v>8.3804999999999996</v>
      </c>
      <c r="AZ369" s="38">
        <v>8.4261999999999997</v>
      </c>
      <c r="BA369" s="24">
        <v>7.8906999999999998</v>
      </c>
      <c r="BB369" s="38">
        <v>9.0124999999999993</v>
      </c>
      <c r="BC369" s="15"/>
      <c r="BD369" s="1"/>
      <c r="BE369" s="151"/>
      <c r="BF369" s="151"/>
      <c r="BG369" s="151"/>
      <c r="BH369" s="151"/>
      <c r="BI369" s="151"/>
      <c r="BJ369" s="266">
        <v>8.5437987349458542</v>
      </c>
      <c r="BK369" s="266">
        <v>8.5644444185811146</v>
      </c>
      <c r="BL369" s="266">
        <v>8.8690038349458558</v>
      </c>
      <c r="BM369" s="266">
        <v>8.890435326581116</v>
      </c>
      <c r="BN369" s="266">
        <v>8.7169205787634851</v>
      </c>
      <c r="BO369" s="266"/>
      <c r="BP369" s="266">
        <v>8.4907387316232388</v>
      </c>
      <c r="BQ369" s="292">
        <v>8.5584695052716935</v>
      </c>
      <c r="BR369" s="292">
        <v>8.4778584286548053</v>
      </c>
      <c r="BS369" s="292">
        <v>8.5299904081632647</v>
      </c>
      <c r="BT369" s="292">
        <v>8.387139408021012</v>
      </c>
      <c r="BU369" s="292">
        <v>8.367559469380943</v>
      </c>
      <c r="BV369" s="292">
        <v>8.4157999999999991</v>
      </c>
      <c r="BW369" s="169"/>
      <c r="BX369" s="148">
        <v>79.328506021505376</v>
      </c>
      <c r="BY369" s="165">
        <v>71.554551935483872</v>
      </c>
      <c r="BZ369" s="165">
        <v>75.060951397849465</v>
      </c>
      <c r="CA369" s="165">
        <v>82.897051505376353</v>
      </c>
      <c r="CB369" s="165">
        <v>71.054551935483872</v>
      </c>
      <c r="CC369" s="165">
        <v>87.410267204301064</v>
      </c>
      <c r="CD369" s="165">
        <v>79.075966451612913</v>
      </c>
      <c r="CE369" s="165">
        <v>79.802918602150541</v>
      </c>
      <c r="CF369" s="165">
        <v>69.554551935483872</v>
      </c>
      <c r="CG369" s="174"/>
      <c r="CH369" s="175"/>
      <c r="CI369" s="175"/>
      <c r="CJ369" s="175"/>
      <c r="CK369" s="175"/>
      <c r="CL369" s="175"/>
      <c r="CM369" s="175"/>
      <c r="CN369" s="175"/>
      <c r="CO369" s="171">
        <v>2046</v>
      </c>
      <c r="CP369" s="173">
        <v>53328</v>
      </c>
      <c r="CQ369" s="272">
        <v>8.8196348389752046</v>
      </c>
      <c r="CR369" s="272">
        <v>8.5221586433036194</v>
      </c>
      <c r="CS369" s="272">
        <v>8.5241658890135685</v>
      </c>
      <c r="CT369" s="272">
        <v>8.3849949938778376</v>
      </c>
      <c r="CU369" s="272">
        <v>8.5241658890135685</v>
      </c>
      <c r="CV369" s="272">
        <v>8.5591341707717579</v>
      </c>
      <c r="CW369" s="272">
        <v>8.782223657650384</v>
      </c>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39"/>
      <c r="EV369" s="139"/>
      <c r="EW369" s="139"/>
      <c r="EX369" s="139"/>
      <c r="EY369" s="139"/>
      <c r="EZ369" s="139"/>
      <c r="FA369" s="139"/>
      <c r="FB369" s="162"/>
      <c r="FC369" s="162"/>
      <c r="FD369" s="162"/>
      <c r="FE369" s="162"/>
      <c r="FF369" s="162"/>
      <c r="FG369" s="162"/>
      <c r="FH369" s="162"/>
      <c r="FI369" s="139"/>
      <c r="FJ369" s="139"/>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c r="GG369" s="139"/>
      <c r="GH369" s="139"/>
      <c r="GI369" s="162"/>
      <c r="GJ369" s="162"/>
      <c r="GK369" s="162"/>
      <c r="GL369" s="162"/>
      <c r="GM369" s="162"/>
    </row>
    <row r="370" spans="1:195" s="138" customFormat="1" x14ac:dyDescent="0.2">
      <c r="A370" s="139"/>
      <c r="B370" s="193">
        <v>53359</v>
      </c>
      <c r="C370" s="193">
        <v>53386</v>
      </c>
      <c r="D370" s="191">
        <v>53359</v>
      </c>
      <c r="E370" s="6">
        <v>86.565029999999993</v>
      </c>
      <c r="F370" s="7">
        <v>80.446629999999999</v>
      </c>
      <c r="G370" s="9">
        <v>77.711259999999996</v>
      </c>
      <c r="H370" s="10">
        <v>71.320250000000001</v>
      </c>
      <c r="I370" s="6">
        <v>82.918769999999995</v>
      </c>
      <c r="J370" s="7">
        <v>76.224599999999995</v>
      </c>
      <c r="K370" s="9">
        <v>97.506780000000006</v>
      </c>
      <c r="L370" s="10">
        <v>92.011009999999999</v>
      </c>
      <c r="M370" s="6">
        <v>89.589619999999996</v>
      </c>
      <c r="N370" s="7">
        <v>85.905270000000002</v>
      </c>
      <c r="O370" s="9">
        <v>75.711259999999996</v>
      </c>
      <c r="P370" s="10">
        <v>69.320250000000001</v>
      </c>
      <c r="Q370" s="6">
        <v>77.711259999999996</v>
      </c>
      <c r="R370" s="7">
        <v>70.820250000000001</v>
      </c>
      <c r="S370" s="9">
        <v>75.211259999999996</v>
      </c>
      <c r="T370" s="10">
        <v>68.070250000000001</v>
      </c>
      <c r="U370" s="6">
        <v>75.711259999999996</v>
      </c>
      <c r="V370" s="7">
        <v>69.320250000000001</v>
      </c>
      <c r="W370" s="9">
        <v>82.918769999999995</v>
      </c>
      <c r="X370" s="10">
        <v>76.224599999999995</v>
      </c>
      <c r="Y370" s="6">
        <v>77.711259999999996</v>
      </c>
      <c r="Z370" s="7">
        <v>72.070250000000001</v>
      </c>
      <c r="AA370" s="9">
        <v>85.186359999999993</v>
      </c>
      <c r="AB370" s="10">
        <v>81.406149999999997</v>
      </c>
      <c r="AC370" s="6">
        <v>76.711259999999996</v>
      </c>
      <c r="AD370" s="74">
        <v>71.320250000000001</v>
      </c>
      <c r="AE370" s="9">
        <v>87.768169999999998</v>
      </c>
      <c r="AF370" s="76">
        <v>82.006200000000007</v>
      </c>
      <c r="AG370" s="24">
        <v>8.7777999999999992</v>
      </c>
      <c r="AH370" s="38">
        <v>8.7166999999999994</v>
      </c>
      <c r="AI370" s="24">
        <v>8.2889999999999997</v>
      </c>
      <c r="AJ370" s="38">
        <v>8.3704999999999998</v>
      </c>
      <c r="AK370" s="29">
        <v>8.3554999999999993</v>
      </c>
      <c r="AL370" s="38">
        <v>8.4855</v>
      </c>
      <c r="AM370" s="29">
        <v>8.3130000000000006</v>
      </c>
      <c r="AN370" s="38">
        <v>8.452</v>
      </c>
      <c r="AO370" s="24">
        <v>8.3704999999999998</v>
      </c>
      <c r="AP370" s="38">
        <v>8.2483000000000004</v>
      </c>
      <c r="AQ370" s="24">
        <v>7.5965999999999996</v>
      </c>
      <c r="AR370" s="38">
        <v>8.6313999999999993</v>
      </c>
      <c r="AS370" s="24">
        <v>8.4434000000000005</v>
      </c>
      <c r="AT370" s="38">
        <v>8.6814</v>
      </c>
      <c r="AU370" s="29">
        <v>8.4641000000000002</v>
      </c>
      <c r="AV370" s="38">
        <v>8.4443000000000001</v>
      </c>
      <c r="AW370" s="29">
        <v>8.4578000000000007</v>
      </c>
      <c r="AX370" s="38">
        <v>8.4431999999999992</v>
      </c>
      <c r="AY370" s="29">
        <v>8.3804999999999996</v>
      </c>
      <c r="AZ370" s="38">
        <v>8.3855000000000004</v>
      </c>
      <c r="BA370" s="24">
        <v>7.8902999999999999</v>
      </c>
      <c r="BB370" s="38">
        <v>9.0103000000000009</v>
      </c>
      <c r="BC370" s="15"/>
      <c r="BD370" s="1"/>
      <c r="BE370" s="151"/>
      <c r="BF370" s="151"/>
      <c r="BG370" s="151"/>
      <c r="BH370" s="151"/>
      <c r="BI370" s="151"/>
      <c r="BJ370" s="266">
        <v>8.5026085720068814</v>
      </c>
      <c r="BK370" s="266">
        <v>8.3789368788584166</v>
      </c>
      <c r="BL370" s="266">
        <v>8.8262459080068822</v>
      </c>
      <c r="BM370" s="266">
        <v>8.6978670708584183</v>
      </c>
      <c r="BN370" s="266">
        <v>8.6014146074326483</v>
      </c>
      <c r="BO370" s="266"/>
      <c r="BP370" s="266">
        <v>8.4907387316232388</v>
      </c>
      <c r="BQ370" s="292">
        <v>8.5172083536090835</v>
      </c>
      <c r="BR370" s="292">
        <v>8.4575487336187827</v>
      </c>
      <c r="BS370" s="292">
        <v>8.5299904081632647</v>
      </c>
      <c r="BT370" s="292">
        <v>8.4048179614102434</v>
      </c>
      <c r="BU370" s="292">
        <v>8.367559469380943</v>
      </c>
      <c r="BV370" s="292">
        <v>8.4157999999999991</v>
      </c>
      <c r="BW370" s="169"/>
      <c r="BX370" s="148">
        <v>83.942858571428573</v>
      </c>
      <c r="BY370" s="165">
        <v>74.972255714285708</v>
      </c>
      <c r="BZ370" s="165">
        <v>80.049839999999989</v>
      </c>
      <c r="CA370" s="165">
        <v>88.010612857142846</v>
      </c>
      <c r="CB370" s="165">
        <v>74.75797</v>
      </c>
      <c r="CC370" s="165">
        <v>95.151449999999997</v>
      </c>
      <c r="CD370" s="165">
        <v>85.298754285714281</v>
      </c>
      <c r="CE370" s="165">
        <v>83.566270000000003</v>
      </c>
      <c r="CF370" s="165">
        <v>72.972255714285708</v>
      </c>
      <c r="CG370" s="174"/>
      <c r="CH370" s="175"/>
      <c r="CI370" s="175"/>
      <c r="CJ370" s="175"/>
      <c r="CK370" s="175"/>
      <c r="CL370" s="175"/>
      <c r="CM370" s="175"/>
      <c r="CN370" s="175"/>
      <c r="CO370" s="171">
        <v>2046</v>
      </c>
      <c r="CP370" s="173">
        <v>53359</v>
      </c>
      <c r="CQ370" s="272">
        <v>8.7776552114415072</v>
      </c>
      <c r="CR370" s="272">
        <v>8.5400908084844787</v>
      </c>
      <c r="CS370" s="272">
        <v>8.5241658890135685</v>
      </c>
      <c r="CT370" s="272">
        <v>8.3849949938778376</v>
      </c>
      <c r="CU370" s="272">
        <v>8.5241658890135685</v>
      </c>
      <c r="CV370" s="272">
        <v>8.5770939408866997</v>
      </c>
      <c r="CW370" s="272">
        <v>8.782223657650384</v>
      </c>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39"/>
      <c r="EV370" s="139"/>
      <c r="EW370" s="139"/>
      <c r="EX370" s="139"/>
      <c r="EY370" s="139"/>
      <c r="EZ370" s="139"/>
      <c r="FA370" s="139"/>
      <c r="FB370" s="162"/>
      <c r="FC370" s="162"/>
      <c r="FD370" s="162"/>
      <c r="FE370" s="162"/>
      <c r="FF370" s="162"/>
      <c r="FG370" s="162"/>
      <c r="FH370" s="162"/>
      <c r="FI370" s="139"/>
      <c r="FJ370" s="139"/>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c r="GG370" s="139"/>
      <c r="GH370" s="139"/>
      <c r="GI370" s="162"/>
      <c r="GJ370" s="162"/>
      <c r="GK370" s="162"/>
      <c r="GL370" s="162"/>
      <c r="GM370" s="162"/>
    </row>
    <row r="371" spans="1:195" s="138" customFormat="1" x14ac:dyDescent="0.2">
      <c r="A371" s="139"/>
      <c r="B371" s="193">
        <v>53387</v>
      </c>
      <c r="C371" s="193">
        <v>53417</v>
      </c>
      <c r="D371" s="191">
        <v>53387</v>
      </c>
      <c r="E371" s="6">
        <v>76.027150000000006</v>
      </c>
      <c r="F371" s="7">
        <v>72.557310000000001</v>
      </c>
      <c r="G371" s="9">
        <v>67.635769999999994</v>
      </c>
      <c r="H371" s="10">
        <v>64.679739999999995</v>
      </c>
      <c r="I371" s="6">
        <v>71.708340000000007</v>
      </c>
      <c r="J371" s="7">
        <v>68.207409999999996</v>
      </c>
      <c r="K371" s="9">
        <v>77.942800000000005</v>
      </c>
      <c r="L371" s="10">
        <v>78.372150000000005</v>
      </c>
      <c r="M371" s="6">
        <v>73.760959999999997</v>
      </c>
      <c r="N371" s="7">
        <v>76.178070000000005</v>
      </c>
      <c r="O371" s="9">
        <v>65.635769999999994</v>
      </c>
      <c r="P371" s="10">
        <v>62.679740000000002</v>
      </c>
      <c r="Q371" s="6">
        <v>67.635769999999994</v>
      </c>
      <c r="R371" s="7">
        <v>64.179739999999995</v>
      </c>
      <c r="S371" s="9">
        <v>65.885769999999994</v>
      </c>
      <c r="T371" s="10">
        <v>61.179740000000002</v>
      </c>
      <c r="U371" s="6">
        <v>65.635769999999994</v>
      </c>
      <c r="V371" s="7">
        <v>62.679740000000002</v>
      </c>
      <c r="W371" s="9">
        <v>71.708340000000007</v>
      </c>
      <c r="X371" s="10">
        <v>68.207409999999996</v>
      </c>
      <c r="Y371" s="6">
        <v>67.635769999999994</v>
      </c>
      <c r="Z371" s="7">
        <v>65.429739999999995</v>
      </c>
      <c r="AA371" s="9">
        <v>72.582570000000004</v>
      </c>
      <c r="AB371" s="10">
        <v>70.489440000000002</v>
      </c>
      <c r="AC371" s="6">
        <v>66.385769999999994</v>
      </c>
      <c r="AD371" s="74">
        <v>64.679739999999995</v>
      </c>
      <c r="AE371" s="9">
        <v>76.979939999999999</v>
      </c>
      <c r="AF371" s="76">
        <v>74.592309999999998</v>
      </c>
      <c r="AG371" s="24">
        <v>8.5130999999999997</v>
      </c>
      <c r="AH371" s="38">
        <v>8.1872000000000007</v>
      </c>
      <c r="AI371" s="24">
        <v>7.9020999999999999</v>
      </c>
      <c r="AJ371" s="38">
        <v>7.9631999999999996</v>
      </c>
      <c r="AK371" s="29">
        <v>7.9481999999999999</v>
      </c>
      <c r="AL371" s="38">
        <v>8.0756999999999994</v>
      </c>
      <c r="AM371" s="29">
        <v>7.9006999999999996</v>
      </c>
      <c r="AN371" s="38">
        <v>8.0446000000000009</v>
      </c>
      <c r="AO371" s="24">
        <v>7.9428000000000001</v>
      </c>
      <c r="AP371" s="38">
        <v>7.8205999999999998</v>
      </c>
      <c r="AQ371" s="24">
        <v>7.3726000000000003</v>
      </c>
      <c r="AR371" s="38">
        <v>8.2187999999999999</v>
      </c>
      <c r="AS371" s="24">
        <v>8.0336999999999996</v>
      </c>
      <c r="AT371" s="38">
        <v>8.2688000000000006</v>
      </c>
      <c r="AU371" s="29">
        <v>8.0526</v>
      </c>
      <c r="AV371" s="38">
        <v>8.0353999999999992</v>
      </c>
      <c r="AW371" s="29">
        <v>8.0259</v>
      </c>
      <c r="AX371" s="38">
        <v>8.0335000000000001</v>
      </c>
      <c r="AY371" s="29">
        <v>7.9732000000000003</v>
      </c>
      <c r="AZ371" s="38">
        <v>7.9577999999999998</v>
      </c>
      <c r="BA371" s="24">
        <v>7.6262999999999996</v>
      </c>
      <c r="BB371" s="38">
        <v>8.7856000000000005</v>
      </c>
      <c r="BC371" s="15"/>
      <c r="BD371" s="1"/>
      <c r="BE371" s="151"/>
      <c r="BF371" s="151"/>
      <c r="BG371" s="151"/>
      <c r="BH371" s="151"/>
      <c r="BI371" s="151"/>
      <c r="BJ371" s="266">
        <v>8.0697576459872487</v>
      </c>
      <c r="BK371" s="266">
        <v>7.9460859528387813</v>
      </c>
      <c r="BL371" s="266">
        <v>8.3769199779872494</v>
      </c>
      <c r="BM371" s="266">
        <v>8.2485411408387819</v>
      </c>
      <c r="BN371" s="266">
        <v>8.1603261794130155</v>
      </c>
      <c r="BO371" s="266"/>
      <c r="BP371" s="266">
        <v>8.077781213626686</v>
      </c>
      <c r="BQ371" s="292">
        <v>8.0836114355231139</v>
      </c>
      <c r="BR371" s="292">
        <v>8.049954164275162</v>
      </c>
      <c r="BS371" s="292">
        <v>8.1143781632653074</v>
      </c>
      <c r="BT371" s="292">
        <v>7.9883112435599539</v>
      </c>
      <c r="BU371" s="292">
        <v>7.959783731019523</v>
      </c>
      <c r="BV371" s="292">
        <v>8.0084999999999997</v>
      </c>
      <c r="BW371" s="169"/>
      <c r="BX371" s="148">
        <v>74.574767442799455</v>
      </c>
      <c r="BY371" s="165">
        <v>66.398454616419912</v>
      </c>
      <c r="BZ371" s="165">
        <v>70.242943997308203</v>
      </c>
      <c r="CA371" s="165">
        <v>74.772697833109021</v>
      </c>
      <c r="CB371" s="165">
        <v>66.189167940780621</v>
      </c>
      <c r="CC371" s="165">
        <v>78.122514468371477</v>
      </c>
      <c r="CD371" s="165">
        <v>75.980541709286669</v>
      </c>
      <c r="CE371" s="165">
        <v>71.706441561238222</v>
      </c>
      <c r="CF371" s="165">
        <v>64.398454616419912</v>
      </c>
      <c r="CG371" s="174"/>
      <c r="CH371" s="175"/>
      <c r="CI371" s="175"/>
      <c r="CJ371" s="175"/>
      <c r="CK371" s="175"/>
      <c r="CL371" s="175"/>
      <c r="CM371" s="175"/>
      <c r="CN371" s="175"/>
      <c r="CO371" s="171">
        <v>2046</v>
      </c>
      <c r="CP371" s="173">
        <v>53387</v>
      </c>
      <c r="CQ371" s="272">
        <v>8.3795689885790718</v>
      </c>
      <c r="CR371" s="272">
        <v>8.1176089968234457</v>
      </c>
      <c r="CS371" s="272">
        <v>8.108680833418342</v>
      </c>
      <c r="CT371" s="272">
        <v>7.9762152110640514</v>
      </c>
      <c r="CU371" s="272">
        <v>8.108680833418342</v>
      </c>
      <c r="CV371" s="272">
        <v>8.1539617569786529</v>
      </c>
      <c r="CW371" s="272">
        <v>8.3711417036737981</v>
      </c>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39"/>
      <c r="EV371" s="139"/>
      <c r="EW371" s="139"/>
      <c r="EX371" s="139"/>
      <c r="EY371" s="139"/>
      <c r="EZ371" s="139"/>
      <c r="FA371" s="139"/>
      <c r="FB371" s="162"/>
      <c r="FC371" s="162"/>
      <c r="FD371" s="162"/>
      <c r="FE371" s="162"/>
      <c r="FF371" s="162"/>
      <c r="FG371" s="162"/>
      <c r="FH371" s="162"/>
      <c r="FI371" s="139"/>
      <c r="FJ371" s="139"/>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c r="GG371" s="139"/>
      <c r="GH371" s="139"/>
      <c r="GI371" s="162"/>
      <c r="GJ371" s="162"/>
      <c r="GK371" s="162"/>
      <c r="GL371" s="162"/>
      <c r="GM371" s="162"/>
    </row>
    <row r="372" spans="1:195" s="138" customFormat="1" x14ac:dyDescent="0.2">
      <c r="A372" s="139"/>
      <c r="B372" s="193">
        <v>53418</v>
      </c>
      <c r="C372" s="193">
        <v>53447</v>
      </c>
      <c r="D372" s="191">
        <v>53418</v>
      </c>
      <c r="E372" s="6">
        <v>73.270650000000003</v>
      </c>
      <c r="F372" s="7">
        <v>69.902330000000006</v>
      </c>
      <c r="G372" s="9">
        <v>67.188810000000004</v>
      </c>
      <c r="H372" s="10">
        <v>64.893209999999996</v>
      </c>
      <c r="I372" s="6">
        <v>68.931250000000006</v>
      </c>
      <c r="J372" s="7">
        <v>65.561390000000003</v>
      </c>
      <c r="K372" s="9">
        <v>73.304599999999994</v>
      </c>
      <c r="L372" s="10">
        <v>75.842330000000004</v>
      </c>
      <c r="M372" s="6">
        <v>68.612390000000005</v>
      </c>
      <c r="N372" s="7">
        <v>73.244910000000004</v>
      </c>
      <c r="O372" s="9">
        <v>65.188810000000004</v>
      </c>
      <c r="P372" s="10">
        <v>62.893210000000003</v>
      </c>
      <c r="Q372" s="6">
        <v>65.688810000000004</v>
      </c>
      <c r="R372" s="7">
        <v>64.143209999999996</v>
      </c>
      <c r="S372" s="9">
        <v>62.188809999999997</v>
      </c>
      <c r="T372" s="10">
        <v>60.893210000000003</v>
      </c>
      <c r="U372" s="6">
        <v>65.188810000000004</v>
      </c>
      <c r="V372" s="7">
        <v>62.893210000000003</v>
      </c>
      <c r="W372" s="9">
        <v>68.931250000000006</v>
      </c>
      <c r="X372" s="10">
        <v>65.561390000000003</v>
      </c>
      <c r="Y372" s="6">
        <v>65.688810000000004</v>
      </c>
      <c r="Z372" s="7">
        <v>62.893210000000003</v>
      </c>
      <c r="AA372" s="9">
        <v>69.011809999999997</v>
      </c>
      <c r="AB372" s="10">
        <v>69.536010000000005</v>
      </c>
      <c r="AC372" s="6">
        <v>65.688810000000004</v>
      </c>
      <c r="AD372" s="74">
        <v>63.393210000000003</v>
      </c>
      <c r="AE372" s="9">
        <v>71.959249999999997</v>
      </c>
      <c r="AF372" s="76">
        <v>71.482290000000006</v>
      </c>
      <c r="AG372" s="24">
        <v>8.2483000000000004</v>
      </c>
      <c r="AH372" s="38">
        <v>7.8613</v>
      </c>
      <c r="AI372" s="24">
        <v>7.6372999999999998</v>
      </c>
      <c r="AJ372" s="38">
        <v>7.5965999999999996</v>
      </c>
      <c r="AK372" s="29">
        <v>7.5815999999999999</v>
      </c>
      <c r="AL372" s="38">
        <v>7.7023999999999999</v>
      </c>
      <c r="AM372" s="29">
        <v>7.6116000000000001</v>
      </c>
      <c r="AN372" s="38">
        <v>7.6780999999999997</v>
      </c>
      <c r="AO372" s="24">
        <v>7.5151000000000003</v>
      </c>
      <c r="AP372" s="38">
        <v>7.3114999999999997</v>
      </c>
      <c r="AQ372" s="24">
        <v>7.0670999999999999</v>
      </c>
      <c r="AR372" s="38">
        <v>7.8380999999999998</v>
      </c>
      <c r="AS372" s="24">
        <v>7.6608999999999998</v>
      </c>
      <c r="AT372" s="38">
        <v>7.8880999999999997</v>
      </c>
      <c r="AU372" s="29">
        <v>7.6764000000000001</v>
      </c>
      <c r="AV372" s="38">
        <v>7.6645000000000003</v>
      </c>
      <c r="AW372" s="29">
        <v>7.4641999999999999</v>
      </c>
      <c r="AX372" s="38">
        <v>7.6608000000000001</v>
      </c>
      <c r="AY372" s="29">
        <v>7.6066000000000003</v>
      </c>
      <c r="AZ372" s="38">
        <v>7.5301</v>
      </c>
      <c r="BA372" s="24">
        <v>7.2382999999999997</v>
      </c>
      <c r="BB372" s="38">
        <v>8.4507999999999992</v>
      </c>
      <c r="BC372" s="15"/>
      <c r="BD372" s="1"/>
      <c r="BE372" s="151"/>
      <c r="BF372" s="151"/>
      <c r="BG372" s="151"/>
      <c r="BH372" s="151"/>
      <c r="BI372" s="151"/>
      <c r="BJ372" s="266">
        <v>7.6369067199676151</v>
      </c>
      <c r="BK372" s="266">
        <v>7.4308547009412003</v>
      </c>
      <c r="BL372" s="266">
        <v>7.9275940479676157</v>
      </c>
      <c r="BM372" s="266">
        <v>7.7136993569412011</v>
      </c>
      <c r="BN372" s="266">
        <v>7.6772637064544087</v>
      </c>
      <c r="BO372" s="266"/>
      <c r="BP372" s="266">
        <v>7.706089030720876</v>
      </c>
      <c r="BQ372" s="292">
        <v>7.6500145174371452</v>
      </c>
      <c r="BR372" s="292">
        <v>7.6832791282799775</v>
      </c>
      <c r="BS372" s="292">
        <v>7.7402965306122447</v>
      </c>
      <c r="BT372" s="292">
        <v>7.6962615415698545</v>
      </c>
      <c r="BU372" s="292">
        <v>7.5927555314533617</v>
      </c>
      <c r="BV372" s="292">
        <v>7.6418999999999997</v>
      </c>
      <c r="BW372" s="169"/>
      <c r="BX372" s="148">
        <v>71.77361888888889</v>
      </c>
      <c r="BY372" s="165">
        <v>66.168543333333332</v>
      </c>
      <c r="BZ372" s="165">
        <v>67.433534444444447</v>
      </c>
      <c r="CA372" s="165">
        <v>70.671287777777792</v>
      </c>
      <c r="CB372" s="165">
        <v>65.001876666666675</v>
      </c>
      <c r="CC372" s="165">
        <v>74.432479999999984</v>
      </c>
      <c r="CD372" s="165">
        <v>71.747267777777779</v>
      </c>
      <c r="CE372" s="165">
        <v>69.244787777777773</v>
      </c>
      <c r="CF372" s="165">
        <v>64.168543333333346</v>
      </c>
      <c r="CG372" s="174"/>
      <c r="CH372" s="175"/>
      <c r="CI372" s="175"/>
      <c r="CJ372" s="175"/>
      <c r="CK372" s="175"/>
      <c r="CL372" s="175"/>
      <c r="CM372" s="175"/>
      <c r="CN372" s="175"/>
      <c r="CO372" s="171">
        <v>2046</v>
      </c>
      <c r="CP372" s="173">
        <v>53418</v>
      </c>
      <c r="CQ372" s="272">
        <v>8.1071129745858634</v>
      </c>
      <c r="CR372" s="272">
        <v>7.8213696280356597</v>
      </c>
      <c r="CS372" s="272">
        <v>7.7347136805059673</v>
      </c>
      <c r="CT372" s="272">
        <v>7.608283297537084</v>
      </c>
      <c r="CU372" s="272">
        <v>7.7347136805059673</v>
      </c>
      <c r="CV372" s="272">
        <v>7.8572663546798021</v>
      </c>
      <c r="CW372" s="272">
        <v>8.0011376665320952</v>
      </c>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39"/>
      <c r="EV372" s="139"/>
      <c r="EW372" s="139"/>
      <c r="EX372" s="139"/>
      <c r="EY372" s="139"/>
      <c r="EZ372" s="139"/>
      <c r="FA372" s="139"/>
      <c r="FB372" s="162"/>
      <c r="FC372" s="162"/>
      <c r="FD372" s="162"/>
      <c r="FE372" s="162"/>
      <c r="FF372" s="162"/>
      <c r="FG372" s="162"/>
      <c r="FH372" s="162"/>
      <c r="FI372" s="139"/>
      <c r="FJ372" s="139"/>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c r="GG372" s="139"/>
      <c r="GH372" s="139"/>
      <c r="GI372" s="162"/>
      <c r="GJ372" s="162"/>
      <c r="GK372" s="162"/>
      <c r="GL372" s="162"/>
      <c r="GM372" s="162"/>
    </row>
    <row r="373" spans="1:195" s="138" customFormat="1" x14ac:dyDescent="0.2">
      <c r="A373" s="139"/>
      <c r="B373" s="193">
        <v>53448</v>
      </c>
      <c r="C373" s="193">
        <v>53478</v>
      </c>
      <c r="D373" s="191">
        <v>53448</v>
      </c>
      <c r="E373" s="6">
        <v>68.663349999999994</v>
      </c>
      <c r="F373" s="7">
        <v>62.128360000000001</v>
      </c>
      <c r="G373" s="9">
        <v>68.519909999999996</v>
      </c>
      <c r="H373" s="10">
        <v>64.627989999999997</v>
      </c>
      <c r="I373" s="6">
        <v>64.165080000000003</v>
      </c>
      <c r="J373" s="7">
        <v>57.887180000000001</v>
      </c>
      <c r="K373" s="9">
        <v>73.745500000000007</v>
      </c>
      <c r="L373" s="10">
        <v>70.340149999999994</v>
      </c>
      <c r="M373" s="6">
        <v>69.102549999999994</v>
      </c>
      <c r="N373" s="7">
        <v>71.388080000000002</v>
      </c>
      <c r="O373" s="9">
        <v>67.019909999999996</v>
      </c>
      <c r="P373" s="10">
        <v>62.627989999999997</v>
      </c>
      <c r="Q373" s="6">
        <v>68.519909999999996</v>
      </c>
      <c r="R373" s="7">
        <v>64.627989999999997</v>
      </c>
      <c r="S373" s="9">
        <v>64.519909999999996</v>
      </c>
      <c r="T373" s="10">
        <v>59.627989999999997</v>
      </c>
      <c r="U373" s="6">
        <v>67.019909999999996</v>
      </c>
      <c r="V373" s="7">
        <v>62.627989999999997</v>
      </c>
      <c r="W373" s="9">
        <v>64.165080000000003</v>
      </c>
      <c r="X373" s="10">
        <v>57.887180000000001</v>
      </c>
      <c r="Y373" s="6">
        <v>67.019909999999996</v>
      </c>
      <c r="Z373" s="7">
        <v>62.627989999999997</v>
      </c>
      <c r="AA373" s="9">
        <v>70.971410000000006</v>
      </c>
      <c r="AB373" s="10">
        <v>69.109290000000001</v>
      </c>
      <c r="AC373" s="6">
        <v>67.019909999999996</v>
      </c>
      <c r="AD373" s="74">
        <v>62.627989999999997</v>
      </c>
      <c r="AE373" s="9">
        <v>67.897080000000003</v>
      </c>
      <c r="AF373" s="76">
        <v>65.026579999999996</v>
      </c>
      <c r="AG373" s="24">
        <v>8.3298000000000005</v>
      </c>
      <c r="AH373" s="38">
        <v>7.8002000000000002</v>
      </c>
      <c r="AI373" s="24">
        <v>7.5965999999999996</v>
      </c>
      <c r="AJ373" s="38">
        <v>7.4947999999999997</v>
      </c>
      <c r="AK373" s="29">
        <v>7.4798</v>
      </c>
      <c r="AL373" s="38">
        <v>7.5998999999999999</v>
      </c>
      <c r="AM373" s="29">
        <v>7.5148000000000001</v>
      </c>
      <c r="AN373" s="38">
        <v>7.5762</v>
      </c>
      <c r="AO373" s="24">
        <v>7.4337</v>
      </c>
      <c r="AP373" s="38">
        <v>7.3318000000000003</v>
      </c>
      <c r="AQ373" s="24">
        <v>7.0873999999999997</v>
      </c>
      <c r="AR373" s="38">
        <v>7.7348999999999997</v>
      </c>
      <c r="AS373" s="24">
        <v>7.5585000000000004</v>
      </c>
      <c r="AT373" s="38">
        <v>7.7849000000000004</v>
      </c>
      <c r="AU373" s="29">
        <v>7.5739000000000001</v>
      </c>
      <c r="AV373" s="38">
        <v>7.5621999999999998</v>
      </c>
      <c r="AW373" s="29">
        <v>7.4839000000000002</v>
      </c>
      <c r="AX373" s="38">
        <v>7.5583</v>
      </c>
      <c r="AY373" s="29">
        <v>7.5048000000000004</v>
      </c>
      <c r="AZ373" s="38">
        <v>7.4486999999999997</v>
      </c>
      <c r="BA373" s="24">
        <v>7.2436999999999996</v>
      </c>
      <c r="BB373" s="38">
        <v>8.5348000000000006</v>
      </c>
      <c r="BC373" s="15"/>
      <c r="BD373" s="1"/>
      <c r="BE373" s="151"/>
      <c r="BF373" s="151"/>
      <c r="BG373" s="151"/>
      <c r="BH373" s="151"/>
      <c r="BI373" s="151"/>
      <c r="BJ373" s="266"/>
      <c r="BK373" s="266"/>
      <c r="BL373" s="266"/>
      <c r="BM373" s="266"/>
      <c r="BN373" s="266"/>
      <c r="BO373" s="266"/>
      <c r="BP373" s="266"/>
      <c r="BQ373" s="265"/>
      <c r="BR373" s="265"/>
      <c r="BS373" s="265"/>
      <c r="BT373" s="265"/>
      <c r="BU373" s="265"/>
      <c r="BV373" s="265"/>
      <c r="BW373" s="169"/>
      <c r="BX373" s="148"/>
      <c r="BY373" s="165"/>
      <c r="BZ373" s="165"/>
      <c r="CA373" s="165"/>
      <c r="CB373" s="165"/>
      <c r="CC373" s="165"/>
      <c r="CD373" s="165"/>
      <c r="CE373" s="165"/>
      <c r="CF373" s="165"/>
      <c r="CG373" s="174"/>
      <c r="CH373" s="175"/>
      <c r="CI373" s="175"/>
      <c r="CJ373" s="175"/>
      <c r="CK373" s="175"/>
      <c r="CL373" s="175"/>
      <c r="CM373" s="175"/>
      <c r="CN373" s="175"/>
      <c r="CO373" s="171"/>
      <c r="CP373" s="173"/>
      <c r="CQ373" s="272"/>
      <c r="CR373" s="272"/>
      <c r="CS373" s="272"/>
      <c r="CT373" s="272"/>
      <c r="CU373" s="272"/>
      <c r="CV373" s="272"/>
      <c r="CW373" s="27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39"/>
      <c r="EV373" s="139"/>
      <c r="EW373" s="139"/>
      <c r="EX373" s="139"/>
      <c r="EY373" s="139"/>
      <c r="EZ373" s="139"/>
      <c r="FA373" s="139"/>
      <c r="FB373" s="162"/>
      <c r="FC373" s="162"/>
      <c r="FD373" s="162"/>
      <c r="FE373" s="162"/>
      <c r="FF373" s="162"/>
      <c r="FG373" s="162"/>
      <c r="FH373" s="162"/>
      <c r="FI373" s="139"/>
      <c r="FJ373" s="139"/>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c r="GG373" s="139"/>
      <c r="GH373" s="139"/>
      <c r="GI373" s="162"/>
      <c r="GJ373" s="162"/>
      <c r="GK373" s="162"/>
      <c r="GL373" s="162"/>
      <c r="GM373" s="162"/>
    </row>
    <row r="374" spans="1:195" x14ac:dyDescent="0.2">
      <c r="B374" s="193">
        <v>53479</v>
      </c>
      <c r="C374" s="193">
        <v>53508</v>
      </c>
      <c r="D374" s="191">
        <v>53479</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D109B381DF0A9479BB07F4F14374B16" ma:contentTypeVersion="16" ma:contentTypeDescription="" ma:contentTypeScope="" ma:versionID="ae5715f8294db817070352dee543cb67">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Formal</CaseStatus>
    <OpenedDate xmlns="dc463f71-b30c-4ab2-9473-d307f9d35888">2023-04-10T07:00:00+00:00</OpenedDate>
    <SignificantOrder xmlns="dc463f71-b30c-4ab2-9473-d307f9d35888">false</SignificantOrder>
    <Date1 xmlns="dc463f71-b30c-4ab2-9473-d307f9d35888">2023-04-10T07:00:00+00:00</Date1>
    <IsDocumentOrder xmlns="dc463f71-b30c-4ab2-9473-d307f9d35888">false</IsDocumentOrder>
    <IsHighlyConfidential xmlns="dc463f71-b30c-4ab2-9473-d307f9d35888">false</IsHighlyConfidential>
    <CaseCompanyNames xmlns="dc463f71-b30c-4ab2-9473-d307f9d35888">PacifiCorp</CaseCompanyNames>
    <Nickname xmlns="http://schemas.microsoft.com/sharepoint/v3" xsi:nil="true"/>
    <DocketNumber xmlns="dc463f71-b30c-4ab2-9473-d307f9d35888">230172</DocketNumber>
    <DelegatedOrder xmlns="dc463f71-b30c-4ab2-9473-d307f9d35888">false</DelegatedOrder>
  </documentManagement>
</p:properties>
</file>

<file path=customXml/itemProps1.xml><?xml version="1.0" encoding="utf-8"?>
<ds:datastoreItem xmlns:ds="http://schemas.openxmlformats.org/officeDocument/2006/customXml" ds:itemID="{91835BB2-53B6-47D8-8C4B-6AF00DC2E6A4}"/>
</file>

<file path=customXml/itemProps2.xml><?xml version="1.0" encoding="utf-8"?>
<ds:datastoreItem xmlns:ds="http://schemas.openxmlformats.org/officeDocument/2006/customXml" ds:itemID="{422C4A0C-C44F-437F-9F6E-FFA24F540AB7}"/>
</file>

<file path=customXml/itemProps3.xml><?xml version="1.0" encoding="utf-8"?>
<ds:datastoreItem xmlns:ds="http://schemas.openxmlformats.org/officeDocument/2006/customXml" ds:itemID="{1A79C5C4-5537-4CE3-B65C-DBB02FE26B54}"/>
</file>

<file path=customXml/itemProps4.xml><?xml version="1.0" encoding="utf-8"?>
<ds:datastoreItem xmlns:ds="http://schemas.openxmlformats.org/officeDocument/2006/customXml" ds:itemID="{EC7F9098-9812-42AD-8FB7-62C7E0DAE1B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23</vt:i4>
      </vt:variant>
    </vt:vector>
  </HeadingPairs>
  <TitlesOfParts>
    <vt:vector size="30" baseType="lpstr">
      <vt:lpstr>Prices</vt:lpstr>
      <vt:lpstr>Sheet1</vt:lpstr>
      <vt:lpstr>ICE Prices</vt:lpstr>
      <vt:lpstr>Rollover</vt:lpstr>
      <vt:lpstr>Source File</vt:lpstr>
      <vt:lpstr>POD Mapping</vt:lpstr>
      <vt:lpstr>copy</vt:lpstr>
      <vt:lpstr>BaseValuationDate</vt:lpstr>
      <vt:lpstr>Commodity</vt:lpstr>
      <vt:lpstr>DataType</vt:lpstr>
      <vt:lpstr>DateRange</vt:lpstr>
      <vt:lpstr>End_Date</vt:lpstr>
      <vt:lpstr>'ICE Prices'!FilePath</vt:lpstr>
      <vt:lpstr>FilePath</vt:lpstr>
      <vt:lpstr>FirstTenorStartDate</vt:lpstr>
      <vt:lpstr>FPC_Endur</vt:lpstr>
      <vt:lpstr>Gas_Index</vt:lpstr>
      <vt:lpstr>ICE_NG_POD</vt:lpstr>
      <vt:lpstr>ICE_Power_POD</vt:lpstr>
      <vt:lpstr>PeakType</vt:lpstr>
      <vt:lpstr>PFName</vt:lpstr>
      <vt:lpstr>POD</vt:lpstr>
      <vt:lpstr>Power_Index</vt:lpstr>
      <vt:lpstr>Primary_POD</vt:lpstr>
      <vt:lpstr>'POD Mapping'!Print_Area</vt:lpstr>
      <vt:lpstr>RolloverDates</vt:lpstr>
      <vt:lpstr>Start_Date</vt:lpstr>
      <vt:lpstr>Tab_Curve_NG</vt:lpstr>
      <vt:lpstr>Tab_Curve_Power</vt:lpstr>
      <vt:lpstr>ValuationDate</vt:lpstr>
    </vt:vector>
  </TitlesOfParts>
  <Company>PacifiCorp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Forward Price Curve Access</dc:title>
  <dc:subject>Retrieve Curve Data from CRS</dc:subject>
  <dc:creator>Barry Wong, Steven Wallace</dc:creator>
  <dc:description>9/25/08 - added Chehalis gas curve_x000d_
3/6/09 - extended rollover dates past 1/1/09</dc:description>
  <cp:lastModifiedBy>Son, Ariel (PacifiCorp)</cp:lastModifiedBy>
  <cp:lastPrinted>2011-01-04T19:56:51Z</cp:lastPrinted>
  <dcterms:created xsi:type="dcterms:W3CDTF">2003-01-11T00:37:07Z</dcterms:created>
  <dcterms:modified xsi:type="dcterms:W3CDTF">2023-04-04T18:10:05Z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{4DDBB2D2-A688-4887-9DCF-734D6194EBFB}</vt:lpwstr>
  </property>
  <property fmtid="{D5CDD505-2E9C-101B-9397-08002B2CF9AE}" pid="3" name="ContentTypeId">
    <vt:lpwstr>0x0101006E56B4D1795A2E4DB2F0B01679ED314A008D109B381DF0A9479BB07F4F14374B16</vt:lpwstr>
  </property>
  <property fmtid="{D5CDD505-2E9C-101B-9397-08002B2CF9AE}" pid="4" name="_docset_NoMedatataSyncRequired">
    <vt:lpwstr>False</vt:lpwstr>
  </property>
</Properties>
</file>